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" sheetId="1" r:id="rId1"/>
    <sheet name="Лист1" sheetId="2" r:id="rId2"/>
    <sheet name="Лист2" sheetId="3" state="hidden" r:id="rId3"/>
    <sheet name="3,4,5 курс" sheetId="4" r:id="rId4"/>
  </sheets>
  <definedNames>
    <definedName name="_xlnm.Print_Titles" localSheetId="3">'3,4,5 курс'!$8:$8</definedName>
    <definedName name="_xlnm.Print_Area" localSheetId="3">'3,4,5 курс'!$A$1:$V$252</definedName>
    <definedName name="_xlnm.Print_Area" localSheetId="2">'Лист2'!$A$1:$J$16</definedName>
    <definedName name="_xlnm.Print_Area" localSheetId="0">'Титул'!$B$1:$BB$41</definedName>
  </definedNames>
  <calcPr fullCalcOnLoad="1"/>
</workbook>
</file>

<file path=xl/sharedStrings.xml><?xml version="1.0" encoding="utf-8"?>
<sst xmlns="http://schemas.openxmlformats.org/spreadsheetml/2006/main" count="843" uniqueCount="427">
  <si>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</si>
  <si>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</si>
  <si>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</si>
  <si>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</si>
  <si>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</si>
  <si>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</si>
  <si>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</si>
  <si>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</si>
  <si>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</si>
  <si>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</si>
  <si>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</si>
  <si>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</si>
  <si>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</si>
  <si>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</si>
  <si>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</si>
  <si>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</si>
  <si>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</si>
  <si>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</si>
  <si>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</si>
  <si>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</si>
  <si>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</si>
  <si>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</si>
  <si>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</si>
  <si>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</si>
  <si>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</si>
  <si>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</si>
  <si>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№ п/п</t>
  </si>
  <si>
    <t>Загальний обсяг</t>
  </si>
  <si>
    <t>екзаменів</t>
  </si>
  <si>
    <t>заліків</t>
  </si>
  <si>
    <t>3 курс</t>
  </si>
  <si>
    <t>4 курс</t>
  </si>
  <si>
    <t>5 курс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</si>
  <si>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</si>
  <si>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</si>
  <si>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</si>
  <si>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</si>
  <si>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</si>
  <si>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</si>
  <si>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</si>
  <si>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Технологічні методи виробництва заготовок деталей машин</t>
  </si>
  <si>
    <t>Обладнання та транспорт механообробних цехів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</si>
  <si>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</si>
  <si>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</si>
  <si>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</si>
  <si>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</si>
  <si>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</si>
  <si>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Настановна сесія</t>
  </si>
  <si>
    <t>9</t>
  </si>
  <si>
    <t>Розмірне моделювання і аналіз технологічних процесів</t>
  </si>
  <si>
    <t>4/8</t>
  </si>
  <si>
    <t>Справка</t>
  </si>
  <si>
    <t>Деталі машин (курс.проект)</t>
  </si>
  <si>
    <t xml:space="preserve">лекції </t>
  </si>
  <si>
    <t>лабораторні</t>
  </si>
  <si>
    <t>практичні</t>
  </si>
  <si>
    <t>4</t>
  </si>
  <si>
    <t xml:space="preserve">0/6   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</si>
  <si>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</si>
  <si>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</si>
  <si>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</si>
  <si>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</si>
  <si>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</si>
  <si>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</si>
  <si>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</si>
  <si>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</si>
  <si>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</si>
  <si>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</si>
  <si>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Взаємозамінність, стандартизація та технічні вимірювання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</si>
  <si>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</si>
  <si>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</si>
  <si>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</si>
  <si>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Теорія різання (загальний обсяг)</t>
  </si>
  <si>
    <t>Триместр</t>
  </si>
  <si>
    <t>Переддипломна практика</t>
  </si>
  <si>
    <t>Теорія механізмів та машин (курс.робота)</t>
  </si>
  <si>
    <t>Різальний інструмент (загальний обсяг)</t>
  </si>
  <si>
    <t>15</t>
  </si>
  <si>
    <t xml:space="preserve">Дипломне проектування </t>
  </si>
  <si>
    <t>Теорія автоматичного управління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</si>
  <si>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</si>
  <si>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форма навчання:    </t>
    </r>
    <r>
      <rPr>
        <b/>
        <sz val="14"/>
        <rFont val="Times New Roman"/>
        <family val="1"/>
      </rPr>
      <t>заочна прискорена</t>
    </r>
  </si>
  <si>
    <r>
      <t xml:space="preserve">галузь знань: </t>
    </r>
    <r>
      <rPr>
        <b/>
        <sz val="14"/>
        <rFont val="Times New Roman"/>
        <family val="1"/>
      </rPr>
      <t>0505 "Машинобудування та матеріалообробка"</t>
    </r>
  </si>
  <si>
    <t>ЗД</t>
  </si>
  <si>
    <t>Захист дипломного проекту (роботи)</t>
  </si>
  <si>
    <t>1.1 Гуманітарні та соціально-економічні  дисципліни</t>
  </si>
  <si>
    <t>Разом на базі ВНЗ 1 рівня:</t>
  </si>
  <si>
    <t>8</t>
  </si>
  <si>
    <t>12</t>
  </si>
  <si>
    <t xml:space="preserve">1.2 Дисципліни природничо-наукової  (фундаментальної) підготовки </t>
  </si>
  <si>
    <t>Теоретичні основи технології виробництва деталей та складання машин (курс. робота)</t>
  </si>
  <si>
    <t>12/6</t>
  </si>
  <si>
    <t>20</t>
  </si>
  <si>
    <t>Теплофізичні процеси (загальний обсяг)</t>
  </si>
  <si>
    <t>Разом на базі академії:</t>
  </si>
  <si>
    <t>12+20+8</t>
  </si>
  <si>
    <t>5.05050301 "Інструментальне виробництво"</t>
  </si>
  <si>
    <t>5.05050201 "Технічне обслуговування і ремонт устаткування підприємств машинобудування"</t>
  </si>
  <si>
    <t>5.05050303 "Виробництво верстатів з програмним управлінням і роботів"</t>
  </si>
  <si>
    <t>5.05050202 "Обслуговування верстатів з програмним управлінням і робототехнічних комплексів"</t>
  </si>
  <si>
    <t>5.05050305 "Виробництво гідравлічних і пневматичних засобів автоматизації"</t>
  </si>
  <si>
    <t>5.05050300 "Виробництво підйомно-транспортних, будівельних і дорожніх машин і обладнання"</t>
  </si>
  <si>
    <t>5.05050507 "Виробництво автомобілів і тракторів"</t>
  </si>
  <si>
    <t>5.05050205 "Обслуговування та ремонт обладнання металургійних підприємств"</t>
  </si>
  <si>
    <t>5.05050310 "Важке машинобудування (за видами діяльності)"</t>
  </si>
  <si>
    <t>5.05050206 "Обслуговування та ремонт обладнання підприємств будівельних матеріалів"</t>
  </si>
  <si>
    <t>Н/</t>
  </si>
  <si>
    <t>С/Н</t>
  </si>
  <si>
    <t>/С</t>
  </si>
  <si>
    <t>Підприємницька діяльність та економіка підприємства(загальний обсяг)</t>
  </si>
  <si>
    <t>Міністерство освіти і науки України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</si>
  <si>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технічний фахівець-механік</t>
    </r>
  </si>
  <si>
    <t>К/Н</t>
  </si>
  <si>
    <t>5.05050207 "Обслуговування та ремонт обладнання підприємств хімічної та нафтогазопереробної промисловості"</t>
  </si>
  <si>
    <t>ІНТЕГРОВАНИЙ НАВЧАЛЬНИЙ ПЛАН</t>
  </si>
  <si>
    <r>
      <t xml:space="preserve">напрям: </t>
    </r>
    <r>
      <rPr>
        <b/>
        <sz val="14"/>
        <rFont val="Times New Roman"/>
        <family val="1"/>
      </rPr>
      <t>6.050502 "Інженерна механіка"</t>
    </r>
  </si>
  <si>
    <t>на основі ОПП молодшого спеціаліста за спеціальностями:</t>
  </si>
  <si>
    <t>I. Графік навчального процесу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</si>
  <si>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</si>
  <si>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</si>
  <si>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</si>
  <si>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</si>
  <si>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</si>
  <si>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</si>
  <si>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</si>
  <si>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</si>
  <si>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</si>
  <si>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</si>
  <si>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самостійна робота</t>
  </si>
  <si>
    <t>курсові</t>
  </si>
  <si>
    <t>проекти</t>
  </si>
  <si>
    <t>роботи</t>
  </si>
  <si>
    <t>Кількість годин</t>
  </si>
  <si>
    <t xml:space="preserve">всього </t>
  </si>
  <si>
    <t>аудиторних</t>
  </si>
  <si>
    <t>у тому числі:</t>
  </si>
  <si>
    <t>Розподіл годин по курсах і семестрах (триместрах)</t>
  </si>
  <si>
    <t>8/4</t>
  </si>
  <si>
    <t>Матеріалознавство</t>
  </si>
  <si>
    <t>4/4</t>
  </si>
  <si>
    <t>4/0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</si>
  <si>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</si>
  <si>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ІІІ. ПРАКТИКА                          IV. ДЕРЖАВНА АТЕСТАЦІЯ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</si>
  <si>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</si>
  <si>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</si>
  <si>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</si>
  <si>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</si>
  <si>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</si>
  <si>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148</t>
  </si>
  <si>
    <t>Кількість кредитів ЄКТС</t>
  </si>
  <si>
    <t>Розподіл за триместрами</t>
  </si>
  <si>
    <t>Настановна та екзаменаційна сесія</t>
  </si>
  <si>
    <t>III</t>
  </si>
  <si>
    <t>IV</t>
  </si>
  <si>
    <t>V</t>
  </si>
  <si>
    <t>6/0</t>
  </si>
  <si>
    <t>6/6</t>
  </si>
  <si>
    <t>2/2</t>
  </si>
  <si>
    <t>6</t>
  </si>
  <si>
    <t>4/2</t>
  </si>
  <si>
    <t>12/0</t>
  </si>
  <si>
    <t>2/0</t>
  </si>
  <si>
    <t>2/4</t>
  </si>
  <si>
    <t>18</t>
  </si>
  <si>
    <t xml:space="preserve"> 4/4</t>
  </si>
  <si>
    <t>0/6</t>
  </si>
  <si>
    <t>46/10</t>
  </si>
  <si>
    <t>8/0</t>
  </si>
  <si>
    <t>0/2</t>
  </si>
  <si>
    <t>8/6</t>
  </si>
  <si>
    <t>12/12</t>
  </si>
  <si>
    <t>Захист дипломного проекту</t>
  </si>
  <si>
    <t xml:space="preserve">Строк навчання - 3 роки </t>
  </si>
  <si>
    <t>10+20+10</t>
  </si>
  <si>
    <t>"___" ____________ 2015 р.</t>
  </si>
  <si>
    <r>
      <t>______________(</t>
    </r>
    <r>
      <rPr>
        <u val="single"/>
        <sz val="14"/>
        <rFont val="Times New Roman"/>
        <family val="1"/>
      </rPr>
      <t>Ковальов В.Д.)</t>
    </r>
  </si>
  <si>
    <t>Іноземна мова (за професійним спрямуванням) на базі ВНЗ 1 рівня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</si>
  <si>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</si>
  <si>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</si>
  <si>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</si>
  <si>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</si>
  <si>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</si>
  <si>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</si>
  <si>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54/30</t>
  </si>
  <si>
    <t>60/36</t>
  </si>
  <si>
    <t>32/22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</si>
  <si>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</si>
  <si>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</si>
  <si>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</si>
  <si>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</si>
  <si>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</si>
  <si>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</si>
  <si>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</si>
  <si>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</si>
  <si>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1.2.2.1</t>
  </si>
  <si>
    <t>1.2.3</t>
  </si>
  <si>
    <t>1.2.3.1</t>
  </si>
  <si>
    <t>1.2.4</t>
  </si>
  <si>
    <t>1.2.5</t>
  </si>
  <si>
    <t>1.2.5.1</t>
  </si>
  <si>
    <t>1.2.6</t>
  </si>
  <si>
    <t>1.2.7</t>
  </si>
  <si>
    <t>1.2.7.1</t>
  </si>
  <si>
    <t>1.2.8</t>
  </si>
  <si>
    <t>1.2.9</t>
  </si>
  <si>
    <t>1.2.9.1</t>
  </si>
  <si>
    <t>1.2.10</t>
  </si>
  <si>
    <t>1.2.10.1</t>
  </si>
  <si>
    <t>1.2.11</t>
  </si>
  <si>
    <t>1.2.12</t>
  </si>
  <si>
    <t>1.2.12.1</t>
  </si>
  <si>
    <t>1.2.13</t>
  </si>
  <si>
    <t>1.2.13.1</t>
  </si>
  <si>
    <t>1.2.14</t>
  </si>
  <si>
    <t>1.2.14.1</t>
  </si>
  <si>
    <t>1.2.15</t>
  </si>
  <si>
    <t>1.2.16</t>
  </si>
  <si>
    <t>1.2.17</t>
  </si>
  <si>
    <t>V. ПЛАН НАВЧАЛЬНОГО ПРОЦЕСУ на 2015/2016 навч. рік (заочна прискорена форма)   ІМ 15-1зт</t>
  </si>
  <si>
    <t>Є.В. Мироненко</t>
  </si>
  <si>
    <t>Декан ФЕМ</t>
  </si>
  <si>
    <t>1 ОБОВ'ЯЗКОВІ  НАВЧАЛЬНІ  ДИСЦИПЛІНИ</t>
  </si>
  <si>
    <t>на базі ВНЗ 1 рівня (Безпека життєдіяльності )</t>
  </si>
  <si>
    <t>Основи охорони  праці  та безпека життєдіяльності</t>
  </si>
  <si>
    <t>на базі ВНЗ 1 рівня (Основи охорони праці)</t>
  </si>
  <si>
    <t>1.2.1.1</t>
  </si>
  <si>
    <t>1.2.3.2</t>
  </si>
  <si>
    <t>Екологія на базі ВНЗ 1 рівня</t>
  </si>
  <si>
    <t xml:space="preserve">2. ДИСЦИПЛІНИ ВІЛЬНОГО ВИБОРУ </t>
  </si>
  <si>
    <t>2.2. Природничо-наукові дисципліни</t>
  </si>
  <si>
    <t>2.2.1 Спеціалізація "Технології машинобудування"</t>
  </si>
  <si>
    <t>Разом ТМ 2.2.1</t>
  </si>
  <si>
    <t>2.2.2 Спеціалізація "Обладнання та технології пластичного формування конструкцій машинобудування"</t>
  </si>
  <si>
    <t>Підприємницька діяльність та економіка підприємства (загальний обсяг)</t>
  </si>
  <si>
    <t>Технологічні основи машинобудування (загальний обсяг)*</t>
  </si>
  <si>
    <t>2.2.1.1</t>
  </si>
  <si>
    <t>2.2.1.1.1</t>
  </si>
  <si>
    <t>1.2.6.1</t>
  </si>
  <si>
    <t>1.2.6.1.1</t>
  </si>
  <si>
    <t>1.2.6.1.2</t>
  </si>
  <si>
    <t>1.2.7.1.1</t>
  </si>
  <si>
    <t>1.2.7.1.2</t>
  </si>
  <si>
    <t>1.2.11.1</t>
  </si>
  <si>
    <t>Технологія конструкційних матеріалів  (загальний обсяг) на базі ВНЗ 1 рівня</t>
  </si>
  <si>
    <t>1.2.17.1</t>
  </si>
  <si>
    <t>42/12</t>
  </si>
  <si>
    <t>48/24</t>
  </si>
  <si>
    <t xml:space="preserve">2.3 Дисципліни загально-професійної підготовки </t>
  </si>
  <si>
    <t>2.3.1 Спеціалізація "Технології машинобудування"</t>
  </si>
  <si>
    <t xml:space="preserve">                                          Кількість екзаменів</t>
  </si>
  <si>
    <t xml:space="preserve">                                                                   ЗАГАЛЬНА КІЛЬКІСТЬ ГОДИН ТМ</t>
  </si>
  <si>
    <t>2.3.2 Спеціалізація "Обладнання та технології пластичного формування конструкцій машинобудування"</t>
  </si>
  <si>
    <t>4 ДЕРЖАВНА АТЕСТАЦІЯ</t>
  </si>
  <si>
    <t>2.2.1.2</t>
  </si>
  <si>
    <t>2.3.1.1</t>
  </si>
  <si>
    <t>2.3.1.1.1</t>
  </si>
  <si>
    <t>2.3.1.2</t>
  </si>
  <si>
    <t>2.3.1.2.1</t>
  </si>
  <si>
    <t>2.3.1.3</t>
  </si>
  <si>
    <t>2.3.1.3.1</t>
  </si>
  <si>
    <t>2.3.1.4</t>
  </si>
  <si>
    <t>2.3.1.4.1</t>
  </si>
  <si>
    <t>2.3.1.5</t>
  </si>
  <si>
    <t>2.3.1.5.1</t>
  </si>
  <si>
    <t>2.3.1.6</t>
  </si>
  <si>
    <t>2.3.1.6.1</t>
  </si>
  <si>
    <t>2.3.1.7</t>
  </si>
  <si>
    <t>2.3.1.7.1</t>
  </si>
  <si>
    <t>2.3.1.8</t>
  </si>
  <si>
    <t>2.3.1.8.1</t>
  </si>
  <si>
    <t>2.3.1.9</t>
  </si>
  <si>
    <t>2.3.1.9.1</t>
  </si>
  <si>
    <t>2.3.1.10</t>
  </si>
  <si>
    <t>2.3.1.10.1</t>
  </si>
  <si>
    <t>2.3.1.11</t>
  </si>
  <si>
    <t>2.3.1.12</t>
  </si>
  <si>
    <t>98</t>
  </si>
  <si>
    <t>52</t>
  </si>
  <si>
    <t>Кількість кредитів ТМ</t>
  </si>
  <si>
    <t>8,9</t>
  </si>
  <si>
    <t>11,12</t>
  </si>
  <si>
    <t>Разом ТМ:</t>
  </si>
  <si>
    <t>2.2.2.1</t>
  </si>
  <si>
    <t>2.2.2.1.1</t>
  </si>
  <si>
    <t>2.2.2.2</t>
  </si>
  <si>
    <t>Разом за п.2.2.2:</t>
  </si>
  <si>
    <t>Разом за п.2.2.2: у т.ч. на базі ВНЗ 1 рівня</t>
  </si>
  <si>
    <t>Разом за п.2.2.2: у т.ч. на базі академії</t>
  </si>
  <si>
    <t>2.3.2.1</t>
  </si>
  <si>
    <t>Автоматизація та роботизація ковальсько-штампувального виробництва</t>
  </si>
  <si>
    <t>2.3.2.2</t>
  </si>
  <si>
    <t>Ковальсько-штампувальне обладнання (загальний обсяг)</t>
  </si>
  <si>
    <t>2.3.2.2.1</t>
  </si>
  <si>
    <t>2.3.2.2.2</t>
  </si>
  <si>
    <t>Ковальсько-штампувальне обладнання / Молоти</t>
  </si>
  <si>
    <t>2.3.2.3</t>
  </si>
  <si>
    <t>Конструювання та виготовлення штампів (загальний обсяг)</t>
  </si>
  <si>
    <t>2.3.2.3.1</t>
  </si>
  <si>
    <t>2.3.2.4</t>
  </si>
  <si>
    <t>Кування та гаряче штампування (загальний обсяг)</t>
  </si>
  <si>
    <t>2.3.2.4.1</t>
  </si>
  <si>
    <t>2.3.2.5</t>
  </si>
  <si>
    <t>Основи САПР (загальний обсяг)</t>
  </si>
  <si>
    <t>2.3.2.5.1</t>
  </si>
  <si>
    <t>2.3.2.6</t>
  </si>
  <si>
    <t>Підйомно-транспортні машини</t>
  </si>
  <si>
    <t>2.3.2.7</t>
  </si>
  <si>
    <t>Системи автоматизованого проектування технологічних процесів (загальний обсяг)</t>
  </si>
  <si>
    <t>2.3.2.7.1</t>
  </si>
  <si>
    <t>2.3.2.8</t>
  </si>
  <si>
    <t>Теорія пластичної деформації (загальний обсяг)</t>
  </si>
  <si>
    <t>2.3.2.8.1</t>
  </si>
  <si>
    <t>2.3.2.8.2</t>
  </si>
  <si>
    <t>Теорія пластичної деформації (курсова робота)</t>
  </si>
  <si>
    <t>2.3.2.9</t>
  </si>
  <si>
    <t>Технологія нагріву та нагрівальне обладнання (загальний обсяг)</t>
  </si>
  <si>
    <t>2.3.2.9.1</t>
  </si>
  <si>
    <t>2.3.2.10</t>
  </si>
  <si>
    <t>Технологія і обладнання холодного об'ємного штампування (загальний обсяг)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</si>
  <si>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</si>
  <si>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</si>
  <si>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</si>
  <si>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</si>
  <si>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Технологія холодного штампування (курсовий проект)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</si>
  <si>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</si>
  <si>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</si>
  <si>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</si>
  <si>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</si>
  <si>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</si>
  <si>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</si>
  <si>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8/8</t>
  </si>
  <si>
    <t>10/4</t>
  </si>
  <si>
    <t>18/6</t>
  </si>
  <si>
    <t>3.1</t>
  </si>
  <si>
    <t>Навчально-виробнича практика (загальний обсяг)</t>
  </si>
  <si>
    <t>3.2</t>
  </si>
  <si>
    <t xml:space="preserve">Навчально-технологічна практика (загальний обсяг) </t>
  </si>
  <si>
    <t>3.3</t>
  </si>
  <si>
    <t xml:space="preserve">Виробнича практика  (загальний обсяг) </t>
  </si>
  <si>
    <t>Переддипломна практика (загальний обсяг)</t>
  </si>
  <si>
    <t>3.4.1</t>
  </si>
  <si>
    <t>3.4.1.1</t>
  </si>
  <si>
    <t>Переддипломна практика (ч.1)</t>
  </si>
  <si>
    <t>3.4.1.2</t>
  </si>
  <si>
    <t>Переддипломна практика (ч.2)</t>
  </si>
  <si>
    <t>Дипломне проектування (загальний обсяг)</t>
  </si>
  <si>
    <t>3.5.1</t>
  </si>
  <si>
    <t>Разом за п.3:</t>
  </si>
  <si>
    <t>Разом за п.3: у т.ч. на базі ВНЗ 1 рівня</t>
  </si>
  <si>
    <t>Разом за п.3: у т.ч. на базі академії</t>
  </si>
  <si>
    <t>4. ДЕРЖАВНА АТЕСТАЦІЯ</t>
  </si>
  <si>
    <t>Усього на базі ВНЗ 1 рівня:</t>
  </si>
  <si>
    <t>Усього на базі академії:</t>
  </si>
  <si>
    <t>0/18</t>
  </si>
  <si>
    <t>76/32</t>
  </si>
  <si>
    <t>34/38</t>
  </si>
  <si>
    <t>82/32</t>
  </si>
  <si>
    <t>28/14</t>
  </si>
  <si>
    <t>6/12</t>
  </si>
  <si>
    <t>36/24</t>
  </si>
  <si>
    <t>40/44</t>
  </si>
  <si>
    <t>42/24</t>
  </si>
  <si>
    <t>Разом за п.1.1.: у т.ч. на базі академії</t>
  </si>
  <si>
    <t>Разом за п.1.2.: у т.ч. на базі академії</t>
  </si>
  <si>
    <t>8/16</t>
  </si>
  <si>
    <t>50/32</t>
  </si>
  <si>
    <t>8/34</t>
  </si>
  <si>
    <t>174/70</t>
  </si>
  <si>
    <t>48/12</t>
  </si>
  <si>
    <t xml:space="preserve"> Кількість курсових робіт</t>
  </si>
  <si>
    <t xml:space="preserve"> Кількість курсових проектів</t>
  </si>
  <si>
    <t>Кількість кредитів ОТП</t>
  </si>
  <si>
    <t>Менеджмент та організація виробництва</t>
  </si>
  <si>
    <t>1.2.13.1.1</t>
  </si>
  <si>
    <t>1.2.13.1.2</t>
  </si>
  <si>
    <t>1.2.14.2</t>
  </si>
  <si>
    <t>1.2.15.1</t>
  </si>
  <si>
    <t>1.2.17.1.1</t>
  </si>
  <si>
    <t>1.2.17.1.2</t>
  </si>
  <si>
    <t>1.2.18</t>
  </si>
  <si>
    <t>1.2.18.1</t>
  </si>
  <si>
    <t>134/34</t>
  </si>
  <si>
    <t>222/66</t>
  </si>
  <si>
    <t>52/24</t>
  </si>
  <si>
    <t>46/30</t>
  </si>
  <si>
    <t>Кваліфікація: Технічний фахівець - механік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</si>
  <si>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</si>
  <si>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Строк навчання - 3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</si>
  <si>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</si>
  <si>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</si>
  <si>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5.05050201 - "Технічне обслуговування і ремонт устаткування підприємств машинобудування"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</si>
  <si>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</si>
  <si>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5.05050204 - "Експлуатація та ремонт підйомно-транспортних, будівельних і дорожніх машин і обладнання"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</si>
  <si>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</si>
  <si>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t>5.05050205 - "Обслуговування та ремонт обладнання металургійних підприємств"</t>
  </si>
  <si>
    <r>
      <t xml:space="preserve">напрям: </t>
    </r>
    <r>
      <rPr>
        <b/>
        <sz val="20"/>
        <rFont val="Times New Roman"/>
        <family val="1"/>
      </rPr>
      <t>6.050502 "Інженерна механіка"</t>
    </r>
  </si>
  <si>
    <t>5.05050305 - "Виробництво гідравлічних і пневматичних засобів автоматизації"</t>
  </si>
  <si>
    <t>5.05050307 - "Виробництво автомобілів і тракторів"</t>
  </si>
  <si>
    <t>5.05050310 - "Важке машинобудування (за видами)"</t>
  </si>
  <si>
    <r>
      <t xml:space="preserve">форма навчання:     </t>
    </r>
    <r>
      <rPr>
        <b/>
        <sz val="20"/>
        <rFont val="Times New Roman"/>
        <family val="1"/>
      </rPr>
      <t xml:space="preserve">   заочна прискорена</t>
    </r>
  </si>
  <si>
    <t xml:space="preserve">5.05040106 - "Обробка металів тиском" </t>
  </si>
  <si>
    <t xml:space="preserve">5.05040301 - "Термічна обробка металів" </t>
  </si>
  <si>
    <t>5.05040302 - "Виробництво порошкових, композиційних виробів і напилення покриттів "</t>
  </si>
  <si>
    <t>І . ГРАФІК НАВЧАЛЬНОГО ПРОЦЕСУ</t>
  </si>
  <si>
    <t>-</t>
  </si>
  <si>
    <t xml:space="preserve">К  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</si>
  <si>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</si>
  <si>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</si>
  <si>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</si>
  <si>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</si>
  <si>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Форма держ.атестації (екзамен, диплом.проект (робота))</t>
  </si>
  <si>
    <t xml:space="preserve">Разом: </t>
  </si>
  <si>
    <t>Усього : ОТП</t>
  </si>
  <si>
    <t>36/30</t>
  </si>
  <si>
    <t>58/10</t>
  </si>
  <si>
    <t>3 ПРАКТИЧНА ПІДГОТОВКА (ТМ)</t>
  </si>
  <si>
    <t>3.  ПРАКТИЧНА ПІДГОТОВКА (ОТП)</t>
  </si>
  <si>
    <t xml:space="preserve">                                                                   ЗАГАЛЬНА КІЛЬКІСТЬ ГОДИН ОТП</t>
  </si>
  <si>
    <t xml:space="preserve">               С.В. Ковалевський</t>
  </si>
  <si>
    <t>в.о. завідувача кафедри МПФ</t>
  </si>
  <si>
    <t>Завідувач кафедри ТМ</t>
  </si>
  <si>
    <t xml:space="preserve">               Я.Є.Пиц</t>
  </si>
  <si>
    <t>46/44</t>
  </si>
  <si>
    <t>24/6</t>
  </si>
  <si>
    <t>56/28</t>
  </si>
  <si>
    <t>8/2</t>
  </si>
  <si>
    <t>66/36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</si>
</sst>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.00_-;\-* #,##0.00_-;\ &quot;&quot;_-;_-@_-"/>
    <numFmt numFmtId="187" formatCode="#,##0.0&quot;р.&quot;"/>
    <numFmt numFmtId="188" formatCode="#,##0.0"/>
    <numFmt numFmtId="189" formatCode="#,##0.0_ ;\-#,##0.0\ "/>
    <numFmt numFmtId="190" formatCode="#,##0_ ;\-#,##0\ "/>
    <numFmt numFmtId="191" formatCode="[$-FC19]d\ mmmm\ yyyy\ &quot;г.&quot;"/>
    <numFmt numFmtId="192" formatCode="#,##0_-;\-* #,##0_-;\ _-;_-@_-"/>
    <numFmt numFmtId="193" formatCode="#,##0;\-* #,##0_-;\ _-;_-@_-"/>
    <numFmt numFmtId="194" formatCode="#,##0.0;\-* #,##0.0_-;\ _-;_-@_-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5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wrapText="1"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0" fontId="2" fillId="0" borderId="12" xfId="0" applyNumberFormat="1" applyFont="1" applyFill="1" applyBorder="1" applyAlignment="1" applyProtection="1">
      <alignment vertical="center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82" fontId="6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>
      <alignment horizontal="right" vertical="center" wrapText="1"/>
    </xf>
    <xf numFmtId="183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3" fontId="7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180" fontId="2" fillId="33" borderId="0" xfId="0" applyNumberFormat="1" applyFont="1" applyFill="1" applyBorder="1" applyAlignment="1" applyProtection="1">
      <alignment horizontal="left" vertical="center" wrapText="1"/>
      <protection/>
    </xf>
    <xf numFmtId="180" fontId="2" fillId="33" borderId="0" xfId="0" applyNumberFormat="1" applyFont="1" applyFill="1" applyBorder="1" applyAlignment="1" applyProtection="1">
      <alignment horizontal="center" vertical="center" wrapText="1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right" vertical="center"/>
      <protection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0" applyNumberFormat="1" applyFont="1" applyFill="1" applyBorder="1" applyAlignment="1" applyProtection="1">
      <alignment horizontal="center" vertical="center"/>
      <protection locked="0"/>
    </xf>
    <xf numFmtId="49" fontId="7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34" borderId="28" xfId="0" applyNumberFormat="1" applyFont="1" applyFill="1" applyBorder="1" applyAlignment="1" applyProtection="1">
      <alignment horizontal="center" vertical="center"/>
      <protection locked="0"/>
    </xf>
    <xf numFmtId="49" fontId="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86" fillId="33" borderId="15" xfId="0" applyNumberFormat="1" applyFont="1" applyFill="1" applyBorder="1" applyAlignment="1" applyProtection="1">
      <alignment horizontal="center" vertical="center"/>
      <protection/>
    </xf>
    <xf numFmtId="49" fontId="86" fillId="33" borderId="10" xfId="0" applyNumberFormat="1" applyFont="1" applyFill="1" applyBorder="1" applyAlignment="1" applyProtection="1">
      <alignment horizontal="center" vertical="center"/>
      <protection/>
    </xf>
    <xf numFmtId="49" fontId="87" fillId="33" borderId="10" xfId="0" applyNumberFormat="1" applyFont="1" applyFill="1" applyBorder="1" applyAlignment="1" applyProtection="1">
      <alignment horizontal="center" vertical="center"/>
      <protection/>
    </xf>
    <xf numFmtId="0" fontId="86" fillId="33" borderId="11" xfId="0" applyNumberFormat="1" applyFont="1" applyFill="1" applyBorder="1" applyAlignment="1" applyProtection="1">
      <alignment horizontal="center" vertical="center" wrapText="1"/>
      <protection/>
    </xf>
    <xf numFmtId="0" fontId="86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 wrapText="1"/>
      <protection/>
    </xf>
    <xf numFmtId="180" fontId="7" fillId="33" borderId="0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9" fontId="7" fillId="33" borderId="0" xfId="0" applyNumberFormat="1" applyFont="1" applyFill="1" applyBorder="1" applyAlignment="1" applyProtection="1">
      <alignment horizontal="center" vertical="center"/>
      <protection/>
    </xf>
    <xf numFmtId="190" fontId="7" fillId="33" borderId="14" xfId="0" applyNumberFormat="1" applyFont="1" applyFill="1" applyBorder="1" applyAlignment="1" applyProtection="1">
      <alignment horizontal="center" vertical="center"/>
      <protection/>
    </xf>
    <xf numFmtId="180" fontId="7" fillId="33" borderId="16" xfId="0" applyNumberFormat="1" applyFont="1" applyFill="1" applyBorder="1" applyAlignment="1" applyProtection="1">
      <alignment vertical="center"/>
      <protection/>
    </xf>
    <xf numFmtId="18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18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right" vertical="center"/>
      <protection/>
    </xf>
    <xf numFmtId="180" fontId="7" fillId="33" borderId="11" xfId="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/>
    </xf>
    <xf numFmtId="189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right" vertical="center"/>
      <protection/>
    </xf>
    <xf numFmtId="180" fontId="7" fillId="33" borderId="18" xfId="0" applyNumberFormat="1" applyFont="1" applyFill="1" applyBorder="1" applyAlignment="1" applyProtection="1">
      <alignment vertical="center"/>
      <protection/>
    </xf>
    <xf numFmtId="180" fontId="2" fillId="33" borderId="18" xfId="0" applyNumberFormat="1" applyFont="1" applyFill="1" applyBorder="1" applyAlignment="1" applyProtection="1">
      <alignment vertical="center"/>
      <protection/>
    </xf>
    <xf numFmtId="189" fontId="7" fillId="33" borderId="10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18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right" vertical="center"/>
      <protection/>
    </xf>
    <xf numFmtId="180" fontId="7" fillId="33" borderId="27" xfId="0" applyNumberFormat="1" applyFont="1" applyFill="1" applyBorder="1" applyAlignment="1" applyProtection="1">
      <alignment vertical="center"/>
      <protection/>
    </xf>
    <xf numFmtId="180" fontId="2" fillId="33" borderId="27" xfId="0" applyNumberFormat="1" applyFont="1" applyFill="1" applyBorder="1" applyAlignment="1" applyProtection="1">
      <alignment vertical="center"/>
      <protection/>
    </xf>
    <xf numFmtId="189" fontId="7" fillId="33" borderId="27" xfId="0" applyNumberFormat="1" applyFont="1" applyFill="1" applyBorder="1" applyAlignment="1" applyProtection="1">
      <alignment horizontal="center" vertical="center"/>
      <protection/>
    </xf>
    <xf numFmtId="180" fontId="7" fillId="33" borderId="27" xfId="0" applyNumberFormat="1" applyFont="1" applyFill="1" applyBorder="1" applyAlignment="1" applyProtection="1">
      <alignment horizontal="center" vertical="center"/>
      <protection/>
    </xf>
    <xf numFmtId="18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 applyProtection="1">
      <alignment horizontal="left" vertical="center"/>
      <protection/>
    </xf>
    <xf numFmtId="49" fontId="7" fillId="33" borderId="15" xfId="0" applyNumberFormat="1" applyFont="1" applyFill="1" applyBorder="1" applyAlignment="1">
      <alignment horizontal="center" vertical="center"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182" fontId="7" fillId="33" borderId="11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10" xfId="0" applyNumberFormat="1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wrapText="1"/>
    </xf>
    <xf numFmtId="182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182" fontId="34" fillId="0" borderId="10" xfId="0" applyNumberFormat="1" applyFont="1" applyBorder="1" applyAlignment="1">
      <alignment horizontal="center" wrapText="1"/>
    </xf>
    <xf numFmtId="0" fontId="7" fillId="33" borderId="30" xfId="0" applyFont="1" applyFill="1" applyBorder="1" applyAlignment="1">
      <alignment horizontal="right" vertical="center" wrapText="1"/>
    </xf>
    <xf numFmtId="180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181" fontId="2" fillId="0" borderId="34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0" fontId="2" fillId="0" borderId="34" xfId="0" applyNumberFormat="1" applyFont="1" applyFill="1" applyBorder="1" applyAlignment="1" applyProtection="1">
      <alignment horizontal="center" vertical="center"/>
      <protection/>
    </xf>
    <xf numFmtId="181" fontId="2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Fill="1" applyBorder="1" applyAlignment="1" applyProtection="1">
      <alignment horizontal="center" vertical="center"/>
      <protection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vertical="center" wrapText="1"/>
    </xf>
    <xf numFmtId="49" fontId="15" fillId="0" borderId="42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 wrapText="1"/>
    </xf>
    <xf numFmtId="184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184" fontId="2" fillId="33" borderId="25" xfId="0" applyNumberFormat="1" applyFont="1" applyFill="1" applyBorder="1" applyAlignment="1" applyProtection="1">
      <alignment horizontal="center" vertical="center" wrapText="1"/>
      <protection/>
    </xf>
    <xf numFmtId="181" fontId="2" fillId="33" borderId="25" xfId="0" applyNumberFormat="1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80" fontId="2" fillId="33" borderId="31" xfId="0" applyNumberFormat="1" applyFont="1" applyFill="1" applyBorder="1" applyAlignment="1" applyProtection="1">
      <alignment horizontal="center" vertical="center" wrapText="1"/>
      <protection/>
    </xf>
    <xf numFmtId="1" fontId="15" fillId="0" borderId="26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49" fontId="2" fillId="33" borderId="29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189" fontId="7" fillId="33" borderId="39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 applyProtection="1">
      <alignment horizontal="center" vertical="center"/>
      <protection/>
    </xf>
    <xf numFmtId="180" fontId="7" fillId="33" borderId="44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>
      <alignment horizontal="left" vertical="center" wrapText="1"/>
    </xf>
    <xf numFmtId="0" fontId="7" fillId="33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189" fontId="2" fillId="33" borderId="45" xfId="0" applyNumberFormat="1" applyFont="1" applyFill="1" applyBorder="1" applyAlignment="1" applyProtection="1">
      <alignment horizontal="center" vertical="center"/>
      <protection/>
    </xf>
    <xf numFmtId="183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183" fontId="31" fillId="0" borderId="39" xfId="0" applyNumberFormat="1" applyFont="1" applyFill="1" applyBorder="1" applyAlignment="1" applyProtection="1">
      <alignment horizontal="center" vertical="center"/>
      <protection locked="0"/>
    </xf>
    <xf numFmtId="1" fontId="31" fillId="0" borderId="15" xfId="0" applyNumberFormat="1" applyFont="1" applyFill="1" applyBorder="1" applyAlignment="1" applyProtection="1">
      <alignment horizontal="center" vertical="center"/>
      <protection hidden="1"/>
    </xf>
    <xf numFmtId="49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89" fontId="2" fillId="0" borderId="34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right" vertical="center" wrapText="1"/>
    </xf>
    <xf numFmtId="49" fontId="7" fillId="33" borderId="32" xfId="0" applyNumberFormat="1" applyFont="1" applyFill="1" applyBorder="1" applyAlignment="1">
      <alignment horizontal="right" vertical="center" wrapText="1"/>
    </xf>
    <xf numFmtId="189" fontId="7" fillId="0" borderId="34" xfId="0" applyNumberFormat="1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189" fontId="7" fillId="0" borderId="31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" fillId="34" borderId="46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>
      <alignment vertical="center" wrapText="1"/>
    </xf>
    <xf numFmtId="181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49" fontId="86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182" fontId="7" fillId="33" borderId="19" xfId="0" applyNumberFormat="1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49" fontId="2" fillId="34" borderId="23" xfId="0" applyNumberFormat="1" applyFont="1" applyFill="1" applyBorder="1" applyAlignment="1" applyProtection="1">
      <alignment horizontal="left" vertical="center"/>
      <protection locked="0"/>
    </xf>
    <xf numFmtId="0" fontId="2" fillId="34" borderId="47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181" fontId="13" fillId="34" borderId="11" xfId="0" applyNumberFormat="1" applyFont="1" applyFill="1" applyBorder="1" applyAlignment="1" applyProtection="1">
      <alignment horizontal="center" vertical="center"/>
      <protection hidden="1"/>
    </xf>
    <xf numFmtId="181" fontId="13" fillId="34" borderId="31" xfId="0" applyNumberFormat="1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9" xfId="0" applyFont="1" applyFill="1" applyBorder="1" applyAlignment="1" applyProtection="1">
      <alignment horizontal="center" vertical="center" wrapText="1"/>
      <protection hidden="1"/>
    </xf>
    <xf numFmtId="181" fontId="7" fillId="34" borderId="49" xfId="0" applyNumberFormat="1" applyFont="1" applyFill="1" applyBorder="1" applyAlignment="1" applyProtection="1">
      <alignment horizontal="center" vertical="center"/>
      <protection hidden="1"/>
    </xf>
    <xf numFmtId="49" fontId="7" fillId="34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93" fontId="2" fillId="34" borderId="10" xfId="0" applyNumberFormat="1" applyFont="1" applyFill="1" applyBorder="1" applyAlignment="1" applyProtection="1">
      <alignment horizontal="center" vertical="center"/>
      <protection locked="0"/>
    </xf>
    <xf numFmtId="193" fontId="2" fillId="34" borderId="25" xfId="0" applyNumberFormat="1" applyFont="1" applyFill="1" applyBorder="1" applyAlignment="1" applyProtection="1">
      <alignment horizontal="center" vertical="center"/>
      <protection locked="0"/>
    </xf>
    <xf numFmtId="49" fontId="2" fillId="34" borderId="50" xfId="55" applyNumberFormat="1" applyFont="1" applyFill="1" applyBorder="1" applyAlignment="1" applyProtection="1">
      <alignment vertical="center" wrapText="1"/>
      <protection locked="0"/>
    </xf>
    <xf numFmtId="1" fontId="7" fillId="34" borderId="10" xfId="55" applyNumberFormat="1" applyFont="1" applyFill="1" applyBorder="1" applyAlignment="1" applyProtection="1">
      <alignment horizontal="center" vertical="center"/>
      <protection hidden="1"/>
    </xf>
    <xf numFmtId="49" fontId="2" fillId="34" borderId="5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29" xfId="55" applyNumberFormat="1" applyFont="1" applyFill="1" applyBorder="1" applyAlignment="1" applyProtection="1">
      <alignment vertical="center" wrapText="1"/>
      <protection locked="0"/>
    </xf>
    <xf numFmtId="49" fontId="2" fillId="34" borderId="50" xfId="55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193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0" applyNumberFormat="1" applyFont="1" applyFill="1" applyBorder="1" applyAlignment="1" applyProtection="1">
      <alignment horizontal="center" vertical="center"/>
      <protection locked="0"/>
    </xf>
    <xf numFmtId="49" fontId="2" fillId="34" borderId="5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50" xfId="55" applyNumberFormat="1" applyFont="1" applyFill="1" applyBorder="1" applyAlignment="1" applyProtection="1">
      <alignment horizontal="left" vertical="center" wrapText="1"/>
      <protection locked="0"/>
    </xf>
    <xf numFmtId="49" fontId="7" fillId="34" borderId="51" xfId="55" applyNumberFormat="1" applyFont="1" applyFill="1" applyBorder="1" applyAlignment="1" applyProtection="1">
      <alignment vertical="center" wrapText="1"/>
      <protection locked="0"/>
    </xf>
    <xf numFmtId="181" fontId="7" fillId="34" borderId="11" xfId="0" applyNumberFormat="1" applyFont="1" applyFill="1" applyBorder="1" applyAlignment="1" applyProtection="1">
      <alignment horizontal="center" vertical="center"/>
      <protection hidden="1"/>
    </xf>
    <xf numFmtId="180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180" fontId="2" fillId="34" borderId="31" xfId="0" applyNumberFormat="1" applyFont="1" applyFill="1" applyBorder="1" applyAlignment="1" applyProtection="1">
      <alignment horizontal="center" vertical="center" wrapText="1"/>
      <protection hidden="1"/>
    </xf>
    <xf numFmtId="183" fontId="7" fillId="34" borderId="34" xfId="0" applyNumberFormat="1" applyFont="1" applyFill="1" applyBorder="1" applyAlignment="1" applyProtection="1">
      <alignment horizontal="center" vertical="center"/>
      <protection hidden="1"/>
    </xf>
    <xf numFmtId="1" fontId="7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24" xfId="0" applyNumberFormat="1" applyFont="1" applyFill="1" applyBorder="1" applyAlignment="1" applyProtection="1">
      <alignment horizontal="center" vertical="center"/>
      <protection locked="0"/>
    </xf>
    <xf numFmtId="49" fontId="7" fillId="34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52" xfId="0" applyNumberFormat="1" applyFont="1" applyFill="1" applyBorder="1" applyAlignment="1" applyProtection="1">
      <alignment vertical="center" wrapText="1"/>
      <protection locked="0"/>
    </xf>
    <xf numFmtId="49" fontId="2" fillId="34" borderId="5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1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/>
    </xf>
    <xf numFmtId="49" fontId="7" fillId="34" borderId="31" xfId="0" applyNumberFormat="1" applyFont="1" applyFill="1" applyBorder="1" applyAlignment="1" applyProtection="1">
      <alignment horizontal="center" vertical="center"/>
      <protection/>
    </xf>
    <xf numFmtId="49" fontId="7" fillId="34" borderId="34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/>
      <protection/>
    </xf>
    <xf numFmtId="49" fontId="2" fillId="34" borderId="47" xfId="0" applyNumberFormat="1" applyFont="1" applyFill="1" applyBorder="1" applyAlignment="1" applyProtection="1">
      <alignment horizontal="left" vertical="center"/>
      <protection locked="0"/>
    </xf>
    <xf numFmtId="49" fontId="7" fillId="34" borderId="54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193" fontId="2" fillId="34" borderId="19" xfId="0" applyNumberFormat="1" applyFont="1" applyFill="1" applyBorder="1" applyAlignment="1" applyProtection="1">
      <alignment horizontal="center" vertical="center"/>
      <protection locked="0"/>
    </xf>
    <xf numFmtId="193" fontId="2" fillId="34" borderId="26" xfId="0" applyNumberFormat="1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0" fontId="7" fillId="34" borderId="24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193" fontId="7" fillId="34" borderId="25" xfId="0" applyNumberFormat="1" applyFont="1" applyFill="1" applyBorder="1" applyAlignment="1" applyProtection="1">
      <alignment horizontal="center" vertical="center"/>
      <protection locked="0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55" applyNumberFormat="1" applyFont="1" applyFill="1" applyBorder="1" applyAlignment="1" applyProtection="1">
      <alignment horizontal="center" vertical="center"/>
      <protection locked="0"/>
    </xf>
    <xf numFmtId="193" fontId="7" fillId="34" borderId="24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192" fontId="2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92" fontId="7" fillId="34" borderId="10" xfId="55" applyNumberFormat="1" applyFont="1" applyFill="1" applyBorder="1" applyAlignment="1" applyProtection="1">
      <alignment horizontal="center" vertical="center" wrapText="1"/>
      <protection hidden="1"/>
    </xf>
    <xf numFmtId="1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1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 hidden="1"/>
    </xf>
    <xf numFmtId="180" fontId="7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55" xfId="0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 applyProtection="1">
      <alignment horizontal="center" vertical="center" wrapText="1"/>
      <protection hidden="1"/>
    </xf>
    <xf numFmtId="49" fontId="7" fillId="34" borderId="25" xfId="0" applyNumberFormat="1" applyFont="1" applyFill="1" applyBorder="1" applyAlignment="1" applyProtection="1">
      <alignment horizontal="center" vertical="center"/>
      <protection hidden="1"/>
    </xf>
    <xf numFmtId="180" fontId="7" fillId="34" borderId="10" xfId="0" applyNumberFormat="1" applyFont="1" applyFill="1" applyBorder="1" applyAlignment="1" applyProtection="1">
      <alignment vertical="center"/>
      <protection/>
    </xf>
    <xf numFmtId="192" fontId="7" fillId="34" borderId="15" xfId="55" applyNumberFormat="1" applyFont="1" applyFill="1" applyBorder="1" applyAlignment="1" applyProtection="1">
      <alignment horizontal="center" vertical="center" wrapText="1"/>
      <protection hidden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 wrapText="1"/>
      <protection hidden="1"/>
    </xf>
    <xf numFmtId="193" fontId="7" fillId="34" borderId="18" xfId="0" applyNumberFormat="1" applyFont="1" applyFill="1" applyBorder="1" applyAlignment="1" applyProtection="1">
      <alignment horizontal="center" vertical="center"/>
      <protection hidden="1"/>
    </xf>
    <xf numFmtId="49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193" fontId="7" fillId="34" borderId="21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>
      <alignment horizontal="center" vertical="center" wrapText="1"/>
    </xf>
    <xf numFmtId="1" fontId="7" fillId="34" borderId="25" xfId="55" applyNumberFormat="1" applyFont="1" applyFill="1" applyBorder="1" applyAlignment="1" applyProtection="1">
      <alignment horizontal="center" vertical="center"/>
      <protection hidden="1"/>
    </xf>
    <xf numFmtId="193" fontId="2" fillId="34" borderId="25" xfId="0" applyNumberFormat="1" applyFont="1" applyFill="1" applyBorder="1" applyAlignment="1" applyProtection="1">
      <alignment horizontal="center" vertical="center"/>
      <protection hidden="1"/>
    </xf>
    <xf numFmtId="49" fontId="7" fillId="34" borderId="25" xfId="0" applyNumberFormat="1" applyFont="1" applyFill="1" applyBorder="1" applyAlignment="1">
      <alignment horizontal="center" vertical="center" wrapText="1"/>
    </xf>
    <xf numFmtId="193" fontId="7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0" fillId="34" borderId="24" xfId="0" applyFill="1" applyBorder="1" applyAlignment="1">
      <alignment horizontal="center" vertical="center" wrapText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 applyProtection="1">
      <alignment horizontal="center" vertical="center"/>
      <protection hidden="1"/>
    </xf>
    <xf numFmtId="180" fontId="7" fillId="34" borderId="57" xfId="0" applyNumberFormat="1" applyFont="1" applyFill="1" applyBorder="1" applyAlignment="1" applyProtection="1">
      <alignment horizontal="center" vertical="center"/>
      <protection/>
    </xf>
    <xf numFmtId="0" fontId="17" fillId="34" borderId="25" xfId="0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 applyProtection="1">
      <alignment horizontal="center" vertical="center"/>
      <protection hidden="1"/>
    </xf>
    <xf numFmtId="180" fontId="7" fillId="34" borderId="44" xfId="0" applyNumberFormat="1" applyFont="1" applyFill="1" applyBorder="1" applyAlignment="1" applyProtection="1">
      <alignment vertical="center"/>
      <protection/>
    </xf>
    <xf numFmtId="180" fontId="7" fillId="34" borderId="25" xfId="0" applyNumberFormat="1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 applyProtection="1">
      <alignment horizontal="left" vertical="center" wrapText="1"/>
      <protection locked="0"/>
    </xf>
    <xf numFmtId="193" fontId="13" fillId="34" borderId="39" xfId="0" applyNumberFormat="1" applyFont="1" applyFill="1" applyBorder="1" applyAlignment="1" applyProtection="1">
      <alignment horizontal="center" vertical="center"/>
      <protection locked="0"/>
    </xf>
    <xf numFmtId="193" fontId="13" fillId="34" borderId="15" xfId="0" applyNumberFormat="1" applyFont="1" applyFill="1" applyBorder="1" applyAlignment="1" applyProtection="1">
      <alignment horizontal="center" vertical="center"/>
      <protection locked="0"/>
    </xf>
    <xf numFmtId="193" fontId="7" fillId="34" borderId="15" xfId="0" applyNumberFormat="1" applyFont="1" applyFill="1" applyBorder="1" applyAlignment="1" applyProtection="1">
      <alignment horizontal="center" vertical="center"/>
      <protection locked="0"/>
    </xf>
    <xf numFmtId="193" fontId="7" fillId="34" borderId="40" xfId="0" applyNumberFormat="1" applyFont="1" applyFill="1" applyBorder="1" applyAlignment="1" applyProtection="1">
      <alignment horizontal="center" vertical="center"/>
      <protection locked="0"/>
    </xf>
    <xf numFmtId="193" fontId="7" fillId="34" borderId="40" xfId="0" applyNumberFormat="1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40" xfId="0" applyFont="1" applyFill="1" applyBorder="1" applyAlignment="1" applyProtection="1">
      <alignment horizontal="center" vertical="center" wrapText="1"/>
      <protection hidden="1"/>
    </xf>
    <xf numFmtId="180" fontId="7" fillId="34" borderId="15" xfId="0" applyNumberFormat="1" applyFont="1" applyFill="1" applyBorder="1" applyAlignment="1" applyProtection="1">
      <alignment vertical="center"/>
      <protection/>
    </xf>
    <xf numFmtId="180" fontId="7" fillId="34" borderId="40" xfId="0" applyNumberFormat="1" applyFont="1" applyFill="1" applyBorder="1" applyAlignment="1" applyProtection="1">
      <alignment vertical="center"/>
      <protection/>
    </xf>
    <xf numFmtId="49" fontId="7" fillId="34" borderId="15" xfId="0" applyNumberFormat="1" applyFont="1" applyFill="1" applyBorder="1" applyAlignment="1" applyProtection="1">
      <alignment horizontal="center" vertical="center"/>
      <protection hidden="1"/>
    </xf>
    <xf numFmtId="0" fontId="17" fillId="34" borderId="40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181" fontId="13" fillId="34" borderId="30" xfId="0" applyNumberFormat="1" applyFont="1" applyFill="1" applyBorder="1" applyAlignment="1" applyProtection="1">
      <alignment horizontal="center" vertical="center"/>
      <protection hidden="1"/>
    </xf>
    <xf numFmtId="0" fontId="0" fillId="34" borderId="33" xfId="0" applyFill="1" applyBorder="1" applyAlignment="1">
      <alignment horizontal="center" vertical="center" wrapText="1"/>
    </xf>
    <xf numFmtId="49" fontId="2" fillId="34" borderId="43" xfId="0" applyNumberFormat="1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36" fillId="34" borderId="18" xfId="0" applyFont="1" applyFill="1" applyBorder="1" applyAlignment="1" applyProtection="1">
      <alignment horizontal="center" vertical="center" wrapText="1"/>
      <protection hidden="1"/>
    </xf>
    <xf numFmtId="0" fontId="36" fillId="34" borderId="18" xfId="0" applyFont="1" applyFill="1" applyBorder="1" applyAlignment="1" applyProtection="1">
      <alignment horizontal="center" vertical="center" wrapText="1"/>
      <protection locked="0"/>
    </xf>
    <xf numFmtId="0" fontId="36" fillId="34" borderId="21" xfId="0" applyFont="1" applyFill="1" applyBorder="1" applyAlignment="1" applyProtection="1">
      <alignment horizontal="center" vertical="center" wrapText="1"/>
      <protection hidden="1"/>
    </xf>
    <xf numFmtId="49" fontId="2" fillId="34" borderId="23" xfId="0" applyNumberFormat="1" applyFont="1" applyFill="1" applyBorder="1" applyAlignment="1" applyProtection="1">
      <alignment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36" fillId="34" borderId="10" xfId="0" applyFont="1" applyFill="1" applyBorder="1" applyAlignment="1" applyProtection="1">
      <alignment horizontal="center" vertical="center" wrapText="1"/>
      <protection hidden="1"/>
    </xf>
    <xf numFmtId="0" fontId="36" fillId="34" borderId="10" xfId="0" applyFont="1" applyFill="1" applyBorder="1" applyAlignment="1" applyProtection="1">
      <alignment horizontal="center" vertical="center" wrapText="1"/>
      <protection locked="0"/>
    </xf>
    <xf numFmtId="0" fontId="36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1" fontId="88" fillId="34" borderId="10" xfId="0" applyNumberFormat="1" applyFont="1" applyFill="1" applyBorder="1" applyAlignment="1" applyProtection="1">
      <alignment horizontal="center" vertical="center"/>
      <protection locked="0"/>
    </xf>
    <xf numFmtId="1" fontId="7" fillId="34" borderId="10" xfId="0" applyNumberFormat="1" applyFont="1" applyFill="1" applyBorder="1" applyAlignment="1" applyProtection="1">
      <alignment horizontal="center" vertical="center"/>
      <protection locked="0"/>
    </xf>
    <xf numFmtId="1" fontId="7" fillId="34" borderId="59" xfId="0" applyNumberFormat="1" applyFont="1" applyFill="1" applyBorder="1" applyAlignment="1" applyProtection="1">
      <alignment horizontal="center" vertical="center"/>
      <protection hidden="1"/>
    </xf>
    <xf numFmtId="49" fontId="2" fillId="34" borderId="23" xfId="55" applyNumberFormat="1" applyFont="1" applyFill="1" applyBorder="1" applyAlignment="1" applyProtection="1">
      <alignment vertical="center" wrapText="1"/>
      <protection locked="0"/>
    </xf>
    <xf numFmtId="0" fontId="2" fillId="34" borderId="24" xfId="55" applyNumberFormat="1" applyFont="1" applyFill="1" applyBorder="1" applyAlignment="1" applyProtection="1">
      <alignment horizontal="center" vertical="center"/>
      <protection locked="0"/>
    </xf>
    <xf numFmtId="0" fontId="2" fillId="34" borderId="10" xfId="55" applyNumberFormat="1" applyFont="1" applyFill="1" applyBorder="1" applyAlignment="1" applyProtection="1">
      <alignment horizontal="center" vertical="center"/>
      <protection locked="0"/>
    </xf>
    <xf numFmtId="0" fontId="13" fillId="34" borderId="10" xfId="55" applyNumberFormat="1" applyFont="1" applyFill="1" applyBorder="1" applyAlignment="1" applyProtection="1">
      <alignment horizontal="center" vertical="center"/>
      <protection locked="0"/>
    </xf>
    <xf numFmtId="0" fontId="13" fillId="34" borderId="25" xfId="55" applyNumberFormat="1" applyFont="1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hidden="1"/>
    </xf>
    <xf numFmtId="1" fontId="2" fillId="34" borderId="15" xfId="0" applyNumberFormat="1" applyFont="1" applyFill="1" applyBorder="1" applyAlignment="1" applyProtection="1">
      <alignment horizontal="center" vertical="center"/>
      <protection hidden="1"/>
    </xf>
    <xf numFmtId="1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60" xfId="0" applyFont="1" applyFill="1" applyBorder="1" applyAlignment="1" applyProtection="1">
      <alignment horizontal="center" vertical="center" wrapText="1"/>
      <protection hidden="1"/>
    </xf>
    <xf numFmtId="0" fontId="2" fillId="34" borderId="61" xfId="0" applyFont="1" applyFill="1" applyBorder="1" applyAlignment="1" applyProtection="1">
      <alignment horizontal="left" vertical="center" wrapText="1"/>
      <protection locked="0"/>
    </xf>
    <xf numFmtId="192" fontId="2" fillId="34" borderId="61" xfId="55" applyNumberFormat="1" applyFont="1" applyFill="1" applyBorder="1" applyAlignment="1" applyProtection="1">
      <alignment horizontal="left" vertical="top" wrapText="1"/>
      <protection locked="0"/>
    </xf>
    <xf numFmtId="0" fontId="2" fillId="34" borderId="11" xfId="55" applyFont="1" applyFill="1" applyBorder="1" applyAlignment="1" applyProtection="1">
      <alignment horizontal="center" vertical="center"/>
      <protection locked="0"/>
    </xf>
    <xf numFmtId="0" fontId="2" fillId="34" borderId="11" xfId="55" applyFont="1" applyFill="1" applyBorder="1" applyAlignment="1" applyProtection="1">
      <alignment horizontal="right" vertical="center"/>
      <protection locked="0"/>
    </xf>
    <xf numFmtId="0" fontId="2" fillId="34" borderId="31" xfId="55" applyFont="1" applyFill="1" applyBorder="1" applyAlignment="1" applyProtection="1">
      <alignment horizontal="right" vertical="center"/>
      <protection locked="0"/>
    </xf>
    <xf numFmtId="181" fontId="7" fillId="34" borderId="31" xfId="0" applyNumberFormat="1" applyFont="1" applyFill="1" applyBorder="1" applyAlignment="1" applyProtection="1">
      <alignment horizontal="center" vertical="center"/>
      <protection hidden="1"/>
    </xf>
    <xf numFmtId="193" fontId="13" fillId="34" borderId="10" xfId="0" applyNumberFormat="1" applyFont="1" applyFill="1" applyBorder="1" applyAlignment="1" applyProtection="1">
      <alignment horizontal="center" vertical="center"/>
      <protection locked="0"/>
    </xf>
    <xf numFmtId="193" fontId="13" fillId="34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24" xfId="55" applyNumberFormat="1" applyFont="1" applyFill="1" applyBorder="1" applyAlignment="1" applyProtection="1">
      <alignment horizontal="center" vertical="center"/>
      <protection locked="0"/>
    </xf>
    <xf numFmtId="0" fontId="7" fillId="34" borderId="10" xfId="55" applyNumberFormat="1" applyFont="1" applyFill="1" applyBorder="1" applyAlignment="1" applyProtection="1">
      <alignment horizontal="center" vertical="center"/>
      <protection locked="0"/>
    </xf>
    <xf numFmtId="49" fontId="2" fillId="34" borderId="62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39" xfId="55" applyNumberFormat="1" applyFont="1" applyFill="1" applyBorder="1" applyAlignment="1" applyProtection="1">
      <alignment horizontal="center" vertical="center"/>
      <protection locked="0"/>
    </xf>
    <xf numFmtId="0" fontId="7" fillId="34" borderId="15" xfId="55" applyNumberFormat="1" applyFont="1" applyFill="1" applyBorder="1" applyAlignment="1" applyProtection="1">
      <alignment horizontal="center" vertical="center"/>
      <protection locked="0"/>
    </xf>
    <xf numFmtId="0" fontId="13" fillId="34" borderId="15" xfId="55" applyNumberFormat="1" applyFont="1" applyFill="1" applyBorder="1" applyAlignment="1" applyProtection="1">
      <alignment horizontal="center" vertical="center"/>
      <protection locked="0"/>
    </xf>
    <xf numFmtId="0" fontId="13" fillId="34" borderId="40" xfId="55" applyNumberFormat="1" applyFont="1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64" xfId="0" applyFont="1" applyFill="1" applyBorder="1" applyAlignment="1" applyProtection="1">
      <alignment horizontal="center" vertical="center" wrapText="1"/>
      <protection hidden="1"/>
    </xf>
    <xf numFmtId="1" fontId="2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1" fontId="2" fillId="34" borderId="63" xfId="0" applyNumberFormat="1" applyFont="1" applyFill="1" applyBorder="1" applyAlignment="1" applyProtection="1">
      <alignment horizontal="center" vertical="center" wrapText="1"/>
      <protection hidden="1"/>
    </xf>
    <xf numFmtId="183" fontId="7" fillId="34" borderId="11" xfId="0" applyNumberFormat="1" applyFont="1" applyFill="1" applyBorder="1" applyAlignment="1" applyProtection="1">
      <alignment horizontal="center" vertical="center"/>
      <protection hidden="1"/>
    </xf>
    <xf numFmtId="183" fontId="7" fillId="34" borderId="31" xfId="0" applyNumberFormat="1" applyFont="1" applyFill="1" applyBorder="1" applyAlignment="1" applyProtection="1">
      <alignment horizontal="center" vertical="center"/>
      <protection hidden="1"/>
    </xf>
    <xf numFmtId="183" fontId="7" fillId="34" borderId="33" xfId="0" applyNumberFormat="1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183" fontId="7" fillId="34" borderId="30" xfId="0" applyNumberFormat="1" applyFont="1" applyFill="1" applyBorder="1" applyAlignment="1" applyProtection="1">
      <alignment horizontal="center" vertical="center"/>
      <protection hidden="1"/>
    </xf>
    <xf numFmtId="0" fontId="0" fillId="34" borderId="45" xfId="0" applyFill="1" applyBorder="1" applyAlignment="1">
      <alignment horizontal="center" vertical="center" wrapText="1"/>
    </xf>
    <xf numFmtId="181" fontId="13" fillId="34" borderId="49" xfId="0" applyNumberFormat="1" applyFont="1" applyFill="1" applyBorder="1" applyAlignment="1" applyProtection="1">
      <alignment horizontal="center" vertical="center"/>
      <protection hidden="1"/>
    </xf>
    <xf numFmtId="181" fontId="13" fillId="34" borderId="58" xfId="0" applyNumberFormat="1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31" xfId="0" applyFont="1" applyFill="1" applyBorder="1" applyAlignment="1">
      <alignment horizontal="left" vertical="top"/>
    </xf>
    <xf numFmtId="49" fontId="7" fillId="34" borderId="11" xfId="0" applyNumberFormat="1" applyFont="1" applyFill="1" applyBorder="1" applyAlignment="1" applyProtection="1">
      <alignment horizontal="center" vertical="center"/>
      <protection hidden="1"/>
    </xf>
    <xf numFmtId="49" fontId="7" fillId="34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30" xfId="0" applyNumberFormat="1" applyFont="1" applyFill="1" applyBorder="1" applyAlignment="1" applyProtection="1">
      <alignment horizontal="center" vertical="center" wrapText="1"/>
      <protection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 applyProtection="1">
      <alignment horizontal="center" vertical="center"/>
      <protection/>
    </xf>
    <xf numFmtId="1" fontId="89" fillId="0" borderId="3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25" xfId="0" applyNumberFormat="1" applyFont="1" applyFill="1" applyBorder="1" applyAlignment="1" applyProtection="1">
      <alignment horizontal="center" vertical="center"/>
      <protection/>
    </xf>
    <xf numFmtId="1" fontId="15" fillId="0" borderId="24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55" xfId="0" applyNumberFormat="1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30" fillId="0" borderId="39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1" fontId="30" fillId="0" borderId="40" xfId="0" applyNumberFormat="1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90" fillId="0" borderId="10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1" fontId="7" fillId="33" borderId="34" xfId="0" applyNumberFormat="1" applyFont="1" applyFill="1" applyBorder="1" applyAlignment="1">
      <alignment horizontal="center" vertical="center" wrapText="1"/>
    </xf>
    <xf numFmtId="1" fontId="88" fillId="33" borderId="34" xfId="0" applyNumberFormat="1" applyFont="1" applyFill="1" applyBorder="1" applyAlignment="1">
      <alignment horizontal="center" vertical="center" wrapText="1"/>
    </xf>
    <xf numFmtId="1" fontId="7" fillId="33" borderId="33" xfId="0" applyNumberFormat="1" applyFont="1" applyFill="1" applyBorder="1" applyAlignment="1">
      <alignment horizontal="center" vertical="center" wrapText="1"/>
    </xf>
    <xf numFmtId="1" fontId="88" fillId="33" borderId="33" xfId="0" applyNumberFormat="1" applyFont="1" applyFill="1" applyBorder="1" applyAlignment="1">
      <alignment horizontal="center" vertical="center" wrapText="1"/>
    </xf>
    <xf numFmtId="1" fontId="88" fillId="33" borderId="69" xfId="0" applyNumberFormat="1" applyFont="1" applyFill="1" applyBorder="1" applyAlignment="1">
      <alignment horizontal="center" vertical="center" wrapText="1"/>
    </xf>
    <xf numFmtId="181" fontId="7" fillId="33" borderId="49" xfId="0" applyNumberFormat="1" applyFont="1" applyFill="1" applyBorder="1" applyAlignment="1" applyProtection="1">
      <alignment horizontal="center" vertical="center"/>
      <protection/>
    </xf>
    <xf numFmtId="181" fontId="7" fillId="33" borderId="36" xfId="0" applyNumberFormat="1" applyFont="1" applyFill="1" applyBorder="1" applyAlignment="1" applyProtection="1">
      <alignment horizontal="center" vertical="center"/>
      <protection/>
    </xf>
    <xf numFmtId="181" fontId="7" fillId="33" borderId="58" xfId="0" applyNumberFormat="1" applyFont="1" applyFill="1" applyBorder="1" applyAlignment="1" applyProtection="1">
      <alignment horizontal="center" vertical="center"/>
      <protection/>
    </xf>
    <xf numFmtId="181" fontId="7" fillId="33" borderId="37" xfId="0" applyNumberFormat="1" applyFont="1" applyFill="1" applyBorder="1" applyAlignment="1" applyProtection="1">
      <alignment horizontal="center" vertical="center"/>
      <protection/>
    </xf>
    <xf numFmtId="1" fontId="7" fillId="33" borderId="25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7" fillId="33" borderId="55" xfId="0" applyNumberFormat="1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1" fontId="7" fillId="33" borderId="39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70" xfId="0" applyNumberFormat="1" applyFont="1" applyFill="1" applyBorder="1" applyAlignment="1" applyProtection="1">
      <alignment horizontal="center" vertical="center"/>
      <protection/>
    </xf>
    <xf numFmtId="1" fontId="2" fillId="33" borderId="56" xfId="0" applyNumberFormat="1" applyFont="1" applyFill="1" applyBorder="1" applyAlignment="1" applyProtection="1">
      <alignment horizontal="center" vertical="center"/>
      <protection/>
    </xf>
    <xf numFmtId="1" fontId="7" fillId="33" borderId="56" xfId="0" applyNumberFormat="1" applyFont="1" applyFill="1" applyBorder="1" applyAlignment="1" applyProtection="1">
      <alignment horizontal="center" vertical="center"/>
      <protection/>
    </xf>
    <xf numFmtId="1" fontId="2" fillId="33" borderId="56" xfId="0" applyNumberFormat="1" applyFont="1" applyFill="1" applyBorder="1" applyAlignment="1" applyProtection="1">
      <alignment horizontal="center" vertical="center"/>
      <protection/>
    </xf>
    <xf numFmtId="1" fontId="2" fillId="33" borderId="71" xfId="0" applyNumberFormat="1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49" fontId="2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49" fontId="7" fillId="33" borderId="23" xfId="0" applyNumberFormat="1" applyFont="1" applyFill="1" applyBorder="1" applyAlignment="1">
      <alignment vertical="center" wrapText="1"/>
    </xf>
    <xf numFmtId="181" fontId="7" fillId="34" borderId="72" xfId="0" applyNumberFormat="1" applyFont="1" applyFill="1" applyBorder="1" applyAlignment="1" applyProtection="1">
      <alignment horizontal="center" vertical="center"/>
      <protection hidden="1"/>
    </xf>
    <xf numFmtId="181" fontId="31" fillId="34" borderId="72" xfId="0" applyNumberFormat="1" applyFont="1" applyFill="1" applyBorder="1" applyAlignment="1" applyProtection="1">
      <alignment horizontal="center" vertical="center"/>
      <protection hidden="1"/>
    </xf>
    <xf numFmtId="180" fontId="2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58" xfId="0" applyFont="1" applyFill="1" applyBorder="1" applyAlignment="1" applyProtection="1">
      <alignment horizontal="center" vertical="center" wrapText="1"/>
      <protection hidden="1"/>
    </xf>
    <xf numFmtId="181" fontId="7" fillId="34" borderId="33" xfId="0" applyNumberFormat="1" applyFont="1" applyFill="1" applyBorder="1" applyAlignment="1" applyProtection="1">
      <alignment horizontal="center" vertical="center"/>
      <protection hidden="1"/>
    </xf>
    <xf numFmtId="1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180" fontId="2" fillId="33" borderId="34" xfId="0" applyNumberFormat="1" applyFont="1" applyFill="1" applyBorder="1" applyAlignment="1" applyProtection="1">
      <alignment horizontal="center" vertical="center"/>
      <protection/>
    </xf>
    <xf numFmtId="49" fontId="7" fillId="33" borderId="45" xfId="0" applyNumberFormat="1" applyFont="1" applyFill="1" applyBorder="1" applyAlignment="1">
      <alignment horizontal="center" vertical="center" wrapText="1"/>
    </xf>
    <xf numFmtId="49" fontId="7" fillId="33" borderId="58" xfId="0" applyNumberFormat="1" applyFont="1" applyFill="1" applyBorder="1" applyAlignment="1" applyProtection="1">
      <alignment horizontal="center" vertical="center"/>
      <protection/>
    </xf>
    <xf numFmtId="49" fontId="7" fillId="33" borderId="45" xfId="0" applyNumberFormat="1" applyFont="1" applyFill="1" applyBorder="1" applyAlignment="1" applyProtection="1">
      <alignment horizontal="center" vertical="center"/>
      <protection/>
    </xf>
    <xf numFmtId="49" fontId="7" fillId="33" borderId="49" xfId="0" applyNumberFormat="1" applyFont="1" applyFill="1" applyBorder="1" applyAlignment="1" applyProtection="1">
      <alignment horizontal="center" vertical="center"/>
      <protection/>
    </xf>
    <xf numFmtId="180" fontId="2" fillId="33" borderId="31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189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33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 wrapText="1"/>
    </xf>
    <xf numFmtId="0" fontId="38" fillId="0" borderId="0" xfId="55" applyFont="1" applyBorder="1" applyAlignment="1" applyProtection="1">
      <alignment horizontal="left" wrapText="1"/>
      <protection locked="0"/>
    </xf>
    <xf numFmtId="192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189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wrapText="1"/>
    </xf>
    <xf numFmtId="182" fontId="7" fillId="0" borderId="50" xfId="0" applyNumberFormat="1" applyFont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192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left" wrapText="1"/>
    </xf>
    <xf numFmtId="189" fontId="7" fillId="0" borderId="43" xfId="0" applyNumberFormat="1" applyFont="1" applyFill="1" applyBorder="1" applyAlignment="1" applyProtection="1">
      <alignment horizontal="center" vertical="center" wrapText="1"/>
      <protection/>
    </xf>
    <xf numFmtId="189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Font="1" applyBorder="1" applyAlignment="1">
      <alignment horizontal="center" wrapText="1"/>
    </xf>
    <xf numFmtId="0" fontId="33" fillId="0" borderId="48" xfId="0" applyFont="1" applyBorder="1" applyAlignment="1">
      <alignment horizontal="center" wrapText="1"/>
    </xf>
    <xf numFmtId="182" fontId="33" fillId="0" borderId="74" xfId="0" applyNumberFormat="1" applyFont="1" applyBorder="1" applyAlignment="1">
      <alignment horizontal="center" wrapText="1"/>
    </xf>
    <xf numFmtId="0" fontId="33" fillId="0" borderId="74" xfId="0" applyFont="1" applyBorder="1" applyAlignment="1">
      <alignment horizontal="left" wrapText="1"/>
    </xf>
    <xf numFmtId="189" fontId="7" fillId="0" borderId="48" xfId="0" applyNumberFormat="1" applyFont="1" applyFill="1" applyBorder="1" applyAlignment="1" applyProtection="1">
      <alignment horizontal="center" vertical="center" wrapText="1"/>
      <protection/>
    </xf>
    <xf numFmtId="1" fontId="7" fillId="0" borderId="65" xfId="0" applyNumberFormat="1" applyFont="1" applyFill="1" applyBorder="1" applyAlignment="1" applyProtection="1">
      <alignment horizontal="center" vertical="center"/>
      <protection/>
    </xf>
    <xf numFmtId="1" fontId="7" fillId="0" borderId="55" xfId="0" applyNumberFormat="1" applyFont="1" applyFill="1" applyBorder="1" applyAlignment="1" applyProtection="1">
      <alignment horizontal="center" vertical="center"/>
      <protection/>
    </xf>
    <xf numFmtId="1" fontId="29" fillId="0" borderId="55" xfId="0" applyNumberFormat="1" applyFont="1" applyFill="1" applyBorder="1" applyAlignment="1" applyProtection="1">
      <alignment horizontal="center" vertical="center"/>
      <protection/>
    </xf>
    <xf numFmtId="181" fontId="29" fillId="35" borderId="55" xfId="0" applyNumberFormat="1" applyFont="1" applyFill="1" applyBorder="1" applyAlignment="1" applyProtection="1">
      <alignment horizontal="center" vertical="center"/>
      <protection/>
    </xf>
    <xf numFmtId="1" fontId="37" fillId="0" borderId="55" xfId="0" applyNumberFormat="1" applyFont="1" applyFill="1" applyBorder="1" applyAlignment="1" applyProtection="1">
      <alignment horizontal="center" vertical="center"/>
      <protection/>
    </xf>
    <xf numFmtId="181" fontId="7" fillId="33" borderId="72" xfId="0" applyNumberFormat="1" applyFont="1" applyFill="1" applyBorder="1" applyAlignment="1" applyProtection="1">
      <alignment horizontal="center" vertical="center"/>
      <protection/>
    </xf>
    <xf numFmtId="181" fontId="31" fillId="33" borderId="33" xfId="0" applyNumberFormat="1" applyFont="1" applyFill="1" applyBorder="1" applyAlignment="1" applyProtection="1">
      <alignment horizontal="center" vertical="center"/>
      <protection/>
    </xf>
    <xf numFmtId="181" fontId="7" fillId="33" borderId="38" xfId="0" applyNumberFormat="1" applyFont="1" applyFill="1" applyBorder="1" applyAlignment="1" applyProtection="1">
      <alignment horizontal="center" vertical="center"/>
      <protection/>
    </xf>
    <xf numFmtId="182" fontId="7" fillId="0" borderId="43" xfId="0" applyNumberFormat="1" applyFont="1" applyFill="1" applyBorder="1" applyAlignment="1" applyProtection="1">
      <alignment horizontal="center" vertical="center"/>
      <protection/>
    </xf>
    <xf numFmtId="182" fontId="7" fillId="35" borderId="23" xfId="0" applyNumberFormat="1" applyFont="1" applyFill="1" applyBorder="1" applyAlignment="1" applyProtection="1">
      <alignment horizontal="center" vertical="center"/>
      <protection/>
    </xf>
    <xf numFmtId="183" fontId="29" fillId="35" borderId="23" xfId="0" applyNumberFormat="1" applyFont="1" applyFill="1" applyBorder="1" applyAlignment="1" applyProtection="1">
      <alignment horizontal="center" vertical="center"/>
      <protection/>
    </xf>
    <xf numFmtId="183" fontId="29" fillId="0" borderId="23" xfId="0" applyNumberFormat="1" applyFont="1" applyFill="1" applyBorder="1" applyAlignment="1" applyProtection="1">
      <alignment horizontal="center" vertical="center"/>
      <protection/>
    </xf>
    <xf numFmtId="183" fontId="37" fillId="0" borderId="23" xfId="0" applyNumberFormat="1" applyFont="1" applyFill="1" applyBorder="1" applyAlignment="1" applyProtection="1">
      <alignment horizontal="center" vertical="center"/>
      <protection/>
    </xf>
    <xf numFmtId="183" fontId="7" fillId="33" borderId="75" xfId="0" applyNumberFormat="1" applyFont="1" applyFill="1" applyBorder="1" applyAlignment="1" applyProtection="1">
      <alignment horizontal="center" vertical="center"/>
      <protection/>
    </xf>
    <xf numFmtId="183" fontId="31" fillId="33" borderId="32" xfId="0" applyNumberFormat="1" applyFont="1" applyFill="1" applyBorder="1" applyAlignment="1" applyProtection="1">
      <alignment horizontal="center" vertical="center"/>
      <protection/>
    </xf>
    <xf numFmtId="183" fontId="7" fillId="33" borderId="76" xfId="0" applyNumberFormat="1" applyFont="1" applyFill="1" applyBorder="1" applyAlignment="1" applyProtection="1">
      <alignment horizontal="center" vertical="center"/>
      <protection/>
    </xf>
    <xf numFmtId="190" fontId="7" fillId="33" borderId="65" xfId="0" applyNumberFormat="1" applyFont="1" applyFill="1" applyBorder="1" applyAlignment="1" applyProtection="1">
      <alignment horizontal="center" vertical="center"/>
      <protection/>
    </xf>
    <xf numFmtId="1" fontId="31" fillId="0" borderId="55" xfId="0" applyNumberFormat="1" applyFont="1" applyFill="1" applyBorder="1" applyAlignment="1" applyProtection="1">
      <alignment horizontal="center" vertical="center"/>
      <protection/>
    </xf>
    <xf numFmtId="190" fontId="7" fillId="33" borderId="55" xfId="0" applyNumberFormat="1" applyFont="1" applyFill="1" applyBorder="1" applyAlignment="1" applyProtection="1">
      <alignment horizontal="center" vertical="center"/>
      <protection/>
    </xf>
    <xf numFmtId="190" fontId="7" fillId="0" borderId="55" xfId="0" applyNumberFormat="1" applyFont="1" applyFill="1" applyBorder="1" applyAlignment="1" applyProtection="1">
      <alignment horizontal="center" vertical="center"/>
      <protection/>
    </xf>
    <xf numFmtId="181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55" xfId="0" applyNumberFormat="1" applyFont="1" applyFill="1" applyBorder="1" applyAlignment="1">
      <alignment horizontal="center" vertical="center"/>
    </xf>
    <xf numFmtId="189" fontId="7" fillId="33" borderId="43" xfId="0" applyNumberFormat="1" applyFont="1" applyFill="1" applyBorder="1" applyAlignment="1" applyProtection="1">
      <alignment horizontal="center" vertical="center"/>
      <protection/>
    </xf>
    <xf numFmtId="189" fontId="31" fillId="33" borderId="23" xfId="0" applyNumberFormat="1" applyFont="1" applyFill="1" applyBorder="1" applyAlignment="1" applyProtection="1">
      <alignment horizontal="center" vertical="center"/>
      <protection/>
    </xf>
    <xf numFmtId="189" fontId="7" fillId="33" borderId="23" xfId="0" applyNumberFormat="1" applyFont="1" applyFill="1" applyBorder="1" applyAlignment="1" applyProtection="1">
      <alignment horizontal="center" vertical="center"/>
      <protection/>
    </xf>
    <xf numFmtId="189" fontId="7" fillId="0" borderId="23" xfId="0" applyNumberFormat="1" applyFont="1" applyFill="1" applyBorder="1" applyAlignment="1" applyProtection="1">
      <alignment horizontal="center" vertical="center"/>
      <protection/>
    </xf>
    <xf numFmtId="189" fontId="31" fillId="35" borderId="23" xfId="0" applyNumberFormat="1" applyFont="1" applyFill="1" applyBorder="1" applyAlignment="1" applyProtection="1">
      <alignment horizontal="center" vertical="center"/>
      <protection/>
    </xf>
    <xf numFmtId="189" fontId="7" fillId="35" borderId="23" xfId="0" applyNumberFormat="1" applyFont="1" applyFill="1" applyBorder="1" applyAlignment="1" applyProtection="1">
      <alignment horizontal="center" vertical="center"/>
      <protection/>
    </xf>
    <xf numFmtId="183" fontId="31" fillId="33" borderId="23" xfId="0" applyNumberFormat="1" applyFont="1" applyFill="1" applyBorder="1" applyAlignment="1" applyProtection="1">
      <alignment horizontal="center" vertical="center"/>
      <protection/>
    </xf>
    <xf numFmtId="183" fontId="7" fillId="33" borderId="23" xfId="0" applyNumberFormat="1" applyFont="1" applyFill="1" applyBorder="1" applyAlignment="1" applyProtection="1">
      <alignment horizontal="center" vertical="center"/>
      <protection/>
    </xf>
    <xf numFmtId="183" fontId="7" fillId="35" borderId="23" xfId="0" applyNumberFormat="1" applyFont="1" applyFill="1" applyBorder="1" applyAlignment="1" applyProtection="1">
      <alignment horizontal="center" vertical="center"/>
      <protection/>
    </xf>
    <xf numFmtId="182" fontId="7" fillId="33" borderId="23" xfId="0" applyNumberFormat="1" applyFont="1" applyFill="1" applyBorder="1" applyAlignment="1">
      <alignment horizontal="center" vertical="center"/>
    </xf>
    <xf numFmtId="183" fontId="7" fillId="33" borderId="48" xfId="0" applyNumberFormat="1" applyFont="1" applyFill="1" applyBorder="1" applyAlignment="1" applyProtection="1">
      <alignment horizontal="center" vertical="center"/>
      <protection/>
    </xf>
    <xf numFmtId="181" fontId="7" fillId="34" borderId="55" xfId="0" applyNumberFormat="1" applyFont="1" applyFill="1" applyBorder="1" applyAlignment="1" applyProtection="1">
      <alignment horizontal="center" vertical="center"/>
      <protection locked="0"/>
    </xf>
    <xf numFmtId="193" fontId="31" fillId="34" borderId="55" xfId="0" applyNumberFormat="1" applyFont="1" applyFill="1" applyBorder="1" applyAlignment="1" applyProtection="1">
      <alignment horizontal="center" vertical="center"/>
      <protection hidden="1"/>
    </xf>
    <xf numFmtId="193" fontId="7" fillId="34" borderId="55" xfId="0" applyNumberFormat="1" applyFont="1" applyFill="1" applyBorder="1" applyAlignment="1" applyProtection="1">
      <alignment horizontal="center" vertical="center"/>
      <protection hidden="1"/>
    </xf>
    <xf numFmtId="193" fontId="31" fillId="34" borderId="22" xfId="0" applyNumberFormat="1" applyFont="1" applyFill="1" applyBorder="1" applyAlignment="1" applyProtection="1">
      <alignment horizontal="center" vertical="center"/>
      <protection hidden="1"/>
    </xf>
    <xf numFmtId="181" fontId="31" fillId="34" borderId="33" xfId="0" applyNumberFormat="1" applyFont="1" applyFill="1" applyBorder="1" applyAlignment="1" applyProtection="1">
      <alignment horizontal="center" vertical="center"/>
      <protection hidden="1"/>
    </xf>
    <xf numFmtId="181" fontId="7" fillId="34" borderId="38" xfId="0" applyNumberFormat="1" applyFont="1" applyFill="1" applyBorder="1" applyAlignment="1" applyProtection="1">
      <alignment horizontal="center" vertical="center"/>
      <protection hidden="1"/>
    </xf>
    <xf numFmtId="183" fontId="31" fillId="34" borderId="23" xfId="0" applyNumberFormat="1" applyFont="1" applyFill="1" applyBorder="1" applyAlignment="1" applyProtection="1">
      <alignment horizontal="center" vertical="center"/>
      <protection locked="0"/>
    </xf>
    <xf numFmtId="189" fontId="7" fillId="34" borderId="23" xfId="0" applyNumberFormat="1" applyFont="1" applyFill="1" applyBorder="1" applyAlignment="1" applyProtection="1">
      <alignment horizontal="center" vertical="center"/>
      <protection/>
    </xf>
    <xf numFmtId="183" fontId="7" fillId="34" borderId="47" xfId="0" applyNumberFormat="1" applyFont="1" applyFill="1" applyBorder="1" applyAlignment="1" applyProtection="1">
      <alignment horizontal="center" vertical="center"/>
      <protection locked="0"/>
    </xf>
    <xf numFmtId="183" fontId="31" fillId="34" borderId="29" xfId="0" applyNumberFormat="1" applyFont="1" applyFill="1" applyBorder="1" applyAlignment="1" applyProtection="1">
      <alignment horizontal="center" vertical="center"/>
      <protection locked="0"/>
    </xf>
    <xf numFmtId="183" fontId="7" fillId="34" borderId="75" xfId="0" applyNumberFormat="1" applyFont="1" applyFill="1" applyBorder="1" applyAlignment="1" applyProtection="1">
      <alignment horizontal="center" vertical="center"/>
      <protection hidden="1"/>
    </xf>
    <xf numFmtId="183" fontId="31" fillId="34" borderId="32" xfId="0" applyNumberFormat="1" applyFont="1" applyFill="1" applyBorder="1" applyAlignment="1" applyProtection="1">
      <alignment horizontal="center" vertical="center"/>
      <protection hidden="1"/>
    </xf>
    <xf numFmtId="183" fontId="7" fillId="34" borderId="76" xfId="0" applyNumberFormat="1" applyFont="1" applyFill="1" applyBorder="1" applyAlignment="1" applyProtection="1">
      <alignment horizontal="center" vertical="center"/>
      <protection hidden="1"/>
    </xf>
    <xf numFmtId="193" fontId="7" fillId="34" borderId="65" xfId="0" applyNumberFormat="1" applyFont="1" applyFill="1" applyBorder="1" applyAlignment="1" applyProtection="1">
      <alignment horizontal="center" vertical="center"/>
      <protection hidden="1"/>
    </xf>
    <xf numFmtId="1" fontId="7" fillId="34" borderId="55" xfId="55" applyNumberFormat="1" applyFont="1" applyFill="1" applyBorder="1" applyAlignment="1" applyProtection="1">
      <alignment horizontal="center" vertical="center"/>
      <protection locked="0"/>
    </xf>
    <xf numFmtId="1" fontId="31" fillId="34" borderId="55" xfId="55" applyNumberFormat="1" applyFont="1" applyFill="1" applyBorder="1" applyAlignment="1" applyProtection="1">
      <alignment horizontal="center" vertical="center"/>
      <protection hidden="1"/>
    </xf>
    <xf numFmtId="1" fontId="7" fillId="34" borderId="55" xfId="55" applyNumberFormat="1" applyFont="1" applyFill="1" applyBorder="1" applyAlignment="1" applyProtection="1">
      <alignment horizontal="center" vertical="center"/>
      <protection hidden="1"/>
    </xf>
    <xf numFmtId="193" fontId="2" fillId="34" borderId="55" xfId="0" applyNumberFormat="1" applyFont="1" applyFill="1" applyBorder="1" applyAlignment="1" applyProtection="1">
      <alignment horizontal="center" vertical="center"/>
      <protection hidden="1"/>
    </xf>
    <xf numFmtId="193" fontId="7" fillId="34" borderId="22" xfId="0" applyNumberFormat="1" applyFont="1" applyFill="1" applyBorder="1" applyAlignment="1" applyProtection="1">
      <alignment horizontal="center" vertical="center"/>
      <protection hidden="1"/>
    </xf>
    <xf numFmtId="182" fontId="7" fillId="34" borderId="23" xfId="55" applyNumberFormat="1" applyFont="1" applyFill="1" applyBorder="1" applyAlignment="1" applyProtection="1">
      <alignment horizontal="center" vertical="center"/>
      <protection locked="0"/>
    </xf>
    <xf numFmtId="182" fontId="31" fillId="34" borderId="23" xfId="55" applyNumberFormat="1" applyFont="1" applyFill="1" applyBorder="1" applyAlignment="1" applyProtection="1">
      <alignment horizontal="center" vertical="center"/>
      <protection locked="0"/>
    </xf>
    <xf numFmtId="182" fontId="2" fillId="34" borderId="23" xfId="55" applyNumberFormat="1" applyFont="1" applyFill="1" applyBorder="1" applyAlignment="1" applyProtection="1">
      <alignment horizontal="center" vertical="center"/>
      <protection locked="0"/>
    </xf>
    <xf numFmtId="194" fontId="7" fillId="34" borderId="23" xfId="0" applyNumberFormat="1" applyFont="1" applyFill="1" applyBorder="1" applyAlignment="1" applyProtection="1">
      <alignment horizontal="center" vertical="center"/>
      <protection locked="0"/>
    </xf>
    <xf numFmtId="194" fontId="31" fillId="34" borderId="23" xfId="0" applyNumberFormat="1" applyFont="1" applyFill="1" applyBorder="1" applyAlignment="1" applyProtection="1">
      <alignment horizontal="center" vertical="center"/>
      <protection locked="0"/>
    </xf>
    <xf numFmtId="182" fontId="7" fillId="34" borderId="29" xfId="55" applyNumberFormat="1" applyFont="1" applyFill="1" applyBorder="1" applyAlignment="1" applyProtection="1">
      <alignment horizontal="center" vertical="center"/>
      <protection locked="0"/>
    </xf>
    <xf numFmtId="183" fontId="31" fillId="34" borderId="75" xfId="0" applyNumberFormat="1" applyFont="1" applyFill="1" applyBorder="1" applyAlignment="1" applyProtection="1">
      <alignment horizontal="center" vertical="center"/>
      <protection hidden="1"/>
    </xf>
    <xf numFmtId="183" fontId="7" fillId="34" borderId="32" xfId="0" applyNumberFormat="1" applyFont="1" applyFill="1" applyBorder="1" applyAlignment="1" applyProtection="1">
      <alignment horizontal="center" vertical="center"/>
      <protection hidden="1"/>
    </xf>
    <xf numFmtId="1" fontId="7" fillId="34" borderId="65" xfId="0" applyNumberFormat="1" applyFont="1" applyFill="1" applyBorder="1" applyAlignment="1" applyProtection="1">
      <alignment horizontal="center" vertical="center"/>
      <protection locked="0"/>
    </xf>
    <xf numFmtId="1" fontId="7" fillId="34" borderId="66" xfId="0" applyNumberFormat="1" applyFont="1" applyFill="1" applyBorder="1" applyAlignment="1" applyProtection="1">
      <alignment horizontal="center" vertical="center"/>
      <protection locked="0"/>
    </xf>
    <xf numFmtId="1" fontId="7" fillId="34" borderId="55" xfId="0" applyNumberFormat="1" applyFont="1" applyFill="1" applyBorder="1" applyAlignment="1" applyProtection="1">
      <alignment horizontal="center" vertical="center"/>
      <protection locked="0"/>
    </xf>
    <xf numFmtId="1" fontId="91" fillId="34" borderId="55" xfId="0" applyNumberFormat="1" applyFont="1" applyFill="1" applyBorder="1" applyAlignment="1" applyProtection="1">
      <alignment horizontal="center" vertical="center"/>
      <protection hidden="1"/>
    </xf>
    <xf numFmtId="1" fontId="7" fillId="34" borderId="55" xfId="0" applyNumberFormat="1" applyFont="1" applyFill="1" applyBorder="1" applyAlignment="1" applyProtection="1">
      <alignment horizontal="center" vertical="center"/>
      <protection hidden="1"/>
    </xf>
    <xf numFmtId="1" fontId="92" fillId="34" borderId="55" xfId="0" applyNumberFormat="1" applyFont="1" applyFill="1" applyBorder="1" applyAlignment="1" applyProtection="1">
      <alignment horizontal="center" vertical="center" wrapText="1"/>
      <protection hidden="1"/>
    </xf>
    <xf numFmtId="182" fontId="7" fillId="34" borderId="43" xfId="0" applyNumberFormat="1" applyFont="1" applyFill="1" applyBorder="1" applyAlignment="1" applyProtection="1">
      <alignment horizontal="center" vertical="center"/>
      <protection locked="0"/>
    </xf>
    <xf numFmtId="182" fontId="31" fillId="34" borderId="23" xfId="0" applyNumberFormat="1" applyFont="1" applyFill="1" applyBorder="1" applyAlignment="1" applyProtection="1">
      <alignment horizontal="center" vertical="center"/>
      <protection locked="0"/>
    </xf>
    <xf numFmtId="182" fontId="7" fillId="34" borderId="47" xfId="0" applyNumberFormat="1" applyFont="1" applyFill="1" applyBorder="1" applyAlignment="1" applyProtection="1">
      <alignment horizontal="center" vertical="center"/>
      <protection locked="0"/>
    </xf>
    <xf numFmtId="182" fontId="7" fillId="34" borderId="23" xfId="0" applyNumberFormat="1" applyFont="1" applyFill="1" applyBorder="1" applyAlignment="1" applyProtection="1">
      <alignment horizontal="center" vertical="center"/>
      <protection locked="0"/>
    </xf>
    <xf numFmtId="193" fontId="7" fillId="34" borderId="33" xfId="0" applyNumberFormat="1" applyFont="1" applyFill="1" applyBorder="1" applyAlignment="1" applyProtection="1">
      <alignment horizontal="center" vertical="center"/>
      <protection hidden="1"/>
    </xf>
    <xf numFmtId="182" fontId="7" fillId="34" borderId="32" xfId="55" applyNumberFormat="1" applyFont="1" applyFill="1" applyBorder="1" applyAlignment="1" applyProtection="1">
      <alignment horizontal="center" vertical="center"/>
      <protection locked="0"/>
    </xf>
    <xf numFmtId="0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13" fillId="34" borderId="19" xfId="0" applyNumberFormat="1" applyFont="1" applyFill="1" applyBorder="1" applyAlignment="1" applyProtection="1">
      <alignment horizontal="center" vertical="center"/>
      <protection locked="0"/>
    </xf>
    <xf numFmtId="0" fontId="13" fillId="34" borderId="26" xfId="0" applyNumberFormat="1" applyFont="1" applyFill="1" applyBorder="1" applyAlignment="1" applyProtection="1">
      <alignment horizontal="center" vertical="center"/>
      <protection locked="0"/>
    </xf>
    <xf numFmtId="181" fontId="7" fillId="34" borderId="66" xfId="0" applyNumberFormat="1" applyFont="1" applyFill="1" applyBorder="1" applyAlignment="1" applyProtection="1">
      <alignment horizontal="center" vertical="center"/>
      <protection locked="0"/>
    </xf>
    <xf numFmtId="182" fontId="31" fillId="35" borderId="23" xfId="55" applyNumberFormat="1" applyFont="1" applyFill="1" applyBorder="1" applyAlignment="1" applyProtection="1">
      <alignment horizontal="center" vertical="center"/>
      <protection locked="0"/>
    </xf>
    <xf numFmtId="182" fontId="7" fillId="35" borderId="23" xfId="55" applyNumberFormat="1" applyFont="1" applyFill="1" applyBorder="1" applyAlignment="1" applyProtection="1">
      <alignment horizontal="center" vertical="center"/>
      <protection locked="0"/>
    </xf>
    <xf numFmtId="1" fontId="7" fillId="35" borderId="55" xfId="55" applyNumberFormat="1" applyFont="1" applyFill="1" applyBorder="1" applyAlignment="1" applyProtection="1">
      <alignment horizontal="center" vertical="center"/>
      <protection locked="0"/>
    </xf>
    <xf numFmtId="193" fontId="31" fillId="35" borderId="55" xfId="0" applyNumberFormat="1" applyFont="1" applyFill="1" applyBorder="1" applyAlignment="1" applyProtection="1">
      <alignment horizontal="center" vertical="center"/>
      <protection hidden="1"/>
    </xf>
    <xf numFmtId="194" fontId="7" fillId="35" borderId="23" xfId="0" applyNumberFormat="1" applyFont="1" applyFill="1" applyBorder="1" applyAlignment="1" applyProtection="1">
      <alignment horizontal="center" vertical="center"/>
      <protection locked="0"/>
    </xf>
    <xf numFmtId="193" fontId="7" fillId="35" borderId="42" xfId="0" applyNumberFormat="1" applyFont="1" applyFill="1" applyBorder="1" applyAlignment="1" applyProtection="1">
      <alignment horizontal="center" vertical="center"/>
      <protection locked="0"/>
    </xf>
    <xf numFmtId="194" fontId="31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5" borderId="50" xfId="55" applyNumberFormat="1" applyFont="1" applyFill="1" applyBorder="1" applyAlignment="1" applyProtection="1">
      <alignment horizontal="left" vertical="center" wrapText="1"/>
      <protection locked="0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0" xfId="0" applyNumberFormat="1" applyFont="1" applyFill="1" applyBorder="1" applyAlignment="1" applyProtection="1">
      <alignment horizontal="center" vertical="center"/>
      <protection locked="0"/>
    </xf>
    <xf numFmtId="0" fontId="13" fillId="35" borderId="25" xfId="0" applyNumberFormat="1" applyFont="1" applyFill="1" applyBorder="1" applyAlignment="1" applyProtection="1">
      <alignment horizontal="center" vertical="center"/>
      <protection locked="0"/>
    </xf>
    <xf numFmtId="193" fontId="7" fillId="35" borderId="55" xfId="0" applyNumberFormat="1" applyFont="1" applyFill="1" applyBorder="1" applyAlignment="1" applyProtection="1">
      <alignment horizontal="center" vertical="center"/>
      <protection hidden="1"/>
    </xf>
    <xf numFmtId="192" fontId="7" fillId="35" borderId="10" xfId="55" applyNumberFormat="1" applyFont="1" applyFill="1" applyBorder="1" applyAlignment="1" applyProtection="1">
      <alignment horizontal="center" vertical="center" wrapText="1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193" fontId="7" fillId="35" borderId="25" xfId="0" applyNumberFormat="1" applyFont="1" applyFill="1" applyBorder="1" applyAlignment="1" applyProtection="1">
      <alignment horizontal="center" vertical="center"/>
      <protection hidden="1"/>
    </xf>
    <xf numFmtId="0" fontId="7" fillId="35" borderId="24" xfId="0" applyFont="1" applyFill="1" applyBorder="1" applyAlignment="1" applyProtection="1">
      <alignment horizontal="center" vertical="center" wrapText="1"/>
      <protection hidden="1"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0" fontId="7" fillId="35" borderId="25" xfId="0" applyFont="1" applyFill="1" applyBorder="1" applyAlignment="1" applyProtection="1">
      <alignment horizontal="center" vertical="center" wrapText="1"/>
      <protection hidden="1"/>
    </xf>
    <xf numFmtId="180" fontId="7" fillId="35" borderId="57" xfId="0" applyNumberFormat="1" applyFont="1" applyFill="1" applyBorder="1" applyAlignment="1" applyProtection="1">
      <alignment vertical="center"/>
      <protection/>
    </xf>
    <xf numFmtId="0" fontId="17" fillId="35" borderId="24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/>
      <protection hidden="1"/>
    </xf>
    <xf numFmtId="0" fontId="17" fillId="35" borderId="25" xfId="0" applyFont="1" applyFill="1" applyBorder="1" applyAlignment="1">
      <alignment horizontal="center" vertical="center" wrapText="1"/>
    </xf>
    <xf numFmtId="182" fontId="7" fillId="35" borderId="29" xfId="55" applyNumberFormat="1" applyFont="1" applyFill="1" applyBorder="1" applyAlignment="1" applyProtection="1">
      <alignment horizontal="center" vertical="center"/>
      <protection locked="0"/>
    </xf>
    <xf numFmtId="193" fontId="7" fillId="35" borderId="22" xfId="0" applyNumberFormat="1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 wrapText="1"/>
    </xf>
    <xf numFmtId="0" fontId="7" fillId="34" borderId="34" xfId="55" applyFont="1" applyFill="1" applyBorder="1" applyAlignment="1" applyProtection="1">
      <alignment horizontal="center" vertical="center"/>
      <protection locked="0"/>
    </xf>
    <xf numFmtId="189" fontId="7" fillId="0" borderId="50" xfId="0" applyNumberFormat="1" applyFont="1" applyBorder="1" applyAlignment="1">
      <alignment horizontal="center" wrapText="1"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>
      <alignment horizontal="center" vertical="center"/>
    </xf>
    <xf numFmtId="1" fontId="7" fillId="33" borderId="40" xfId="0" applyNumberFormat="1" applyFont="1" applyFill="1" applyBorder="1" applyAlignment="1">
      <alignment horizontal="center" vertical="center" wrapText="1"/>
    </xf>
    <xf numFmtId="189" fontId="13" fillId="35" borderId="23" xfId="0" applyNumberFormat="1" applyFont="1" applyFill="1" applyBorder="1" applyAlignment="1" applyProtection="1">
      <alignment horizontal="center" vertical="center"/>
      <protection/>
    </xf>
    <xf numFmtId="1" fontId="13" fillId="0" borderId="55" xfId="0" applyNumberFormat="1" applyFont="1" applyFill="1" applyBorder="1" applyAlignment="1" applyProtection="1">
      <alignment horizontal="center" vertical="center"/>
      <protection/>
    </xf>
    <xf numFmtId="183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33" borderId="25" xfId="0" applyNumberFormat="1" applyFont="1" applyFill="1" applyBorder="1" applyAlignment="1">
      <alignment horizontal="center" vertical="center" wrapText="1"/>
    </xf>
    <xf numFmtId="189" fontId="7" fillId="33" borderId="77" xfId="0" applyNumberFormat="1" applyFont="1" applyFill="1" applyBorder="1" applyAlignment="1" applyProtection="1">
      <alignment horizontal="center" vertical="center"/>
      <protection/>
    </xf>
    <xf numFmtId="49" fontId="2" fillId="33" borderId="33" xfId="0" applyNumberFormat="1" applyFont="1" applyFill="1" applyBorder="1" applyAlignment="1">
      <alignment horizontal="center" vertical="center" wrapText="1"/>
    </xf>
    <xf numFmtId="183" fontId="31" fillId="33" borderId="78" xfId="0" applyNumberFormat="1" applyFont="1" applyFill="1" applyBorder="1" applyAlignment="1" applyProtection="1">
      <alignment horizontal="center" vertical="center"/>
      <protection/>
    </xf>
    <xf numFmtId="190" fontId="7" fillId="33" borderId="45" xfId="0" applyNumberFormat="1" applyFont="1" applyFill="1" applyBorder="1" applyAlignment="1" applyProtection="1">
      <alignment horizontal="center" vertical="center"/>
      <protection/>
    </xf>
    <xf numFmtId="190" fontId="7" fillId="33" borderId="49" xfId="0" applyNumberFormat="1" applyFont="1" applyFill="1" applyBorder="1" applyAlignment="1" applyProtection="1">
      <alignment horizontal="center" vertical="center"/>
      <protection/>
    </xf>
    <xf numFmtId="190" fontId="7" fillId="33" borderId="58" xfId="0" applyNumberFormat="1" applyFont="1" applyFill="1" applyBorder="1" applyAlignment="1" applyProtection="1">
      <alignment horizontal="center" vertical="center"/>
      <protection/>
    </xf>
    <xf numFmtId="183" fontId="7" fillId="33" borderId="61" xfId="0" applyNumberFormat="1" applyFont="1" applyFill="1" applyBorder="1" applyAlignment="1" applyProtection="1">
      <alignment horizontal="center" vertical="center"/>
      <protection/>
    </xf>
    <xf numFmtId="181" fontId="31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181" fontId="7" fillId="33" borderId="34" xfId="0" applyNumberFormat="1" applyFont="1" applyFill="1" applyBorder="1" applyAlignment="1" applyProtection="1">
      <alignment horizontal="center" vertical="center"/>
      <protection/>
    </xf>
    <xf numFmtId="0" fontId="2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Border="1" applyAlignment="1">
      <alignment horizontal="center"/>
      <protection/>
    </xf>
    <xf numFmtId="0" fontId="42" fillId="0" borderId="0" xfId="54" applyFont="1" applyAlignment="1">
      <alignment/>
      <protection/>
    </xf>
    <xf numFmtId="0" fontId="41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35" xfId="54" applyFont="1" applyBorder="1" applyAlignment="1">
      <alignment horizontal="center" vertical="center"/>
      <protection/>
    </xf>
    <xf numFmtId="0" fontId="2" fillId="0" borderId="36" xfId="54" applyFont="1" applyBorder="1" applyAlignment="1">
      <alignment horizontal="center" vertical="center"/>
      <protection/>
    </xf>
    <xf numFmtId="0" fontId="2" fillId="0" borderId="37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6" fillId="0" borderId="42" xfId="54" applyFont="1" applyBorder="1" applyAlignment="1">
      <alignment horizontal="center"/>
      <protection/>
    </xf>
    <xf numFmtId="0" fontId="6" fillId="32" borderId="79" xfId="54" applyFont="1" applyFill="1" applyBorder="1" applyAlignment="1">
      <alignment horizontal="center" vertical="center"/>
      <protection/>
    </xf>
    <xf numFmtId="0" fontId="6" fillId="32" borderId="80" xfId="54" applyFont="1" applyFill="1" applyBorder="1" applyAlignment="1">
      <alignment horizontal="center" vertical="center"/>
      <protection/>
    </xf>
    <xf numFmtId="0" fontId="6" fillId="33" borderId="81" xfId="54" applyFont="1" applyFill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6" fillId="0" borderId="26" xfId="54" applyFont="1" applyBorder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/>
      <protection/>
    </xf>
    <xf numFmtId="0" fontId="6" fillId="0" borderId="82" xfId="54" applyFont="1" applyBorder="1" applyAlignment="1">
      <alignment horizontal="center" vertical="center"/>
      <protection/>
    </xf>
    <xf numFmtId="0" fontId="6" fillId="0" borderId="83" xfId="54" applyFont="1" applyBorder="1" applyAlignment="1">
      <alignment horizontal="center" vertical="center"/>
      <protection/>
    </xf>
    <xf numFmtId="0" fontId="6" fillId="0" borderId="84" xfId="54" applyFont="1" applyBorder="1" applyAlignment="1">
      <alignment horizontal="center" vertical="center"/>
      <protection/>
    </xf>
    <xf numFmtId="0" fontId="6" fillId="0" borderId="79" xfId="54" applyFont="1" applyBorder="1" applyAlignment="1">
      <alignment horizontal="center" vertical="center"/>
      <protection/>
    </xf>
    <xf numFmtId="0" fontId="6" fillId="0" borderId="85" xfId="54" applyFont="1" applyBorder="1" applyAlignment="1">
      <alignment horizontal="center" vertical="center"/>
      <protection/>
    </xf>
    <xf numFmtId="0" fontId="6" fillId="0" borderId="86" xfId="54" applyFont="1" applyBorder="1" applyAlignment="1">
      <alignment horizontal="center" vertical="center"/>
      <protection/>
    </xf>
    <xf numFmtId="0" fontId="6" fillId="0" borderId="24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33" borderId="82" xfId="54" applyFont="1" applyFill="1" applyBorder="1" applyAlignment="1">
      <alignment horizontal="center" vertical="center"/>
      <protection/>
    </xf>
    <xf numFmtId="0" fontId="6" fillId="0" borderId="25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60" xfId="54" applyFont="1" applyBorder="1" applyAlignment="1">
      <alignment horizontal="center" vertical="center"/>
      <protection/>
    </xf>
    <xf numFmtId="0" fontId="6" fillId="0" borderId="87" xfId="54" applyFont="1" applyBorder="1" applyAlignment="1">
      <alignment horizontal="center" vertical="center"/>
      <protection/>
    </xf>
    <xf numFmtId="0" fontId="6" fillId="0" borderId="88" xfId="54" applyFont="1" applyBorder="1" applyAlignment="1">
      <alignment horizontal="center" vertical="center"/>
      <protection/>
    </xf>
    <xf numFmtId="0" fontId="6" fillId="0" borderId="89" xfId="54" applyFont="1" applyBorder="1" applyAlignment="1">
      <alignment horizontal="center" vertical="center"/>
      <protection/>
    </xf>
    <xf numFmtId="0" fontId="6" fillId="0" borderId="90" xfId="54" applyFont="1" applyBorder="1" applyAlignment="1">
      <alignment horizontal="center" vertical="center"/>
      <protection/>
    </xf>
    <xf numFmtId="0" fontId="6" fillId="0" borderId="91" xfId="54" applyFont="1" applyBorder="1" applyAlignment="1">
      <alignment horizontal="center" vertical="center"/>
      <protection/>
    </xf>
    <xf numFmtId="0" fontId="6" fillId="0" borderId="92" xfId="54" applyFont="1" applyBorder="1" applyAlignment="1">
      <alignment horizontal="center" vertical="center"/>
      <protection/>
    </xf>
    <xf numFmtId="0" fontId="6" fillId="0" borderId="53" xfId="54" applyFont="1" applyBorder="1" applyAlignment="1">
      <alignment horizontal="center"/>
      <protection/>
    </xf>
    <xf numFmtId="0" fontId="6" fillId="0" borderId="93" xfId="54" applyFont="1" applyBorder="1" applyAlignment="1">
      <alignment horizontal="center" vertical="center"/>
      <protection/>
    </xf>
    <xf numFmtId="0" fontId="6" fillId="0" borderId="94" xfId="54" applyFont="1" applyBorder="1" applyAlignment="1">
      <alignment horizontal="center" vertical="center"/>
      <protection/>
    </xf>
    <xf numFmtId="0" fontId="6" fillId="0" borderId="95" xfId="54" applyFont="1" applyBorder="1" applyAlignment="1">
      <alignment horizontal="center" vertical="center"/>
      <protection/>
    </xf>
    <xf numFmtId="0" fontId="6" fillId="0" borderId="46" xfId="54" applyFont="1" applyBorder="1" applyAlignment="1">
      <alignment horizontal="center" vertical="center"/>
      <protection/>
    </xf>
    <xf numFmtId="0" fontId="6" fillId="0" borderId="27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 vertical="center"/>
      <protection/>
    </xf>
    <xf numFmtId="0" fontId="6" fillId="0" borderId="96" xfId="54" applyFont="1" applyBorder="1" applyAlignment="1">
      <alignment horizontal="center" vertical="center"/>
      <protection/>
    </xf>
    <xf numFmtId="0" fontId="6" fillId="0" borderId="97" xfId="54" applyFont="1" applyBorder="1" applyAlignment="1">
      <alignment horizontal="center" vertical="center"/>
      <protection/>
    </xf>
    <xf numFmtId="0" fontId="6" fillId="0" borderId="98" xfId="54" applyFont="1" applyBorder="1" applyAlignment="1">
      <alignment horizontal="center" vertical="center"/>
      <protection/>
    </xf>
    <xf numFmtId="0" fontId="6" fillId="0" borderId="99" xfId="54" applyFont="1" applyBorder="1" applyAlignment="1">
      <alignment horizontal="center" vertical="center"/>
      <protection/>
    </xf>
    <xf numFmtId="0" fontId="40" fillId="0" borderId="27" xfId="54" applyFont="1" applyBorder="1" applyAlignment="1">
      <alignment horizontal="center" vertical="center"/>
      <protection/>
    </xf>
    <xf numFmtId="0" fontId="40" fillId="0" borderId="28" xfId="54" applyFont="1" applyBorder="1" applyAlignment="1">
      <alignment horizontal="center" vertical="center"/>
      <protection/>
    </xf>
    <xf numFmtId="0" fontId="40" fillId="0" borderId="96" xfId="54" applyFont="1" applyBorder="1" applyAlignment="1">
      <alignment horizontal="center" vertical="center"/>
      <protection/>
    </xf>
    <xf numFmtId="0" fontId="40" fillId="0" borderId="46" xfId="54" applyFont="1" applyBorder="1" applyAlignment="1">
      <alignment horizontal="center" vertical="center"/>
      <protection/>
    </xf>
    <xf numFmtId="0" fontId="6" fillId="0" borderId="46" xfId="54" applyFont="1" applyBorder="1" applyAlignment="1">
      <alignment horizontal="center" vertical="center" shrinkToFit="1"/>
      <protection/>
    </xf>
    <xf numFmtId="0" fontId="6" fillId="0" borderId="27" xfId="54" applyFont="1" applyBorder="1" applyAlignment="1">
      <alignment horizontal="center" vertical="center" shrinkToFit="1"/>
      <protection/>
    </xf>
    <xf numFmtId="0" fontId="6" fillId="0" borderId="93" xfId="54" applyFont="1" applyFill="1" applyBorder="1" applyAlignment="1">
      <alignment horizontal="center" vertical="center"/>
      <protection/>
    </xf>
    <xf numFmtId="0" fontId="6" fillId="0" borderId="100" xfId="54" applyFont="1" applyFill="1" applyBorder="1" applyAlignment="1">
      <alignment horizontal="center" vertical="center"/>
      <protection/>
    </xf>
    <xf numFmtId="0" fontId="6" fillId="0" borderId="98" xfId="54" applyFont="1" applyFill="1" applyBorder="1" applyAlignment="1">
      <alignment horizontal="center" vertical="center"/>
      <protection/>
    </xf>
    <xf numFmtId="0" fontId="6" fillId="0" borderId="99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23" fillId="0" borderId="0" xfId="53" applyFont="1">
      <alignment/>
      <protection/>
    </xf>
    <xf numFmtId="0" fontId="20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2" fillId="35" borderId="50" xfId="0" applyNumberFormat="1" applyFont="1" applyFill="1" applyBorder="1" applyAlignment="1">
      <alignment horizontal="left" vertical="center" wrapText="1"/>
    </xf>
    <xf numFmtId="1" fontId="2" fillId="35" borderId="24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2" fillId="35" borderId="56" xfId="0" applyNumberFormat="1" applyFont="1" applyFill="1" applyBorder="1" applyAlignment="1" applyProtection="1">
      <alignment horizontal="center" vertical="center"/>
      <protection/>
    </xf>
    <xf numFmtId="181" fontId="7" fillId="35" borderId="55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1" fontId="7" fillId="35" borderId="2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5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>
      <alignment horizontal="left" vertical="center" wrapText="1"/>
    </xf>
    <xf numFmtId="183" fontId="31" fillId="35" borderId="23" xfId="0" applyNumberFormat="1" applyFont="1" applyFill="1" applyBorder="1" applyAlignment="1" applyProtection="1">
      <alignment horizontal="center" vertical="center"/>
      <protection/>
    </xf>
    <xf numFmtId="1" fontId="31" fillId="35" borderId="55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>
      <alignment horizontal="left" vertical="center" wrapText="1"/>
    </xf>
    <xf numFmtId="1" fontId="7" fillId="35" borderId="55" xfId="0" applyNumberFormat="1" applyFont="1" applyFill="1" applyBorder="1" applyAlignment="1" applyProtection="1">
      <alignment horizontal="center" vertical="center"/>
      <protection/>
    </xf>
    <xf numFmtId="49" fontId="87" fillId="35" borderId="24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49" fontId="2" fillId="35" borderId="101" xfId="54" applyNumberFormat="1" applyFont="1" applyFill="1" applyBorder="1" applyAlignment="1">
      <alignment horizontal="left" vertical="center" wrapText="1"/>
      <protection/>
    </xf>
    <xf numFmtId="193" fontId="2" fillId="0" borderId="102" xfId="54" applyNumberFormat="1" applyFont="1" applyFill="1" applyBorder="1" applyAlignment="1" applyProtection="1">
      <alignment horizontal="center" vertical="center"/>
      <protection/>
    </xf>
    <xf numFmtId="49" fontId="2" fillId="0" borderId="102" xfId="54" applyNumberFormat="1" applyFont="1" applyFill="1" applyBorder="1" applyAlignment="1" applyProtection="1">
      <alignment horizontal="center" vertical="center"/>
      <protection/>
    </xf>
    <xf numFmtId="182" fontId="2" fillId="35" borderId="102" xfId="54" applyNumberFormat="1" applyFont="1" applyFill="1" applyBorder="1" applyAlignment="1" applyProtection="1">
      <alignment horizontal="center" vertical="center"/>
      <protection/>
    </xf>
    <xf numFmtId="1" fontId="2" fillId="0" borderId="102" xfId="54" applyNumberFormat="1" applyFont="1" applyFill="1" applyBorder="1" applyAlignment="1" applyProtection="1">
      <alignment horizontal="center" vertical="center"/>
      <protection/>
    </xf>
    <xf numFmtId="193" fontId="86" fillId="0" borderId="103" xfId="54" applyNumberFormat="1" applyFont="1" applyFill="1" applyBorder="1" applyAlignment="1" applyProtection="1">
      <alignment horizontal="center" vertical="center"/>
      <protection/>
    </xf>
    <xf numFmtId="49" fontId="7" fillId="35" borderId="101" xfId="54" applyNumberFormat="1" applyFont="1" applyFill="1" applyBorder="1" applyAlignment="1">
      <alignment horizontal="left" vertical="center" wrapText="1"/>
      <protection/>
    </xf>
    <xf numFmtId="193" fontId="2" fillId="35" borderId="102" xfId="54" applyNumberFormat="1" applyFont="1" applyFill="1" applyBorder="1" applyAlignment="1" applyProtection="1">
      <alignment horizontal="center" vertical="center"/>
      <protection/>
    </xf>
    <xf numFmtId="193" fontId="90" fillId="35" borderId="103" xfId="54" applyNumberFormat="1" applyFont="1" applyFill="1" applyBorder="1" applyAlignment="1" applyProtection="1">
      <alignment horizontal="center" vertical="center"/>
      <protection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89" fillId="0" borderId="33" xfId="0" applyNumberFormat="1" applyFont="1" applyFill="1" applyBorder="1" applyAlignment="1">
      <alignment horizontal="center" vertical="center" wrapText="1"/>
    </xf>
    <xf numFmtId="1" fontId="89" fillId="0" borderId="69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0" fontId="87" fillId="33" borderId="27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wrapText="1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190" fontId="33" fillId="0" borderId="0" xfId="0" applyNumberFormat="1" applyFont="1" applyBorder="1" applyAlignment="1">
      <alignment horizontal="center" wrapText="1"/>
    </xf>
    <xf numFmtId="49" fontId="7" fillId="35" borderId="49" xfId="0" applyNumberFormat="1" applyFont="1" applyFill="1" applyBorder="1" applyAlignment="1" applyProtection="1">
      <alignment horizontal="center" vertical="center"/>
      <protection hidden="1"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87" fillId="35" borderId="10" xfId="0" applyNumberFormat="1" applyFont="1" applyFill="1" applyBorder="1" applyAlignment="1" applyProtection="1">
      <alignment horizontal="center" vertical="center"/>
      <protection/>
    </xf>
    <xf numFmtId="182" fontId="7" fillId="35" borderId="43" xfId="55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Border="1" applyAlignment="1">
      <alignment horizontal="center"/>
      <protection/>
    </xf>
    <xf numFmtId="0" fontId="39" fillId="0" borderId="0" xfId="54" applyFont="1" applyAlignment="1">
      <alignment horizontal="center"/>
      <protection/>
    </xf>
    <xf numFmtId="0" fontId="41" fillId="0" borderId="0" xfId="54" applyFont="1" applyBorder="1" applyAlignment="1">
      <alignment horizontal="center"/>
      <protection/>
    </xf>
    <xf numFmtId="0" fontId="41" fillId="0" borderId="0" xfId="54" applyFont="1" applyBorder="1" applyAlignment="1">
      <alignment horizontal="left"/>
      <protection/>
    </xf>
    <xf numFmtId="0" fontId="43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41" fillId="0" borderId="0" xfId="54" applyFont="1" applyBorder="1" applyAlignment="1">
      <alignment horizontal="left" vertical="top" wrapText="1"/>
      <protection/>
    </xf>
    <xf numFmtId="0" fontId="0" fillId="0" borderId="0" xfId="54" applyAlignment="1">
      <alignment wrapText="1"/>
      <protection/>
    </xf>
    <xf numFmtId="0" fontId="45" fillId="0" borderId="0" xfId="54" applyFont="1" applyAlignment="1">
      <alignment vertical="top" wrapText="1"/>
      <protection/>
    </xf>
    <xf numFmtId="0" fontId="41" fillId="0" borderId="0" xfId="54" applyFont="1" applyAlignment="1">
      <alignment vertical="top" wrapText="1"/>
      <protection/>
    </xf>
    <xf numFmtId="0" fontId="0" fillId="0" borderId="0" xfId="54" applyAlignment="1">
      <alignment vertical="top" wrapText="1"/>
      <protection/>
    </xf>
    <xf numFmtId="0" fontId="46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" fillId="0" borderId="0" xfId="54" applyFont="1" applyAlignment="1">
      <alignment horizontal="left" vertical="top" wrapText="1"/>
      <protection/>
    </xf>
    <xf numFmtId="0" fontId="20" fillId="0" borderId="0" xfId="54" applyFont="1" applyAlignment="1">
      <alignment horizontal="left" vertical="top" wrapText="1"/>
      <protection/>
    </xf>
    <xf numFmtId="0" fontId="41" fillId="0" borderId="0" xfId="54" applyFont="1" applyBorder="1" applyAlignment="1">
      <alignment horizontal="left" wrapText="1"/>
      <protection/>
    </xf>
    <xf numFmtId="0" fontId="45" fillId="0" borderId="0" xfId="54" applyFont="1" applyAlignment="1">
      <alignment horizontal="left" wrapText="1"/>
      <protection/>
    </xf>
    <xf numFmtId="0" fontId="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wrapText="1"/>
      <protection/>
    </xf>
    <xf numFmtId="0" fontId="20" fillId="0" borderId="0" xfId="54" applyFont="1" applyAlignment="1">
      <alignment horizontal="left" vertical="center" wrapText="1"/>
      <protection/>
    </xf>
    <xf numFmtId="0" fontId="41" fillId="0" borderId="0" xfId="54" applyFont="1" applyAlignment="1">
      <alignment horizontal="left" vertical="center" wrapText="1"/>
      <protection/>
    </xf>
    <xf numFmtId="0" fontId="45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41" fillId="0" borderId="0" xfId="54" applyFont="1" applyAlignment="1">
      <alignment vertical="center" wrapText="1"/>
      <protection/>
    </xf>
    <xf numFmtId="0" fontId="45" fillId="0" borderId="0" xfId="54" applyFont="1" applyAlignment="1">
      <alignment vertical="center" wrapText="1"/>
      <protection/>
    </xf>
    <xf numFmtId="0" fontId="0" fillId="0" borderId="0" xfId="54" applyAlignment="1">
      <alignment horizontal="left" vertical="top" wrapText="1"/>
      <protection/>
    </xf>
    <xf numFmtId="0" fontId="9" fillId="0" borderId="0" xfId="54" applyFont="1" applyBorder="1" applyAlignment="1">
      <alignment horizontal="center"/>
      <protection/>
    </xf>
    <xf numFmtId="0" fontId="2" fillId="0" borderId="41" xfId="54" applyFont="1" applyBorder="1" applyAlignment="1">
      <alignment horizontal="center" vertical="center" textRotation="90"/>
      <protection/>
    </xf>
    <xf numFmtId="0" fontId="2" fillId="0" borderId="53" xfId="54" applyFont="1" applyBorder="1" applyAlignment="1">
      <alignment horizontal="center" vertical="center" textRotation="90"/>
      <protection/>
    </xf>
    <xf numFmtId="0" fontId="2" fillId="0" borderId="34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31" xfId="54" applyFont="1" applyBorder="1" applyAlignment="1">
      <alignment horizontal="center" vertical="center"/>
      <protection/>
    </xf>
    <xf numFmtId="0" fontId="2" fillId="0" borderId="61" xfId="54" applyFont="1" applyBorder="1" applyAlignment="1">
      <alignment horizontal="center" vertical="center"/>
      <protection/>
    </xf>
    <xf numFmtId="0" fontId="2" fillId="0" borderId="104" xfId="54" applyFont="1" applyBorder="1" applyAlignment="1">
      <alignment horizontal="center" vertical="center"/>
      <protection/>
    </xf>
    <xf numFmtId="0" fontId="2" fillId="0" borderId="69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wrapText="1"/>
      <protection/>
    </xf>
    <xf numFmtId="0" fontId="22" fillId="0" borderId="0" xfId="54" applyFont="1" applyAlignment="1">
      <alignment wrapText="1"/>
      <protection/>
    </xf>
    <xf numFmtId="0" fontId="47" fillId="0" borderId="78" xfId="53" applyFont="1" applyBorder="1" applyAlignment="1">
      <alignment horizontal="center" vertical="center" wrapText="1"/>
      <protection/>
    </xf>
    <xf numFmtId="0" fontId="20" fillId="0" borderId="105" xfId="54" applyFont="1" applyBorder="1" applyAlignment="1">
      <alignment horizontal="center" vertical="center" wrapText="1"/>
      <protection/>
    </xf>
    <xf numFmtId="0" fontId="20" fillId="0" borderId="44" xfId="54" applyFont="1" applyBorder="1" applyAlignment="1">
      <alignment horizontal="center" vertical="center" wrapText="1"/>
      <protection/>
    </xf>
    <xf numFmtId="0" fontId="20" fillId="0" borderId="57" xfId="54" applyFont="1" applyBorder="1" applyAlignment="1">
      <alignment horizontal="center" vertical="center" wrapText="1"/>
      <protection/>
    </xf>
    <xf numFmtId="0" fontId="20" fillId="0" borderId="77" xfId="54" applyFont="1" applyBorder="1" applyAlignment="1">
      <alignment horizontal="center" vertical="center" wrapText="1"/>
      <protection/>
    </xf>
    <xf numFmtId="0" fontId="20" fillId="0" borderId="106" xfId="54" applyFont="1" applyBorder="1" applyAlignment="1">
      <alignment horizontal="center" vertical="center" wrapText="1"/>
      <protection/>
    </xf>
    <xf numFmtId="0" fontId="7" fillId="0" borderId="107" xfId="54" applyFont="1" applyBorder="1" applyAlignment="1">
      <alignment horizontal="center" vertical="center" wrapText="1"/>
      <protection/>
    </xf>
    <xf numFmtId="0" fontId="20" fillId="0" borderId="107" xfId="54" applyFont="1" applyBorder="1" applyAlignment="1">
      <alignment horizontal="center" vertical="center" wrapText="1"/>
      <protection/>
    </xf>
    <xf numFmtId="0" fontId="20" fillId="0" borderId="72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08" xfId="54" applyFont="1" applyBorder="1" applyAlignment="1">
      <alignment horizontal="center" vertical="center" wrapText="1"/>
      <protection/>
    </xf>
    <xf numFmtId="0" fontId="20" fillId="0" borderId="38" xfId="54" applyFont="1" applyBorder="1" applyAlignment="1">
      <alignment horizontal="center" vertical="center" wrapText="1"/>
      <protection/>
    </xf>
    <xf numFmtId="0" fontId="25" fillId="0" borderId="64" xfId="53" applyFont="1" applyBorder="1" applyAlignment="1">
      <alignment horizontal="center" vertical="center" wrapText="1"/>
      <protection/>
    </xf>
    <xf numFmtId="0" fontId="0" fillId="0" borderId="107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09" xfId="54" applyFont="1" applyBorder="1" applyAlignment="1">
      <alignment horizontal="center" vertical="center" wrapText="1"/>
      <protection/>
    </xf>
    <xf numFmtId="0" fontId="0" fillId="0" borderId="108" xfId="54" applyFont="1" applyBorder="1" applyAlignment="1">
      <alignment horizontal="center" vertical="center" wrapText="1"/>
      <protection/>
    </xf>
    <xf numFmtId="0" fontId="7" fillId="0" borderId="64" xfId="53" applyFont="1" applyBorder="1" applyAlignment="1">
      <alignment horizontal="center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0" fillId="0" borderId="109" xfId="54" applyFont="1" applyBorder="1" applyAlignment="1">
      <alignment horizontal="center" vertical="center" wrapText="1"/>
      <protection/>
    </xf>
    <xf numFmtId="0" fontId="7" fillId="0" borderId="78" xfId="53" applyFont="1" applyBorder="1" applyAlignment="1">
      <alignment horizontal="center" vertical="center" wrapText="1"/>
      <protection/>
    </xf>
    <xf numFmtId="49" fontId="7" fillId="0" borderId="78" xfId="53" applyNumberFormat="1" applyFont="1" applyBorder="1" applyAlignment="1">
      <alignment horizontal="center" vertical="center" wrapText="1"/>
      <protection/>
    </xf>
    <xf numFmtId="49" fontId="7" fillId="0" borderId="107" xfId="53" applyNumberFormat="1" applyFont="1" applyBorder="1" applyAlignment="1">
      <alignment horizontal="center" vertical="center" wrapText="1"/>
      <protection/>
    </xf>
    <xf numFmtId="49" fontId="7" fillId="0" borderId="105" xfId="53" applyNumberFormat="1" applyFont="1" applyBorder="1" applyAlignment="1">
      <alignment horizontal="center" vertical="center" wrapText="1"/>
      <protection/>
    </xf>
    <xf numFmtId="49" fontId="7" fillId="0" borderId="44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57" xfId="53" applyNumberFormat="1" applyFont="1" applyBorder="1" applyAlignment="1">
      <alignment horizontal="center" vertical="center" wrapText="1"/>
      <protection/>
    </xf>
    <xf numFmtId="0" fontId="7" fillId="0" borderId="107" xfId="53" applyFont="1" applyBorder="1" applyAlignment="1">
      <alignment horizontal="center" vertical="center" wrapText="1"/>
      <protection/>
    </xf>
    <xf numFmtId="0" fontId="7" fillId="0" borderId="105" xfId="53" applyFont="1" applyBorder="1" applyAlignment="1">
      <alignment horizontal="center" vertical="center" wrapText="1"/>
      <protection/>
    </xf>
    <xf numFmtId="0" fontId="7" fillId="0" borderId="44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77" xfId="53" applyFont="1" applyBorder="1" applyAlignment="1">
      <alignment horizontal="center" vertical="center" wrapText="1"/>
      <protection/>
    </xf>
    <xf numFmtId="0" fontId="7" fillId="0" borderId="108" xfId="53" applyFont="1" applyBorder="1" applyAlignment="1">
      <alignment horizontal="center" vertical="center" wrapText="1"/>
      <protection/>
    </xf>
    <xf numFmtId="0" fontId="7" fillId="0" borderId="106" xfId="53" applyFont="1" applyBorder="1" applyAlignment="1">
      <alignment horizontal="center" vertical="center" wrapText="1"/>
      <protection/>
    </xf>
    <xf numFmtId="0" fontId="7" fillId="0" borderId="78" xfId="54" applyFont="1" applyBorder="1" applyAlignment="1">
      <alignment horizontal="center" vertical="center" wrapText="1"/>
      <protection/>
    </xf>
    <xf numFmtId="0" fontId="7" fillId="0" borderId="105" xfId="54" applyFont="1" applyBorder="1" applyAlignment="1">
      <alignment horizontal="center" vertical="center" wrapText="1"/>
      <protection/>
    </xf>
    <xf numFmtId="0" fontId="7" fillId="0" borderId="44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57" xfId="54" applyFont="1" applyBorder="1" applyAlignment="1">
      <alignment horizontal="center" vertical="center" wrapText="1"/>
      <protection/>
    </xf>
    <xf numFmtId="0" fontId="7" fillId="0" borderId="77" xfId="54" applyFont="1" applyBorder="1" applyAlignment="1">
      <alignment horizontal="center" vertical="center" wrapText="1"/>
      <protection/>
    </xf>
    <xf numFmtId="0" fontId="7" fillId="0" borderId="108" xfId="54" applyFont="1" applyBorder="1" applyAlignment="1">
      <alignment horizontal="center" vertical="center" wrapText="1"/>
      <protection/>
    </xf>
    <xf numFmtId="0" fontId="7" fillId="0" borderId="106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7" fillId="0" borderId="39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26" fillId="0" borderId="17" xfId="53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27" fillId="0" borderId="21" xfId="54" applyFont="1" applyBorder="1" applyAlignment="1">
      <alignment horizontal="center" vertical="center" wrapText="1"/>
      <protection/>
    </xf>
    <xf numFmtId="0" fontId="27" fillId="0" borderId="24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7" fillId="0" borderId="25" xfId="54" applyFont="1" applyBorder="1" applyAlignment="1">
      <alignment horizontal="center" vertical="center" wrapText="1"/>
      <protection/>
    </xf>
    <xf numFmtId="0" fontId="27" fillId="0" borderId="39" xfId="54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40" xfId="54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0" fillId="0" borderId="25" xfId="54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20" fillId="0" borderId="40" xfId="54" applyFont="1" applyBorder="1" applyAlignment="1">
      <alignment horizontal="center" vertical="center" wrapText="1"/>
      <protection/>
    </xf>
    <xf numFmtId="0" fontId="21" fillId="0" borderId="110" xfId="54" applyFont="1" applyBorder="1" applyAlignment="1">
      <alignment horizontal="center" vertical="center" wrapText="1"/>
      <protection/>
    </xf>
    <xf numFmtId="0" fontId="22" fillId="0" borderId="111" xfId="54" applyFont="1" applyBorder="1" applyAlignment="1">
      <alignment horizontal="center" vertical="center" wrapText="1"/>
      <protection/>
    </xf>
    <xf numFmtId="0" fontId="2" fillId="0" borderId="51" xfId="54" applyFont="1" applyBorder="1" applyAlignment="1">
      <alignment horizontal="center" vertical="center" wrapText="1"/>
      <protection/>
    </xf>
    <xf numFmtId="0" fontId="20" fillId="0" borderId="51" xfId="54" applyFont="1" applyBorder="1" applyAlignment="1">
      <alignment horizontal="center" vertical="center" wrapText="1"/>
      <protection/>
    </xf>
    <xf numFmtId="0" fontId="20" fillId="0" borderId="22" xfId="54" applyFont="1" applyBorder="1" applyAlignment="1">
      <alignment horizontal="center" vertical="center" wrapText="1"/>
      <protection/>
    </xf>
    <xf numFmtId="0" fontId="6" fillId="0" borderId="112" xfId="54" applyFont="1" applyBorder="1" applyAlignment="1">
      <alignment horizontal="center" vertical="center" wrapText="1"/>
      <protection/>
    </xf>
    <xf numFmtId="0" fontId="23" fillId="0" borderId="113" xfId="54" applyFont="1" applyBorder="1" applyAlignment="1">
      <alignment horizontal="center" vertical="center" wrapText="1"/>
      <protection/>
    </xf>
    <xf numFmtId="0" fontId="21" fillId="0" borderId="114" xfId="54" applyFont="1" applyBorder="1" applyAlignment="1">
      <alignment horizontal="center" vertical="center" wrapText="1"/>
      <protection/>
    </xf>
    <xf numFmtId="0" fontId="22" fillId="0" borderId="115" xfId="54" applyFont="1" applyBorder="1" applyAlignment="1">
      <alignment horizontal="center" vertical="center" wrapText="1"/>
      <protection/>
    </xf>
    <xf numFmtId="0" fontId="22" fillId="0" borderId="116" xfId="54" applyFont="1" applyBorder="1" applyAlignment="1">
      <alignment horizontal="center" vertical="center" wrapText="1"/>
      <protection/>
    </xf>
    <xf numFmtId="0" fontId="16" fillId="0" borderId="56" xfId="53" applyFont="1" applyBorder="1" applyAlignment="1">
      <alignment horizontal="center" vertical="center" wrapText="1"/>
      <protection/>
    </xf>
    <xf numFmtId="0" fontId="21" fillId="0" borderId="50" xfId="54" applyFont="1" applyBorder="1" applyAlignment="1">
      <alignment horizontal="center" vertical="center" wrapText="1"/>
      <protection/>
    </xf>
    <xf numFmtId="0" fontId="21" fillId="0" borderId="55" xfId="54" applyFont="1" applyBorder="1" applyAlignment="1">
      <alignment horizontal="center" vertical="center" wrapText="1"/>
      <protection/>
    </xf>
    <xf numFmtId="0" fontId="6" fillId="0" borderId="114" xfId="54" applyFont="1" applyBorder="1" applyAlignment="1">
      <alignment horizontal="center" vertical="center" wrapText="1"/>
      <protection/>
    </xf>
    <xf numFmtId="0" fontId="0" fillId="0" borderId="115" xfId="54" applyBorder="1" applyAlignment="1">
      <alignment horizontal="center" vertical="center" wrapText="1"/>
      <protection/>
    </xf>
    <xf numFmtId="0" fontId="6" fillId="0" borderId="110" xfId="54" applyFont="1" applyBorder="1" applyAlignment="1">
      <alignment horizontal="center" vertical="center" wrapText="1"/>
      <protection/>
    </xf>
    <xf numFmtId="0" fontId="0" fillId="0" borderId="111" xfId="54" applyBorder="1" applyAlignment="1">
      <alignment horizontal="center" vertical="center" wrapText="1"/>
      <protection/>
    </xf>
    <xf numFmtId="49" fontId="21" fillId="0" borderId="78" xfId="53" applyNumberFormat="1" applyFont="1" applyBorder="1" applyAlignment="1">
      <alignment horizontal="center" vertical="center" wrapText="1"/>
      <protection/>
    </xf>
    <xf numFmtId="49" fontId="21" fillId="0" borderId="107" xfId="53" applyNumberFormat="1" applyFont="1" applyBorder="1" applyAlignment="1">
      <alignment horizontal="center" vertical="center" wrapText="1"/>
      <protection/>
    </xf>
    <xf numFmtId="49" fontId="21" fillId="0" borderId="105" xfId="53" applyNumberFormat="1" applyFont="1" applyBorder="1" applyAlignment="1">
      <alignment horizontal="center" vertical="center" wrapText="1"/>
      <protection/>
    </xf>
    <xf numFmtId="49" fontId="21" fillId="0" borderId="52" xfId="53" applyNumberFormat="1" applyFont="1" applyBorder="1" applyAlignment="1">
      <alignment horizontal="center" vertical="center" wrapText="1"/>
      <protection/>
    </xf>
    <xf numFmtId="49" fontId="21" fillId="0" borderId="54" xfId="53" applyNumberFormat="1" applyFont="1" applyBorder="1" applyAlignment="1">
      <alignment horizontal="center" vertical="center" wrapText="1"/>
      <protection/>
    </xf>
    <xf numFmtId="49" fontId="21" fillId="0" borderId="67" xfId="53" applyNumberFormat="1" applyFont="1" applyBorder="1" applyAlignment="1">
      <alignment horizontal="center" vertical="center" wrapText="1"/>
      <protection/>
    </xf>
    <xf numFmtId="0" fontId="21" fillId="0" borderId="78" xfId="54" applyFont="1" applyBorder="1" applyAlignment="1">
      <alignment horizontal="center" vertical="center" wrapText="1"/>
      <protection/>
    </xf>
    <xf numFmtId="0" fontId="21" fillId="0" borderId="107" xfId="54" applyFont="1" applyBorder="1" applyAlignment="1">
      <alignment horizontal="center" vertical="center" wrapText="1"/>
      <protection/>
    </xf>
    <xf numFmtId="0" fontId="21" fillId="0" borderId="105" xfId="54" applyFont="1" applyBorder="1" applyAlignment="1">
      <alignment horizontal="center" vertical="center" wrapText="1"/>
      <protection/>
    </xf>
    <xf numFmtId="0" fontId="21" fillId="0" borderId="52" xfId="54" applyFont="1" applyBorder="1" applyAlignment="1">
      <alignment horizontal="center" vertical="center" wrapText="1"/>
      <protection/>
    </xf>
    <xf numFmtId="0" fontId="21" fillId="0" borderId="54" xfId="54" applyFont="1" applyBorder="1" applyAlignment="1">
      <alignment horizontal="center" vertical="center" wrapText="1"/>
      <protection/>
    </xf>
    <xf numFmtId="0" fontId="21" fillId="0" borderId="67" xfId="54" applyFont="1" applyBorder="1" applyAlignment="1">
      <alignment horizontal="center" vertical="center" wrapText="1"/>
      <protection/>
    </xf>
    <xf numFmtId="0" fontId="6" fillId="0" borderId="78" xfId="54" applyFont="1" applyBorder="1" applyAlignment="1">
      <alignment horizontal="center" vertical="center" wrapText="1"/>
      <protection/>
    </xf>
    <xf numFmtId="0" fontId="6" fillId="0" borderId="107" xfId="54" applyFont="1" applyBorder="1" applyAlignment="1">
      <alignment horizontal="center" vertical="center" wrapText="1"/>
      <protection/>
    </xf>
    <xf numFmtId="0" fontId="6" fillId="0" borderId="105" xfId="54" applyFont="1" applyBorder="1" applyAlignment="1">
      <alignment horizontal="center" vertical="center" wrapText="1"/>
      <protection/>
    </xf>
    <xf numFmtId="0" fontId="6" fillId="0" borderId="52" xfId="54" applyFont="1" applyBorder="1" applyAlignment="1">
      <alignment horizontal="center" vertical="center" wrapText="1"/>
      <protection/>
    </xf>
    <xf numFmtId="0" fontId="6" fillId="0" borderId="54" xfId="54" applyFont="1" applyBorder="1" applyAlignment="1">
      <alignment horizontal="center" vertical="center" wrapText="1"/>
      <protection/>
    </xf>
    <xf numFmtId="0" fontId="6" fillId="0" borderId="67" xfId="54" applyFont="1" applyBorder="1" applyAlignment="1">
      <alignment horizontal="center" vertical="center" wrapText="1"/>
      <protection/>
    </xf>
    <xf numFmtId="49" fontId="21" fillId="0" borderId="17" xfId="53" applyNumberFormat="1" applyFont="1" applyBorder="1" applyAlignment="1">
      <alignment horizontal="center" vertical="center" wrapText="1"/>
      <protection/>
    </xf>
    <xf numFmtId="49" fontId="21" fillId="0" borderId="18" xfId="53" applyNumberFormat="1" applyFont="1" applyBorder="1" applyAlignment="1">
      <alignment horizontal="center" vertical="center" wrapText="1"/>
      <protection/>
    </xf>
    <xf numFmtId="49" fontId="21" fillId="0" borderId="21" xfId="53" applyNumberFormat="1" applyFont="1" applyBorder="1" applyAlignment="1">
      <alignment horizontal="center" vertical="center" wrapText="1"/>
      <protection/>
    </xf>
    <xf numFmtId="49" fontId="21" fillId="0" borderId="20" xfId="53" applyNumberFormat="1" applyFont="1" applyBorder="1" applyAlignment="1">
      <alignment horizontal="center" vertical="center" wrapText="1"/>
      <protection/>
    </xf>
    <xf numFmtId="49" fontId="21" fillId="0" borderId="19" xfId="53" applyNumberFormat="1" applyFont="1" applyBorder="1" applyAlignment="1">
      <alignment horizontal="center" vertical="center" wrapText="1"/>
      <protection/>
    </xf>
    <xf numFmtId="49" fontId="21" fillId="0" borderId="26" xfId="53" applyNumberFormat="1" applyFont="1" applyBorder="1" applyAlignment="1">
      <alignment horizontal="center" vertical="center" wrapText="1"/>
      <protection/>
    </xf>
    <xf numFmtId="49" fontId="21" fillId="0" borderId="24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5" xfId="53" applyNumberFormat="1" applyFont="1" applyBorder="1" applyAlignment="1">
      <alignment horizontal="center" vertical="center" wrapText="1"/>
      <protection/>
    </xf>
    <xf numFmtId="49" fontId="21" fillId="0" borderId="46" xfId="53" applyNumberFormat="1" applyFont="1" applyBorder="1" applyAlignment="1">
      <alignment horizontal="center" vertical="center" wrapText="1"/>
      <protection/>
    </xf>
    <xf numFmtId="49" fontId="21" fillId="0" borderId="27" xfId="53" applyNumberFormat="1" applyFont="1" applyBorder="1" applyAlignment="1">
      <alignment horizontal="center" vertical="center" wrapText="1"/>
      <protection/>
    </xf>
    <xf numFmtId="49" fontId="21" fillId="0" borderId="28" xfId="53" applyNumberFormat="1" applyFont="1" applyBorder="1" applyAlignment="1">
      <alignment horizontal="center" vertical="center" wrapText="1"/>
      <protection/>
    </xf>
    <xf numFmtId="0" fontId="6" fillId="0" borderId="112" xfId="54" applyNumberFormat="1" applyFont="1" applyBorder="1" applyAlignment="1">
      <alignment horizontal="center" vertical="center" wrapText="1"/>
      <protection/>
    </xf>
    <xf numFmtId="0" fontId="0" fillId="0" borderId="113" xfId="54" applyBorder="1" applyAlignment="1">
      <alignment horizontal="center" vertical="center" wrapText="1"/>
      <protection/>
    </xf>
    <xf numFmtId="0" fontId="6" fillId="0" borderId="117" xfId="54" applyNumberFormat="1" applyFont="1" applyBorder="1" applyAlignment="1">
      <alignment horizontal="center" vertical="center" wrapText="1"/>
      <protection/>
    </xf>
    <xf numFmtId="0" fontId="0" fillId="0" borderId="118" xfId="54" applyBorder="1" applyAlignment="1">
      <alignment horizontal="center" vertical="center" wrapText="1"/>
      <protection/>
    </xf>
    <xf numFmtId="0" fontId="0" fillId="0" borderId="27" xfId="54" applyBorder="1" applyAlignment="1">
      <alignment horizontal="center" vertical="center" wrapText="1"/>
      <protection/>
    </xf>
    <xf numFmtId="0" fontId="0" fillId="0" borderId="28" xfId="54" applyBorder="1" applyAlignment="1">
      <alignment horizontal="center" vertical="center" wrapText="1"/>
      <protection/>
    </xf>
    <xf numFmtId="0" fontId="21" fillId="0" borderId="46" xfId="54" applyFont="1" applyBorder="1" applyAlignment="1">
      <alignment horizontal="center" vertical="center" wrapText="1"/>
      <protection/>
    </xf>
    <xf numFmtId="0" fontId="21" fillId="0" borderId="27" xfId="54" applyFont="1" applyBorder="1" applyAlignment="1">
      <alignment horizontal="center" vertical="center" wrapText="1"/>
      <protection/>
    </xf>
    <xf numFmtId="0" fontId="21" fillId="0" borderId="28" xfId="54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49" fontId="6" fillId="0" borderId="18" xfId="53" applyNumberFormat="1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26" xfId="53" applyNumberFormat="1" applyFont="1" applyBorder="1" applyAlignment="1">
      <alignment horizontal="center" vertical="center" wrapText="1"/>
      <protection/>
    </xf>
    <xf numFmtId="49" fontId="6" fillId="0" borderId="24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25" xfId="53" applyNumberFormat="1" applyFont="1" applyBorder="1" applyAlignment="1">
      <alignment horizontal="center" vertical="center" wrapText="1"/>
      <protection/>
    </xf>
    <xf numFmtId="49" fontId="6" fillId="0" borderId="46" xfId="53" applyNumberFormat="1" applyFont="1" applyBorder="1" applyAlignment="1">
      <alignment horizontal="center" vertical="center" wrapText="1"/>
      <protection/>
    </xf>
    <xf numFmtId="49" fontId="6" fillId="0" borderId="27" xfId="53" applyNumberFormat="1" applyFont="1" applyBorder="1" applyAlignment="1">
      <alignment horizontal="center" vertical="center" wrapText="1"/>
      <protection/>
    </xf>
    <xf numFmtId="49" fontId="6" fillId="0" borderId="28" xfId="53" applyNumberFormat="1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20" xfId="54" applyFont="1" applyBorder="1" applyAlignment="1">
      <alignment horizontal="center" vertical="center" wrapText="1"/>
      <protection/>
    </xf>
    <xf numFmtId="0" fontId="21" fillId="0" borderId="19" xfId="54" applyFont="1" applyBorder="1" applyAlignment="1">
      <alignment horizontal="center" vertical="center" wrapText="1"/>
      <protection/>
    </xf>
    <xf numFmtId="0" fontId="21" fillId="0" borderId="26" xfId="54" applyFont="1" applyBorder="1" applyAlignment="1">
      <alignment horizontal="center" vertical="center" wrapText="1"/>
      <protection/>
    </xf>
    <xf numFmtId="0" fontId="21" fillId="0" borderId="24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5" xfId="54" applyFont="1" applyBorder="1" applyAlignment="1">
      <alignment horizontal="center" vertical="center" wrapText="1"/>
      <protection/>
    </xf>
    <xf numFmtId="0" fontId="21" fillId="0" borderId="111" xfId="54" applyFont="1" applyBorder="1" applyAlignment="1">
      <alignment horizontal="center" vertical="center" wrapText="1"/>
      <protection/>
    </xf>
    <xf numFmtId="0" fontId="21" fillId="0" borderId="115" xfId="54" applyFont="1" applyBorder="1" applyAlignment="1">
      <alignment horizontal="center" vertical="center" wrapText="1"/>
      <protection/>
    </xf>
    <xf numFmtId="0" fontId="21" fillId="0" borderId="116" xfId="54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55" xfId="53" applyFont="1" applyBorder="1" applyAlignment="1">
      <alignment horizontal="center" vertical="center" wrapText="1"/>
      <protection/>
    </xf>
    <xf numFmtId="0" fontId="6" fillId="0" borderId="115" xfId="54" applyFont="1" applyBorder="1" applyAlignment="1">
      <alignment horizontal="center" vertical="center" wrapText="1"/>
      <protection/>
    </xf>
    <xf numFmtId="0" fontId="6" fillId="0" borderId="111" xfId="54" applyFont="1" applyBorder="1" applyAlignment="1">
      <alignment horizontal="center" vertical="center" wrapText="1"/>
      <protection/>
    </xf>
    <xf numFmtId="0" fontId="21" fillId="0" borderId="61" xfId="54" applyFont="1" applyBorder="1" applyAlignment="1">
      <alignment horizontal="center" vertical="center" wrapText="1"/>
      <protection/>
    </xf>
    <xf numFmtId="0" fontId="21" fillId="0" borderId="104" xfId="54" applyFont="1" applyBorder="1" applyAlignment="1">
      <alignment horizontal="center" vertical="center" wrapText="1"/>
      <protection/>
    </xf>
    <xf numFmtId="0" fontId="21" fillId="0" borderId="69" xfId="54" applyFont="1" applyBorder="1" applyAlignment="1">
      <alignment horizontal="center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1" fillId="0" borderId="117" xfId="54" applyFont="1" applyBorder="1" applyAlignment="1">
      <alignment horizontal="center" vertical="center" wrapText="1"/>
      <protection/>
    </xf>
    <xf numFmtId="0" fontId="22" fillId="0" borderId="118" xfId="54" applyFont="1" applyBorder="1" applyAlignment="1">
      <alignment horizontal="center" vertical="center" wrapText="1"/>
      <protection/>
    </xf>
    <xf numFmtId="0" fontId="23" fillId="0" borderId="119" xfId="54" applyFont="1" applyBorder="1" applyAlignment="1">
      <alignment horizontal="center" vertical="center" wrapText="1"/>
      <protection/>
    </xf>
    <xf numFmtId="0" fontId="2" fillId="0" borderId="112" xfId="54" applyFont="1" applyBorder="1" applyAlignment="1">
      <alignment horizontal="center" vertical="center" wrapText="1"/>
      <protection/>
    </xf>
    <xf numFmtId="0" fontId="20" fillId="0" borderId="113" xfId="54" applyFont="1" applyBorder="1" applyAlignment="1">
      <alignment horizontal="center" vertical="center" wrapText="1"/>
      <protection/>
    </xf>
    <xf numFmtId="0" fontId="20" fillId="0" borderId="119" xfId="54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center" vertical="center" wrapText="1"/>
      <protection/>
    </xf>
    <xf numFmtId="0" fontId="6" fillId="0" borderId="46" xfId="54" applyFont="1" applyBorder="1" applyAlignment="1">
      <alignment horizontal="center" vertical="center" wrapText="1"/>
      <protection/>
    </xf>
    <xf numFmtId="0" fontId="23" fillId="0" borderId="27" xfId="54" applyFont="1" applyBorder="1" applyAlignment="1">
      <alignment horizontal="center" vertical="center" wrapText="1"/>
      <protection/>
    </xf>
    <xf numFmtId="0" fontId="23" fillId="0" borderId="28" xfId="54" applyFont="1" applyBorder="1" applyAlignment="1">
      <alignment horizontal="center" vertical="center" wrapText="1"/>
      <protection/>
    </xf>
    <xf numFmtId="0" fontId="22" fillId="0" borderId="69" xfId="54" applyFont="1" applyBorder="1" applyAlignment="1">
      <alignment horizontal="center" vertical="center" wrapText="1"/>
      <protection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0" xfId="54" applyFont="1" applyBorder="1" applyAlignment="1">
      <alignment horizontal="center" vertical="center" wrapText="1"/>
      <protection/>
    </xf>
    <xf numFmtId="0" fontId="22" fillId="0" borderId="104" xfId="54" applyFont="1" applyBorder="1" applyAlignment="1">
      <alignment horizontal="center" vertical="center" wrapText="1"/>
      <protection/>
    </xf>
    <xf numFmtId="0" fontId="22" fillId="0" borderId="33" xfId="54" applyFont="1" applyBorder="1" applyAlignment="1">
      <alignment horizontal="center" vertical="center" wrapText="1"/>
      <protection/>
    </xf>
    <xf numFmtId="49" fontId="6" fillId="0" borderId="120" xfId="0" applyNumberFormat="1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122" xfId="0" applyFont="1" applyBorder="1" applyAlignment="1">
      <alignment horizontal="center" vertical="center" wrapText="1"/>
    </xf>
    <xf numFmtId="0" fontId="23" fillId="0" borderId="123" xfId="0" applyFont="1" applyBorder="1" applyAlignment="1">
      <alignment horizontal="center" vertical="center" wrapText="1"/>
    </xf>
    <xf numFmtId="49" fontId="21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5" xfId="53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wrapText="1"/>
    </xf>
    <xf numFmtId="0" fontId="0" fillId="0" borderId="19" xfId="0" applyBorder="1" applyAlignment="1">
      <alignment wrapText="1"/>
    </xf>
    <xf numFmtId="49" fontId="6" fillId="0" borderId="71" xfId="53" applyNumberFormat="1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>
      <alignment horizontal="left" wrapText="1"/>
    </xf>
    <xf numFmtId="0" fontId="23" fillId="0" borderId="5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0" fillId="0" borderId="8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6" xfId="0" applyBorder="1" applyAlignment="1">
      <alignment wrapText="1"/>
    </xf>
    <xf numFmtId="0" fontId="2" fillId="0" borderId="7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20" xfId="0" applyFont="1" applyBorder="1" applyAlignment="1">
      <alignment/>
    </xf>
    <xf numFmtId="0" fontId="24" fillId="0" borderId="122" xfId="0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122" xfId="0" applyFont="1" applyBorder="1" applyAlignment="1">
      <alignment horizontal="center" vertical="center" wrapText="1"/>
    </xf>
    <xf numFmtId="0" fontId="6" fillId="0" borderId="56" xfId="53" applyFont="1" applyBorder="1" applyAlignment="1">
      <alignment horizontal="center" vertical="center" wrapText="1"/>
      <protection/>
    </xf>
    <xf numFmtId="0" fontId="6" fillId="0" borderId="50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102" xfId="0" applyFont="1" applyBorder="1" applyAlignment="1">
      <alignment horizontal="center" vertical="center" wrapText="1"/>
    </xf>
    <xf numFmtId="0" fontId="23" fillId="0" borderId="116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6" xfId="0" applyFont="1" applyBorder="1" applyAlignment="1">
      <alignment horizontal="center" vertical="center" wrapText="1"/>
    </xf>
    <xf numFmtId="0" fontId="23" fillId="0" borderId="124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23" fillId="0" borderId="126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23" fillId="0" borderId="128" xfId="0" applyFont="1" applyBorder="1" applyAlignment="1">
      <alignment horizontal="center" vertical="center" wrapText="1"/>
    </xf>
    <xf numFmtId="0" fontId="23" fillId="0" borderId="1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18" fillId="0" borderId="71" xfId="53" applyNumberFormat="1" applyFont="1" applyBorder="1" applyAlignment="1">
      <alignment horizontal="center" vertical="center" wrapText="1"/>
      <protection/>
    </xf>
    <xf numFmtId="0" fontId="24" fillId="0" borderId="51" xfId="0" applyFont="1" applyBorder="1" applyAlignment="1">
      <alignment vertical="center" wrapText="1"/>
    </xf>
    <xf numFmtId="0" fontId="24" fillId="0" borderId="5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83" xfId="0" applyFont="1" applyBorder="1" applyAlignment="1">
      <alignment vertical="center" wrapText="1"/>
    </xf>
    <xf numFmtId="0" fontId="24" fillId="0" borderId="54" xfId="0" applyFont="1" applyBorder="1" applyAlignment="1">
      <alignment vertical="center" wrapText="1"/>
    </xf>
    <xf numFmtId="0" fontId="24" fillId="0" borderId="54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3" fillId="0" borderId="128" xfId="0" applyFont="1" applyBorder="1" applyAlignment="1">
      <alignment horizontal="center" vertical="center" wrapText="1"/>
    </xf>
    <xf numFmtId="0" fontId="8" fillId="0" borderId="56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0" fontId="26" fillId="0" borderId="71" xfId="53" applyFont="1" applyBorder="1" applyAlignment="1">
      <alignment horizontal="center" vertical="center" wrapText="1"/>
      <protection/>
    </xf>
    <xf numFmtId="0" fontId="27" fillId="0" borderId="5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18" fillId="0" borderId="71" xfId="53" applyFont="1" applyBorder="1" applyAlignment="1">
      <alignment horizontal="center" vertical="center" wrapText="1"/>
      <protection/>
    </xf>
    <xf numFmtId="0" fontId="24" fillId="0" borderId="5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83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24" fillId="0" borderId="66" xfId="0" applyFont="1" applyBorder="1" applyAlignment="1">
      <alignment wrapText="1"/>
    </xf>
    <xf numFmtId="0" fontId="24" fillId="0" borderId="5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3" fillId="0" borderId="1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8" fillId="0" borderId="71" xfId="53" applyFont="1" applyBorder="1" applyAlignment="1">
      <alignment horizontal="center" vertical="center" wrapText="1"/>
      <protection/>
    </xf>
    <xf numFmtId="0" fontId="27" fillId="0" borderId="5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5" fillId="0" borderId="71" xfId="53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7" fillId="0" borderId="71" xfId="53" applyFont="1" applyBorder="1" applyAlignment="1">
      <alignment horizontal="center" vertical="center" wrapText="1"/>
      <protection/>
    </xf>
    <xf numFmtId="0" fontId="20" fillId="0" borderId="5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83" xfId="0" applyFont="1" applyBorder="1" applyAlignment="1">
      <alignment wrapText="1"/>
    </xf>
    <xf numFmtId="0" fontId="20" fillId="0" borderId="54" xfId="0" applyFont="1" applyBorder="1" applyAlignment="1">
      <alignment wrapText="1"/>
    </xf>
    <xf numFmtId="0" fontId="20" fillId="0" borderId="66" xfId="0" applyFont="1" applyBorder="1" applyAlignment="1">
      <alignment wrapText="1"/>
    </xf>
    <xf numFmtId="49" fontId="6" fillId="0" borderId="56" xfId="53" applyNumberFormat="1" applyFont="1" applyBorder="1" applyAlignment="1" applyProtection="1">
      <alignment horizontal="left" vertical="center" wrapText="1"/>
      <protection locked="0"/>
    </xf>
    <xf numFmtId="0" fontId="23" fillId="0" borderId="50" xfId="0" applyFont="1" applyBorder="1" applyAlignment="1">
      <alignment horizontal="left" vertical="center" wrapText="1"/>
    </xf>
    <xf numFmtId="0" fontId="23" fillId="0" borderId="50" xfId="0" applyFont="1" applyBorder="1" applyAlignment="1">
      <alignment vertical="center" wrapText="1"/>
    </xf>
    <xf numFmtId="0" fontId="23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2" fillId="33" borderId="61" xfId="0" applyFont="1" applyFill="1" applyBorder="1" applyAlignment="1" applyProtection="1">
      <alignment horizontal="right" vertical="center"/>
      <protection/>
    </xf>
    <xf numFmtId="0" fontId="2" fillId="33" borderId="104" xfId="0" applyFont="1" applyFill="1" applyBorder="1" applyAlignment="1" applyProtection="1">
      <alignment horizontal="right" vertical="center"/>
      <protection/>
    </xf>
    <xf numFmtId="0" fontId="2" fillId="33" borderId="61" xfId="0" applyNumberFormat="1" applyFont="1" applyFill="1" applyBorder="1" applyAlignment="1" applyProtection="1">
      <alignment horizontal="right" vertical="center"/>
      <protection/>
    </xf>
    <xf numFmtId="0" fontId="2" fillId="33" borderId="104" xfId="0" applyNumberFormat="1" applyFont="1" applyFill="1" applyBorder="1" applyAlignment="1" applyProtection="1">
      <alignment horizontal="right" vertical="center"/>
      <protection/>
    </xf>
    <xf numFmtId="49" fontId="89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34" borderId="104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183" fontId="7" fillId="33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 wrapText="1"/>
    </xf>
    <xf numFmtId="0" fontId="32" fillId="34" borderId="104" xfId="0" applyFont="1" applyFill="1" applyBorder="1" applyAlignment="1">
      <alignment horizontal="center" vertical="center" wrapText="1"/>
    </xf>
    <xf numFmtId="0" fontId="32" fillId="34" borderId="69" xfId="0" applyFont="1" applyFill="1" applyBorder="1" applyAlignment="1">
      <alignment horizontal="center" vertical="center" wrapText="1"/>
    </xf>
    <xf numFmtId="0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 horizontal="right" vertical="center"/>
    </xf>
    <xf numFmtId="0" fontId="7" fillId="33" borderId="104" xfId="0" applyFont="1" applyFill="1" applyBorder="1" applyAlignment="1">
      <alignment horizontal="right" vertical="center"/>
    </xf>
    <xf numFmtId="0" fontId="7" fillId="33" borderId="33" xfId="0" applyFont="1" applyFill="1" applyBorder="1" applyAlignment="1">
      <alignment horizontal="right" vertical="center"/>
    </xf>
    <xf numFmtId="180" fontId="2" fillId="0" borderId="78" xfId="0" applyNumberFormat="1" applyFont="1" applyFill="1" applyBorder="1" applyAlignment="1" applyProtection="1">
      <alignment horizontal="center" vertical="center" wrapText="1"/>
      <protection/>
    </xf>
    <xf numFmtId="180" fontId="2" fillId="0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180" fontId="2" fillId="0" borderId="77" xfId="0" applyNumberFormat="1" applyFont="1" applyFill="1" applyBorder="1" applyAlignment="1" applyProtection="1">
      <alignment horizontal="center" vertical="center" wrapText="1"/>
      <protection/>
    </xf>
    <xf numFmtId="180" fontId="2" fillId="0" borderId="108" xfId="0" applyNumberFormat="1" applyFont="1" applyFill="1" applyBorder="1" applyAlignment="1" applyProtection="1">
      <alignment horizontal="center" vertical="center" wrapText="1"/>
      <protection/>
    </xf>
    <xf numFmtId="0" fontId="0" fillId="0" borderId="108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180" fontId="2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18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104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4" borderId="61" xfId="0" applyFont="1" applyFill="1" applyBorder="1" applyAlignment="1">
      <alignment horizontal="right" vertical="top" wrapText="1"/>
    </xf>
    <xf numFmtId="0" fontId="7" fillId="34" borderId="69" xfId="0" applyFont="1" applyFill="1" applyBorder="1" applyAlignment="1">
      <alignment horizontal="right" vertical="top" wrapText="1"/>
    </xf>
    <xf numFmtId="180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3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7" fillId="33" borderId="34" xfId="0" applyFont="1" applyFill="1" applyBorder="1" applyAlignment="1">
      <alignment horizontal="right" vertical="center" wrapText="1"/>
    </xf>
    <xf numFmtId="0" fontId="7" fillId="33" borderId="30" xfId="0" applyFont="1" applyFill="1" applyBorder="1" applyAlignment="1">
      <alignment horizontal="right" vertical="center" wrapText="1"/>
    </xf>
    <xf numFmtId="180" fontId="2" fillId="0" borderId="34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>
      <alignment horizontal="right" vertical="center" wrapText="1"/>
    </xf>
    <xf numFmtId="0" fontId="7" fillId="33" borderId="69" xfId="0" applyFont="1" applyFill="1" applyBorder="1" applyAlignment="1">
      <alignment horizontal="right" vertical="center" wrapText="1"/>
    </xf>
    <xf numFmtId="181" fontId="13" fillId="0" borderId="61" xfId="0" applyNumberFormat="1" applyFont="1" applyFill="1" applyBorder="1" applyAlignment="1" applyProtection="1">
      <alignment horizontal="center" vertical="center"/>
      <protection/>
    </xf>
    <xf numFmtId="181" fontId="13" fillId="0" borderId="104" xfId="0" applyNumberFormat="1" applyFont="1" applyFill="1" applyBorder="1" applyAlignment="1" applyProtection="1">
      <alignment horizontal="center" vertical="center"/>
      <protection/>
    </xf>
    <xf numFmtId="181" fontId="13" fillId="0" borderId="107" xfId="0" applyNumberFormat="1" applyFont="1" applyFill="1" applyBorder="1" applyAlignment="1" applyProtection="1">
      <alignment horizontal="center" vertical="center"/>
      <protection/>
    </xf>
    <xf numFmtId="181" fontId="13" fillId="0" borderId="105" xfId="0" applyNumberFormat="1" applyFont="1" applyFill="1" applyBorder="1" applyAlignment="1" applyProtection="1">
      <alignment horizontal="center" vertical="center"/>
      <protection/>
    </xf>
    <xf numFmtId="180" fontId="2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0" fontId="8" fillId="0" borderId="61" xfId="0" applyNumberFormat="1" applyFont="1" applyFill="1" applyBorder="1" applyAlignment="1" applyProtection="1">
      <alignment horizontal="center" vertical="center"/>
      <protection/>
    </xf>
    <xf numFmtId="180" fontId="8" fillId="0" borderId="104" xfId="0" applyNumberFormat="1" applyFont="1" applyFill="1" applyBorder="1" applyAlignment="1" applyProtection="1">
      <alignment horizontal="center" vertical="center"/>
      <protection/>
    </xf>
    <xf numFmtId="180" fontId="8" fillId="0" borderId="69" xfId="0" applyNumberFormat="1" applyFont="1" applyFill="1" applyBorder="1" applyAlignment="1" applyProtection="1">
      <alignment horizontal="center" vertical="center"/>
      <protection/>
    </xf>
    <xf numFmtId="180" fontId="2" fillId="0" borderId="43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textRotation="90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48" xfId="0" applyNumberFormat="1" applyFont="1" applyFill="1" applyBorder="1" applyAlignment="1" applyProtection="1">
      <alignment horizontal="center" vertical="center" textRotation="90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04" xfId="0" applyFont="1" applyFill="1" applyBorder="1" applyAlignment="1">
      <alignment horizontal="right" vertical="center" wrapText="1"/>
    </xf>
    <xf numFmtId="180" fontId="7" fillId="0" borderId="61" xfId="0" applyNumberFormat="1" applyFont="1" applyFill="1" applyBorder="1" applyAlignment="1" applyProtection="1">
      <alignment horizontal="center" vertical="center"/>
      <protection/>
    </xf>
    <xf numFmtId="180" fontId="7" fillId="0" borderId="104" xfId="0" applyNumberFormat="1" applyFont="1" applyFill="1" applyBorder="1" applyAlignment="1" applyProtection="1">
      <alignment horizontal="center" vertical="center"/>
      <protection/>
    </xf>
    <xf numFmtId="180" fontId="7" fillId="0" borderId="69" xfId="0" applyNumberFormat="1" applyFont="1" applyFill="1" applyBorder="1" applyAlignment="1" applyProtection="1">
      <alignment horizontal="center" vertical="center"/>
      <protection/>
    </xf>
    <xf numFmtId="180" fontId="2" fillId="0" borderId="104" xfId="0" applyNumberFormat="1" applyFont="1" applyFill="1" applyBorder="1" applyAlignment="1" applyProtection="1">
      <alignment horizontal="center" vertical="center"/>
      <protection/>
    </xf>
    <xf numFmtId="180" fontId="2" fillId="0" borderId="6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0" fontId="2" fillId="33" borderId="83" xfId="0" applyFont="1" applyFill="1" applyBorder="1" applyAlignment="1" applyProtection="1">
      <alignment horizontal="right" vertical="center"/>
      <protection/>
    </xf>
    <xf numFmtId="0" fontId="2" fillId="33" borderId="54" xfId="0" applyFont="1" applyFill="1" applyBorder="1" applyAlignment="1" applyProtection="1">
      <alignment horizontal="right" vertical="center"/>
      <protection/>
    </xf>
    <xf numFmtId="0" fontId="2" fillId="33" borderId="66" xfId="0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80" fontId="2" fillId="33" borderId="56" xfId="0" applyNumberFormat="1" applyFont="1" applyFill="1" applyBorder="1" applyAlignment="1" applyProtection="1">
      <alignment horizontal="center" vertical="center"/>
      <protection/>
    </xf>
    <xf numFmtId="180" fontId="2" fillId="33" borderId="50" xfId="0" applyNumberFormat="1" applyFont="1" applyFill="1" applyBorder="1" applyAlignment="1" applyProtection="1">
      <alignment horizontal="center" vertical="center"/>
      <protection/>
    </xf>
    <xf numFmtId="180" fontId="2" fillId="33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80" fontId="2" fillId="0" borderId="78" xfId="0" applyNumberFormat="1" applyFont="1" applyFill="1" applyBorder="1" applyAlignment="1" applyProtection="1">
      <alignment horizontal="center" vertical="center"/>
      <protection/>
    </xf>
    <xf numFmtId="180" fontId="2" fillId="0" borderId="107" xfId="0" applyNumberFormat="1" applyFont="1" applyFill="1" applyBorder="1" applyAlignment="1" applyProtection="1">
      <alignment horizontal="center" vertical="center"/>
      <protection/>
    </xf>
    <xf numFmtId="180" fontId="2" fillId="0" borderId="105" xfId="0" applyNumberFormat="1" applyFont="1" applyFill="1" applyBorder="1" applyAlignment="1" applyProtection="1">
      <alignment horizontal="center" vertical="center"/>
      <protection/>
    </xf>
    <xf numFmtId="180" fontId="2" fillId="0" borderId="77" xfId="0" applyNumberFormat="1" applyFont="1" applyFill="1" applyBorder="1" applyAlignment="1" applyProtection="1">
      <alignment horizontal="center" vertical="center"/>
      <protection/>
    </xf>
    <xf numFmtId="180" fontId="2" fillId="0" borderId="108" xfId="0" applyNumberFormat="1" applyFont="1" applyFill="1" applyBorder="1" applyAlignment="1" applyProtection="1">
      <alignment horizontal="center" vertical="center"/>
      <protection/>
    </xf>
    <xf numFmtId="180" fontId="2" fillId="0" borderId="106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180" fontId="2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0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34" xfId="0" applyFont="1" applyFill="1" applyBorder="1" applyAlignment="1" applyProtection="1">
      <alignment horizontal="right" vertical="center" wrapText="1"/>
      <protection hidden="1"/>
    </xf>
    <xf numFmtId="0" fontId="7" fillId="34" borderId="11" xfId="0" applyFont="1" applyFill="1" applyBorder="1" applyAlignment="1" applyProtection="1">
      <alignment horizontal="right" vertical="center" wrapText="1"/>
      <protection hidden="1"/>
    </xf>
    <xf numFmtId="0" fontId="2" fillId="33" borderId="56" xfId="0" applyNumberFormat="1" applyFont="1" applyFill="1" applyBorder="1" applyAlignment="1" applyProtection="1">
      <alignment horizontal="right" vertical="center"/>
      <protection/>
    </xf>
    <xf numFmtId="0" fontId="2" fillId="33" borderId="50" xfId="0" applyNumberFormat="1" applyFont="1" applyFill="1" applyBorder="1" applyAlignment="1" applyProtection="1">
      <alignment horizontal="right" vertical="center"/>
      <protection/>
    </xf>
    <xf numFmtId="0" fontId="2" fillId="33" borderId="55" xfId="0" applyNumberFormat="1" applyFont="1" applyFill="1" applyBorder="1" applyAlignment="1" applyProtection="1">
      <alignment horizontal="right" vertical="center"/>
      <protection/>
    </xf>
    <xf numFmtId="0" fontId="86" fillId="33" borderId="78" xfId="0" applyNumberFormat="1" applyFont="1" applyFill="1" applyBorder="1" applyAlignment="1" applyProtection="1">
      <alignment horizontal="center" vertical="center"/>
      <protection/>
    </xf>
    <xf numFmtId="0" fontId="86" fillId="33" borderId="107" xfId="0" applyNumberFormat="1" applyFont="1" applyFill="1" applyBorder="1" applyAlignment="1" applyProtection="1">
      <alignment horizontal="center" vertical="center"/>
      <protection/>
    </xf>
    <xf numFmtId="0" fontId="86" fillId="33" borderId="105" xfId="0" applyNumberFormat="1" applyFont="1" applyFill="1" applyBorder="1" applyAlignment="1" applyProtection="1">
      <alignment horizontal="center" vertical="center"/>
      <protection/>
    </xf>
    <xf numFmtId="0" fontId="31" fillId="34" borderId="34" xfId="0" applyFont="1" applyFill="1" applyBorder="1" applyAlignment="1" applyProtection="1">
      <alignment horizontal="right" vertical="center" wrapText="1"/>
      <protection hidden="1"/>
    </xf>
    <xf numFmtId="0" fontId="31" fillId="34" borderId="11" xfId="0" applyFont="1" applyFill="1" applyBorder="1" applyAlignment="1" applyProtection="1">
      <alignment horizontal="right" vertical="center" wrapText="1"/>
      <protection hidden="1"/>
    </xf>
    <xf numFmtId="0" fontId="13" fillId="33" borderId="61" xfId="0" applyNumberFormat="1" applyFont="1" applyFill="1" applyBorder="1" applyAlignment="1" applyProtection="1">
      <alignment horizontal="center" vertical="center"/>
      <protection/>
    </xf>
    <xf numFmtId="0" fontId="13" fillId="33" borderId="104" xfId="0" applyNumberFormat="1" applyFont="1" applyFill="1" applyBorder="1" applyAlignment="1" applyProtection="1">
      <alignment horizontal="center" vertical="center"/>
      <protection/>
    </xf>
    <xf numFmtId="0" fontId="13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33" borderId="34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31" xfId="0" applyNumberFormat="1" applyFont="1" applyFill="1" applyBorder="1" applyAlignment="1" applyProtection="1">
      <alignment horizontal="right" vertical="center"/>
      <protection/>
    </xf>
    <xf numFmtId="0" fontId="86" fillId="33" borderId="71" xfId="0" applyNumberFormat="1" applyFont="1" applyFill="1" applyBorder="1" applyAlignment="1" applyProtection="1">
      <alignment horizontal="right" vertical="center" wrapText="1"/>
      <protection/>
    </xf>
    <xf numFmtId="0" fontId="0" fillId="0" borderId="5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7" fillId="33" borderId="61" xfId="0" applyFont="1" applyFill="1" applyBorder="1" applyAlignment="1">
      <alignment horizontal="right" vertical="center"/>
    </xf>
    <xf numFmtId="0" fontId="7" fillId="33" borderId="69" xfId="0" applyFont="1" applyFill="1" applyBorder="1" applyAlignment="1">
      <alignment horizontal="right" vertical="center"/>
    </xf>
    <xf numFmtId="0" fontId="7" fillId="34" borderId="31" xfId="0" applyFont="1" applyFill="1" applyBorder="1" applyAlignment="1" applyProtection="1">
      <alignment horizontal="right" vertical="center" wrapText="1"/>
      <protection hidden="1"/>
    </xf>
    <xf numFmtId="0" fontId="2" fillId="33" borderId="56" xfId="0" applyFont="1" applyFill="1" applyBorder="1" applyAlignment="1" applyProtection="1">
      <alignment horizontal="right" vertical="center"/>
      <protection/>
    </xf>
    <xf numFmtId="0" fontId="2" fillId="33" borderId="50" xfId="0" applyFont="1" applyFill="1" applyBorder="1" applyAlignment="1" applyProtection="1">
      <alignment horizontal="right" vertical="center"/>
      <protection/>
    </xf>
    <xf numFmtId="0" fontId="2" fillId="33" borderId="55" xfId="0" applyFont="1" applyFill="1" applyBorder="1" applyAlignment="1" applyProtection="1">
      <alignment horizontal="right" vertical="center"/>
      <protection/>
    </xf>
    <xf numFmtId="49" fontId="89" fillId="34" borderId="104" xfId="0" applyNumberFormat="1" applyFont="1" applyFill="1" applyBorder="1" applyAlignment="1" applyProtection="1">
      <alignment horizontal="center" vertical="center" wrapText="1"/>
      <protection/>
    </xf>
    <xf numFmtId="49" fontId="89" fillId="34" borderId="69" xfId="0" applyNumberFormat="1" applyFont="1" applyFill="1" applyBorder="1" applyAlignment="1" applyProtection="1">
      <alignment horizontal="center" vertical="center" wrapText="1"/>
      <protection/>
    </xf>
    <xf numFmtId="49" fontId="87" fillId="33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>
      <alignment vertical="center" wrapText="1"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0" fillId="33" borderId="104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 applyProtection="1">
      <alignment horizontal="right" vertical="center"/>
      <protection/>
    </xf>
    <xf numFmtId="49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49" fontId="89" fillId="34" borderId="108" xfId="0" applyNumberFormat="1" applyFont="1" applyFill="1" applyBorder="1" applyAlignment="1" applyProtection="1">
      <alignment horizontal="center" vertical="center" wrapText="1"/>
      <protection/>
    </xf>
    <xf numFmtId="49" fontId="89" fillId="33" borderId="30" xfId="0" applyNumberFormat="1" applyFont="1" applyFill="1" applyBorder="1" applyAlignment="1" applyProtection="1">
      <alignment horizontal="center" vertical="center" wrapText="1"/>
      <protection/>
    </xf>
    <xf numFmtId="49" fontId="89" fillId="33" borderId="104" xfId="0" applyNumberFormat="1" applyFont="1" applyFill="1" applyBorder="1" applyAlignment="1" applyProtection="1">
      <alignment horizontal="center" vertical="center" wrapText="1"/>
      <protection/>
    </xf>
    <xf numFmtId="49" fontId="89" fillId="33" borderId="33" xfId="0" applyNumberFormat="1" applyFont="1" applyFill="1" applyBorder="1" applyAlignment="1" applyProtection="1">
      <alignment horizontal="center" vertical="center" wrapText="1"/>
      <protection/>
    </xf>
    <xf numFmtId="180" fontId="2" fillId="33" borderId="61" xfId="0" applyNumberFormat="1" applyFont="1" applyFill="1" applyBorder="1" applyAlignment="1" applyProtection="1">
      <alignment horizontal="center" vertical="center"/>
      <protection/>
    </xf>
    <xf numFmtId="180" fontId="2" fillId="33" borderId="104" xfId="0" applyNumberFormat="1" applyFont="1" applyFill="1" applyBorder="1" applyAlignment="1" applyProtection="1">
      <alignment horizontal="center" vertical="center"/>
      <protection/>
    </xf>
    <xf numFmtId="180" fontId="2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83" xfId="0" applyNumberFormat="1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1"/>
  <sheetViews>
    <sheetView view="pageBreakPreview" zoomScale="75" zoomScaleNormal="50" zoomScaleSheetLayoutView="75" zoomScalePageLayoutView="0" workbookViewId="0" topLeftCell="A16">
      <selection activeCell="Q14" sqref="Q14:AN15"/>
    </sheetView>
  </sheetViews>
  <sheetFormatPr defaultColWidth="3.25390625" defaultRowHeight="12.75"/>
  <cols>
    <col min="1" max="1" width="3.25390625" style="888" customWidth="1"/>
    <col min="2" max="2" width="5.00390625" style="888" customWidth="1"/>
    <col min="3" max="3" width="5.125" style="888" customWidth="1"/>
    <col min="4" max="4" width="4.375" style="888" customWidth="1"/>
    <col min="5" max="6" width="4.25390625" style="888" customWidth="1"/>
    <col min="7" max="7" width="4.375" style="888" customWidth="1"/>
    <col min="8" max="8" width="3.75390625" style="888" customWidth="1"/>
    <col min="9" max="9" width="3.875" style="888" customWidth="1"/>
    <col min="10" max="10" width="6.375" style="888" customWidth="1"/>
    <col min="11" max="11" width="4.125" style="888" customWidth="1"/>
    <col min="12" max="12" width="4.75390625" style="888" customWidth="1"/>
    <col min="13" max="13" width="3.25390625" style="888" customWidth="1"/>
    <col min="14" max="14" width="4.00390625" style="888" customWidth="1"/>
    <col min="15" max="15" width="5.00390625" style="888" customWidth="1"/>
    <col min="16" max="16" width="5.125" style="888" customWidth="1"/>
    <col min="17" max="17" width="5.75390625" style="888" customWidth="1"/>
    <col min="18" max="19" width="4.00390625" style="888" customWidth="1"/>
    <col min="20" max="21" width="3.875" style="888" customWidth="1"/>
    <col min="22" max="22" width="3.75390625" style="888" customWidth="1"/>
    <col min="23" max="23" width="4.875" style="888" customWidth="1"/>
    <col min="24" max="24" width="3.25390625" style="888" customWidth="1"/>
    <col min="25" max="26" width="3.875" style="888" customWidth="1"/>
    <col min="27" max="27" width="5.00390625" style="888" customWidth="1"/>
    <col min="28" max="28" width="5.375" style="888" customWidth="1"/>
    <col min="29" max="29" width="6.00390625" style="888" customWidth="1"/>
    <col min="30" max="30" width="5.25390625" style="888" customWidth="1"/>
    <col min="31" max="31" width="5.625" style="888" customWidth="1"/>
    <col min="32" max="32" width="5.75390625" style="888" customWidth="1"/>
    <col min="33" max="33" width="5.625" style="888" customWidth="1"/>
    <col min="34" max="34" width="5.875" style="888" customWidth="1"/>
    <col min="35" max="35" width="6.125" style="888" customWidth="1"/>
    <col min="36" max="36" width="4.25390625" style="888" customWidth="1"/>
    <col min="37" max="37" width="6.625" style="888" customWidth="1"/>
    <col min="38" max="38" width="6.00390625" style="888" customWidth="1"/>
    <col min="39" max="39" width="6.75390625" style="888" customWidth="1"/>
    <col min="40" max="40" width="5.75390625" style="888" customWidth="1"/>
    <col min="41" max="41" width="6.75390625" style="888" customWidth="1"/>
    <col min="42" max="42" width="5.75390625" style="888" customWidth="1"/>
    <col min="43" max="43" width="5.125" style="888" customWidth="1"/>
    <col min="44" max="44" width="4.625" style="888" customWidth="1"/>
    <col min="45" max="48" width="3.25390625" style="888" customWidth="1"/>
    <col min="49" max="49" width="4.375" style="888" customWidth="1"/>
    <col min="50" max="51" width="3.75390625" style="888" customWidth="1"/>
    <col min="52" max="53" width="3.25390625" style="888" customWidth="1"/>
    <col min="54" max="54" width="4.00390625" style="888" customWidth="1"/>
    <col min="55" max="16384" width="3.25390625" style="888" customWidth="1"/>
  </cols>
  <sheetData>
    <row r="1" ht="12" customHeight="1"/>
    <row r="2" spans="2:54" ht="24" customHeight="1"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7" t="s">
        <v>110</v>
      </c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890"/>
      <c r="AQ2" s="890"/>
      <c r="AR2" s="890"/>
      <c r="AS2" s="890"/>
      <c r="AT2" s="890"/>
      <c r="AU2" s="890"/>
      <c r="AV2" s="890"/>
      <c r="AW2" s="890"/>
      <c r="AX2" s="890"/>
      <c r="AY2" s="890"/>
      <c r="AZ2" s="890"/>
      <c r="BA2" s="890"/>
      <c r="BB2" s="890"/>
    </row>
    <row r="3" spans="2:54" ht="22.5" customHeight="1">
      <c r="B3" s="1018" t="s">
        <v>16</v>
      </c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  <c r="AM3" s="892"/>
      <c r="AN3" s="892"/>
      <c r="AO3" s="892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0"/>
      <c r="BA3" s="890"/>
      <c r="BB3" s="890"/>
    </row>
    <row r="4" spans="2:54" ht="27">
      <c r="B4" s="1019" t="s">
        <v>37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20" t="s">
        <v>17</v>
      </c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1021"/>
      <c r="AC4" s="1021"/>
      <c r="AD4" s="1021"/>
      <c r="AE4" s="1021"/>
      <c r="AF4" s="1021"/>
      <c r="AG4" s="1021"/>
      <c r="AH4" s="1021"/>
      <c r="AI4" s="1021"/>
      <c r="AJ4" s="1021"/>
      <c r="AK4" s="1021"/>
      <c r="AL4" s="1021"/>
      <c r="AM4" s="1021"/>
      <c r="AN4" s="1021"/>
      <c r="AO4" s="1022" t="s">
        <v>385</v>
      </c>
      <c r="AP4" s="1023"/>
      <c r="AQ4" s="1023"/>
      <c r="AR4" s="1023"/>
      <c r="AS4" s="1023"/>
      <c r="AT4" s="1023"/>
      <c r="AU4" s="1023"/>
      <c r="AV4" s="1023"/>
      <c r="AW4" s="1023"/>
      <c r="AX4" s="1023"/>
      <c r="AY4" s="1023"/>
      <c r="AZ4" s="1023"/>
      <c r="BA4" s="1023"/>
      <c r="BB4" s="1023"/>
    </row>
    <row r="5" spans="2:54" ht="26.25">
      <c r="B5" s="1018" t="s">
        <v>386</v>
      </c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6"/>
      <c r="AO5" s="1023"/>
      <c r="AP5" s="1023"/>
      <c r="AQ5" s="1023"/>
      <c r="AR5" s="1023"/>
      <c r="AS5" s="1023"/>
      <c r="AT5" s="1023"/>
      <c r="AU5" s="1023"/>
      <c r="AV5" s="1023"/>
      <c r="AW5" s="1023"/>
      <c r="AX5" s="1023"/>
      <c r="AY5" s="1023"/>
      <c r="AZ5" s="1023"/>
      <c r="BA5" s="1023"/>
      <c r="BB5" s="1023"/>
    </row>
    <row r="6" spans="2:54" ht="25.5"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7"/>
      <c r="AG6" s="897"/>
      <c r="AH6" s="897"/>
      <c r="AI6" s="897"/>
      <c r="AJ6" s="897"/>
      <c r="AK6" s="897"/>
      <c r="AL6" s="897"/>
      <c r="AM6" s="897"/>
      <c r="AN6" s="898"/>
      <c r="AO6" s="1022" t="s">
        <v>387</v>
      </c>
      <c r="AP6" s="1024"/>
      <c r="AQ6" s="1024"/>
      <c r="AR6" s="1024"/>
      <c r="AS6" s="1024"/>
      <c r="AT6" s="1024"/>
      <c r="AU6" s="1024"/>
      <c r="AV6" s="1024"/>
      <c r="AW6" s="1024"/>
      <c r="AX6" s="1024"/>
      <c r="AY6" s="1024"/>
      <c r="AZ6" s="1024"/>
      <c r="BA6" s="1024"/>
      <c r="BB6" s="1024"/>
    </row>
    <row r="7" spans="2:54" ht="23.25">
      <c r="B7" s="889"/>
      <c r="C7" s="889"/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  <c r="P7" s="889"/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97"/>
      <c r="AJ7" s="897"/>
      <c r="AK7" s="897"/>
      <c r="AL7" s="897"/>
      <c r="AM7" s="897"/>
      <c r="AN7" s="898"/>
      <c r="AO7" s="1025" t="s">
        <v>388</v>
      </c>
      <c r="AP7" s="1024"/>
      <c r="AQ7" s="1024"/>
      <c r="AR7" s="1024"/>
      <c r="AS7" s="1024"/>
      <c r="AT7" s="1024"/>
      <c r="AU7" s="1024"/>
      <c r="AV7" s="1024"/>
      <c r="AW7" s="1024"/>
      <c r="AX7" s="1024"/>
      <c r="AY7" s="1024"/>
      <c r="AZ7" s="1024"/>
      <c r="BA7" s="1024"/>
      <c r="BB7" s="1024"/>
    </row>
    <row r="8" spans="2:54" ht="23.25" customHeight="1">
      <c r="B8" s="1018" t="s">
        <v>174</v>
      </c>
      <c r="C8" s="1018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899"/>
      <c r="AI8" s="899"/>
      <c r="AJ8" s="899"/>
      <c r="AK8" s="899"/>
      <c r="AL8" s="899"/>
      <c r="AM8" s="899"/>
      <c r="AN8" s="899"/>
      <c r="AO8" s="1024"/>
      <c r="AP8" s="1024"/>
      <c r="AQ8" s="1024"/>
      <c r="AR8" s="1024"/>
      <c r="AS8" s="1024"/>
      <c r="AT8" s="1024"/>
      <c r="AU8" s="1024"/>
      <c r="AV8" s="1024"/>
      <c r="AW8" s="1024"/>
      <c r="AX8" s="1024"/>
      <c r="AY8" s="1024"/>
      <c r="AZ8" s="1024"/>
      <c r="BA8" s="1024"/>
      <c r="BB8" s="1024"/>
    </row>
    <row r="9" spans="2:54" ht="32.25" customHeight="1">
      <c r="B9" s="891"/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899"/>
      <c r="AL9" s="899"/>
      <c r="AM9" s="899"/>
      <c r="AN9" s="899"/>
      <c r="AO9" s="1026"/>
      <c r="AP9" s="1026"/>
      <c r="AQ9" s="1026"/>
      <c r="AR9" s="1026"/>
      <c r="AS9" s="1026"/>
      <c r="AT9" s="1026"/>
      <c r="AU9" s="1026"/>
      <c r="AV9" s="1026"/>
      <c r="AW9" s="1026"/>
      <c r="AX9" s="1026"/>
      <c r="AY9" s="1026"/>
      <c r="AZ9" s="1026"/>
      <c r="BA9" s="1026"/>
      <c r="BB9" s="1026"/>
    </row>
    <row r="10" spans="2:54" ht="36" customHeight="1"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27" t="s">
        <v>389</v>
      </c>
      <c r="R10" s="1028"/>
      <c r="S10" s="1028"/>
      <c r="T10" s="1028"/>
      <c r="U10" s="1028"/>
      <c r="V10" s="1028"/>
      <c r="W10" s="1028"/>
      <c r="X10" s="1028"/>
      <c r="Y10" s="1028"/>
      <c r="Z10" s="1028"/>
      <c r="AA10" s="1028"/>
      <c r="AB10" s="1028"/>
      <c r="AC10" s="1028"/>
      <c r="AD10" s="1028"/>
      <c r="AE10" s="1028"/>
      <c r="AF10" s="1028"/>
      <c r="AG10" s="1028"/>
      <c r="AH10" s="1028"/>
      <c r="AI10" s="1028"/>
      <c r="AJ10" s="1028"/>
      <c r="AK10" s="1028"/>
      <c r="AL10" s="1028"/>
      <c r="AM10" s="1028"/>
      <c r="AN10" s="1028"/>
      <c r="AO10" s="1029" t="s">
        <v>390</v>
      </c>
      <c r="AP10" s="1030"/>
      <c r="AQ10" s="1030"/>
      <c r="AR10" s="1030"/>
      <c r="AS10" s="1030"/>
      <c r="AT10" s="1030"/>
      <c r="AU10" s="1030"/>
      <c r="AV10" s="1030"/>
      <c r="AW10" s="1030"/>
      <c r="AX10" s="1030"/>
      <c r="AY10" s="1030"/>
      <c r="AZ10" s="1030"/>
      <c r="BA10" s="1030"/>
      <c r="BB10" s="1030"/>
    </row>
    <row r="11" spans="2:54" ht="48.75" customHeight="1"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1031" t="s">
        <v>391</v>
      </c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893"/>
      <c r="AD11" s="893"/>
      <c r="AE11" s="893"/>
      <c r="AF11" s="893"/>
      <c r="AG11" s="893"/>
      <c r="AH11" s="893"/>
      <c r="AI11" s="893"/>
      <c r="AJ11" s="893"/>
      <c r="AK11" s="893"/>
      <c r="AL11" s="893"/>
      <c r="AM11" s="897"/>
      <c r="AN11" s="897"/>
      <c r="AO11" s="1033" t="s">
        <v>392</v>
      </c>
      <c r="AP11" s="1033"/>
      <c r="AQ11" s="1033"/>
      <c r="AR11" s="1033"/>
      <c r="AS11" s="1033"/>
      <c r="AT11" s="1033"/>
      <c r="AU11" s="1033"/>
      <c r="AV11" s="1033"/>
      <c r="AW11" s="1033"/>
      <c r="AX11" s="1033"/>
      <c r="AY11" s="1033"/>
      <c r="AZ11" s="1033"/>
      <c r="BA11" s="1033"/>
      <c r="BB11" s="1033"/>
    </row>
    <row r="12" spans="2:54" ht="33" customHeight="1">
      <c r="B12" s="900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1031" t="s">
        <v>393</v>
      </c>
      <c r="R12" s="1032"/>
      <c r="S12" s="1032"/>
      <c r="T12" s="1032"/>
      <c r="U12" s="1032"/>
      <c r="V12" s="1032"/>
      <c r="W12" s="1032"/>
      <c r="X12" s="1032"/>
      <c r="Y12" s="1032"/>
      <c r="Z12" s="1032"/>
      <c r="AA12" s="1032"/>
      <c r="AB12" s="1032"/>
      <c r="AC12" s="1032"/>
      <c r="AD12" s="1032"/>
      <c r="AE12" s="1032"/>
      <c r="AF12" s="1032"/>
      <c r="AG12" s="1032"/>
      <c r="AH12" s="1032"/>
      <c r="AI12" s="1032"/>
      <c r="AJ12" s="1032"/>
      <c r="AK12" s="1032"/>
      <c r="AL12" s="1032"/>
      <c r="AM12" s="1034"/>
      <c r="AN12" s="1034"/>
      <c r="AO12" s="1033" t="s">
        <v>394</v>
      </c>
      <c r="AP12" s="1035"/>
      <c r="AQ12" s="1035"/>
      <c r="AR12" s="1035"/>
      <c r="AS12" s="1035"/>
      <c r="AT12" s="1035"/>
      <c r="AU12" s="1035"/>
      <c r="AV12" s="1035"/>
      <c r="AW12" s="1035"/>
      <c r="AX12" s="1035"/>
      <c r="AY12" s="1035"/>
      <c r="AZ12" s="1035"/>
      <c r="BA12" s="1035"/>
      <c r="BB12" s="1035"/>
    </row>
    <row r="13" spans="17:54" s="900" customFormat="1" ht="31.5" customHeight="1">
      <c r="Q13" s="1031" t="s">
        <v>395</v>
      </c>
      <c r="R13" s="1032"/>
      <c r="S13" s="1032"/>
      <c r="T13" s="1032"/>
      <c r="U13" s="1032"/>
      <c r="V13" s="1032"/>
      <c r="W13" s="1032"/>
      <c r="X13" s="1032"/>
      <c r="Y13" s="1032"/>
      <c r="Z13" s="1032"/>
      <c r="AA13" s="1032"/>
      <c r="AB13" s="1032"/>
      <c r="AC13" s="1032"/>
      <c r="AD13" s="1032"/>
      <c r="AE13" s="1032"/>
      <c r="AF13" s="1032"/>
      <c r="AG13" s="1032"/>
      <c r="AH13" s="1032"/>
      <c r="AI13" s="893"/>
      <c r="AJ13" s="893"/>
      <c r="AK13" s="893"/>
      <c r="AL13" s="893"/>
      <c r="AM13" s="897"/>
      <c r="AN13" s="897"/>
      <c r="AO13" s="1033" t="s">
        <v>396</v>
      </c>
      <c r="AP13" s="1033"/>
      <c r="AQ13" s="1033"/>
      <c r="AR13" s="1033"/>
      <c r="AS13" s="1033"/>
      <c r="AT13" s="1033"/>
      <c r="AU13" s="1033"/>
      <c r="AV13" s="1033"/>
      <c r="AW13" s="1033"/>
      <c r="AX13" s="1033"/>
      <c r="AY13" s="1033"/>
      <c r="AZ13" s="1033"/>
      <c r="BA13" s="1033"/>
      <c r="BB13" s="1033"/>
    </row>
    <row r="14" spans="17:54" s="900" customFormat="1" ht="22.5" customHeight="1">
      <c r="Q14" s="1036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7"/>
      <c r="AK14" s="1038"/>
      <c r="AL14" s="1038"/>
      <c r="AM14" s="1038"/>
      <c r="AN14" s="1038"/>
      <c r="AO14" s="1033" t="s">
        <v>397</v>
      </c>
      <c r="AP14" s="1033"/>
      <c r="AQ14" s="1033"/>
      <c r="AR14" s="1033"/>
      <c r="AS14" s="1033"/>
      <c r="AT14" s="1033"/>
      <c r="AU14" s="1033"/>
      <c r="AV14" s="1033"/>
      <c r="AW14" s="1033"/>
      <c r="AX14" s="1033"/>
      <c r="AY14" s="1033"/>
      <c r="AZ14" s="1033"/>
      <c r="BA14" s="1033"/>
      <c r="BB14" s="1033"/>
    </row>
    <row r="15" spans="17:54" s="900" customFormat="1" ht="23.25" customHeight="1">
      <c r="Q15" s="1038"/>
      <c r="R15" s="1038"/>
      <c r="S15" s="1038"/>
      <c r="T15" s="1038"/>
      <c r="U15" s="1038"/>
      <c r="V15" s="1038"/>
      <c r="W15" s="1038"/>
      <c r="X15" s="1038"/>
      <c r="Y15" s="1038"/>
      <c r="Z15" s="1038"/>
      <c r="AA15" s="1038"/>
      <c r="AB15" s="1038"/>
      <c r="AC15" s="1038"/>
      <c r="AD15" s="1038"/>
      <c r="AE15" s="1038"/>
      <c r="AF15" s="1038"/>
      <c r="AG15" s="1038"/>
      <c r="AH15" s="1038"/>
      <c r="AI15" s="1038"/>
      <c r="AJ15" s="1038"/>
      <c r="AK15" s="1038"/>
      <c r="AL15" s="1038"/>
      <c r="AM15" s="1038"/>
      <c r="AN15" s="1038"/>
      <c r="AO15" s="1033" t="s">
        <v>398</v>
      </c>
      <c r="AP15" s="1033"/>
      <c r="AQ15" s="1033"/>
      <c r="AR15" s="1033"/>
      <c r="AS15" s="1033"/>
      <c r="AT15" s="1033"/>
      <c r="AU15" s="1033"/>
      <c r="AV15" s="1033"/>
      <c r="AW15" s="1033"/>
      <c r="AX15" s="1033"/>
      <c r="AY15" s="1033"/>
      <c r="AZ15" s="1033"/>
      <c r="BA15" s="1033"/>
      <c r="BB15" s="1033"/>
    </row>
    <row r="16" spans="17:54" s="900" customFormat="1" ht="23.25" customHeight="1">
      <c r="Q16" s="1039" t="s">
        <v>399</v>
      </c>
      <c r="R16" s="1040"/>
      <c r="S16" s="1040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0"/>
      <c r="AD16" s="1040"/>
      <c r="AE16" s="1040"/>
      <c r="AF16" s="1040"/>
      <c r="AG16" s="1040"/>
      <c r="AH16" s="1040"/>
      <c r="AI16" s="1040"/>
      <c r="AJ16" s="1040"/>
      <c r="AK16" s="1040"/>
      <c r="AL16" s="1040"/>
      <c r="AO16" s="1033" t="s">
        <v>400</v>
      </c>
      <c r="AP16" s="1033"/>
      <c r="AQ16" s="1033"/>
      <c r="AR16" s="1033"/>
      <c r="AS16" s="1033"/>
      <c r="AT16" s="1033"/>
      <c r="AU16" s="1033"/>
      <c r="AV16" s="1033"/>
      <c r="AW16" s="1033"/>
      <c r="AX16" s="1033"/>
      <c r="AY16" s="1033"/>
      <c r="AZ16" s="1033"/>
      <c r="BA16" s="1033"/>
      <c r="BB16" s="1033"/>
    </row>
    <row r="17" spans="41:54" s="900" customFormat="1" ht="18.75" customHeight="1">
      <c r="AO17" s="1033" t="s">
        <v>401</v>
      </c>
      <c r="AP17" s="1033"/>
      <c r="AQ17" s="1033"/>
      <c r="AR17" s="1033"/>
      <c r="AS17" s="1033"/>
      <c r="AT17" s="1033"/>
      <c r="AU17" s="1033"/>
      <c r="AV17" s="1033"/>
      <c r="AW17" s="1033"/>
      <c r="AX17" s="1033"/>
      <c r="AY17" s="1033"/>
      <c r="AZ17" s="1033"/>
      <c r="BA17" s="1033"/>
      <c r="BB17" s="1033"/>
    </row>
    <row r="18" spans="41:54" s="900" customFormat="1" ht="34.5" customHeight="1">
      <c r="AO18" s="1033" t="s">
        <v>402</v>
      </c>
      <c r="AP18" s="1033"/>
      <c r="AQ18" s="1033"/>
      <c r="AR18" s="1033"/>
      <c r="AS18" s="1033"/>
      <c r="AT18" s="1033"/>
      <c r="AU18" s="1033"/>
      <c r="AV18" s="1033"/>
      <c r="AW18" s="1033"/>
      <c r="AX18" s="1033"/>
      <c r="AY18" s="1033"/>
      <c r="AZ18" s="1033"/>
      <c r="BA18" s="1033"/>
      <c r="BB18" s="1033"/>
    </row>
    <row r="19" spans="41:54" s="900" customFormat="1" ht="20.25" customHeight="1">
      <c r="AO19" s="1033"/>
      <c r="AP19" s="1033"/>
      <c r="AQ19" s="1033"/>
      <c r="AR19" s="1033"/>
      <c r="AS19" s="1033"/>
      <c r="AT19" s="1033"/>
      <c r="AU19" s="1033"/>
      <c r="AV19" s="1033"/>
      <c r="AW19" s="1033"/>
      <c r="AX19" s="1033"/>
      <c r="AY19" s="1033"/>
      <c r="AZ19" s="1033"/>
      <c r="BA19" s="1033"/>
      <c r="BB19" s="1033"/>
    </row>
    <row r="20" spans="41:54" s="900" customFormat="1" ht="19.5" customHeight="1">
      <c r="AO20" s="1029"/>
      <c r="AP20" s="1041"/>
      <c r="AQ20" s="1041"/>
      <c r="AR20" s="1041"/>
      <c r="AS20" s="1041"/>
      <c r="AT20" s="1041"/>
      <c r="AU20" s="1041"/>
      <c r="AV20" s="1041"/>
      <c r="AW20" s="1041"/>
      <c r="AX20" s="1041"/>
      <c r="AY20" s="1041"/>
      <c r="AZ20" s="1041"/>
      <c r="BA20" s="1041"/>
      <c r="BB20" s="1041"/>
    </row>
    <row r="21" spans="41:54" s="900" customFormat="1" ht="12.75" customHeight="1">
      <c r="AO21" s="1041"/>
      <c r="AP21" s="1041"/>
      <c r="AQ21" s="1041"/>
      <c r="AR21" s="1041"/>
      <c r="AS21" s="1041"/>
      <c r="AT21" s="1041"/>
      <c r="AU21" s="1041"/>
      <c r="AV21" s="1041"/>
      <c r="AW21" s="1041"/>
      <c r="AX21" s="1041"/>
      <c r="AY21" s="1041"/>
      <c r="AZ21" s="1041"/>
      <c r="BA21" s="1041"/>
      <c r="BB21" s="1041"/>
    </row>
    <row r="22" s="900" customFormat="1" ht="0.75" customHeight="1"/>
    <row r="23" spans="2:54" s="900" customFormat="1" ht="21" customHeight="1">
      <c r="B23" s="1042" t="s">
        <v>403</v>
      </c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2"/>
      <c r="T23" s="1042"/>
      <c r="U23" s="1042"/>
      <c r="V23" s="1042"/>
      <c r="W23" s="1042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1042"/>
      <c r="AL23" s="1042"/>
      <c r="AM23" s="1042"/>
      <c r="AN23" s="1042"/>
      <c r="AO23" s="1042"/>
      <c r="AP23" s="1042"/>
      <c r="AQ23" s="1042"/>
      <c r="AR23" s="1042"/>
      <c r="AS23" s="1042"/>
      <c r="AT23" s="1042"/>
      <c r="AU23" s="1042"/>
      <c r="AV23" s="1042"/>
      <c r="AW23" s="1042"/>
      <c r="AX23" s="1042"/>
      <c r="AY23" s="1042"/>
      <c r="AZ23" s="1042"/>
      <c r="BA23" s="1042"/>
      <c r="BB23" s="1042"/>
    </row>
    <row r="24" spans="2:54" s="900" customFormat="1" ht="8.25" customHeight="1" thickBot="1">
      <c r="B24" s="901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1"/>
      <c r="AI24" s="901"/>
      <c r="AJ24" s="901"/>
      <c r="AK24" s="901"/>
      <c r="AL24" s="901"/>
      <c r="AM24" s="901"/>
      <c r="AN24" s="901"/>
      <c r="AO24" s="901"/>
      <c r="AP24" s="901"/>
      <c r="AQ24" s="901"/>
      <c r="AR24" s="901"/>
      <c r="AS24" s="901"/>
      <c r="AT24" s="901"/>
      <c r="AU24" s="901"/>
      <c r="AV24" s="901"/>
      <c r="AW24" s="901"/>
      <c r="AX24" s="901"/>
      <c r="AY24" s="901"/>
      <c r="AZ24" s="901"/>
      <c r="BA24" s="901"/>
      <c r="BB24" s="901"/>
    </row>
    <row r="25" spans="2:54" ht="18" customHeight="1" thickBot="1">
      <c r="B25" s="1043" t="s">
        <v>12</v>
      </c>
      <c r="C25" s="1045" t="s">
        <v>11</v>
      </c>
      <c r="D25" s="1046"/>
      <c r="E25" s="1046"/>
      <c r="F25" s="1047"/>
      <c r="G25" s="1045" t="s">
        <v>0</v>
      </c>
      <c r="H25" s="1046"/>
      <c r="I25" s="1046"/>
      <c r="J25" s="1047"/>
      <c r="K25" s="1048" t="s">
        <v>1</v>
      </c>
      <c r="L25" s="1049"/>
      <c r="M25" s="1049"/>
      <c r="N25" s="1049"/>
      <c r="O25" s="1050"/>
      <c r="P25" s="1048" t="s">
        <v>2</v>
      </c>
      <c r="Q25" s="1049"/>
      <c r="R25" s="1049"/>
      <c r="S25" s="1050"/>
      <c r="T25" s="1045" t="s">
        <v>3</v>
      </c>
      <c r="U25" s="1046"/>
      <c r="V25" s="1046"/>
      <c r="W25" s="1047"/>
      <c r="X25" s="1045" t="s">
        <v>4</v>
      </c>
      <c r="Y25" s="1046"/>
      <c r="Z25" s="1046"/>
      <c r="AA25" s="1046"/>
      <c r="AB25" s="1047"/>
      <c r="AC25" s="1045" t="s">
        <v>5</v>
      </c>
      <c r="AD25" s="1046"/>
      <c r="AE25" s="1046"/>
      <c r="AF25" s="1047"/>
      <c r="AG25" s="1045" t="s">
        <v>6</v>
      </c>
      <c r="AH25" s="1046"/>
      <c r="AI25" s="1046"/>
      <c r="AJ25" s="1047"/>
      <c r="AK25" s="1045" t="s">
        <v>7</v>
      </c>
      <c r="AL25" s="1046"/>
      <c r="AM25" s="1046"/>
      <c r="AN25" s="1047"/>
      <c r="AO25" s="1045" t="s">
        <v>8</v>
      </c>
      <c r="AP25" s="1046"/>
      <c r="AQ25" s="1046"/>
      <c r="AR25" s="1046"/>
      <c r="AS25" s="1047"/>
      <c r="AT25" s="1045" t="s">
        <v>9</v>
      </c>
      <c r="AU25" s="1046"/>
      <c r="AV25" s="1046"/>
      <c r="AW25" s="1047"/>
      <c r="AX25" s="1045" t="s">
        <v>10</v>
      </c>
      <c r="AY25" s="1046"/>
      <c r="AZ25" s="1046"/>
      <c r="BA25" s="1046"/>
      <c r="BB25" s="1047"/>
    </row>
    <row r="26" spans="2:54" s="905" customFormat="1" ht="20.25" customHeight="1" thickBot="1">
      <c r="B26" s="1044"/>
      <c r="C26" s="902">
        <v>1</v>
      </c>
      <c r="D26" s="903">
        <v>2</v>
      </c>
      <c r="E26" s="903">
        <v>3</v>
      </c>
      <c r="F26" s="904">
        <v>4</v>
      </c>
      <c r="G26" s="902">
        <v>5</v>
      </c>
      <c r="H26" s="903">
        <v>6</v>
      </c>
      <c r="I26" s="903">
        <v>7</v>
      </c>
      <c r="J26" s="904">
        <v>8</v>
      </c>
      <c r="K26" s="902">
        <v>9</v>
      </c>
      <c r="L26" s="903">
        <v>10</v>
      </c>
      <c r="M26" s="903">
        <v>11</v>
      </c>
      <c r="N26" s="903">
        <v>12</v>
      </c>
      <c r="O26" s="904">
        <v>13</v>
      </c>
      <c r="P26" s="902">
        <v>14</v>
      </c>
      <c r="Q26" s="903">
        <v>15</v>
      </c>
      <c r="R26" s="903">
        <v>16</v>
      </c>
      <c r="S26" s="904">
        <v>17</v>
      </c>
      <c r="T26" s="902">
        <v>18</v>
      </c>
      <c r="U26" s="903">
        <v>19</v>
      </c>
      <c r="V26" s="903">
        <v>20</v>
      </c>
      <c r="W26" s="904">
        <v>21</v>
      </c>
      <c r="X26" s="902">
        <v>22</v>
      </c>
      <c r="Y26" s="903">
        <v>23</v>
      </c>
      <c r="Z26" s="903">
        <v>24</v>
      </c>
      <c r="AA26" s="903">
        <v>25</v>
      </c>
      <c r="AB26" s="904">
        <v>26</v>
      </c>
      <c r="AC26" s="902">
        <v>27</v>
      </c>
      <c r="AD26" s="903">
        <v>28</v>
      </c>
      <c r="AE26" s="903">
        <v>29</v>
      </c>
      <c r="AF26" s="904">
        <v>30</v>
      </c>
      <c r="AG26" s="902">
        <v>31</v>
      </c>
      <c r="AH26" s="903">
        <v>32</v>
      </c>
      <c r="AI26" s="903">
        <v>33</v>
      </c>
      <c r="AJ26" s="904">
        <v>34</v>
      </c>
      <c r="AK26" s="902">
        <v>35</v>
      </c>
      <c r="AL26" s="903">
        <v>36</v>
      </c>
      <c r="AM26" s="903">
        <v>37</v>
      </c>
      <c r="AN26" s="904">
        <v>38</v>
      </c>
      <c r="AO26" s="902">
        <v>39</v>
      </c>
      <c r="AP26" s="903">
        <v>40</v>
      </c>
      <c r="AQ26" s="903">
        <v>41</v>
      </c>
      <c r="AR26" s="903">
        <v>42</v>
      </c>
      <c r="AS26" s="904">
        <v>43</v>
      </c>
      <c r="AT26" s="902">
        <v>44</v>
      </c>
      <c r="AU26" s="903">
        <v>45</v>
      </c>
      <c r="AV26" s="903">
        <v>46</v>
      </c>
      <c r="AW26" s="904">
        <v>47</v>
      </c>
      <c r="AX26" s="902">
        <v>48</v>
      </c>
      <c r="AY26" s="903">
        <v>49</v>
      </c>
      <c r="AZ26" s="903">
        <v>50</v>
      </c>
      <c r="BA26" s="903">
        <v>51</v>
      </c>
      <c r="BB26" s="904">
        <v>52</v>
      </c>
    </row>
    <row r="27" spans="2:54" s="905" customFormat="1" ht="20.25" customHeight="1">
      <c r="B27" s="906">
        <v>3</v>
      </c>
      <c r="C27" s="907" t="s">
        <v>404</v>
      </c>
      <c r="D27" s="908" t="s">
        <v>404</v>
      </c>
      <c r="E27" s="908" t="s">
        <v>404</v>
      </c>
      <c r="F27" s="909" t="s">
        <v>39</v>
      </c>
      <c r="G27" s="910" t="s">
        <v>106</v>
      </c>
      <c r="H27" s="911"/>
      <c r="I27" s="911"/>
      <c r="J27" s="912"/>
      <c r="K27" s="913"/>
      <c r="L27" s="914"/>
      <c r="M27" s="914"/>
      <c r="N27" s="914"/>
      <c r="O27" s="915"/>
      <c r="P27" s="916"/>
      <c r="Q27" s="914"/>
      <c r="R27" s="914"/>
      <c r="S27" s="915"/>
      <c r="T27" s="916"/>
      <c r="U27" s="914"/>
      <c r="V27" s="914" t="s">
        <v>18</v>
      </c>
      <c r="W27" s="917" t="s">
        <v>107</v>
      </c>
      <c r="X27" s="910" t="s">
        <v>39</v>
      </c>
      <c r="Y27" s="911" t="s">
        <v>405</v>
      </c>
      <c r="Z27" s="911"/>
      <c r="AA27" s="911"/>
      <c r="AB27" s="912"/>
      <c r="AC27" s="913"/>
      <c r="AD27" s="914"/>
      <c r="AE27" s="914"/>
      <c r="AF27" s="915"/>
      <c r="AG27" s="916"/>
      <c r="AH27" s="914"/>
      <c r="AI27" s="914"/>
      <c r="AJ27" s="915"/>
      <c r="AK27" s="916"/>
      <c r="AL27" s="914"/>
      <c r="AM27" s="914"/>
      <c r="AN27" s="918"/>
      <c r="AO27" s="910"/>
      <c r="AP27" s="911"/>
      <c r="AQ27" s="911"/>
      <c r="AR27" s="911"/>
      <c r="AS27" s="912"/>
      <c r="AT27" s="916"/>
      <c r="AU27" s="919" t="s">
        <v>108</v>
      </c>
      <c r="AV27" s="919" t="s">
        <v>18</v>
      </c>
      <c r="AW27" s="917" t="s">
        <v>21</v>
      </c>
      <c r="AX27" s="920" t="s">
        <v>21</v>
      </c>
      <c r="AY27" s="921" t="s">
        <v>21</v>
      </c>
      <c r="AZ27" s="921" t="s">
        <v>21</v>
      </c>
      <c r="BA27" s="921" t="s">
        <v>21</v>
      </c>
      <c r="BB27" s="922" t="s">
        <v>21</v>
      </c>
    </row>
    <row r="28" spans="2:54" ht="19.5" customHeight="1">
      <c r="B28" s="906">
        <v>4</v>
      </c>
      <c r="C28" s="923" t="s">
        <v>21</v>
      </c>
      <c r="D28" s="924" t="s">
        <v>21</v>
      </c>
      <c r="E28" s="924" t="s">
        <v>112</v>
      </c>
      <c r="F28" s="925" t="s">
        <v>39</v>
      </c>
      <c r="G28" s="923"/>
      <c r="H28" s="924"/>
      <c r="I28" s="924"/>
      <c r="J28" s="926"/>
      <c r="K28" s="927"/>
      <c r="L28" s="928"/>
      <c r="M28" s="928"/>
      <c r="N28" s="928"/>
      <c r="O28" s="929"/>
      <c r="P28" s="930"/>
      <c r="Q28" s="931"/>
      <c r="R28" s="931"/>
      <c r="S28" s="932"/>
      <c r="T28" s="930"/>
      <c r="U28" s="931"/>
      <c r="V28" s="933" t="s">
        <v>18</v>
      </c>
      <c r="W28" s="917" t="s">
        <v>107</v>
      </c>
      <c r="X28" s="923" t="s">
        <v>39</v>
      </c>
      <c r="Y28" s="924" t="s">
        <v>405</v>
      </c>
      <c r="Z28" s="924"/>
      <c r="AA28" s="924"/>
      <c r="AB28" s="926"/>
      <c r="AC28" s="933"/>
      <c r="AD28" s="919"/>
      <c r="AE28" s="919"/>
      <c r="AF28" s="934"/>
      <c r="AG28" s="935"/>
      <c r="AH28" s="919"/>
      <c r="AI28" s="919"/>
      <c r="AJ28" s="934"/>
      <c r="AK28" s="916"/>
      <c r="AL28" s="914"/>
      <c r="AM28" s="914"/>
      <c r="AN28" s="918"/>
      <c r="AO28" s="916"/>
      <c r="AP28" s="914"/>
      <c r="AQ28" s="914"/>
      <c r="AR28" s="914"/>
      <c r="AS28" s="915"/>
      <c r="AT28" s="935"/>
      <c r="AU28" s="919" t="s">
        <v>108</v>
      </c>
      <c r="AV28" s="919" t="s">
        <v>18</v>
      </c>
      <c r="AW28" s="917" t="s">
        <v>21</v>
      </c>
      <c r="AX28" s="923" t="s">
        <v>21</v>
      </c>
      <c r="AY28" s="933" t="s">
        <v>21</v>
      </c>
      <c r="AZ28" s="919" t="s">
        <v>21</v>
      </c>
      <c r="BA28" s="919" t="s">
        <v>21</v>
      </c>
      <c r="BB28" s="934" t="s">
        <v>21</v>
      </c>
    </row>
    <row r="29" spans="2:54" ht="19.5" customHeight="1" thickBot="1">
      <c r="B29" s="936">
        <v>5</v>
      </c>
      <c r="C29" s="937" t="s">
        <v>21</v>
      </c>
      <c r="D29" s="938" t="s">
        <v>21</v>
      </c>
      <c r="E29" s="938" t="s">
        <v>112</v>
      </c>
      <c r="F29" s="939" t="s">
        <v>39</v>
      </c>
      <c r="G29" s="940"/>
      <c r="H29" s="941"/>
      <c r="I29" s="941"/>
      <c r="J29" s="942"/>
      <c r="K29" s="943"/>
      <c r="L29" s="941"/>
      <c r="M29" s="941"/>
      <c r="N29" s="941"/>
      <c r="O29" s="942"/>
      <c r="P29" s="944"/>
      <c r="Q29" s="945"/>
      <c r="R29" s="945"/>
      <c r="S29" s="946"/>
      <c r="T29" s="944"/>
      <c r="U29" s="945"/>
      <c r="V29" s="945" t="s">
        <v>18</v>
      </c>
      <c r="W29" s="939" t="s">
        <v>107</v>
      </c>
      <c r="X29" s="940" t="s">
        <v>39</v>
      </c>
      <c r="Y29" s="941" t="s">
        <v>405</v>
      </c>
      <c r="Z29" s="941"/>
      <c r="AA29" s="947"/>
      <c r="AB29" s="948"/>
      <c r="AC29" s="949"/>
      <c r="AD29" s="947"/>
      <c r="AE29" s="947"/>
      <c r="AF29" s="948"/>
      <c r="AG29" s="950"/>
      <c r="AH29" s="947"/>
      <c r="AI29" s="941" t="s">
        <v>18</v>
      </c>
      <c r="AJ29" s="946" t="s">
        <v>20</v>
      </c>
      <c r="AK29" s="951" t="s">
        <v>20</v>
      </c>
      <c r="AL29" s="952" t="s">
        <v>20</v>
      </c>
      <c r="AM29" s="952" t="s">
        <v>13</v>
      </c>
      <c r="AN29" s="939" t="s">
        <v>13</v>
      </c>
      <c r="AO29" s="944" t="s">
        <v>13</v>
      </c>
      <c r="AP29" s="945" t="s">
        <v>13</v>
      </c>
      <c r="AQ29" s="945" t="s">
        <v>13</v>
      </c>
      <c r="AR29" s="945" t="s">
        <v>13</v>
      </c>
      <c r="AS29" s="946" t="s">
        <v>13</v>
      </c>
      <c r="AT29" s="944" t="s">
        <v>13</v>
      </c>
      <c r="AU29" s="945" t="s">
        <v>13</v>
      </c>
      <c r="AV29" s="945" t="s">
        <v>83</v>
      </c>
      <c r="AW29" s="939" t="s">
        <v>83</v>
      </c>
      <c r="AX29" s="953" t="s">
        <v>404</v>
      </c>
      <c r="AY29" s="954" t="s">
        <v>404</v>
      </c>
      <c r="AZ29" s="955" t="s">
        <v>404</v>
      </c>
      <c r="BA29" s="955" t="s">
        <v>404</v>
      </c>
      <c r="BB29" s="956" t="s">
        <v>404</v>
      </c>
    </row>
    <row r="30" spans="2:54" ht="12.75" customHeight="1">
      <c r="B30" s="957"/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 t="s">
        <v>406</v>
      </c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  <c r="AM30" s="957"/>
      <c r="AN30" s="957"/>
      <c r="AO30" s="957"/>
      <c r="AP30" s="957"/>
      <c r="AQ30" s="957"/>
      <c r="AR30" s="957"/>
      <c r="AS30" s="957"/>
      <c r="AT30" s="957"/>
      <c r="AU30" s="957"/>
      <c r="AV30" s="957"/>
      <c r="AW30" s="957"/>
      <c r="AX30" s="957"/>
      <c r="AY30" s="957"/>
      <c r="AZ30" s="957"/>
      <c r="BA30" s="957"/>
      <c r="BB30" s="957"/>
    </row>
    <row r="31" spans="2:54" s="957" customFormat="1" ht="21" customHeight="1">
      <c r="B31" s="1051" t="s">
        <v>407</v>
      </c>
      <c r="C31" s="1051"/>
      <c r="D31" s="1051"/>
      <c r="E31" s="1051"/>
      <c r="F31" s="1051"/>
      <c r="G31" s="1051"/>
      <c r="H31" s="1051"/>
      <c r="I31" s="1051"/>
      <c r="J31" s="1051"/>
      <c r="K31" s="1052"/>
      <c r="L31" s="1052"/>
      <c r="M31" s="1052"/>
      <c r="N31" s="1052"/>
      <c r="O31" s="1052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1052"/>
      <c r="AD31" s="1052"/>
      <c r="AE31" s="1052"/>
      <c r="AF31" s="1052"/>
      <c r="AG31" s="1052"/>
      <c r="AH31" s="1052"/>
      <c r="AI31" s="1052"/>
      <c r="AJ31" s="1052"/>
      <c r="AK31" s="1052"/>
      <c r="AL31" s="1052"/>
      <c r="AM31" s="1052"/>
      <c r="AN31" s="1052"/>
      <c r="AO31" s="1052"/>
      <c r="AP31" s="1052"/>
      <c r="AQ31" s="1052"/>
      <c r="AR31" s="1052"/>
      <c r="AS31" s="1052"/>
      <c r="AT31" s="1052"/>
      <c r="AU31" s="1052"/>
      <c r="AV31" s="1052"/>
      <c r="AW31" s="958"/>
      <c r="AX31" s="958"/>
      <c r="AY31" s="958"/>
      <c r="AZ31" s="958"/>
      <c r="BA31" s="958"/>
      <c r="BB31" s="888"/>
    </row>
    <row r="32" spans="2:54" s="957" customFormat="1" ht="6.75" customHeight="1">
      <c r="B32" s="959"/>
      <c r="C32" s="959"/>
      <c r="D32" s="959"/>
      <c r="E32" s="959"/>
      <c r="F32" s="959"/>
      <c r="G32" s="959"/>
      <c r="H32" s="959"/>
      <c r="I32" s="959"/>
      <c r="J32" s="959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894"/>
      <c r="V32" s="894"/>
      <c r="W32" s="894"/>
      <c r="X32" s="894"/>
      <c r="Y32" s="894"/>
      <c r="Z32" s="894"/>
      <c r="AA32" s="894"/>
      <c r="AB32" s="894"/>
      <c r="AC32" s="894"/>
      <c r="AD32" s="894"/>
      <c r="AE32" s="894"/>
      <c r="AF32" s="894"/>
      <c r="AG32" s="894"/>
      <c r="AH32" s="894"/>
      <c r="AI32" s="894"/>
      <c r="AJ32" s="894"/>
      <c r="AK32" s="894"/>
      <c r="AL32" s="894"/>
      <c r="AM32" s="894"/>
      <c r="AN32" s="894"/>
      <c r="AO32" s="894"/>
      <c r="AP32" s="894"/>
      <c r="AQ32" s="894"/>
      <c r="AR32" s="894"/>
      <c r="AS32" s="894"/>
      <c r="AT32" s="894"/>
      <c r="AU32" s="894"/>
      <c r="AV32" s="894"/>
      <c r="AW32" s="958"/>
      <c r="AX32" s="958"/>
      <c r="AY32" s="958"/>
      <c r="AZ32" s="958"/>
      <c r="BA32" s="958"/>
      <c r="BB32" s="888"/>
    </row>
    <row r="33" spans="2:54" ht="21.75" customHeight="1">
      <c r="B33" s="82" t="s">
        <v>408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84"/>
      <c r="AZ33" s="84"/>
      <c r="BA33" s="84"/>
      <c r="BB33" s="900"/>
    </row>
    <row r="34" spans="2:54" ht="12.75" customHeight="1" thickBot="1">
      <c r="B34" s="960"/>
      <c r="C34" s="961"/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961"/>
      <c r="AI34" s="961"/>
      <c r="AJ34" s="961"/>
      <c r="AK34" s="961"/>
      <c r="AL34" s="961"/>
      <c r="AM34" s="961"/>
      <c r="AN34" s="961"/>
      <c r="AO34" s="961"/>
      <c r="AP34" s="961"/>
      <c r="AQ34" s="961"/>
      <c r="AR34" s="961"/>
      <c r="AS34" s="961"/>
      <c r="AT34" s="961"/>
      <c r="AU34" s="961"/>
      <c r="AV34" s="961"/>
      <c r="AW34" s="961"/>
      <c r="AX34" s="961"/>
      <c r="AY34" s="961"/>
      <c r="AZ34" s="961"/>
      <c r="BA34" s="961"/>
      <c r="BB34" s="900"/>
    </row>
    <row r="35" spans="2:54" ht="22.5" customHeight="1">
      <c r="B35" s="1053" t="s">
        <v>12</v>
      </c>
      <c r="C35" s="1054"/>
      <c r="D35" s="1059" t="s">
        <v>14</v>
      </c>
      <c r="E35" s="1060"/>
      <c r="F35" s="1060"/>
      <c r="G35" s="1061"/>
      <c r="H35" s="1066" t="s">
        <v>409</v>
      </c>
      <c r="I35" s="1067"/>
      <c r="J35" s="1067"/>
      <c r="K35" s="1072" t="s">
        <v>19</v>
      </c>
      <c r="L35" s="1060"/>
      <c r="M35" s="1060"/>
      <c r="N35" s="1061"/>
      <c r="O35" s="1072" t="s">
        <v>143</v>
      </c>
      <c r="P35" s="1060"/>
      <c r="Q35" s="1061"/>
      <c r="R35" s="1072" t="s">
        <v>144</v>
      </c>
      <c r="S35" s="1060"/>
      <c r="T35" s="1061"/>
      <c r="U35" s="1072" t="s">
        <v>145</v>
      </c>
      <c r="V35" s="1060"/>
      <c r="W35" s="1060"/>
      <c r="X35" s="1075" t="s">
        <v>146</v>
      </c>
      <c r="Y35" s="1060"/>
      <c r="Z35" s="1054"/>
      <c r="AA35" s="962"/>
      <c r="AB35" s="1076" t="s">
        <v>147</v>
      </c>
      <c r="AC35" s="1077"/>
      <c r="AD35" s="1077"/>
      <c r="AE35" s="1077"/>
      <c r="AF35" s="1077"/>
      <c r="AG35" s="1077"/>
      <c r="AH35" s="1078"/>
      <c r="AI35" s="1075" t="s">
        <v>73</v>
      </c>
      <c r="AJ35" s="1082"/>
      <c r="AK35" s="1083"/>
      <c r="AL35" s="1090" t="s">
        <v>122</v>
      </c>
      <c r="AM35" s="1059"/>
      <c r="AN35" s="1091"/>
      <c r="AO35" s="962"/>
      <c r="AP35" s="1098" t="s">
        <v>123</v>
      </c>
      <c r="AQ35" s="1099"/>
      <c r="AR35" s="1099"/>
      <c r="AS35" s="1100"/>
      <c r="AT35" s="1107" t="s">
        <v>410</v>
      </c>
      <c r="AU35" s="1108"/>
      <c r="AV35" s="1108"/>
      <c r="AW35" s="1108"/>
      <c r="AX35" s="1109"/>
      <c r="AY35" s="1116" t="s">
        <v>73</v>
      </c>
      <c r="AZ35" s="1117"/>
      <c r="BA35" s="1117"/>
      <c r="BB35" s="1118"/>
    </row>
    <row r="36" spans="2:54" ht="15.75" customHeight="1">
      <c r="B36" s="1055"/>
      <c r="C36" s="1056"/>
      <c r="D36" s="1062"/>
      <c r="E36" s="1062"/>
      <c r="F36" s="1062"/>
      <c r="G36" s="1063"/>
      <c r="H36" s="1068"/>
      <c r="I36" s="1069"/>
      <c r="J36" s="1069"/>
      <c r="K36" s="1073"/>
      <c r="L36" s="1062"/>
      <c r="M36" s="1062"/>
      <c r="N36" s="1063"/>
      <c r="O36" s="1073"/>
      <c r="P36" s="1062"/>
      <c r="Q36" s="1063"/>
      <c r="R36" s="1073"/>
      <c r="S36" s="1062"/>
      <c r="T36" s="1063"/>
      <c r="U36" s="1073"/>
      <c r="V36" s="1062"/>
      <c r="W36" s="1062"/>
      <c r="X36" s="1055"/>
      <c r="Y36" s="1062"/>
      <c r="Z36" s="1056"/>
      <c r="AA36" s="962"/>
      <c r="AB36" s="1079"/>
      <c r="AC36" s="1080"/>
      <c r="AD36" s="1080"/>
      <c r="AE36" s="1080"/>
      <c r="AF36" s="1080"/>
      <c r="AG36" s="1080"/>
      <c r="AH36" s="1081"/>
      <c r="AI36" s="1084"/>
      <c r="AJ36" s="1085"/>
      <c r="AK36" s="1086"/>
      <c r="AL36" s="1092"/>
      <c r="AM36" s="1093"/>
      <c r="AN36" s="1094"/>
      <c r="AO36" s="962"/>
      <c r="AP36" s="1101"/>
      <c r="AQ36" s="1102"/>
      <c r="AR36" s="1102"/>
      <c r="AS36" s="1103"/>
      <c r="AT36" s="1110"/>
      <c r="AU36" s="1111"/>
      <c r="AV36" s="1111"/>
      <c r="AW36" s="1111"/>
      <c r="AX36" s="1112"/>
      <c r="AY36" s="1119"/>
      <c r="AZ36" s="1120"/>
      <c r="BA36" s="1120"/>
      <c r="BB36" s="1121"/>
    </row>
    <row r="37" spans="2:54" ht="23.25" customHeight="1" thickBot="1">
      <c r="B37" s="1057"/>
      <c r="C37" s="1058"/>
      <c r="D37" s="1064"/>
      <c r="E37" s="1064"/>
      <c r="F37" s="1064"/>
      <c r="G37" s="1065"/>
      <c r="H37" s="1070"/>
      <c r="I37" s="1071"/>
      <c r="J37" s="1071"/>
      <c r="K37" s="1074"/>
      <c r="L37" s="1064"/>
      <c r="M37" s="1064"/>
      <c r="N37" s="1065"/>
      <c r="O37" s="1074"/>
      <c r="P37" s="1064"/>
      <c r="Q37" s="1065"/>
      <c r="R37" s="1074"/>
      <c r="S37" s="1064"/>
      <c r="T37" s="1065"/>
      <c r="U37" s="1074"/>
      <c r="V37" s="1064"/>
      <c r="W37" s="1064"/>
      <c r="X37" s="1057"/>
      <c r="Y37" s="1064"/>
      <c r="Z37" s="1058"/>
      <c r="AA37" s="962"/>
      <c r="AB37" s="1079"/>
      <c r="AC37" s="1080"/>
      <c r="AD37" s="1080"/>
      <c r="AE37" s="1080"/>
      <c r="AF37" s="1080"/>
      <c r="AG37" s="1080"/>
      <c r="AH37" s="1081"/>
      <c r="AI37" s="1087"/>
      <c r="AJ37" s="1088"/>
      <c r="AK37" s="1089"/>
      <c r="AL37" s="1095"/>
      <c r="AM37" s="1096"/>
      <c r="AN37" s="1097"/>
      <c r="AO37" s="962"/>
      <c r="AP37" s="1104"/>
      <c r="AQ37" s="1105"/>
      <c r="AR37" s="1105"/>
      <c r="AS37" s="1106"/>
      <c r="AT37" s="1113"/>
      <c r="AU37" s="1114"/>
      <c r="AV37" s="1114"/>
      <c r="AW37" s="1114"/>
      <c r="AX37" s="1115"/>
      <c r="AY37" s="1122"/>
      <c r="AZ37" s="1123"/>
      <c r="BA37" s="1123"/>
      <c r="BB37" s="1124"/>
    </row>
    <row r="38" spans="2:54" ht="21.75" customHeight="1">
      <c r="B38" s="1125">
        <v>3</v>
      </c>
      <c r="C38" s="1126"/>
      <c r="D38" s="1127">
        <v>36</v>
      </c>
      <c r="E38" s="1128"/>
      <c r="F38" s="1128"/>
      <c r="G38" s="1129"/>
      <c r="H38" s="1130">
        <v>6</v>
      </c>
      <c r="I38" s="1131"/>
      <c r="J38" s="1131"/>
      <c r="K38" s="1132"/>
      <c r="L38" s="1133"/>
      <c r="M38" s="1133"/>
      <c r="N38" s="1134"/>
      <c r="O38" s="1132"/>
      <c r="P38" s="1133"/>
      <c r="Q38" s="1134"/>
      <c r="R38" s="1135"/>
      <c r="S38" s="1136"/>
      <c r="T38" s="1137"/>
      <c r="U38" s="1138">
        <v>7</v>
      </c>
      <c r="V38" s="1139"/>
      <c r="W38" s="1139"/>
      <c r="X38" s="1140">
        <f>SUM(D38:W38)</f>
        <v>49</v>
      </c>
      <c r="Y38" s="1139"/>
      <c r="Z38" s="1141"/>
      <c r="AA38" s="963"/>
      <c r="AB38" s="1142" t="s">
        <v>125</v>
      </c>
      <c r="AC38" s="1143"/>
      <c r="AD38" s="1143"/>
      <c r="AE38" s="1143"/>
      <c r="AF38" s="1143"/>
      <c r="AG38" s="1143"/>
      <c r="AH38" s="1144"/>
      <c r="AI38" s="1148">
        <v>15</v>
      </c>
      <c r="AJ38" s="1149"/>
      <c r="AK38" s="1150"/>
      <c r="AL38" s="1154">
        <v>3</v>
      </c>
      <c r="AM38" s="1155"/>
      <c r="AN38" s="1156"/>
      <c r="AO38" s="963"/>
      <c r="AP38" s="1160" t="s">
        <v>23</v>
      </c>
      <c r="AQ38" s="1161"/>
      <c r="AR38" s="1161"/>
      <c r="AS38" s="1162"/>
      <c r="AT38" s="1181" t="s">
        <v>171</v>
      </c>
      <c r="AU38" s="1182"/>
      <c r="AV38" s="1182"/>
      <c r="AW38" s="1182"/>
      <c r="AX38" s="1183"/>
      <c r="AY38" s="1193">
        <v>15</v>
      </c>
      <c r="AZ38" s="1194"/>
      <c r="BA38" s="1194"/>
      <c r="BB38" s="1195"/>
    </row>
    <row r="39" spans="2:54" ht="21.75" customHeight="1">
      <c r="B39" s="1125">
        <v>4</v>
      </c>
      <c r="C39" s="1202"/>
      <c r="D39" s="1127">
        <v>36.5</v>
      </c>
      <c r="E39" s="1128"/>
      <c r="F39" s="1128"/>
      <c r="G39" s="1129"/>
      <c r="H39" s="1130">
        <v>6</v>
      </c>
      <c r="I39" s="1131"/>
      <c r="J39" s="1131"/>
      <c r="K39" s="1132"/>
      <c r="L39" s="1203"/>
      <c r="M39" s="1203"/>
      <c r="N39" s="1204"/>
      <c r="O39" s="1132"/>
      <c r="P39" s="1203"/>
      <c r="Q39" s="1204"/>
      <c r="R39" s="1135"/>
      <c r="S39" s="1205"/>
      <c r="T39" s="1206"/>
      <c r="U39" s="1138">
        <v>9.5</v>
      </c>
      <c r="V39" s="1207"/>
      <c r="W39" s="1208"/>
      <c r="X39" s="1140">
        <f>SUM(D39:W39)</f>
        <v>52</v>
      </c>
      <c r="Y39" s="1207"/>
      <c r="Z39" s="1208"/>
      <c r="AA39" s="963"/>
      <c r="AB39" s="1145"/>
      <c r="AC39" s="1146"/>
      <c r="AD39" s="1146"/>
      <c r="AE39" s="1146"/>
      <c r="AF39" s="1146"/>
      <c r="AG39" s="1146"/>
      <c r="AH39" s="1147"/>
      <c r="AI39" s="1151"/>
      <c r="AJ39" s="1152"/>
      <c r="AK39" s="1153"/>
      <c r="AL39" s="1157"/>
      <c r="AM39" s="1158"/>
      <c r="AN39" s="1159"/>
      <c r="AO39" s="963"/>
      <c r="AP39" s="1163"/>
      <c r="AQ39" s="1164"/>
      <c r="AR39" s="1164"/>
      <c r="AS39" s="1165"/>
      <c r="AT39" s="1184"/>
      <c r="AU39" s="1185"/>
      <c r="AV39" s="1185"/>
      <c r="AW39" s="1185"/>
      <c r="AX39" s="1186"/>
      <c r="AY39" s="1196"/>
      <c r="AZ39" s="1197"/>
      <c r="BA39" s="1197"/>
      <c r="BB39" s="1198"/>
    </row>
    <row r="40" spans="2:54" ht="25.5" customHeight="1" thickBot="1">
      <c r="B40" s="1214">
        <v>5</v>
      </c>
      <c r="C40" s="1215"/>
      <c r="D40" s="1127">
        <v>24</v>
      </c>
      <c r="E40" s="1128"/>
      <c r="F40" s="1128"/>
      <c r="G40" s="1129"/>
      <c r="H40" s="1130">
        <v>5.5</v>
      </c>
      <c r="I40" s="1131"/>
      <c r="J40" s="1131"/>
      <c r="K40" s="1130">
        <v>3</v>
      </c>
      <c r="L40" s="1131"/>
      <c r="M40" s="1131"/>
      <c r="N40" s="1216"/>
      <c r="O40" s="1217">
        <v>9</v>
      </c>
      <c r="P40" s="1218"/>
      <c r="Q40" s="1219"/>
      <c r="R40" s="1130">
        <v>2</v>
      </c>
      <c r="S40" s="1131"/>
      <c r="T40" s="1131"/>
      <c r="U40" s="1172">
        <v>3.5</v>
      </c>
      <c r="V40" s="1173"/>
      <c r="W40" s="1173"/>
      <c r="X40" s="1174">
        <f>SUM(D40:W40)</f>
        <v>47</v>
      </c>
      <c r="Y40" s="1173"/>
      <c r="Z40" s="1175"/>
      <c r="AA40" s="963"/>
      <c r="AB40" s="1169" t="s">
        <v>23</v>
      </c>
      <c r="AC40" s="1176"/>
      <c r="AD40" s="1176"/>
      <c r="AE40" s="1176"/>
      <c r="AF40" s="1176"/>
      <c r="AG40" s="1176"/>
      <c r="AH40" s="1177"/>
      <c r="AI40" s="1178">
        <v>15</v>
      </c>
      <c r="AJ40" s="1179"/>
      <c r="AK40" s="1180"/>
      <c r="AL40" s="1223">
        <v>9</v>
      </c>
      <c r="AM40" s="1224"/>
      <c r="AN40" s="1225"/>
      <c r="AO40" s="963"/>
      <c r="AP40" s="1166"/>
      <c r="AQ40" s="1167"/>
      <c r="AR40" s="1167"/>
      <c r="AS40" s="1168"/>
      <c r="AT40" s="1187"/>
      <c r="AU40" s="1188"/>
      <c r="AV40" s="1188"/>
      <c r="AW40" s="1188"/>
      <c r="AX40" s="1189"/>
      <c r="AY40" s="1199"/>
      <c r="AZ40" s="1200"/>
      <c r="BA40" s="1200"/>
      <c r="BB40" s="1201"/>
    </row>
    <row r="41" spans="2:54" ht="21.75" customHeight="1" thickBot="1">
      <c r="B41" s="1209" t="s">
        <v>25</v>
      </c>
      <c r="C41" s="1226"/>
      <c r="D41" s="1209">
        <f>SUM(D38:G40)</f>
        <v>96.5</v>
      </c>
      <c r="E41" s="1210"/>
      <c r="F41" s="1210"/>
      <c r="G41" s="1227"/>
      <c r="H41" s="1228">
        <f>SUM(H38:J40)</f>
        <v>17.5</v>
      </c>
      <c r="I41" s="1229"/>
      <c r="J41" s="1230"/>
      <c r="K41" s="1228">
        <f>SUM(K38:N40)</f>
        <v>3</v>
      </c>
      <c r="L41" s="1210"/>
      <c r="M41" s="1210"/>
      <c r="N41" s="1227"/>
      <c r="O41" s="1228">
        <f>SUM(O38:Q40)</f>
        <v>9</v>
      </c>
      <c r="P41" s="1210"/>
      <c r="Q41" s="1210"/>
      <c r="R41" s="1228">
        <f>SUM(R38:T40)</f>
        <v>2</v>
      </c>
      <c r="S41" s="1210"/>
      <c r="T41" s="1210"/>
      <c r="U41" s="1228">
        <f>SUM(U38:W40)</f>
        <v>20</v>
      </c>
      <c r="V41" s="1210"/>
      <c r="W41" s="1210"/>
      <c r="X41" s="1209">
        <f>SUM(X38:Z40)</f>
        <v>148</v>
      </c>
      <c r="Y41" s="1210"/>
      <c r="Z41" s="1211"/>
      <c r="AA41" s="963"/>
      <c r="AB41" s="1212"/>
      <c r="AC41" s="1213"/>
      <c r="AD41" s="1213"/>
      <c r="AE41" s="1213"/>
      <c r="AF41" s="1213"/>
      <c r="AG41" s="1213"/>
      <c r="AH41" s="1213"/>
      <c r="AI41" s="1220"/>
      <c r="AJ41" s="1220"/>
      <c r="AK41" s="1220"/>
      <c r="AL41" s="1221"/>
      <c r="AM41" s="1222"/>
      <c r="AN41" s="1222"/>
      <c r="AO41" s="963"/>
      <c r="AP41" s="1169"/>
      <c r="AQ41" s="1170"/>
      <c r="AR41" s="1170"/>
      <c r="AS41" s="1171"/>
      <c r="AT41" s="1190"/>
      <c r="AU41" s="1191"/>
      <c r="AV41" s="1191"/>
      <c r="AW41" s="1191"/>
      <c r="AX41" s="1192"/>
      <c r="AY41" s="1178"/>
      <c r="AZ41" s="1179"/>
      <c r="BA41" s="1179"/>
      <c r="BB41" s="1180"/>
    </row>
  </sheetData>
  <sheetProtection selectLockedCells="1" selectUnlockedCells="1"/>
  <mergeCells count="102">
    <mergeCell ref="AI41:AK41"/>
    <mergeCell ref="AL41:AN41"/>
    <mergeCell ref="AL40:AN40"/>
    <mergeCell ref="B41:C41"/>
    <mergeCell ref="D41:G41"/>
    <mergeCell ref="H41:J41"/>
    <mergeCell ref="K41:N41"/>
    <mergeCell ref="O41:Q41"/>
    <mergeCell ref="R41:T41"/>
    <mergeCell ref="U41:W41"/>
    <mergeCell ref="X41:Z41"/>
    <mergeCell ref="AB41:AH41"/>
    <mergeCell ref="B40:C40"/>
    <mergeCell ref="D40:G40"/>
    <mergeCell ref="H40:J40"/>
    <mergeCell ref="K40:N40"/>
    <mergeCell ref="O40:Q40"/>
    <mergeCell ref="R40:T40"/>
    <mergeCell ref="AT38:AX41"/>
    <mergeCell ref="AY38:BB41"/>
    <mergeCell ref="B39:C39"/>
    <mergeCell ref="D39:G39"/>
    <mergeCell ref="H39:J39"/>
    <mergeCell ref="K39:N39"/>
    <mergeCell ref="O39:Q39"/>
    <mergeCell ref="R39:T39"/>
    <mergeCell ref="U39:W39"/>
    <mergeCell ref="X39:Z39"/>
    <mergeCell ref="U38:W38"/>
    <mergeCell ref="X38:Z38"/>
    <mergeCell ref="AB38:AH39"/>
    <mergeCell ref="AI38:AK39"/>
    <mergeCell ref="AL38:AN39"/>
    <mergeCell ref="AP38:AS41"/>
    <mergeCell ref="U40:W40"/>
    <mergeCell ref="X40:Z40"/>
    <mergeCell ref="AB40:AH40"/>
    <mergeCell ref="AI40:AK40"/>
    <mergeCell ref="B38:C38"/>
    <mergeCell ref="D38:G38"/>
    <mergeCell ref="H38:J38"/>
    <mergeCell ref="K38:N38"/>
    <mergeCell ref="O38:Q38"/>
    <mergeCell ref="R38:T38"/>
    <mergeCell ref="AB35:AH37"/>
    <mergeCell ref="AI35:AK37"/>
    <mergeCell ref="AL35:AN37"/>
    <mergeCell ref="AP35:AS37"/>
    <mergeCell ref="AT35:AX37"/>
    <mergeCell ref="AY35:BB37"/>
    <mergeCell ref="AX25:BB25"/>
    <mergeCell ref="B31:AV31"/>
    <mergeCell ref="B35:C37"/>
    <mergeCell ref="D35:G37"/>
    <mergeCell ref="H35:J37"/>
    <mergeCell ref="K35:N37"/>
    <mergeCell ref="O35:Q37"/>
    <mergeCell ref="R35:T37"/>
    <mergeCell ref="U35:W37"/>
    <mergeCell ref="X35:Z37"/>
    <mergeCell ref="X25:AB25"/>
    <mergeCell ref="AC25:AF25"/>
    <mergeCell ref="AG25:AJ25"/>
    <mergeCell ref="AK25:AN25"/>
    <mergeCell ref="AO25:AS25"/>
    <mergeCell ref="AT25:AW25"/>
    <mergeCell ref="AO18:BB18"/>
    <mergeCell ref="AO19:BB19"/>
    <mergeCell ref="AO20:BB21"/>
    <mergeCell ref="B23:BB23"/>
    <mergeCell ref="B25:B26"/>
    <mergeCell ref="C25:F25"/>
    <mergeCell ref="G25:J25"/>
    <mergeCell ref="K25:O25"/>
    <mergeCell ref="P25:S25"/>
    <mergeCell ref="T25:W25"/>
    <mergeCell ref="Q14:AN15"/>
    <mergeCell ref="AO14:BB14"/>
    <mergeCell ref="AO15:BB15"/>
    <mergeCell ref="Q16:AL16"/>
    <mergeCell ref="AO16:BB16"/>
    <mergeCell ref="AO17:BB17"/>
    <mergeCell ref="Q11:AB11"/>
    <mergeCell ref="AO11:BB11"/>
    <mergeCell ref="Q12:AN12"/>
    <mergeCell ref="AO12:BB12"/>
    <mergeCell ref="Q13:AH13"/>
    <mergeCell ref="AO13:BB13"/>
    <mergeCell ref="B6:P6"/>
    <mergeCell ref="AO6:BB6"/>
    <mergeCell ref="AO7:BB9"/>
    <mergeCell ref="B8:P8"/>
    <mergeCell ref="B10:P10"/>
    <mergeCell ref="Q10:AN10"/>
    <mergeCell ref="AO10:BB10"/>
    <mergeCell ref="B2:P2"/>
    <mergeCell ref="Q2:AO2"/>
    <mergeCell ref="B3:P3"/>
    <mergeCell ref="B4:P4"/>
    <mergeCell ref="Q4:AN4"/>
    <mergeCell ref="AO4:BB5"/>
    <mergeCell ref="B5:P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view="pageBreakPreview" zoomScale="80" zoomScaleSheetLayoutView="80" zoomScalePageLayoutView="0" workbookViewId="0" topLeftCell="A1">
      <selection activeCell="P8" sqref="P8:AN8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1" width="3.25390625" style="1" customWidth="1"/>
    <col min="42" max="42" width="4.375" style="1" customWidth="1"/>
    <col min="43" max="46" width="3.25390625" style="1" customWidth="1"/>
    <col min="47" max="48" width="3.75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1384" t="s">
        <v>16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7" t="s">
        <v>110</v>
      </c>
      <c r="Q1" s="1387"/>
      <c r="R1" s="1387"/>
      <c r="S1" s="1387"/>
      <c r="T1" s="1387"/>
      <c r="U1" s="1387"/>
      <c r="V1" s="1387"/>
      <c r="W1" s="1387"/>
      <c r="X1" s="1387"/>
      <c r="Y1" s="1387"/>
      <c r="Z1" s="1387"/>
      <c r="AA1" s="1387"/>
      <c r="AB1" s="1387"/>
      <c r="AC1" s="1387"/>
      <c r="AD1" s="1387"/>
      <c r="AE1" s="1387"/>
      <c r="AF1" s="1387"/>
      <c r="AG1" s="1387"/>
      <c r="AH1" s="1387"/>
      <c r="AI1" s="1387"/>
      <c r="AJ1" s="1387"/>
      <c r="AK1" s="1387"/>
      <c r="AL1" s="1387"/>
      <c r="AM1" s="1387"/>
      <c r="AN1" s="1387"/>
      <c r="AO1" s="1385" t="s">
        <v>111</v>
      </c>
      <c r="AP1" s="1385"/>
      <c r="AQ1" s="1385"/>
      <c r="AR1" s="1385"/>
      <c r="AS1" s="1385"/>
      <c r="AT1" s="1385"/>
      <c r="AU1" s="1385"/>
      <c r="AV1" s="1385"/>
      <c r="AW1" s="1385"/>
      <c r="AX1" s="1385"/>
      <c r="AY1" s="1385"/>
      <c r="AZ1" s="1385"/>
      <c r="BA1" s="1385"/>
      <c r="BB1" s="1385"/>
      <c r="BC1" s="1385"/>
      <c r="BD1" s="1385"/>
      <c r="BE1" s="1385"/>
    </row>
    <row r="2" spans="1:57" ht="18.75" customHeight="1">
      <c r="A2" s="1383" t="s">
        <v>37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8" t="s">
        <v>17</v>
      </c>
      <c r="Q2" s="1388"/>
      <c r="R2" s="1388"/>
      <c r="S2" s="1388"/>
      <c r="T2" s="1388"/>
      <c r="U2" s="1388"/>
      <c r="V2" s="1388"/>
      <c r="W2" s="1388"/>
      <c r="X2" s="1388"/>
      <c r="Y2" s="1388"/>
      <c r="Z2" s="1388"/>
      <c r="AA2" s="1388"/>
      <c r="AB2" s="1388"/>
      <c r="AC2" s="1388"/>
      <c r="AD2" s="1388"/>
      <c r="AE2" s="1388"/>
      <c r="AF2" s="1388"/>
      <c r="AG2" s="1388"/>
      <c r="AH2" s="1388"/>
      <c r="AI2" s="1388"/>
      <c r="AJ2" s="1388"/>
      <c r="AK2" s="1388"/>
      <c r="AL2" s="1388"/>
      <c r="AM2" s="1388"/>
      <c r="AN2" s="1388"/>
      <c r="AO2" s="1386" t="s">
        <v>172</v>
      </c>
      <c r="AP2" s="1386"/>
      <c r="AQ2" s="1386"/>
      <c r="AR2" s="1386"/>
      <c r="AS2" s="1386"/>
      <c r="AT2" s="1386"/>
      <c r="AU2" s="1386"/>
      <c r="AV2" s="1386"/>
      <c r="AW2" s="1386"/>
      <c r="AX2" s="1386"/>
      <c r="AY2" s="1386"/>
      <c r="AZ2" s="1386"/>
      <c r="BA2" s="1386"/>
      <c r="BB2" s="1386"/>
      <c r="BC2" s="1386"/>
      <c r="BD2" s="1386"/>
      <c r="BE2" s="1386"/>
    </row>
    <row r="3" spans="1:57" ht="31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1386" t="s">
        <v>116</v>
      </c>
      <c r="AP3" s="1392"/>
      <c r="AQ3" s="1392"/>
      <c r="AR3" s="1392"/>
      <c r="AS3" s="1392"/>
      <c r="AT3" s="1392"/>
      <c r="AU3" s="1392"/>
      <c r="AV3" s="1392"/>
      <c r="AW3" s="1392"/>
      <c r="AX3" s="1392"/>
      <c r="AY3" s="1392"/>
      <c r="AZ3" s="1392"/>
      <c r="BA3" s="1392"/>
      <c r="BB3" s="1392"/>
      <c r="BC3" s="1392"/>
      <c r="BD3" s="1392"/>
      <c r="BE3" s="1392"/>
    </row>
    <row r="4" spans="1:57" ht="17.25" customHeight="1">
      <c r="A4" s="1393"/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0" t="s">
        <v>114</v>
      </c>
      <c r="Q4" s="1390"/>
      <c r="R4" s="1390"/>
      <c r="S4" s="1390"/>
      <c r="T4" s="1390"/>
      <c r="U4" s="1390"/>
      <c r="V4" s="1390"/>
      <c r="W4" s="1390"/>
      <c r="X4" s="1390"/>
      <c r="Y4" s="1390"/>
      <c r="Z4" s="1390"/>
      <c r="AA4" s="1390"/>
      <c r="AB4" s="1390"/>
      <c r="AC4" s="1390"/>
      <c r="AD4" s="1390"/>
      <c r="AE4" s="1390"/>
      <c r="AF4" s="1390"/>
      <c r="AG4" s="1390"/>
      <c r="AH4" s="1390"/>
      <c r="AI4" s="1390"/>
      <c r="AJ4" s="1390"/>
      <c r="AK4" s="1390"/>
      <c r="AL4" s="1390"/>
      <c r="AM4" s="1390"/>
      <c r="AN4" s="1390"/>
      <c r="AO4" s="1344" t="s">
        <v>96</v>
      </c>
      <c r="AP4" s="1344"/>
      <c r="AQ4" s="1344"/>
      <c r="AR4" s="1344"/>
      <c r="AS4" s="1344"/>
      <c r="AT4" s="1344"/>
      <c r="AU4" s="1344"/>
      <c r="AV4" s="1344"/>
      <c r="AW4" s="1344"/>
      <c r="AX4" s="1344"/>
      <c r="AY4" s="1344"/>
      <c r="AZ4" s="1344"/>
      <c r="BA4" s="1344"/>
      <c r="BB4" s="1344"/>
      <c r="BC4" s="1344"/>
      <c r="BD4" s="1344"/>
      <c r="BE4" s="1344"/>
    </row>
    <row r="5" spans="1:57" s="6" customFormat="1" ht="34.5" customHeight="1">
      <c r="A5" s="1389" t="s">
        <v>175</v>
      </c>
      <c r="B5" s="1389"/>
      <c r="C5" s="1389"/>
      <c r="D5" s="1389"/>
      <c r="E5" s="1389"/>
      <c r="F5" s="1389"/>
      <c r="G5" s="1389"/>
      <c r="H5" s="1389"/>
      <c r="I5" s="1389"/>
      <c r="J5" s="1389"/>
      <c r="K5" s="1389"/>
      <c r="L5" s="1389"/>
      <c r="M5" s="1389"/>
      <c r="N5" s="1389"/>
      <c r="O5" s="1389"/>
      <c r="P5" s="1383" t="s">
        <v>80</v>
      </c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83"/>
      <c r="AC5" s="1383"/>
      <c r="AD5" s="1383"/>
      <c r="AE5" s="1383"/>
      <c r="AF5" s="1383"/>
      <c r="AG5" s="1383"/>
      <c r="AH5" s="1383"/>
      <c r="AI5" s="1383"/>
      <c r="AJ5" s="1383"/>
      <c r="AK5" s="1383"/>
      <c r="AL5" s="1383"/>
      <c r="AM5" s="1383"/>
      <c r="AN5" s="1383"/>
      <c r="AO5" s="1344" t="s">
        <v>97</v>
      </c>
      <c r="AP5" s="1344"/>
      <c r="AQ5" s="1344"/>
      <c r="AR5" s="1344"/>
      <c r="AS5" s="1344"/>
      <c r="AT5" s="1344"/>
      <c r="AU5" s="1344"/>
      <c r="AV5" s="1344"/>
      <c r="AW5" s="1344"/>
      <c r="AX5" s="1344"/>
      <c r="AY5" s="1344"/>
      <c r="AZ5" s="1344"/>
      <c r="BA5" s="1344"/>
      <c r="BB5" s="1344"/>
      <c r="BC5" s="1344"/>
      <c r="BD5" s="1344"/>
      <c r="BE5" s="1344"/>
    </row>
    <row r="6" spans="1:57" s="6" customFormat="1" ht="30" customHeight="1">
      <c r="A6" s="1389" t="s">
        <v>174</v>
      </c>
      <c r="B6" s="1389"/>
      <c r="C6" s="1389"/>
      <c r="D6" s="1389"/>
      <c r="E6" s="1389"/>
      <c r="F6" s="1389"/>
      <c r="G6" s="1389"/>
      <c r="H6" s="1389"/>
      <c r="I6" s="1389"/>
      <c r="J6" s="1389"/>
      <c r="K6" s="1389"/>
      <c r="L6" s="1389"/>
      <c r="M6" s="1389"/>
      <c r="N6" s="1389"/>
      <c r="O6" s="1389"/>
      <c r="P6" s="1396" t="s">
        <v>82</v>
      </c>
      <c r="Q6" s="1396"/>
      <c r="R6" s="1396"/>
      <c r="S6" s="1396"/>
      <c r="T6" s="1396"/>
      <c r="U6" s="1396"/>
      <c r="V6" s="1396"/>
      <c r="W6" s="1396"/>
      <c r="X6" s="1396"/>
      <c r="Y6" s="1396"/>
      <c r="Z6" s="1396"/>
      <c r="AA6" s="1396"/>
      <c r="AB6" s="1396"/>
      <c r="AC6" s="1396"/>
      <c r="AD6" s="1396"/>
      <c r="AE6" s="1396"/>
      <c r="AF6" s="1396"/>
      <c r="AG6" s="1396"/>
      <c r="AH6" s="1396"/>
      <c r="AI6" s="1396"/>
      <c r="AJ6" s="1396"/>
      <c r="AK6" s="1396"/>
      <c r="AL6" s="1396"/>
      <c r="AM6" s="1396"/>
      <c r="AN6" s="1396"/>
      <c r="AO6" s="1344" t="s">
        <v>98</v>
      </c>
      <c r="AP6" s="1344"/>
      <c r="AQ6" s="1344"/>
      <c r="AR6" s="1344"/>
      <c r="AS6" s="1344"/>
      <c r="AT6" s="1344"/>
      <c r="AU6" s="1344"/>
      <c r="AV6" s="1344"/>
      <c r="AW6" s="1344"/>
      <c r="AX6" s="1344"/>
      <c r="AY6" s="1344"/>
      <c r="AZ6" s="1344"/>
      <c r="BA6" s="1344"/>
      <c r="BB6" s="1344"/>
      <c r="BC6" s="1344"/>
      <c r="BD6" s="1344"/>
      <c r="BE6" s="1344"/>
    </row>
    <row r="7" spans="1:57" s="6" customFormat="1" ht="33" customHeight="1">
      <c r="A7" s="1389"/>
      <c r="B7" s="1389"/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89"/>
      <c r="P7" s="1341" t="s">
        <v>115</v>
      </c>
      <c r="Q7" s="1341"/>
      <c r="R7" s="1341"/>
      <c r="S7" s="1341"/>
      <c r="T7" s="1341"/>
      <c r="U7" s="1341"/>
      <c r="V7" s="1341"/>
      <c r="W7" s="1341"/>
      <c r="X7" s="1341"/>
      <c r="Y7" s="1341"/>
      <c r="Z7" s="1341"/>
      <c r="AA7" s="1341"/>
      <c r="AB7" s="1341"/>
      <c r="AC7" s="1341"/>
      <c r="AD7" s="1341"/>
      <c r="AE7" s="1341"/>
      <c r="AF7" s="1341"/>
      <c r="AG7" s="1341"/>
      <c r="AH7" s="1341"/>
      <c r="AI7" s="1341"/>
      <c r="AJ7" s="1341"/>
      <c r="AK7" s="1341"/>
      <c r="AL7" s="1341"/>
      <c r="AM7" s="1341"/>
      <c r="AN7" s="1341"/>
      <c r="AO7" s="1391" t="s">
        <v>99</v>
      </c>
      <c r="AP7" s="1391"/>
      <c r="AQ7" s="1391"/>
      <c r="AR7" s="1391"/>
      <c r="AS7" s="1391"/>
      <c r="AT7" s="1391"/>
      <c r="AU7" s="1391"/>
      <c r="AV7" s="1391"/>
      <c r="AW7" s="1391"/>
      <c r="AX7" s="1391"/>
      <c r="AY7" s="1391"/>
      <c r="AZ7" s="1391"/>
      <c r="BA7" s="1391"/>
      <c r="BB7" s="1391"/>
      <c r="BC7" s="1391"/>
      <c r="BD7" s="1391"/>
      <c r="BE7" s="1391"/>
    </row>
    <row r="8" spans="16:57" s="6" customFormat="1" ht="30.75" customHeight="1">
      <c r="P8" s="1341"/>
      <c r="Q8" s="1341"/>
      <c r="R8" s="1341"/>
      <c r="S8" s="1341"/>
      <c r="T8" s="1341"/>
      <c r="U8" s="1341"/>
      <c r="V8" s="1341"/>
      <c r="W8" s="1341"/>
      <c r="X8" s="1341"/>
      <c r="Y8" s="1341"/>
      <c r="Z8" s="1341"/>
      <c r="AA8" s="1341"/>
      <c r="AB8" s="1341"/>
      <c r="AC8" s="1341"/>
      <c r="AD8" s="1341"/>
      <c r="AE8" s="1341"/>
      <c r="AF8" s="1341"/>
      <c r="AG8" s="1341"/>
      <c r="AH8" s="1341"/>
      <c r="AI8" s="1341"/>
      <c r="AJ8" s="1341"/>
      <c r="AK8" s="1341"/>
      <c r="AL8" s="1341"/>
      <c r="AM8" s="1341"/>
      <c r="AN8" s="1341"/>
      <c r="AO8" s="1391" t="s">
        <v>100</v>
      </c>
      <c r="AP8" s="1391"/>
      <c r="AQ8" s="1391"/>
      <c r="AR8" s="1391"/>
      <c r="AS8" s="1391"/>
      <c r="AT8" s="1391"/>
      <c r="AU8" s="1391"/>
      <c r="AV8" s="1391"/>
      <c r="AW8" s="1391"/>
      <c r="AX8" s="1391"/>
      <c r="AY8" s="1391"/>
      <c r="AZ8" s="1391"/>
      <c r="BA8" s="1391"/>
      <c r="BB8" s="1391"/>
      <c r="BC8" s="1391"/>
      <c r="BD8" s="1391"/>
      <c r="BE8" s="1391"/>
    </row>
    <row r="9" spans="16:57" s="6" customFormat="1" ht="30.75" customHeight="1">
      <c r="P9" s="1341" t="s">
        <v>81</v>
      </c>
      <c r="Q9" s="1341"/>
      <c r="R9" s="1341"/>
      <c r="S9" s="1341"/>
      <c r="T9" s="1341"/>
      <c r="U9" s="1341"/>
      <c r="V9" s="1341"/>
      <c r="W9" s="1341"/>
      <c r="X9" s="1341"/>
      <c r="Y9" s="1341"/>
      <c r="Z9" s="1341"/>
      <c r="AA9" s="1341"/>
      <c r="AB9" s="1341"/>
      <c r="AC9" s="1341"/>
      <c r="AD9" s="1341"/>
      <c r="AE9" s="1341"/>
      <c r="AF9" s="1341"/>
      <c r="AG9" s="1341"/>
      <c r="AH9" s="1341"/>
      <c r="AI9" s="1341"/>
      <c r="AJ9" s="1341"/>
      <c r="AK9" s="1341"/>
      <c r="AL9" s="1341"/>
      <c r="AM9" s="1341"/>
      <c r="AN9" s="1341"/>
      <c r="AO9" s="1344" t="s">
        <v>101</v>
      </c>
      <c r="AP9" s="1344"/>
      <c r="AQ9" s="1344"/>
      <c r="AR9" s="1344"/>
      <c r="AS9" s="1344"/>
      <c r="AT9" s="1344"/>
      <c r="AU9" s="1344"/>
      <c r="AV9" s="1344"/>
      <c r="AW9" s="1344"/>
      <c r="AX9" s="1344"/>
      <c r="AY9" s="1344"/>
      <c r="AZ9" s="1344"/>
      <c r="BA9" s="1344"/>
      <c r="BB9" s="1344"/>
      <c r="BC9" s="1344"/>
      <c r="BD9" s="1344"/>
      <c r="BE9" s="1344"/>
    </row>
    <row r="10" spans="41:57" s="6" customFormat="1" ht="18" customHeight="1">
      <c r="AO10" s="1344" t="s">
        <v>102</v>
      </c>
      <c r="AP10" s="1344"/>
      <c r="AQ10" s="1344"/>
      <c r="AR10" s="1344"/>
      <c r="AS10" s="1344"/>
      <c r="AT10" s="1344"/>
      <c r="AU10" s="1344"/>
      <c r="AV10" s="1344"/>
      <c r="AW10" s="1344"/>
      <c r="AX10" s="1344"/>
      <c r="AY10" s="1344"/>
      <c r="AZ10" s="1344"/>
      <c r="BA10" s="1344"/>
      <c r="BB10" s="1344"/>
      <c r="BC10" s="1344"/>
      <c r="BD10" s="1344"/>
      <c r="BE10" s="1344"/>
    </row>
    <row r="11" spans="41:57" s="6" customFormat="1" ht="33.75" customHeight="1">
      <c r="AO11" s="1344" t="s">
        <v>103</v>
      </c>
      <c r="AP11" s="1344"/>
      <c r="AQ11" s="1344"/>
      <c r="AR11" s="1344"/>
      <c r="AS11" s="1344"/>
      <c r="AT11" s="1344"/>
      <c r="AU11" s="1344"/>
      <c r="AV11" s="1344"/>
      <c r="AW11" s="1344"/>
      <c r="AX11" s="1344"/>
      <c r="AY11" s="1344"/>
      <c r="AZ11" s="1344"/>
      <c r="BA11" s="1344"/>
      <c r="BB11" s="1344"/>
      <c r="BC11" s="1344"/>
      <c r="BD11" s="1344"/>
      <c r="BE11" s="1344"/>
    </row>
    <row r="12" spans="41:57" s="6" customFormat="1" ht="31.5" customHeight="1">
      <c r="AO12" s="1344" t="s">
        <v>104</v>
      </c>
      <c r="AP12" s="1344"/>
      <c r="AQ12" s="1344"/>
      <c r="AR12" s="1344"/>
      <c r="AS12" s="1344"/>
      <c r="AT12" s="1344"/>
      <c r="AU12" s="1344"/>
      <c r="AV12" s="1344"/>
      <c r="AW12" s="1344"/>
      <c r="AX12" s="1344"/>
      <c r="AY12" s="1344"/>
      <c r="AZ12" s="1344"/>
      <c r="BA12" s="1344"/>
      <c r="BB12" s="1344"/>
      <c r="BC12" s="1344"/>
      <c r="BD12" s="1344"/>
      <c r="BE12" s="1344"/>
    </row>
    <row r="13" spans="41:57" s="6" customFormat="1" ht="32.25" customHeight="1">
      <c r="AO13" s="1344" t="s">
        <v>105</v>
      </c>
      <c r="AP13" s="1344"/>
      <c r="AQ13" s="1344"/>
      <c r="AR13" s="1344"/>
      <c r="AS13" s="1344"/>
      <c r="AT13" s="1344"/>
      <c r="AU13" s="1344"/>
      <c r="AV13" s="1344"/>
      <c r="AW13" s="1344"/>
      <c r="AX13" s="1344"/>
      <c r="AY13" s="1344"/>
      <c r="AZ13" s="1344"/>
      <c r="BA13" s="1344"/>
      <c r="BB13" s="1344"/>
      <c r="BC13" s="1344"/>
      <c r="BD13" s="1344"/>
      <c r="BE13" s="1344"/>
    </row>
    <row r="14" spans="41:57" s="6" customFormat="1" ht="44.25" customHeight="1">
      <c r="AO14" s="1344" t="s">
        <v>113</v>
      </c>
      <c r="AP14" s="1344"/>
      <c r="AQ14" s="1344"/>
      <c r="AR14" s="1344"/>
      <c r="AS14" s="1344"/>
      <c r="AT14" s="1344"/>
      <c r="AU14" s="1344"/>
      <c r="AV14" s="1344"/>
      <c r="AW14" s="1344"/>
      <c r="AX14" s="1344"/>
      <c r="AY14" s="1344"/>
      <c r="AZ14" s="1344"/>
      <c r="BA14" s="1344"/>
      <c r="BB14" s="1344"/>
      <c r="BC14" s="1344"/>
      <c r="BD14" s="1344"/>
      <c r="BE14" s="1344"/>
    </row>
    <row r="15" spans="1:57" s="6" customFormat="1" ht="18.75">
      <c r="A15" s="1342" t="s">
        <v>117</v>
      </c>
      <c r="B15" s="1342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2"/>
      <c r="AI15" s="1342"/>
      <c r="AJ15" s="1342"/>
      <c r="AK15" s="1342"/>
      <c r="AL15" s="1342"/>
      <c r="AM15" s="1342"/>
      <c r="AN15" s="1342"/>
      <c r="AO15" s="1342"/>
      <c r="AP15" s="1342"/>
      <c r="AQ15" s="1342"/>
      <c r="AR15" s="1342"/>
      <c r="AS15" s="1342"/>
      <c r="AT15" s="1342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1342"/>
      <c r="BE15" s="1342"/>
    </row>
    <row r="16" ht="9.75" customHeight="1"/>
    <row r="17" spans="1:57" ht="18" customHeight="1">
      <c r="A17" s="1343" t="s">
        <v>12</v>
      </c>
      <c r="B17" s="1340" t="s">
        <v>11</v>
      </c>
      <c r="C17" s="1340"/>
      <c r="D17" s="1340"/>
      <c r="E17" s="1340"/>
      <c r="F17" s="1340" t="s">
        <v>0</v>
      </c>
      <c r="G17" s="1340"/>
      <c r="H17" s="1340"/>
      <c r="I17" s="1340"/>
      <c r="J17" s="2"/>
      <c r="K17" s="1340" t="s">
        <v>1</v>
      </c>
      <c r="L17" s="1340"/>
      <c r="M17" s="1340"/>
      <c r="N17" s="1340"/>
      <c r="O17" s="1340" t="s">
        <v>2</v>
      </c>
      <c r="P17" s="1340"/>
      <c r="Q17" s="1340"/>
      <c r="R17" s="1340"/>
      <c r="S17" s="1340" t="s">
        <v>3</v>
      </c>
      <c r="T17" s="1340"/>
      <c r="U17" s="1340"/>
      <c r="V17" s="1340"/>
      <c r="W17" s="2"/>
      <c r="X17" s="1340" t="s">
        <v>4</v>
      </c>
      <c r="Y17" s="1340"/>
      <c r="Z17" s="1340"/>
      <c r="AA17" s="1340"/>
      <c r="AB17" s="2"/>
      <c r="AC17" s="1340" t="s">
        <v>5</v>
      </c>
      <c r="AD17" s="1340"/>
      <c r="AE17" s="1340"/>
      <c r="AF17" s="2"/>
      <c r="AG17" s="1340" t="s">
        <v>6</v>
      </c>
      <c r="AH17" s="1340"/>
      <c r="AI17" s="1340"/>
      <c r="AJ17" s="2"/>
      <c r="AK17" s="1340" t="s">
        <v>7</v>
      </c>
      <c r="AL17" s="1340"/>
      <c r="AM17" s="1340"/>
      <c r="AN17" s="2"/>
      <c r="AO17" s="1340" t="s">
        <v>8</v>
      </c>
      <c r="AP17" s="1340"/>
      <c r="AQ17" s="1340"/>
      <c r="AR17" s="1340"/>
      <c r="AS17" s="1340" t="s">
        <v>9</v>
      </c>
      <c r="AT17" s="1340"/>
      <c r="AU17" s="1340"/>
      <c r="AV17" s="1340"/>
      <c r="AW17" s="1340" t="s">
        <v>10</v>
      </c>
      <c r="AX17" s="1340"/>
      <c r="AY17" s="1340"/>
      <c r="AZ17" s="1340"/>
      <c r="BA17" s="2"/>
      <c r="BB17" s="1394"/>
      <c r="BC17" s="1395"/>
      <c r="BD17" s="1395"/>
      <c r="BE17" s="1395"/>
    </row>
    <row r="18" spans="1:57" s="5" customFormat="1" ht="20.25" customHeight="1">
      <c r="A18" s="1343"/>
      <c r="B18" s="2">
        <v>1</v>
      </c>
      <c r="C18" s="2">
        <v>2</v>
      </c>
      <c r="D18" s="2">
        <v>3</v>
      </c>
      <c r="E18" s="2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4">
        <v>26</v>
      </c>
      <c r="AB18" s="4">
        <v>27</v>
      </c>
      <c r="AC18" s="4">
        <v>28</v>
      </c>
      <c r="AD18" s="4">
        <v>29</v>
      </c>
      <c r="AE18" s="4">
        <v>30</v>
      </c>
      <c r="AF18" s="4">
        <v>31</v>
      </c>
      <c r="AG18" s="4">
        <v>32</v>
      </c>
      <c r="AH18" s="4">
        <v>33</v>
      </c>
      <c r="AI18" s="4">
        <v>34</v>
      </c>
      <c r="AJ18" s="4">
        <v>35</v>
      </c>
      <c r="AK18" s="4">
        <v>36</v>
      </c>
      <c r="AL18" s="4">
        <v>37</v>
      </c>
      <c r="AM18" s="4">
        <v>38</v>
      </c>
      <c r="AN18" s="4">
        <v>39</v>
      </c>
      <c r="AO18" s="4">
        <v>40</v>
      </c>
      <c r="AP18" s="4">
        <v>41</v>
      </c>
      <c r="AQ18" s="4">
        <v>42</v>
      </c>
      <c r="AR18" s="4">
        <v>43</v>
      </c>
      <c r="AS18" s="4">
        <v>44</v>
      </c>
      <c r="AT18" s="4">
        <v>45</v>
      </c>
      <c r="AU18" s="4">
        <v>46</v>
      </c>
      <c r="AV18" s="4">
        <v>47</v>
      </c>
      <c r="AW18" s="4">
        <v>48</v>
      </c>
      <c r="AX18" s="4">
        <v>49</v>
      </c>
      <c r="AY18" s="4">
        <v>50</v>
      </c>
      <c r="AZ18" s="4">
        <v>51</v>
      </c>
      <c r="BA18" s="4">
        <v>52</v>
      </c>
      <c r="BB18" s="50"/>
      <c r="BC18" s="51"/>
      <c r="BD18" s="51"/>
      <c r="BE18" s="51"/>
    </row>
    <row r="19" spans="1:57" ht="19.5" customHeight="1">
      <c r="A19" s="7" t="s">
        <v>152</v>
      </c>
      <c r="B19" s="7"/>
      <c r="C19" s="7"/>
      <c r="D19" s="7"/>
      <c r="E19" s="7" t="s">
        <v>39</v>
      </c>
      <c r="F19" s="61" t="s">
        <v>106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 t="s">
        <v>18</v>
      </c>
      <c r="V19" s="62" t="s">
        <v>107</v>
      </c>
      <c r="W19" s="62" t="s">
        <v>39</v>
      </c>
      <c r="X19" s="62" t="s">
        <v>21</v>
      </c>
      <c r="Y19" s="62" t="s">
        <v>21</v>
      </c>
      <c r="Z19" s="62"/>
      <c r="AA19" s="62"/>
      <c r="AB19" s="62"/>
      <c r="AC19" s="61"/>
      <c r="AD19" s="61"/>
      <c r="AE19" s="61"/>
      <c r="AF19" s="61"/>
      <c r="AG19" s="61"/>
      <c r="AH19" s="61"/>
      <c r="AI19" s="62"/>
      <c r="AJ19" s="62"/>
      <c r="AK19" s="61"/>
      <c r="AL19" s="61"/>
      <c r="AM19" s="61"/>
      <c r="AN19" s="61"/>
      <c r="AO19" s="61"/>
      <c r="AP19" s="61"/>
      <c r="AQ19" s="61"/>
      <c r="AR19" s="61"/>
      <c r="AS19" s="62"/>
      <c r="AT19" s="63" t="s">
        <v>108</v>
      </c>
      <c r="AU19" s="62" t="s">
        <v>18</v>
      </c>
      <c r="AV19" s="62" t="s">
        <v>21</v>
      </c>
      <c r="AW19" s="10" t="s">
        <v>21</v>
      </c>
      <c r="AX19" s="10" t="s">
        <v>21</v>
      </c>
      <c r="AY19" s="10" t="s">
        <v>21</v>
      </c>
      <c r="AZ19" s="10" t="s">
        <v>21</v>
      </c>
      <c r="BA19" s="10" t="s">
        <v>21</v>
      </c>
      <c r="BB19" s="52"/>
      <c r="BC19" s="20"/>
      <c r="BD19" s="20"/>
      <c r="BE19" s="20"/>
    </row>
    <row r="20" spans="1:57" ht="19.5" customHeight="1">
      <c r="A20" s="7" t="s">
        <v>153</v>
      </c>
      <c r="B20" s="7" t="s">
        <v>21</v>
      </c>
      <c r="C20" s="7" t="s">
        <v>21</v>
      </c>
      <c r="D20" s="69" t="s">
        <v>112</v>
      </c>
      <c r="E20" s="54" t="s">
        <v>39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 t="s">
        <v>18</v>
      </c>
      <c r="V20" s="62" t="s">
        <v>107</v>
      </c>
      <c r="W20" s="62" t="s">
        <v>39</v>
      </c>
      <c r="X20" s="62" t="s">
        <v>21</v>
      </c>
      <c r="Y20" s="62" t="s">
        <v>21</v>
      </c>
      <c r="Z20" s="62"/>
      <c r="AA20" s="62"/>
      <c r="AB20" s="62"/>
      <c r="AC20" s="61"/>
      <c r="AD20" s="61"/>
      <c r="AE20" s="61"/>
      <c r="AF20" s="61"/>
      <c r="AG20" s="61"/>
      <c r="AH20" s="61"/>
      <c r="AI20" s="64"/>
      <c r="AJ20" s="62"/>
      <c r="AK20" s="61"/>
      <c r="AL20" s="61"/>
      <c r="AM20" s="61"/>
      <c r="AN20" s="61"/>
      <c r="AO20" s="61"/>
      <c r="AP20" s="61"/>
      <c r="AQ20" s="61"/>
      <c r="AR20" s="61"/>
      <c r="AS20" s="62"/>
      <c r="AT20" s="64" t="s">
        <v>108</v>
      </c>
      <c r="AU20" s="64" t="s">
        <v>18</v>
      </c>
      <c r="AV20" s="64" t="s">
        <v>21</v>
      </c>
      <c r="AW20" s="13" t="s">
        <v>21</v>
      </c>
      <c r="AX20" s="10" t="s">
        <v>21</v>
      </c>
      <c r="AY20" s="10" t="s">
        <v>21</v>
      </c>
      <c r="AZ20" s="10" t="s">
        <v>21</v>
      </c>
      <c r="BA20" s="13" t="s">
        <v>21</v>
      </c>
      <c r="BB20" s="52"/>
      <c r="BC20" s="53"/>
      <c r="BD20" s="20"/>
      <c r="BE20" s="20"/>
    </row>
    <row r="21" spans="1:57" ht="19.5" customHeight="1">
      <c r="A21" s="7" t="s">
        <v>154</v>
      </c>
      <c r="B21" s="7" t="s">
        <v>21</v>
      </c>
      <c r="C21" s="7" t="s">
        <v>21</v>
      </c>
      <c r="D21" s="69" t="s">
        <v>112</v>
      </c>
      <c r="E21" s="65" t="s">
        <v>39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 t="s">
        <v>18</v>
      </c>
      <c r="V21" s="62" t="s">
        <v>107</v>
      </c>
      <c r="W21" s="62" t="s">
        <v>39</v>
      </c>
      <c r="X21" s="62" t="s">
        <v>21</v>
      </c>
      <c r="Y21" s="61" t="s">
        <v>21</v>
      </c>
      <c r="Z21" s="14"/>
      <c r="AA21" s="16"/>
      <c r="AB21" s="16"/>
      <c r="AC21" s="16"/>
      <c r="AD21" s="16"/>
      <c r="AE21" s="16"/>
      <c r="AF21" s="16"/>
      <c r="AG21" s="16"/>
      <c r="AH21" s="16" t="s">
        <v>18</v>
      </c>
      <c r="AI21" s="15" t="s">
        <v>20</v>
      </c>
      <c r="AJ21" s="14" t="s">
        <v>20</v>
      </c>
      <c r="AK21" s="14" t="s">
        <v>20</v>
      </c>
      <c r="AL21" s="14" t="s">
        <v>13</v>
      </c>
      <c r="AM21" s="14" t="s">
        <v>13</v>
      </c>
      <c r="AN21" s="14" t="s">
        <v>13</v>
      </c>
      <c r="AO21" s="14" t="s">
        <v>13</v>
      </c>
      <c r="AP21" s="14" t="s">
        <v>13</v>
      </c>
      <c r="AQ21" s="14" t="s">
        <v>13</v>
      </c>
      <c r="AR21" s="14" t="s">
        <v>13</v>
      </c>
      <c r="AS21" s="14" t="s">
        <v>13</v>
      </c>
      <c r="AT21" s="14" t="s">
        <v>13</v>
      </c>
      <c r="AU21" s="60" t="s">
        <v>83</v>
      </c>
      <c r="AV21" s="60" t="s">
        <v>83</v>
      </c>
      <c r="AW21" s="14"/>
      <c r="AX21" s="14"/>
      <c r="AY21" s="14"/>
      <c r="AZ21" s="14"/>
      <c r="BA21" s="14"/>
      <c r="BB21" s="55"/>
      <c r="BC21" s="56"/>
      <c r="BD21" s="56"/>
      <c r="BE21" s="57"/>
    </row>
    <row r="22" spans="5:25" s="3" customFormat="1" ht="4.5" customHeight="1"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52" ht="15.75">
      <c r="A23" s="1345" t="s">
        <v>141</v>
      </c>
      <c r="B23" s="1345"/>
      <c r="C23" s="1345"/>
      <c r="D23" s="1345"/>
      <c r="E23" s="1345"/>
      <c r="F23" s="1345"/>
      <c r="G23" s="1345"/>
      <c r="H23" s="1345"/>
      <c r="I23" s="1345"/>
      <c r="J23" s="1346"/>
      <c r="K23" s="1346"/>
      <c r="L23" s="1346"/>
      <c r="M23" s="1346"/>
      <c r="N23" s="1346"/>
      <c r="O23" s="1346"/>
      <c r="P23" s="1346"/>
      <c r="Q23" s="1346"/>
      <c r="R23" s="1346"/>
      <c r="S23" s="1346"/>
      <c r="T23" s="1346"/>
      <c r="U23" s="1346"/>
      <c r="V23" s="1346"/>
      <c r="W23" s="1346"/>
      <c r="X23" s="1346"/>
      <c r="Y23" s="1346"/>
      <c r="Z23" s="1346"/>
      <c r="AA23" s="1346"/>
      <c r="AB23" s="1346"/>
      <c r="AC23" s="1346"/>
      <c r="AD23" s="1346"/>
      <c r="AE23" s="1346"/>
      <c r="AF23" s="1346"/>
      <c r="AG23" s="1346"/>
      <c r="AH23" s="1346"/>
      <c r="AI23" s="1346"/>
      <c r="AJ23" s="1346"/>
      <c r="AK23" s="1346"/>
      <c r="AL23" s="1346"/>
      <c r="AM23" s="1346"/>
      <c r="AN23" s="1346"/>
      <c r="AO23" s="1346"/>
      <c r="AP23" s="1346"/>
      <c r="AQ23" s="1346"/>
      <c r="AR23" s="1346"/>
      <c r="AS23" s="1346"/>
      <c r="AT23" s="1346"/>
      <c r="AU23" s="1346"/>
      <c r="AV23" s="1347"/>
      <c r="AW23" s="1347"/>
      <c r="AX23" s="1347"/>
      <c r="AY23" s="1347"/>
      <c r="AZ23" s="1347"/>
    </row>
    <row r="24" spans="1:52" ht="4.5" customHeight="1" hidden="1">
      <c r="A24" s="79"/>
      <c r="B24" s="79"/>
      <c r="C24" s="79"/>
      <c r="D24" s="79"/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81"/>
      <c r="AX24" s="81"/>
      <c r="AY24" s="81"/>
      <c r="AZ24" s="81"/>
    </row>
    <row r="25" spans="1:57" ht="18.75" customHeight="1">
      <c r="A25" s="82" t="s">
        <v>142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4"/>
      <c r="AX25" s="84"/>
      <c r="AY25" s="84"/>
      <c r="AZ25" s="84"/>
      <c r="BA25" s="6"/>
      <c r="BB25" s="78"/>
      <c r="BC25" s="78"/>
      <c r="BD25" s="6"/>
      <c r="BE25" s="6"/>
    </row>
    <row r="26" spans="1:57" ht="18.75" customHeight="1">
      <c r="A26" s="1348" t="s">
        <v>12</v>
      </c>
      <c r="B26" s="1318"/>
      <c r="C26" s="1325" t="s">
        <v>14</v>
      </c>
      <c r="D26" s="1317"/>
      <c r="E26" s="1317"/>
      <c r="F26" s="1318"/>
      <c r="G26" s="1299" t="s">
        <v>151</v>
      </c>
      <c r="H26" s="1349"/>
      <c r="I26" s="1350"/>
      <c r="J26" s="1308" t="s">
        <v>19</v>
      </c>
      <c r="K26" s="1317"/>
      <c r="L26" s="1317"/>
      <c r="M26" s="1318"/>
      <c r="N26" s="1357" t="s">
        <v>143</v>
      </c>
      <c r="O26" s="1358"/>
      <c r="P26" s="1359"/>
      <c r="Q26" s="1308" t="s">
        <v>144</v>
      </c>
      <c r="R26" s="1309"/>
      <c r="S26" s="1310"/>
      <c r="T26" s="1308" t="s">
        <v>145</v>
      </c>
      <c r="U26" s="1317"/>
      <c r="V26" s="1318"/>
      <c r="W26" s="1308" t="s">
        <v>146</v>
      </c>
      <c r="X26" s="1317"/>
      <c r="Y26" s="1318"/>
      <c r="Z26" s="85"/>
      <c r="AA26" s="1287" t="s">
        <v>147</v>
      </c>
      <c r="AB26" s="1288"/>
      <c r="AC26" s="1288"/>
      <c r="AD26" s="1288"/>
      <c r="AE26" s="1288"/>
      <c r="AF26" s="1289"/>
      <c r="AG26" s="1290"/>
      <c r="AH26" s="1297" t="s">
        <v>73</v>
      </c>
      <c r="AI26" s="1298"/>
      <c r="AJ26" s="1298"/>
      <c r="AK26" s="1325" t="s">
        <v>122</v>
      </c>
      <c r="AL26" s="1326"/>
      <c r="AM26" s="1327"/>
      <c r="AN26" s="86"/>
      <c r="AO26" s="1325" t="s">
        <v>123</v>
      </c>
      <c r="AP26" s="1331"/>
      <c r="AQ26" s="1331"/>
      <c r="AR26" s="1332"/>
      <c r="AS26" s="1299" t="s">
        <v>124</v>
      </c>
      <c r="AT26" s="1300"/>
      <c r="AU26" s="1300"/>
      <c r="AV26" s="1300"/>
      <c r="AW26" s="1301"/>
      <c r="AX26" s="1366" t="s">
        <v>73</v>
      </c>
      <c r="AY26" s="1367"/>
      <c r="AZ26" s="1367"/>
      <c r="BA26" s="1368"/>
      <c r="BB26" s="78"/>
      <c r="BC26" s="78"/>
      <c r="BD26" s="6"/>
      <c r="BE26" s="6"/>
    </row>
    <row r="27" spans="1:57" ht="18.75" customHeight="1">
      <c r="A27" s="1319"/>
      <c r="B27" s="1321"/>
      <c r="C27" s="1319"/>
      <c r="D27" s="1320"/>
      <c r="E27" s="1320"/>
      <c r="F27" s="1321"/>
      <c r="G27" s="1351"/>
      <c r="H27" s="1352"/>
      <c r="I27" s="1353"/>
      <c r="J27" s="1319"/>
      <c r="K27" s="1320"/>
      <c r="L27" s="1320"/>
      <c r="M27" s="1321"/>
      <c r="N27" s="1360"/>
      <c r="O27" s="1361"/>
      <c r="P27" s="1362"/>
      <c r="Q27" s="1311"/>
      <c r="R27" s="1312"/>
      <c r="S27" s="1313"/>
      <c r="T27" s="1319"/>
      <c r="U27" s="1320"/>
      <c r="V27" s="1321"/>
      <c r="W27" s="1319"/>
      <c r="X27" s="1320"/>
      <c r="Y27" s="1321"/>
      <c r="Z27" s="85"/>
      <c r="AA27" s="1291"/>
      <c r="AB27" s="1292"/>
      <c r="AC27" s="1292"/>
      <c r="AD27" s="1292"/>
      <c r="AE27" s="1292"/>
      <c r="AF27" s="1293"/>
      <c r="AG27" s="1294"/>
      <c r="AH27" s="1298"/>
      <c r="AI27" s="1298"/>
      <c r="AJ27" s="1298"/>
      <c r="AK27" s="1328"/>
      <c r="AL27" s="1329"/>
      <c r="AM27" s="1330"/>
      <c r="AN27" s="86"/>
      <c r="AO27" s="1333"/>
      <c r="AP27" s="1334"/>
      <c r="AQ27" s="1334"/>
      <c r="AR27" s="1335"/>
      <c r="AS27" s="1302"/>
      <c r="AT27" s="1303"/>
      <c r="AU27" s="1303"/>
      <c r="AV27" s="1303"/>
      <c r="AW27" s="1304"/>
      <c r="AX27" s="1369"/>
      <c r="AY27" s="1370"/>
      <c r="AZ27" s="1370"/>
      <c r="BA27" s="1371"/>
      <c r="BB27" s="78"/>
      <c r="BC27" s="78"/>
      <c r="BD27" s="6"/>
      <c r="BE27" s="6"/>
    </row>
    <row r="28" spans="1:57" ht="18.75" customHeight="1">
      <c r="A28" s="1322"/>
      <c r="B28" s="1324"/>
      <c r="C28" s="1322"/>
      <c r="D28" s="1323"/>
      <c r="E28" s="1323"/>
      <c r="F28" s="1324"/>
      <c r="G28" s="1354"/>
      <c r="H28" s="1355"/>
      <c r="I28" s="1356"/>
      <c r="J28" s="1322"/>
      <c r="K28" s="1323"/>
      <c r="L28" s="1323"/>
      <c r="M28" s="1324"/>
      <c r="N28" s="1363"/>
      <c r="O28" s="1364"/>
      <c r="P28" s="1365"/>
      <c r="Q28" s="1314"/>
      <c r="R28" s="1315"/>
      <c r="S28" s="1316"/>
      <c r="T28" s="1322"/>
      <c r="U28" s="1323"/>
      <c r="V28" s="1324"/>
      <c r="W28" s="1322"/>
      <c r="X28" s="1323"/>
      <c r="Y28" s="1324"/>
      <c r="Z28" s="85"/>
      <c r="AA28" s="1375" t="s">
        <v>125</v>
      </c>
      <c r="AB28" s="1376"/>
      <c r="AC28" s="1376"/>
      <c r="AD28" s="1376"/>
      <c r="AE28" s="1376"/>
      <c r="AF28" s="1377"/>
      <c r="AG28" s="1378"/>
      <c r="AH28" s="1379">
        <v>15</v>
      </c>
      <c r="AI28" s="1380"/>
      <c r="AJ28" s="1381"/>
      <c r="AK28" s="1382">
        <v>3</v>
      </c>
      <c r="AL28" s="1382"/>
      <c r="AM28" s="1382"/>
      <c r="AN28" s="86"/>
      <c r="AO28" s="1336"/>
      <c r="AP28" s="1337"/>
      <c r="AQ28" s="1337"/>
      <c r="AR28" s="1338"/>
      <c r="AS28" s="1305"/>
      <c r="AT28" s="1306"/>
      <c r="AU28" s="1306"/>
      <c r="AV28" s="1306"/>
      <c r="AW28" s="1307"/>
      <c r="AX28" s="1372"/>
      <c r="AY28" s="1373"/>
      <c r="AZ28" s="1373"/>
      <c r="BA28" s="1374"/>
      <c r="BB28" s="78"/>
      <c r="BC28" s="78"/>
      <c r="BD28" s="6"/>
      <c r="BE28" s="6"/>
    </row>
    <row r="29" spans="1:57" ht="18.75" customHeight="1">
      <c r="A29" s="1279" t="s">
        <v>152</v>
      </c>
      <c r="B29" s="1280"/>
      <c r="C29" s="1263">
        <v>36</v>
      </c>
      <c r="D29" s="1264"/>
      <c r="E29" s="1264"/>
      <c r="F29" s="1265"/>
      <c r="G29" s="1281">
        <v>6</v>
      </c>
      <c r="H29" s="1295"/>
      <c r="I29" s="1280"/>
      <c r="J29" s="1281"/>
      <c r="K29" s="1295"/>
      <c r="L29" s="1295"/>
      <c r="M29" s="1280"/>
      <c r="N29" s="1281"/>
      <c r="O29" s="1295"/>
      <c r="P29" s="1280"/>
      <c r="Q29" s="1296"/>
      <c r="R29" s="1270"/>
      <c r="S29" s="1271"/>
      <c r="T29" s="1281">
        <v>7</v>
      </c>
      <c r="U29" s="1282"/>
      <c r="V29" s="1339"/>
      <c r="W29" s="1281">
        <v>49</v>
      </c>
      <c r="X29" s="1282"/>
      <c r="Y29" s="1283"/>
      <c r="Z29" s="85"/>
      <c r="AA29" s="1244" t="s">
        <v>23</v>
      </c>
      <c r="AB29" s="1245"/>
      <c r="AC29" s="1245"/>
      <c r="AD29" s="1245"/>
      <c r="AE29" s="1245"/>
      <c r="AF29" s="1246"/>
      <c r="AG29" s="1247"/>
      <c r="AH29" s="1251">
        <v>15</v>
      </c>
      <c r="AI29" s="1252"/>
      <c r="AJ29" s="1253"/>
      <c r="AK29" s="1251">
        <v>9</v>
      </c>
      <c r="AL29" s="1257"/>
      <c r="AM29" s="1258"/>
      <c r="AN29" s="86"/>
      <c r="AO29" s="1284" t="s">
        <v>23</v>
      </c>
      <c r="AP29" s="1285"/>
      <c r="AQ29" s="1285"/>
      <c r="AR29" s="1285"/>
      <c r="AS29" s="1259" t="s">
        <v>171</v>
      </c>
      <c r="AT29" s="1259"/>
      <c r="AU29" s="1259"/>
      <c r="AV29" s="1259"/>
      <c r="AW29" s="1259"/>
      <c r="AX29" s="1241">
        <v>15</v>
      </c>
      <c r="AY29" s="1242"/>
      <c r="AZ29" s="1242"/>
      <c r="BA29" s="1242"/>
      <c r="BB29" s="78"/>
      <c r="BC29" s="78"/>
      <c r="BD29" s="6"/>
      <c r="BE29" s="6"/>
    </row>
    <row r="30" spans="1:57" ht="27.75" customHeight="1">
      <c r="A30" s="1272" t="s">
        <v>153</v>
      </c>
      <c r="B30" s="1273"/>
      <c r="C30" s="1263">
        <v>36.5</v>
      </c>
      <c r="D30" s="1264"/>
      <c r="E30" s="1264"/>
      <c r="F30" s="1265"/>
      <c r="G30" s="1274">
        <v>6</v>
      </c>
      <c r="H30" s="1275"/>
      <c r="I30" s="1273"/>
      <c r="J30" s="1274"/>
      <c r="K30" s="1275"/>
      <c r="L30" s="1275"/>
      <c r="M30" s="1273"/>
      <c r="N30" s="1274"/>
      <c r="O30" s="1275"/>
      <c r="P30" s="1273"/>
      <c r="Q30" s="1296"/>
      <c r="R30" s="1270"/>
      <c r="S30" s="1271"/>
      <c r="T30" s="1274">
        <v>9.5</v>
      </c>
      <c r="U30" s="1276"/>
      <c r="V30" s="1277"/>
      <c r="W30" s="1274">
        <v>52</v>
      </c>
      <c r="X30" s="1276"/>
      <c r="Y30" s="1278"/>
      <c r="Z30" s="85"/>
      <c r="AA30" s="1248"/>
      <c r="AB30" s="1249"/>
      <c r="AC30" s="1249"/>
      <c r="AD30" s="1249"/>
      <c r="AE30" s="1249"/>
      <c r="AF30" s="1249"/>
      <c r="AG30" s="1250"/>
      <c r="AH30" s="1254"/>
      <c r="AI30" s="1255"/>
      <c r="AJ30" s="1256"/>
      <c r="AK30" s="1254"/>
      <c r="AL30" s="1255"/>
      <c r="AM30" s="1256"/>
      <c r="AN30" s="86"/>
      <c r="AO30" s="1286"/>
      <c r="AP30" s="1286"/>
      <c r="AQ30" s="1286"/>
      <c r="AR30" s="1286"/>
      <c r="AS30" s="1260"/>
      <c r="AT30" s="1260"/>
      <c r="AU30" s="1260"/>
      <c r="AV30" s="1260"/>
      <c r="AW30" s="1260"/>
      <c r="AX30" s="1243"/>
      <c r="AY30" s="1243"/>
      <c r="AZ30" s="1243"/>
      <c r="BA30" s="1243"/>
      <c r="BB30" s="78"/>
      <c r="BC30" s="78"/>
      <c r="BD30" s="6"/>
      <c r="BE30" s="6"/>
    </row>
    <row r="31" spans="1:57" ht="19.5" customHeight="1">
      <c r="A31" s="1272" t="s">
        <v>154</v>
      </c>
      <c r="B31" s="1273"/>
      <c r="C31" s="1263">
        <v>24</v>
      </c>
      <c r="D31" s="1264"/>
      <c r="E31" s="1264"/>
      <c r="F31" s="1265"/>
      <c r="G31" s="1274">
        <v>5.5</v>
      </c>
      <c r="H31" s="1275"/>
      <c r="I31" s="1273"/>
      <c r="J31" s="1274">
        <v>3</v>
      </c>
      <c r="K31" s="1275"/>
      <c r="L31" s="1275"/>
      <c r="M31" s="1273"/>
      <c r="N31" s="1274">
        <v>9</v>
      </c>
      <c r="O31" s="1275"/>
      <c r="P31" s="1273"/>
      <c r="Q31" s="1269">
        <v>2</v>
      </c>
      <c r="R31" s="1270"/>
      <c r="S31" s="1271"/>
      <c r="T31" s="1274">
        <v>3.5</v>
      </c>
      <c r="U31" s="1276"/>
      <c r="V31" s="1277"/>
      <c r="W31" s="1274">
        <v>47</v>
      </c>
      <c r="X31" s="1276"/>
      <c r="Y31" s="1278"/>
      <c r="Z31" s="85"/>
      <c r="AA31" s="87"/>
      <c r="AB31" s="87"/>
      <c r="AC31" s="87"/>
      <c r="AD31" s="87"/>
      <c r="AE31" s="87"/>
      <c r="AF31" s="87"/>
      <c r="AG31" s="87"/>
      <c r="AH31" s="72"/>
      <c r="AI31" s="72"/>
      <c r="AJ31" s="72"/>
      <c r="AK31" s="88"/>
      <c r="AL31" s="88"/>
      <c r="AM31" s="88"/>
      <c r="AN31" s="86"/>
      <c r="AO31" s="89"/>
      <c r="AP31" s="89"/>
      <c r="AQ31" s="89"/>
      <c r="AR31" s="89"/>
      <c r="AS31" s="89"/>
      <c r="AT31" s="89"/>
      <c r="AU31" s="89"/>
      <c r="AV31" s="89"/>
      <c r="AW31" s="89"/>
      <c r="AX31" s="90"/>
      <c r="AY31" s="90"/>
      <c r="AZ31" s="90"/>
      <c r="BA31" s="90"/>
      <c r="BB31" s="78"/>
      <c r="BC31" s="78"/>
      <c r="BD31" s="6"/>
      <c r="BE31" s="6"/>
    </row>
    <row r="32" spans="1:57" ht="18.75" customHeight="1">
      <c r="A32" s="1261" t="s">
        <v>25</v>
      </c>
      <c r="B32" s="1262"/>
      <c r="C32" s="1263">
        <v>96.5</v>
      </c>
      <c r="D32" s="1264"/>
      <c r="E32" s="1264"/>
      <c r="F32" s="1265"/>
      <c r="G32" s="1266">
        <v>8.5</v>
      </c>
      <c r="H32" s="1267"/>
      <c r="I32" s="1268"/>
      <c r="J32" s="1266">
        <v>3</v>
      </c>
      <c r="K32" s="1267"/>
      <c r="L32" s="1267"/>
      <c r="M32" s="1268"/>
      <c r="N32" s="1266">
        <v>9</v>
      </c>
      <c r="O32" s="1267"/>
      <c r="P32" s="1268"/>
      <c r="Q32" s="1269">
        <v>2</v>
      </c>
      <c r="R32" s="1270"/>
      <c r="S32" s="1271"/>
      <c r="T32" s="1231" t="s">
        <v>92</v>
      </c>
      <c r="U32" s="1232"/>
      <c r="V32" s="1233"/>
      <c r="W32" s="1231" t="s">
        <v>148</v>
      </c>
      <c r="X32" s="1232"/>
      <c r="Y32" s="1234"/>
      <c r="Z32" s="85"/>
      <c r="AA32" s="1235"/>
      <c r="AB32" s="1236"/>
      <c r="AC32" s="1236"/>
      <c r="AD32" s="1236"/>
      <c r="AE32" s="1236"/>
      <c r="AF32" s="1236"/>
      <c r="AG32" s="1236"/>
      <c r="AH32" s="1237"/>
      <c r="AI32" s="1238"/>
      <c r="AJ32" s="1238"/>
      <c r="AK32" s="1239"/>
      <c r="AL32" s="1240"/>
      <c r="AM32" s="1240"/>
      <c r="AN32" s="91"/>
      <c r="AO32" s="89"/>
      <c r="AP32" s="89"/>
      <c r="AQ32" s="89"/>
      <c r="AR32" s="89"/>
      <c r="AS32" s="89"/>
      <c r="AT32" s="89"/>
      <c r="AU32" s="89"/>
      <c r="AV32" s="89"/>
      <c r="AW32" s="89"/>
      <c r="AX32" s="87"/>
      <c r="AY32" s="87"/>
      <c r="AZ32" s="87"/>
      <c r="BA32" s="87"/>
      <c r="BB32" s="78"/>
      <c r="BC32" s="78"/>
      <c r="BD32" s="6"/>
      <c r="BE32" s="6"/>
    </row>
  </sheetData>
  <sheetProtection/>
  <mergeCells count="102">
    <mergeCell ref="AW17:AZ17"/>
    <mergeCell ref="AG17:AI17"/>
    <mergeCell ref="AO17:AR17"/>
    <mergeCell ref="AO9:BE9"/>
    <mergeCell ref="AO13:BE13"/>
    <mergeCell ref="AS17:AV17"/>
    <mergeCell ref="P9:AN9"/>
    <mergeCell ref="AC17:AE17"/>
    <mergeCell ref="AO11:BE11"/>
    <mergeCell ref="AO14:BE14"/>
    <mergeCell ref="AO3:BE3"/>
    <mergeCell ref="P5:AN5"/>
    <mergeCell ref="AO6:BE6"/>
    <mergeCell ref="A4:O4"/>
    <mergeCell ref="BB17:BE17"/>
    <mergeCell ref="O17:R17"/>
    <mergeCell ref="P6:AN6"/>
    <mergeCell ref="B17:E17"/>
    <mergeCell ref="A7:O7"/>
    <mergeCell ref="AO4:BE4"/>
    <mergeCell ref="A6:O6"/>
    <mergeCell ref="A5:O5"/>
    <mergeCell ref="P8:AN8"/>
    <mergeCell ref="P4:AN4"/>
    <mergeCell ref="AO5:BE5"/>
    <mergeCell ref="AO7:BE7"/>
    <mergeCell ref="AO8:BE8"/>
    <mergeCell ref="A2:O2"/>
    <mergeCell ref="A1:O1"/>
    <mergeCell ref="AO1:BE1"/>
    <mergeCell ref="AO2:BE2"/>
    <mergeCell ref="P1:AN1"/>
    <mergeCell ref="P2:AN2"/>
    <mergeCell ref="A23:AZ23"/>
    <mergeCell ref="A26:B28"/>
    <mergeCell ref="C26:F28"/>
    <mergeCell ref="G26:I28"/>
    <mergeCell ref="J26:M28"/>
    <mergeCell ref="N26:P28"/>
    <mergeCell ref="AX26:BA28"/>
    <mergeCell ref="AA28:AG28"/>
    <mergeCell ref="AH28:AJ28"/>
    <mergeCell ref="AK28:AM28"/>
    <mergeCell ref="S17:V17"/>
    <mergeCell ref="P7:AN7"/>
    <mergeCell ref="AK17:AM17"/>
    <mergeCell ref="A15:BE15"/>
    <mergeCell ref="A17:A18"/>
    <mergeCell ref="F17:I17"/>
    <mergeCell ref="K17:N17"/>
    <mergeCell ref="AO12:BE12"/>
    <mergeCell ref="AO10:BE10"/>
    <mergeCell ref="X17:AA17"/>
    <mergeCell ref="AS26:AW28"/>
    <mergeCell ref="Q30:S30"/>
    <mergeCell ref="Q26:S28"/>
    <mergeCell ref="T26:V28"/>
    <mergeCell ref="W26:Y28"/>
    <mergeCell ref="AK26:AM27"/>
    <mergeCell ref="AO26:AR28"/>
    <mergeCell ref="T30:V30"/>
    <mergeCell ref="W30:Y30"/>
    <mergeCell ref="T29:V29"/>
    <mergeCell ref="W29:Y29"/>
    <mergeCell ref="AO29:AR30"/>
    <mergeCell ref="AA26:AG27"/>
    <mergeCell ref="G29:I29"/>
    <mergeCell ref="J29:M29"/>
    <mergeCell ref="Q29:S29"/>
    <mergeCell ref="AH26:AJ27"/>
    <mergeCell ref="N29:P29"/>
    <mergeCell ref="A30:B30"/>
    <mergeCell ref="C30:F30"/>
    <mergeCell ref="G30:I30"/>
    <mergeCell ref="J30:M30"/>
    <mergeCell ref="N30:P30"/>
    <mergeCell ref="A29:B29"/>
    <mergeCell ref="C29:F29"/>
    <mergeCell ref="A31:B31"/>
    <mergeCell ref="C31:F31"/>
    <mergeCell ref="G31:I31"/>
    <mergeCell ref="J31:M31"/>
    <mergeCell ref="T31:V31"/>
    <mergeCell ref="W31:Y31"/>
    <mergeCell ref="N31:P31"/>
    <mergeCell ref="Q31:S31"/>
    <mergeCell ref="A32:B32"/>
    <mergeCell ref="C32:F32"/>
    <mergeCell ref="G32:I32"/>
    <mergeCell ref="J32:M32"/>
    <mergeCell ref="N32:P32"/>
    <mergeCell ref="Q32:S32"/>
    <mergeCell ref="T32:V32"/>
    <mergeCell ref="W32:Y32"/>
    <mergeCell ref="AA32:AG32"/>
    <mergeCell ref="AH32:AJ32"/>
    <mergeCell ref="AK32:AM32"/>
    <mergeCell ref="AX29:BA30"/>
    <mergeCell ref="AA29:AG30"/>
    <mergeCell ref="AH29:AJ30"/>
    <mergeCell ref="AK29:AM30"/>
    <mergeCell ref="AS29:AW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22"/>
      <c r="L1" s="22"/>
      <c r="M1" s="22"/>
    </row>
    <row r="2" spans="2:13" s="6" customFormat="1" ht="18.75">
      <c r="B2" s="1397" t="s">
        <v>118</v>
      </c>
      <c r="C2" s="1397"/>
      <c r="D2" s="1397"/>
      <c r="E2" s="1397"/>
      <c r="F2" s="1397"/>
      <c r="G2" s="1397"/>
      <c r="H2" s="1397"/>
      <c r="I2" s="1397"/>
      <c r="J2" s="1397"/>
      <c r="K2" s="42"/>
      <c r="L2" s="42"/>
      <c r="M2" s="18"/>
    </row>
    <row r="3" spans="2:13" s="6" customFormat="1" ht="37.5">
      <c r="B3" s="9" t="s">
        <v>12</v>
      </c>
      <c r="C3" s="9" t="s">
        <v>14</v>
      </c>
      <c r="D3" s="9" t="s">
        <v>47</v>
      </c>
      <c r="E3" s="10" t="s">
        <v>24</v>
      </c>
      <c r="F3" s="10" t="s">
        <v>19</v>
      </c>
      <c r="G3" s="9" t="s">
        <v>78</v>
      </c>
      <c r="H3" s="44" t="s">
        <v>22</v>
      </c>
      <c r="I3" s="9" t="s">
        <v>15</v>
      </c>
      <c r="J3" s="10" t="s">
        <v>25</v>
      </c>
      <c r="K3" s="17"/>
      <c r="L3" s="20"/>
      <c r="M3" s="18"/>
    </row>
    <row r="4" spans="2:13" s="6" customFormat="1" ht="18.75">
      <c r="B4" s="7">
        <v>3</v>
      </c>
      <c r="C4" s="19">
        <v>36</v>
      </c>
      <c r="D4" s="68">
        <v>3</v>
      </c>
      <c r="E4" s="19">
        <v>3</v>
      </c>
      <c r="F4" s="19"/>
      <c r="G4" s="19"/>
      <c r="H4" s="7"/>
      <c r="I4" s="19">
        <v>7</v>
      </c>
      <c r="J4" s="19">
        <f>SUM(C4:I4)</f>
        <v>49</v>
      </c>
      <c r="K4" s="39"/>
      <c r="L4" s="39"/>
      <c r="M4" s="18"/>
    </row>
    <row r="5" spans="2:13" s="6" customFormat="1" ht="18.75">
      <c r="B5" s="7">
        <v>4</v>
      </c>
      <c r="C5" s="67">
        <v>36.5</v>
      </c>
      <c r="D5" s="19">
        <v>3</v>
      </c>
      <c r="E5" s="19">
        <v>3</v>
      </c>
      <c r="F5" s="19"/>
      <c r="G5" s="19"/>
      <c r="H5" s="7"/>
      <c r="I5" s="67">
        <v>9.5</v>
      </c>
      <c r="J5" s="67">
        <f>SUM(C5:I5)</f>
        <v>52</v>
      </c>
      <c r="K5" s="39"/>
      <c r="L5" s="39"/>
      <c r="M5" s="18"/>
    </row>
    <row r="6" spans="2:13" s="6" customFormat="1" ht="18.75">
      <c r="B6" s="7">
        <v>5</v>
      </c>
      <c r="C6" s="19">
        <v>24</v>
      </c>
      <c r="D6" s="67">
        <v>2.5</v>
      </c>
      <c r="E6" s="68">
        <v>3</v>
      </c>
      <c r="F6" s="19">
        <v>3</v>
      </c>
      <c r="G6" s="19">
        <v>9</v>
      </c>
      <c r="H6" s="7">
        <v>2</v>
      </c>
      <c r="I6" s="67">
        <v>3.5</v>
      </c>
      <c r="J6" s="67">
        <f>SUM(C6:I6)</f>
        <v>47</v>
      </c>
      <c r="K6" s="39"/>
      <c r="L6" s="39"/>
      <c r="M6" s="18"/>
    </row>
    <row r="7" spans="2:13" s="6" customFormat="1" ht="18.75">
      <c r="B7" s="7" t="s">
        <v>25</v>
      </c>
      <c r="C7" s="67">
        <f aca="true" t="shared" si="0" ref="C7:I7">SUM(C4:C6)</f>
        <v>96.5</v>
      </c>
      <c r="D7" s="67">
        <v>8.5</v>
      </c>
      <c r="E7" s="19">
        <f t="shared" si="0"/>
        <v>9</v>
      </c>
      <c r="F7" s="19">
        <f t="shared" si="0"/>
        <v>3</v>
      </c>
      <c r="G7" s="19">
        <f t="shared" si="0"/>
        <v>9</v>
      </c>
      <c r="H7" s="7">
        <f t="shared" si="0"/>
        <v>2</v>
      </c>
      <c r="I7" s="19">
        <f t="shared" si="0"/>
        <v>20</v>
      </c>
      <c r="J7" s="67">
        <f>J4+J5+J6</f>
        <v>148</v>
      </c>
      <c r="K7" s="39"/>
      <c r="L7" s="39"/>
      <c r="M7" s="18"/>
    </row>
    <row r="8" spans="2:13" s="6" customFormat="1" ht="18.75">
      <c r="B8" s="11"/>
      <c r="C8" s="40"/>
      <c r="D8" s="40"/>
      <c r="E8" s="40"/>
      <c r="F8" s="40"/>
      <c r="G8" s="40"/>
      <c r="H8" s="12"/>
      <c r="I8" s="40"/>
      <c r="J8" s="40"/>
      <c r="K8" s="39"/>
      <c r="L8" s="39"/>
      <c r="M8" s="18"/>
    </row>
    <row r="9" spans="2:13" s="6" customFormat="1" ht="18.75">
      <c r="B9" s="11"/>
      <c r="C9" s="40"/>
      <c r="D9" s="40"/>
      <c r="E9" s="40"/>
      <c r="F9" s="40"/>
      <c r="G9" s="40"/>
      <c r="H9" s="12"/>
      <c r="I9" s="40"/>
      <c r="J9" s="40"/>
      <c r="K9" s="39"/>
      <c r="L9" s="39"/>
      <c r="M9" s="18"/>
    </row>
    <row r="10" spans="2:13" s="6" customFormat="1" ht="18.75">
      <c r="B10" s="11"/>
      <c r="C10" s="1398" t="s">
        <v>119</v>
      </c>
      <c r="D10" s="1399"/>
      <c r="E10" s="1399"/>
      <c r="F10" s="72"/>
      <c r="G10" s="1398" t="s">
        <v>120</v>
      </c>
      <c r="H10" s="1400"/>
      <c r="I10" s="1400"/>
      <c r="J10" s="40"/>
      <c r="K10" s="39"/>
      <c r="L10" s="39"/>
      <c r="M10" s="18"/>
    </row>
    <row r="11" spans="2:13" s="6" customFormat="1" ht="99">
      <c r="B11" s="11"/>
      <c r="C11" s="73" t="s">
        <v>121</v>
      </c>
      <c r="D11" s="73" t="s">
        <v>73</v>
      </c>
      <c r="E11" s="73" t="s">
        <v>122</v>
      </c>
      <c r="F11" s="72"/>
      <c r="G11" s="73" t="s">
        <v>123</v>
      </c>
      <c r="H11" s="74" t="s">
        <v>124</v>
      </c>
      <c r="I11" s="75" t="s">
        <v>73</v>
      </c>
      <c r="J11" s="40"/>
      <c r="K11" s="39"/>
      <c r="L11" s="39"/>
      <c r="M11" s="18"/>
    </row>
    <row r="12" spans="2:13" s="6" customFormat="1" ht="56.25">
      <c r="B12" s="11"/>
      <c r="C12" s="9" t="s">
        <v>125</v>
      </c>
      <c r="D12" s="9">
        <v>15</v>
      </c>
      <c r="E12" s="9">
        <v>3</v>
      </c>
      <c r="F12" s="72"/>
      <c r="G12" s="9" t="s">
        <v>126</v>
      </c>
      <c r="H12" s="76" t="s">
        <v>127</v>
      </c>
      <c r="I12" s="77" t="s">
        <v>77</v>
      </c>
      <c r="J12" s="40"/>
      <c r="K12" s="39"/>
      <c r="L12" s="39"/>
      <c r="M12" s="18"/>
    </row>
    <row r="13" spans="2:13" s="6" customFormat="1" ht="18.75">
      <c r="B13" s="11"/>
      <c r="C13" s="40"/>
      <c r="D13" s="40"/>
      <c r="E13" s="40"/>
      <c r="F13" s="40"/>
      <c r="G13" s="40"/>
      <c r="H13" s="12"/>
      <c r="I13" s="40"/>
      <c r="J13" s="40"/>
      <c r="K13" s="39"/>
      <c r="L13" s="39"/>
      <c r="M13" s="18"/>
    </row>
    <row r="14" spans="2:13" s="6" customFormat="1" ht="18.75">
      <c r="B14" s="11"/>
      <c r="C14" s="40"/>
      <c r="D14" s="40"/>
      <c r="E14" s="40"/>
      <c r="F14" s="40"/>
      <c r="G14" s="40"/>
      <c r="H14" s="12"/>
      <c r="I14" s="40"/>
      <c r="J14" s="40"/>
      <c r="K14" s="39"/>
      <c r="L14" s="39"/>
      <c r="M14" s="18"/>
    </row>
    <row r="15" spans="2:13" s="6" customFormat="1" ht="18.75">
      <c r="B15" s="11"/>
      <c r="C15" s="40"/>
      <c r="D15" s="40"/>
      <c r="E15" s="40"/>
      <c r="F15" s="40"/>
      <c r="G15" s="40"/>
      <c r="H15" s="12"/>
      <c r="I15" s="40"/>
      <c r="J15" s="40"/>
      <c r="K15" s="39"/>
      <c r="L15" s="39"/>
      <c r="M15" s="18"/>
    </row>
    <row r="16" spans="2:13" s="6" customFormat="1" ht="18.75">
      <c r="B16" s="11"/>
      <c r="C16" s="40"/>
      <c r="D16" s="40"/>
      <c r="E16" s="40"/>
      <c r="F16" s="40"/>
      <c r="G16" s="40"/>
      <c r="H16" s="12"/>
      <c r="I16" s="40"/>
      <c r="J16" s="40"/>
      <c r="K16" s="39"/>
      <c r="L16" s="39"/>
      <c r="M16" s="18"/>
    </row>
    <row r="17" spans="1:13" ht="18.75">
      <c r="A17" s="23"/>
      <c r="B17" s="23"/>
      <c r="C17" s="23"/>
      <c r="D17" s="23"/>
      <c r="E17" s="20"/>
      <c r="F17" s="20"/>
      <c r="G17" s="20"/>
      <c r="H17" s="20"/>
      <c r="I17" s="23"/>
      <c r="J17" s="23"/>
      <c r="K17" s="26"/>
      <c r="L17" s="20"/>
      <c r="M17" s="20"/>
    </row>
    <row r="18" spans="1:13" s="6" customFormat="1" ht="18.75">
      <c r="A18" s="23"/>
      <c r="B18" s="23"/>
      <c r="C18" s="23"/>
      <c r="D18" s="23"/>
      <c r="E18" s="20"/>
      <c r="F18" s="20"/>
      <c r="G18" s="20"/>
      <c r="H18" s="20"/>
      <c r="I18" s="23"/>
      <c r="J18" s="23"/>
      <c r="K18" s="43"/>
      <c r="L18" s="43"/>
      <c r="M18" s="20"/>
    </row>
    <row r="19" spans="1:13" s="6" customFormat="1" ht="18.75">
      <c r="A19" s="17"/>
      <c r="B19" s="17"/>
      <c r="C19" s="17"/>
      <c r="D19" s="17"/>
      <c r="E19" s="20"/>
      <c r="F19" s="20"/>
      <c r="G19" s="20"/>
      <c r="H19" s="20"/>
      <c r="I19" s="26"/>
      <c r="J19" s="26"/>
      <c r="K19" s="18"/>
      <c r="L19" s="18"/>
      <c r="M19" s="18"/>
    </row>
    <row r="20" spans="1:13" s="6" customFormat="1" ht="18.75">
      <c r="A20" s="23"/>
      <c r="B20" s="41"/>
      <c r="C20" s="43"/>
      <c r="D20" s="43"/>
      <c r="E20" s="43"/>
      <c r="F20" s="43"/>
      <c r="G20" s="43"/>
      <c r="H20" s="43"/>
      <c r="I20" s="43"/>
      <c r="J20" s="43"/>
      <c r="K20" s="18"/>
      <c r="L20" s="18"/>
      <c r="M20" s="18"/>
    </row>
    <row r="21" spans="1:13" s="6" customFormat="1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8.75">
      <c r="A22" s="24"/>
      <c r="B22" s="24"/>
      <c r="C22" s="24"/>
      <c r="D22" s="24"/>
      <c r="E22" s="24"/>
      <c r="F22" s="24"/>
      <c r="G22" s="24"/>
      <c r="H22" s="24"/>
      <c r="I22" s="11"/>
      <c r="J22" s="11"/>
      <c r="K22" s="18"/>
      <c r="L22" s="18"/>
      <c r="M22" s="18"/>
    </row>
    <row r="23" spans="1:13" s="6" customFormat="1" ht="18.75">
      <c r="A23" s="24"/>
      <c r="B23" s="24"/>
      <c r="C23" s="24"/>
      <c r="D23" s="24"/>
      <c r="E23" s="24"/>
      <c r="F23" s="24"/>
      <c r="G23" s="24"/>
      <c r="H23" s="24"/>
      <c r="I23" s="11"/>
      <c r="J23" s="11"/>
      <c r="K23" s="18"/>
      <c r="L23" s="18"/>
      <c r="M23" s="18"/>
    </row>
    <row r="24" spans="1:13" s="6" customFormat="1" ht="18.75">
      <c r="A24" s="24"/>
      <c r="B24" s="24"/>
      <c r="C24" s="24"/>
      <c r="D24" s="24"/>
      <c r="E24" s="24"/>
      <c r="F24" s="24"/>
      <c r="G24" s="24"/>
      <c r="H24" s="24"/>
      <c r="I24" s="21"/>
      <c r="J24" s="11"/>
      <c r="K24" s="18"/>
      <c r="L24" s="18"/>
      <c r="M24" s="18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1"/>
      <c r="J25" s="11"/>
      <c r="K25" s="22"/>
      <c r="L25" s="22"/>
      <c r="M25" s="22"/>
    </row>
    <row r="26" spans="1:13" ht="18.75">
      <c r="A26" s="24"/>
      <c r="B26" s="24"/>
      <c r="C26" s="24"/>
      <c r="D26" s="24"/>
      <c r="E26" s="24"/>
      <c r="F26" s="24"/>
      <c r="G26" s="24"/>
      <c r="H26" s="24"/>
      <c r="I26" s="21"/>
      <c r="J26" s="11"/>
      <c r="K26" s="25"/>
      <c r="L26" s="22"/>
      <c r="M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.75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68"/>
  <sheetViews>
    <sheetView tabSelected="1" view="pageBreakPreview" zoomScale="80" zoomScaleNormal="70" zoomScaleSheetLayoutView="80" zoomScalePageLayoutView="0" workbookViewId="0" topLeftCell="A1">
      <pane xSplit="1" ySplit="7" topLeftCell="B2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38" sqref="W238"/>
    </sheetView>
  </sheetViews>
  <sheetFormatPr defaultColWidth="9.00390625" defaultRowHeight="12.75"/>
  <cols>
    <col min="1" max="1" width="10.00390625" style="32" customWidth="1"/>
    <col min="2" max="2" width="47.125" style="27" customWidth="1"/>
    <col min="3" max="3" width="7.625" style="33" customWidth="1"/>
    <col min="4" max="4" width="7.875" style="34" customWidth="1"/>
    <col min="5" max="5" width="6.25390625" style="34" customWidth="1"/>
    <col min="6" max="6" width="5.375" style="33" customWidth="1"/>
    <col min="7" max="7" width="10.00390625" style="33" customWidth="1"/>
    <col min="8" max="8" width="11.25390625" style="27" customWidth="1"/>
    <col min="9" max="9" width="9.375" style="27" customWidth="1"/>
    <col min="10" max="10" width="8.125" style="47" customWidth="1"/>
    <col min="11" max="11" width="6.25390625" style="27" customWidth="1"/>
    <col min="12" max="12" width="8.375" style="47" customWidth="1"/>
    <col min="13" max="13" width="8.875" style="27" customWidth="1"/>
    <col min="14" max="14" width="7.00390625" style="27" bestFit="1" customWidth="1"/>
    <col min="15" max="15" width="7.00390625" style="27" customWidth="1"/>
    <col min="16" max="17" width="7.75390625" style="31" bestFit="1" customWidth="1"/>
    <col min="18" max="18" width="7.75390625" style="31" customWidth="1"/>
    <col min="19" max="21" width="7.75390625" style="31" bestFit="1" customWidth="1"/>
    <col min="22" max="22" width="8.75390625" style="31" customWidth="1"/>
    <col min="23" max="16384" width="9.125" style="27" customWidth="1"/>
  </cols>
  <sheetData>
    <row r="1" spans="1:22" s="38" customFormat="1" ht="21" customHeight="1" thickBot="1">
      <c r="A1" s="1466" t="s">
        <v>218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8"/>
    </row>
    <row r="2" spans="1:22" ht="18.75" customHeight="1">
      <c r="A2" s="1472" t="s">
        <v>26</v>
      </c>
      <c r="B2" s="1469" t="s">
        <v>33</v>
      </c>
      <c r="C2" s="1425" t="s">
        <v>150</v>
      </c>
      <c r="D2" s="1426"/>
      <c r="E2" s="1427"/>
      <c r="F2" s="1428"/>
      <c r="G2" s="1460" t="s">
        <v>149</v>
      </c>
      <c r="H2" s="1475" t="s">
        <v>132</v>
      </c>
      <c r="I2" s="1475"/>
      <c r="J2" s="1475"/>
      <c r="K2" s="1475"/>
      <c r="L2" s="1475"/>
      <c r="M2" s="1476"/>
      <c r="N2" s="1495" t="s">
        <v>136</v>
      </c>
      <c r="O2" s="1496"/>
      <c r="P2" s="1496"/>
      <c r="Q2" s="1496"/>
      <c r="R2" s="1496"/>
      <c r="S2" s="1496"/>
      <c r="T2" s="1496"/>
      <c r="U2" s="1496"/>
      <c r="V2" s="1497"/>
    </row>
    <row r="3" spans="1:22" ht="24.75" customHeight="1" thickBot="1">
      <c r="A3" s="1473"/>
      <c r="B3" s="1470"/>
      <c r="C3" s="1429"/>
      <c r="D3" s="1430"/>
      <c r="E3" s="1431"/>
      <c r="F3" s="1432"/>
      <c r="G3" s="1461"/>
      <c r="H3" s="1464" t="s">
        <v>27</v>
      </c>
      <c r="I3" s="1501" t="s">
        <v>134</v>
      </c>
      <c r="J3" s="1501"/>
      <c r="K3" s="1501"/>
      <c r="L3" s="1501"/>
      <c r="M3" s="1444" t="s">
        <v>128</v>
      </c>
      <c r="N3" s="1498"/>
      <c r="O3" s="1499"/>
      <c r="P3" s="1499"/>
      <c r="Q3" s="1499"/>
      <c r="R3" s="1499"/>
      <c r="S3" s="1499"/>
      <c r="T3" s="1499"/>
      <c r="U3" s="1499"/>
      <c r="V3" s="1500"/>
    </row>
    <row r="4" spans="1:22" ht="18" customHeight="1" thickBot="1">
      <c r="A4" s="1473"/>
      <c r="B4" s="1470"/>
      <c r="C4" s="1435" t="s">
        <v>28</v>
      </c>
      <c r="D4" s="1463" t="s">
        <v>29</v>
      </c>
      <c r="E4" s="1433" t="s">
        <v>129</v>
      </c>
      <c r="F4" s="1434"/>
      <c r="G4" s="1461"/>
      <c r="H4" s="1464"/>
      <c r="I4" s="1464" t="s">
        <v>133</v>
      </c>
      <c r="J4" s="1492" t="s">
        <v>135</v>
      </c>
      <c r="K4" s="1493"/>
      <c r="L4" s="1494"/>
      <c r="M4" s="1444"/>
      <c r="N4" s="1451" t="s">
        <v>30</v>
      </c>
      <c r="O4" s="1452"/>
      <c r="P4" s="1453"/>
      <c r="Q4" s="1451" t="s">
        <v>31</v>
      </c>
      <c r="R4" s="1452"/>
      <c r="S4" s="1453"/>
      <c r="T4" s="1481" t="s">
        <v>32</v>
      </c>
      <c r="U4" s="1481"/>
      <c r="V4" s="1482"/>
    </row>
    <row r="5" spans="1:22" ht="16.5" thickBot="1">
      <c r="A5" s="1473"/>
      <c r="B5" s="1470"/>
      <c r="C5" s="1436"/>
      <c r="D5" s="1464"/>
      <c r="E5" s="1507" t="s">
        <v>130</v>
      </c>
      <c r="F5" s="1504" t="s">
        <v>131</v>
      </c>
      <c r="G5" s="1461"/>
      <c r="H5" s="1464"/>
      <c r="I5" s="1464"/>
      <c r="J5" s="1446" t="s">
        <v>53</v>
      </c>
      <c r="K5" s="1446" t="s">
        <v>54</v>
      </c>
      <c r="L5" s="1446" t="s">
        <v>55</v>
      </c>
      <c r="M5" s="1444"/>
      <c r="N5" s="297">
        <v>7</v>
      </c>
      <c r="O5" s="298">
        <v>8</v>
      </c>
      <c r="P5" s="299" t="s">
        <v>48</v>
      </c>
      <c r="Q5" s="297">
        <v>10</v>
      </c>
      <c r="R5" s="298">
        <v>11</v>
      </c>
      <c r="S5" s="299" t="s">
        <v>88</v>
      </c>
      <c r="T5" s="300">
        <v>13</v>
      </c>
      <c r="U5" s="298">
        <v>14</v>
      </c>
      <c r="V5" s="301">
        <v>15</v>
      </c>
    </row>
    <row r="6" spans="1:22" ht="16.5" thickBot="1">
      <c r="A6" s="1473"/>
      <c r="B6" s="1470"/>
      <c r="C6" s="1436"/>
      <c r="D6" s="1464"/>
      <c r="E6" s="1447"/>
      <c r="F6" s="1505"/>
      <c r="G6" s="1461"/>
      <c r="H6" s="1464"/>
      <c r="I6" s="1464"/>
      <c r="J6" s="1447"/>
      <c r="K6" s="1447"/>
      <c r="L6" s="1447"/>
      <c r="M6" s="1444"/>
      <c r="N6" s="1451"/>
      <c r="O6" s="1452"/>
      <c r="P6" s="1452"/>
      <c r="Q6" s="1452"/>
      <c r="R6" s="1452"/>
      <c r="S6" s="1452"/>
      <c r="T6" s="1452"/>
      <c r="U6" s="1452"/>
      <c r="V6" s="1453"/>
    </row>
    <row r="7" spans="1:22" ht="38.25" customHeight="1" thickBot="1">
      <c r="A7" s="1474"/>
      <c r="B7" s="1471"/>
      <c r="C7" s="1437"/>
      <c r="D7" s="1465"/>
      <c r="E7" s="1448"/>
      <c r="F7" s="1506"/>
      <c r="G7" s="1462"/>
      <c r="H7" s="1465"/>
      <c r="I7" s="1465"/>
      <c r="J7" s="1448"/>
      <c r="K7" s="1448"/>
      <c r="L7" s="1448"/>
      <c r="M7" s="1445"/>
      <c r="N7" s="293"/>
      <c r="O7" s="294"/>
      <c r="P7" s="295"/>
      <c r="Q7" s="293"/>
      <c r="R7" s="294"/>
      <c r="S7" s="295"/>
      <c r="T7" s="293"/>
      <c r="U7" s="294"/>
      <c r="V7" s="295"/>
    </row>
    <row r="8" spans="1:22" ht="16.5" thickBot="1">
      <c r="A8" s="290">
        <v>1</v>
      </c>
      <c r="B8" s="725">
        <v>2</v>
      </c>
      <c r="C8" s="296">
        <v>3</v>
      </c>
      <c r="D8" s="28">
        <v>4</v>
      </c>
      <c r="E8" s="28">
        <v>5</v>
      </c>
      <c r="F8" s="287">
        <v>6</v>
      </c>
      <c r="G8" s="291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292">
        <v>13</v>
      </c>
      <c r="N8" s="296">
        <v>20</v>
      </c>
      <c r="O8" s="28">
        <v>21</v>
      </c>
      <c r="P8" s="287">
        <v>22</v>
      </c>
      <c r="Q8" s="296">
        <v>23</v>
      </c>
      <c r="R8" s="28">
        <v>24</v>
      </c>
      <c r="S8" s="287">
        <v>25</v>
      </c>
      <c r="T8" s="296">
        <v>26</v>
      </c>
      <c r="U8" s="28">
        <v>27</v>
      </c>
      <c r="V8" s="287">
        <v>28</v>
      </c>
    </row>
    <row r="9" spans="1:22" ht="16.5" thickBot="1">
      <c r="A9" s="1478" t="s">
        <v>221</v>
      </c>
      <c r="B9" s="1479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80"/>
    </row>
    <row r="10" spans="1:22" ht="16.5" thickBot="1">
      <c r="A10" s="1456" t="s">
        <v>85</v>
      </c>
      <c r="B10" s="1457"/>
      <c r="C10" s="1457"/>
      <c r="D10" s="1457"/>
      <c r="E10" s="1457"/>
      <c r="F10" s="1457"/>
      <c r="G10" s="1457"/>
      <c r="H10" s="1457"/>
      <c r="I10" s="1457"/>
      <c r="J10" s="1457"/>
      <c r="K10" s="1457"/>
      <c r="L10" s="1457"/>
      <c r="M10" s="1457"/>
      <c r="N10" s="1457"/>
      <c r="O10" s="1457"/>
      <c r="P10" s="1457"/>
      <c r="Q10" s="1457"/>
      <c r="R10" s="1457"/>
      <c r="S10" s="1457"/>
      <c r="T10" s="1458"/>
      <c r="U10" s="1458"/>
      <c r="V10" s="1459"/>
    </row>
    <row r="11" spans="1:22" ht="31.5">
      <c r="A11" s="722" t="s">
        <v>186</v>
      </c>
      <c r="B11" s="316" t="s">
        <v>176</v>
      </c>
      <c r="C11" s="160" t="s">
        <v>177</v>
      </c>
      <c r="D11" s="161"/>
      <c r="E11" s="171"/>
      <c r="F11" s="321"/>
      <c r="G11" s="772">
        <v>5</v>
      </c>
      <c r="H11" s="764">
        <f aca="true" t="shared" si="0" ref="H11:H21">G11*30</f>
        <v>150</v>
      </c>
      <c r="I11" s="167"/>
      <c r="J11" s="167"/>
      <c r="K11" s="167"/>
      <c r="L11" s="167"/>
      <c r="M11" s="172"/>
      <c r="N11" s="661"/>
      <c r="O11" s="662"/>
      <c r="P11" s="172"/>
      <c r="Q11" s="661"/>
      <c r="R11" s="663"/>
      <c r="S11" s="996"/>
      <c r="T11" s="670"/>
      <c r="U11" s="670"/>
      <c r="V11" s="670"/>
    </row>
    <row r="12" spans="1:22" ht="15.75">
      <c r="A12" s="986"/>
      <c r="B12" s="987" t="s">
        <v>58</v>
      </c>
      <c r="C12" s="988"/>
      <c r="D12" s="988"/>
      <c r="E12" s="988"/>
      <c r="F12" s="989"/>
      <c r="G12" s="990">
        <v>2</v>
      </c>
      <c r="H12" s="991">
        <v>60</v>
      </c>
      <c r="I12" s="988"/>
      <c r="J12" s="988"/>
      <c r="K12" s="988"/>
      <c r="L12" s="988"/>
      <c r="M12" s="992"/>
      <c r="N12" s="664"/>
      <c r="O12" s="665"/>
      <c r="P12" s="289"/>
      <c r="Q12" s="664"/>
      <c r="R12" s="667"/>
      <c r="S12" s="997"/>
      <c r="T12" s="670"/>
      <c r="U12" s="670"/>
      <c r="V12" s="670"/>
    </row>
    <row r="13" spans="1:22" ht="15.75">
      <c r="A13" s="986"/>
      <c r="B13" s="987" t="s">
        <v>59</v>
      </c>
      <c r="C13" s="988"/>
      <c r="D13" s="988"/>
      <c r="E13" s="988"/>
      <c r="F13" s="989"/>
      <c r="G13" s="990">
        <v>3</v>
      </c>
      <c r="H13" s="991">
        <v>90</v>
      </c>
      <c r="I13" s="988"/>
      <c r="J13" s="988"/>
      <c r="K13" s="988"/>
      <c r="L13" s="988"/>
      <c r="M13" s="992"/>
      <c r="N13" s="664"/>
      <c r="O13" s="665"/>
      <c r="P13" s="289"/>
      <c r="Q13" s="664"/>
      <c r="R13" s="667"/>
      <c r="S13" s="997"/>
      <c r="T13" s="670"/>
      <c r="U13" s="670"/>
      <c r="V13" s="670"/>
    </row>
    <row r="14" spans="1:22" ht="15.75">
      <c r="A14" s="986"/>
      <c r="B14" s="993" t="s">
        <v>59</v>
      </c>
      <c r="C14" s="988"/>
      <c r="D14" s="988"/>
      <c r="E14" s="988"/>
      <c r="F14" s="989"/>
      <c r="G14" s="990">
        <v>1.5</v>
      </c>
      <c r="H14" s="991">
        <v>45</v>
      </c>
      <c r="I14" s="994" t="s">
        <v>155</v>
      </c>
      <c r="J14" s="988"/>
      <c r="K14" s="988"/>
      <c r="L14" s="994" t="s">
        <v>155</v>
      </c>
      <c r="M14" s="995">
        <v>39</v>
      </c>
      <c r="N14" s="664"/>
      <c r="O14" s="665"/>
      <c r="P14" s="289"/>
      <c r="Q14" s="664"/>
      <c r="R14" s="667"/>
      <c r="S14" s="997"/>
      <c r="T14" s="670"/>
      <c r="U14" s="998">
        <v>6</v>
      </c>
      <c r="V14" s="670"/>
    </row>
    <row r="15" spans="1:22" ht="15.75">
      <c r="A15" s="986"/>
      <c r="B15" s="993" t="s">
        <v>59</v>
      </c>
      <c r="C15" s="988"/>
      <c r="D15" s="994">
        <v>15</v>
      </c>
      <c r="E15" s="988"/>
      <c r="F15" s="989"/>
      <c r="G15" s="990">
        <v>1.5</v>
      </c>
      <c r="H15" s="991">
        <v>45</v>
      </c>
      <c r="I15" s="994" t="s">
        <v>155</v>
      </c>
      <c r="J15" s="988"/>
      <c r="K15" s="988"/>
      <c r="L15" s="994" t="s">
        <v>155</v>
      </c>
      <c r="M15" s="995">
        <v>39</v>
      </c>
      <c r="N15" s="664"/>
      <c r="O15" s="665"/>
      <c r="P15" s="289"/>
      <c r="Q15" s="664"/>
      <c r="R15" s="667"/>
      <c r="S15" s="997"/>
      <c r="T15" s="670"/>
      <c r="U15" s="670"/>
      <c r="V15" s="998">
        <v>6</v>
      </c>
    </row>
    <row r="16" spans="1:235" s="29" customFormat="1" ht="15.75">
      <c r="A16" s="723" t="s">
        <v>187</v>
      </c>
      <c r="B16" s="317" t="s">
        <v>178</v>
      </c>
      <c r="C16" s="322" t="s">
        <v>177</v>
      </c>
      <c r="D16" s="162"/>
      <c r="E16" s="98"/>
      <c r="F16" s="323"/>
      <c r="G16" s="773">
        <v>4.5</v>
      </c>
      <c r="H16" s="765">
        <f t="shared" si="0"/>
        <v>135</v>
      </c>
      <c r="I16" s="162"/>
      <c r="J16" s="168"/>
      <c r="K16" s="162"/>
      <c r="L16" s="162"/>
      <c r="M16" s="289"/>
      <c r="N16" s="664"/>
      <c r="O16" s="665"/>
      <c r="P16" s="289"/>
      <c r="Q16" s="666"/>
      <c r="R16" s="667"/>
      <c r="S16" s="668"/>
      <c r="T16" s="669"/>
      <c r="U16" s="670"/>
      <c r="V16" s="671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5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</row>
    <row r="17" spans="1:235" s="29" customFormat="1" ht="31.5">
      <c r="A17" s="723" t="s">
        <v>188</v>
      </c>
      <c r="B17" s="317" t="s">
        <v>179</v>
      </c>
      <c r="C17" s="305"/>
      <c r="D17" s="163" t="s">
        <v>180</v>
      </c>
      <c r="E17" s="98"/>
      <c r="F17" s="323"/>
      <c r="G17" s="774">
        <v>3</v>
      </c>
      <c r="H17" s="766">
        <f t="shared" si="0"/>
        <v>90</v>
      </c>
      <c r="I17" s="163"/>
      <c r="J17" s="163"/>
      <c r="K17" s="163"/>
      <c r="L17" s="163"/>
      <c r="M17" s="328"/>
      <c r="N17" s="672"/>
      <c r="O17" s="673"/>
      <c r="P17" s="674"/>
      <c r="Q17" s="672"/>
      <c r="R17" s="675"/>
      <c r="S17" s="676"/>
      <c r="T17" s="669"/>
      <c r="U17" s="670"/>
      <c r="V17" s="671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58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</row>
    <row r="18" spans="1:22" ht="31.5">
      <c r="A18" s="723" t="s">
        <v>189</v>
      </c>
      <c r="B18" s="317" t="s">
        <v>181</v>
      </c>
      <c r="C18" s="322" t="s">
        <v>177</v>
      </c>
      <c r="D18" s="164"/>
      <c r="E18" s="95"/>
      <c r="F18" s="324"/>
      <c r="G18" s="775">
        <v>3</v>
      </c>
      <c r="H18" s="766">
        <f t="shared" si="0"/>
        <v>90</v>
      </c>
      <c r="I18" s="163"/>
      <c r="J18" s="163"/>
      <c r="K18" s="163"/>
      <c r="L18" s="163"/>
      <c r="M18" s="328"/>
      <c r="N18" s="672"/>
      <c r="O18" s="673"/>
      <c r="P18" s="674"/>
      <c r="Q18" s="672"/>
      <c r="R18" s="675"/>
      <c r="S18" s="676"/>
      <c r="T18" s="669"/>
      <c r="U18" s="670"/>
      <c r="V18" s="671"/>
    </row>
    <row r="19" spans="1:22" ht="15.75">
      <c r="A19" s="723" t="s">
        <v>190</v>
      </c>
      <c r="B19" s="318" t="s">
        <v>182</v>
      </c>
      <c r="C19" s="325"/>
      <c r="D19" s="165"/>
      <c r="E19" s="95"/>
      <c r="F19" s="324"/>
      <c r="G19" s="774">
        <f>SUM(G20:G21)</f>
        <v>4.5</v>
      </c>
      <c r="H19" s="767">
        <f>SUM(H20:H21)</f>
        <v>135</v>
      </c>
      <c r="I19" s="162"/>
      <c r="J19" s="162"/>
      <c r="K19" s="165"/>
      <c r="L19" s="165"/>
      <c r="M19" s="289"/>
      <c r="N19" s="677"/>
      <c r="O19" s="678"/>
      <c r="P19" s="679"/>
      <c r="Q19" s="306"/>
      <c r="R19" s="173"/>
      <c r="S19" s="680"/>
      <c r="T19" s="669"/>
      <c r="U19" s="670"/>
      <c r="V19" s="671"/>
    </row>
    <row r="20" spans="1:22" s="59" customFormat="1" ht="15.75">
      <c r="A20" s="724"/>
      <c r="B20" s="319" t="s">
        <v>58</v>
      </c>
      <c r="C20" s="169"/>
      <c r="D20" s="164"/>
      <c r="E20" s="95"/>
      <c r="F20" s="324"/>
      <c r="G20" s="776">
        <v>3</v>
      </c>
      <c r="H20" s="768">
        <f t="shared" si="0"/>
        <v>90</v>
      </c>
      <c r="I20" s="163"/>
      <c r="J20" s="163"/>
      <c r="K20" s="163"/>
      <c r="L20" s="163"/>
      <c r="M20" s="328"/>
      <c r="N20" s="681"/>
      <c r="O20" s="682"/>
      <c r="P20" s="683"/>
      <c r="Q20" s="681"/>
      <c r="R20" s="684"/>
      <c r="S20" s="680"/>
      <c r="T20" s="669"/>
      <c r="U20" s="670"/>
      <c r="V20" s="671"/>
    </row>
    <row r="21" spans="1:22" s="59" customFormat="1" ht="16.5" thickBot="1">
      <c r="A21" s="724" t="s">
        <v>191</v>
      </c>
      <c r="B21" s="320" t="s">
        <v>59</v>
      </c>
      <c r="C21" s="325">
        <v>7</v>
      </c>
      <c r="D21" s="165"/>
      <c r="E21" s="95"/>
      <c r="F21" s="324"/>
      <c r="G21" s="775">
        <v>1.5</v>
      </c>
      <c r="H21" s="766">
        <f t="shared" si="0"/>
        <v>45</v>
      </c>
      <c r="I21" s="653">
        <f>SUM(J21:L21)</f>
        <v>6</v>
      </c>
      <c r="J21" s="653">
        <v>6</v>
      </c>
      <c r="K21" s="654"/>
      <c r="L21" s="654"/>
      <c r="M21" s="329">
        <f>H21-I21</f>
        <v>39</v>
      </c>
      <c r="N21" s="660">
        <v>6</v>
      </c>
      <c r="O21" s="685"/>
      <c r="P21" s="686"/>
      <c r="Q21" s="306"/>
      <c r="R21" s="173"/>
      <c r="S21" s="680"/>
      <c r="T21" s="669"/>
      <c r="U21" s="670"/>
      <c r="V21" s="671"/>
    </row>
    <row r="22" spans="1:22" ht="14.25" customHeight="1" thickBot="1">
      <c r="A22" s="1449" t="s">
        <v>36</v>
      </c>
      <c r="B22" s="1450"/>
      <c r="C22" s="326"/>
      <c r="D22" s="115"/>
      <c r="E22" s="115"/>
      <c r="F22" s="327"/>
      <c r="G22" s="777">
        <f>G$11+G$16+G$17+G$18+G$19</f>
        <v>20</v>
      </c>
      <c r="H22" s="769">
        <f aca="true" t="shared" si="1" ref="H22:M22">H$11+H$16+H$17+H$18+H$19</f>
        <v>600</v>
      </c>
      <c r="I22" s="697">
        <f t="shared" si="1"/>
        <v>0</v>
      </c>
      <c r="J22" s="697">
        <f t="shared" si="1"/>
        <v>0</v>
      </c>
      <c r="K22" s="697">
        <f t="shared" si="1"/>
        <v>0</v>
      </c>
      <c r="L22" s="697">
        <f t="shared" si="1"/>
        <v>0</v>
      </c>
      <c r="M22" s="699">
        <f t="shared" si="1"/>
        <v>0</v>
      </c>
      <c r="N22" s="694">
        <f>SUM(N11:N21)</f>
        <v>6</v>
      </c>
      <c r="O22" s="694"/>
      <c r="P22" s="694"/>
      <c r="Q22" s="694"/>
      <c r="R22" s="694"/>
      <c r="S22" s="694"/>
      <c r="T22" s="694"/>
      <c r="U22" s="694">
        <f>SUM(U11:U21)</f>
        <v>6</v>
      </c>
      <c r="V22" s="694">
        <f>SUM(V11:V21)</f>
        <v>6</v>
      </c>
    </row>
    <row r="23" spans="1:22" ht="17.25" customHeight="1" thickBot="1">
      <c r="A23" s="1454" t="s">
        <v>86</v>
      </c>
      <c r="B23" s="1455"/>
      <c r="C23" s="326"/>
      <c r="D23" s="115"/>
      <c r="E23" s="115"/>
      <c r="F23" s="327"/>
      <c r="G23" s="778">
        <f>SUMIF($B$11:$B$21,"на базі ВНЗ 1 рівня",G$11:G$21)+G$16+G$17+G$18</f>
        <v>15.5</v>
      </c>
      <c r="H23" s="770">
        <f>SUMIF($B$11:$B$21,"на базі ВНЗ 1 рівня",H$11:H$21)+H$16+H$17+H$18</f>
        <v>465</v>
      </c>
      <c r="I23" s="117"/>
      <c r="J23" s="118"/>
      <c r="K23" s="117"/>
      <c r="L23" s="118"/>
      <c r="M23" s="331"/>
      <c r="N23" s="687"/>
      <c r="O23" s="688"/>
      <c r="P23" s="689"/>
      <c r="Q23" s="690"/>
      <c r="R23" s="691"/>
      <c r="S23" s="689"/>
      <c r="T23" s="690"/>
      <c r="U23" s="691"/>
      <c r="V23" s="689"/>
    </row>
    <row r="24" spans="1:22" ht="17.25" customHeight="1" thickBot="1">
      <c r="A24" s="1454" t="s">
        <v>362</v>
      </c>
      <c r="B24" s="1477"/>
      <c r="C24" s="326"/>
      <c r="D24" s="115"/>
      <c r="E24" s="115"/>
      <c r="F24" s="656"/>
      <c r="G24" s="779">
        <f>G$21+G13</f>
        <v>4.5</v>
      </c>
      <c r="H24" s="771">
        <f aca="true" t="shared" si="2" ref="H24:M24">H$21</f>
        <v>45</v>
      </c>
      <c r="I24" s="698">
        <f t="shared" si="2"/>
        <v>6</v>
      </c>
      <c r="J24" s="698">
        <f t="shared" si="2"/>
        <v>6</v>
      </c>
      <c r="K24" s="698">
        <f t="shared" si="2"/>
        <v>0</v>
      </c>
      <c r="L24" s="698">
        <f t="shared" si="2"/>
        <v>0</v>
      </c>
      <c r="M24" s="700">
        <f t="shared" si="2"/>
        <v>39</v>
      </c>
      <c r="N24" s="692">
        <f>N22</f>
        <v>6</v>
      </c>
      <c r="O24" s="695">
        <f aca="true" t="shared" si="3" ref="O24:T24">O22</f>
        <v>0</v>
      </c>
      <c r="P24" s="696">
        <f t="shared" si="3"/>
        <v>0</v>
      </c>
      <c r="Q24" s="693">
        <f t="shared" si="3"/>
        <v>0</v>
      </c>
      <c r="R24" s="695">
        <f t="shared" si="3"/>
        <v>0</v>
      </c>
      <c r="S24" s="696">
        <f t="shared" si="3"/>
        <v>0</v>
      </c>
      <c r="T24" s="693">
        <f t="shared" si="3"/>
        <v>0</v>
      </c>
      <c r="U24" s="999">
        <v>6</v>
      </c>
      <c r="V24" s="1000">
        <v>6</v>
      </c>
    </row>
    <row r="25" spans="1:22" ht="18.75" customHeight="1" thickBot="1">
      <c r="A25" s="1518" t="s">
        <v>89</v>
      </c>
      <c r="B25" s="1519"/>
      <c r="C25" s="1519"/>
      <c r="D25" s="1519"/>
      <c r="E25" s="1519"/>
      <c r="F25" s="1519"/>
      <c r="G25" s="1519"/>
      <c r="H25" s="1519"/>
      <c r="I25" s="1519"/>
      <c r="J25" s="1519"/>
      <c r="K25" s="1519"/>
      <c r="L25" s="1519"/>
      <c r="M25" s="1519"/>
      <c r="N25" s="1519"/>
      <c r="O25" s="1519"/>
      <c r="P25" s="1519"/>
      <c r="Q25" s="1519"/>
      <c r="R25" s="1519"/>
      <c r="S25" s="1519"/>
      <c r="T25" s="1519"/>
      <c r="U25" s="1519"/>
      <c r="V25" s="1520"/>
    </row>
    <row r="26" spans="1:22" ht="31.5">
      <c r="A26" s="722" t="s">
        <v>192</v>
      </c>
      <c r="B26" s="332" t="s">
        <v>68</v>
      </c>
      <c r="C26" s="710"/>
      <c r="D26" s="344"/>
      <c r="E26" s="344"/>
      <c r="F26" s="716"/>
      <c r="G26" s="786">
        <f>SUM(G$27:G$28)</f>
        <v>4.5</v>
      </c>
      <c r="H26" s="780">
        <f>SUM(H$27:H$28)</f>
        <v>135</v>
      </c>
      <c r="I26" s="345"/>
      <c r="J26" s="346"/>
      <c r="K26" s="347"/>
      <c r="L26" s="346"/>
      <c r="M26" s="709"/>
      <c r="N26" s="702"/>
      <c r="O26" s="171"/>
      <c r="P26" s="353"/>
      <c r="Q26" s="357"/>
      <c r="R26" s="244"/>
      <c r="S26" s="353"/>
      <c r="T26" s="357"/>
      <c r="U26" s="244"/>
      <c r="V26" s="353"/>
    </row>
    <row r="27" spans="1:22" ht="15.75">
      <c r="A27" s="726"/>
      <c r="B27" s="333" t="s">
        <v>58</v>
      </c>
      <c r="C27" s="711"/>
      <c r="D27" s="124"/>
      <c r="E27" s="124"/>
      <c r="F27" s="717"/>
      <c r="G27" s="790">
        <v>1.5</v>
      </c>
      <c r="H27" s="982">
        <f aca="true" t="shared" si="4" ref="H27:H85">$G27*30</f>
        <v>45</v>
      </c>
      <c r="I27" s="125"/>
      <c r="J27" s="126"/>
      <c r="K27" s="127"/>
      <c r="L27" s="126"/>
      <c r="M27" s="701"/>
      <c r="N27" s="703"/>
      <c r="O27" s="98"/>
      <c r="P27" s="311"/>
      <c r="Q27" s="307"/>
      <c r="R27" s="100"/>
      <c r="S27" s="311"/>
      <c r="T27" s="307"/>
      <c r="U27" s="100"/>
      <c r="V27" s="311"/>
    </row>
    <row r="28" spans="1:22" s="59" customFormat="1" ht="15.75">
      <c r="A28" s="723" t="s">
        <v>225</v>
      </c>
      <c r="B28" s="334" t="s">
        <v>59</v>
      </c>
      <c r="C28" s="711"/>
      <c r="D28" s="132">
        <v>10</v>
      </c>
      <c r="E28" s="131"/>
      <c r="F28" s="718"/>
      <c r="G28" s="788">
        <v>3</v>
      </c>
      <c r="H28" s="765">
        <f t="shared" si="4"/>
        <v>90</v>
      </c>
      <c r="I28" s="131">
        <v>12</v>
      </c>
      <c r="J28" s="128" t="s">
        <v>139</v>
      </c>
      <c r="K28" s="132"/>
      <c r="L28" s="128" t="s">
        <v>157</v>
      </c>
      <c r="M28" s="701">
        <f>$H28-$I28</f>
        <v>78</v>
      </c>
      <c r="N28" s="704"/>
      <c r="O28" s="103"/>
      <c r="P28" s="355"/>
      <c r="Q28" s="358" t="s">
        <v>156</v>
      </c>
      <c r="R28" s="105"/>
      <c r="S28" s="355"/>
      <c r="T28" s="358"/>
      <c r="U28" s="105"/>
      <c r="V28" s="355"/>
    </row>
    <row r="29" spans="1:22" ht="31.5">
      <c r="A29" s="723" t="s">
        <v>193</v>
      </c>
      <c r="B29" s="335" t="s">
        <v>71</v>
      </c>
      <c r="C29" s="711"/>
      <c r="D29" s="124"/>
      <c r="E29" s="124"/>
      <c r="F29" s="717"/>
      <c r="G29" s="788">
        <f>SUM(G$30:G$31)</f>
        <v>3.5</v>
      </c>
      <c r="H29" s="782">
        <f>SUM(H$30:H$31)</f>
        <v>105</v>
      </c>
      <c r="I29" s="125"/>
      <c r="J29" s="126"/>
      <c r="K29" s="127"/>
      <c r="L29" s="126"/>
      <c r="M29" s="701"/>
      <c r="N29" s="705"/>
      <c r="O29" s="96"/>
      <c r="P29" s="311"/>
      <c r="Q29" s="307"/>
      <c r="R29" s="100"/>
      <c r="S29" s="311"/>
      <c r="T29" s="307"/>
      <c r="U29" s="100"/>
      <c r="V29" s="311"/>
    </row>
    <row r="30" spans="1:22" ht="15.75">
      <c r="A30" s="726"/>
      <c r="B30" s="333" t="s">
        <v>58</v>
      </c>
      <c r="C30" s="711"/>
      <c r="D30" s="124"/>
      <c r="E30" s="124"/>
      <c r="F30" s="717"/>
      <c r="G30" s="787">
        <v>0.5</v>
      </c>
      <c r="H30" s="781">
        <f t="shared" si="4"/>
        <v>15</v>
      </c>
      <c r="I30" s="125"/>
      <c r="J30" s="126"/>
      <c r="K30" s="127"/>
      <c r="L30" s="126"/>
      <c r="M30" s="701"/>
      <c r="N30" s="705"/>
      <c r="O30" s="96"/>
      <c r="P30" s="311"/>
      <c r="Q30" s="307"/>
      <c r="R30" s="100"/>
      <c r="S30" s="311"/>
      <c r="T30" s="307"/>
      <c r="U30" s="100"/>
      <c r="V30" s="311"/>
    </row>
    <row r="31" spans="1:22" s="59" customFormat="1" ht="15.75">
      <c r="A31" s="723" t="s">
        <v>194</v>
      </c>
      <c r="B31" s="334" t="s">
        <v>59</v>
      </c>
      <c r="C31" s="712">
        <v>12</v>
      </c>
      <c r="D31" s="131"/>
      <c r="E31" s="131"/>
      <c r="F31" s="718"/>
      <c r="G31" s="788">
        <v>3</v>
      </c>
      <c r="H31" s="765">
        <f t="shared" si="4"/>
        <v>90</v>
      </c>
      <c r="I31" s="131">
        <v>12</v>
      </c>
      <c r="J31" s="132">
        <v>8</v>
      </c>
      <c r="K31" s="132"/>
      <c r="L31" s="104">
        <v>4</v>
      </c>
      <c r="M31" s="701">
        <f>$H31-$I31</f>
        <v>78</v>
      </c>
      <c r="N31" s="706"/>
      <c r="O31" s="102"/>
      <c r="P31" s="355"/>
      <c r="Q31" s="358"/>
      <c r="R31" s="105"/>
      <c r="S31" s="355" t="s">
        <v>156</v>
      </c>
      <c r="T31" s="361"/>
      <c r="U31" s="105"/>
      <c r="V31" s="355"/>
    </row>
    <row r="32" spans="1:22" ht="15.75">
      <c r="A32" s="723" t="s">
        <v>195</v>
      </c>
      <c r="B32" s="335" t="s">
        <v>69</v>
      </c>
      <c r="C32" s="711"/>
      <c r="D32" s="124"/>
      <c r="E32" s="124"/>
      <c r="F32" s="717"/>
      <c r="G32" s="788">
        <f>SUM(G$33:G$35)</f>
        <v>9</v>
      </c>
      <c r="H32" s="782">
        <f>SUM(H$33:H$35)</f>
        <v>270</v>
      </c>
      <c r="I32" s="125"/>
      <c r="J32" s="126"/>
      <c r="K32" s="127"/>
      <c r="L32" s="126"/>
      <c r="M32" s="701"/>
      <c r="N32" s="703"/>
      <c r="O32" s="98"/>
      <c r="P32" s="311"/>
      <c r="Q32" s="307"/>
      <c r="R32" s="100"/>
      <c r="S32" s="311"/>
      <c r="T32" s="307"/>
      <c r="U32" s="100"/>
      <c r="V32" s="311"/>
    </row>
    <row r="33" spans="1:22" ht="15.75">
      <c r="A33" s="726"/>
      <c r="B33" s="333" t="s">
        <v>58</v>
      </c>
      <c r="C33" s="711"/>
      <c r="D33" s="124"/>
      <c r="E33" s="124"/>
      <c r="F33" s="717"/>
      <c r="G33" s="787">
        <v>2</v>
      </c>
      <c r="H33" s="781">
        <f t="shared" si="4"/>
        <v>60</v>
      </c>
      <c r="I33" s="125"/>
      <c r="J33" s="126"/>
      <c r="K33" s="127"/>
      <c r="L33" s="126"/>
      <c r="M33" s="701"/>
      <c r="N33" s="703"/>
      <c r="O33" s="98"/>
      <c r="P33" s="311"/>
      <c r="Q33" s="307"/>
      <c r="R33" s="100"/>
      <c r="S33" s="311"/>
      <c r="T33" s="307"/>
      <c r="U33" s="100"/>
      <c r="V33" s="311"/>
    </row>
    <row r="34" spans="1:22" s="59" customFormat="1" ht="15.75">
      <c r="A34" s="726" t="s">
        <v>196</v>
      </c>
      <c r="B34" s="334" t="s">
        <v>59</v>
      </c>
      <c r="C34" s="712">
        <v>10</v>
      </c>
      <c r="D34" s="131"/>
      <c r="E34" s="131"/>
      <c r="F34" s="718"/>
      <c r="G34" s="788">
        <v>4.5</v>
      </c>
      <c r="H34" s="765">
        <f t="shared" si="4"/>
        <v>135</v>
      </c>
      <c r="I34" s="131">
        <v>18</v>
      </c>
      <c r="J34" s="128" t="s">
        <v>137</v>
      </c>
      <c r="K34" s="132"/>
      <c r="L34" s="105" t="s">
        <v>159</v>
      </c>
      <c r="M34" s="701">
        <f>$H34-$I34</f>
        <v>117</v>
      </c>
      <c r="N34" s="704"/>
      <c r="O34" s="103"/>
      <c r="P34" s="355"/>
      <c r="Q34" s="358" t="s">
        <v>91</v>
      </c>
      <c r="R34" s="105"/>
      <c r="S34" s="355"/>
      <c r="T34" s="358"/>
      <c r="U34" s="105"/>
      <c r="V34" s="355"/>
    </row>
    <row r="35" spans="1:22" s="59" customFormat="1" ht="15.75">
      <c r="A35" s="723"/>
      <c r="B35" s="336" t="s">
        <v>52</v>
      </c>
      <c r="C35" s="711"/>
      <c r="D35" s="124"/>
      <c r="E35" s="124"/>
      <c r="F35" s="717"/>
      <c r="G35" s="789">
        <f>SUM(G$36:G$37)</f>
        <v>2.5</v>
      </c>
      <c r="H35" s="783">
        <f>SUM(H$36:H$37)</f>
        <v>75</v>
      </c>
      <c r="I35" s="124"/>
      <c r="J35" s="123"/>
      <c r="K35" s="122"/>
      <c r="L35" s="100"/>
      <c r="M35" s="701"/>
      <c r="N35" s="703"/>
      <c r="O35" s="98"/>
      <c r="P35" s="311"/>
      <c r="Q35" s="307"/>
      <c r="R35" s="100"/>
      <c r="S35" s="311"/>
      <c r="T35" s="307"/>
      <c r="U35" s="100"/>
      <c r="V35" s="311"/>
    </row>
    <row r="36" spans="1:22" s="59" customFormat="1" ht="15.75">
      <c r="A36" s="726"/>
      <c r="B36" s="333" t="s">
        <v>58</v>
      </c>
      <c r="C36" s="711"/>
      <c r="D36" s="124"/>
      <c r="E36" s="124"/>
      <c r="F36" s="717"/>
      <c r="G36" s="790">
        <v>1</v>
      </c>
      <c r="H36" s="781">
        <f t="shared" si="4"/>
        <v>30</v>
      </c>
      <c r="I36" s="124"/>
      <c r="J36" s="123"/>
      <c r="K36" s="122"/>
      <c r="L36" s="100"/>
      <c r="M36" s="701"/>
      <c r="N36" s="703"/>
      <c r="O36" s="98"/>
      <c r="P36" s="311"/>
      <c r="Q36" s="307"/>
      <c r="R36" s="100"/>
      <c r="S36" s="311"/>
      <c r="T36" s="307"/>
      <c r="U36" s="100"/>
      <c r="V36" s="311"/>
    </row>
    <row r="37" spans="1:22" s="59" customFormat="1" ht="15.75">
      <c r="A37" s="723" t="s">
        <v>226</v>
      </c>
      <c r="B37" s="334" t="s">
        <v>59</v>
      </c>
      <c r="C37" s="711"/>
      <c r="D37" s="124"/>
      <c r="E37" s="132">
        <v>12</v>
      </c>
      <c r="F37" s="718"/>
      <c r="G37" s="791">
        <v>1.5</v>
      </c>
      <c r="H37" s="765">
        <f t="shared" si="4"/>
        <v>45</v>
      </c>
      <c r="I37" s="131">
        <v>12</v>
      </c>
      <c r="J37" s="128"/>
      <c r="K37" s="132"/>
      <c r="L37" s="105" t="s">
        <v>50</v>
      </c>
      <c r="M37" s="701">
        <f>$H37-$I37</f>
        <v>33</v>
      </c>
      <c r="N37" s="704"/>
      <c r="O37" s="103"/>
      <c r="P37" s="355"/>
      <c r="Q37" s="358"/>
      <c r="R37" s="105"/>
      <c r="S37" s="355" t="s">
        <v>50</v>
      </c>
      <c r="T37" s="358"/>
      <c r="U37" s="105"/>
      <c r="V37" s="355"/>
    </row>
    <row r="38" spans="1:22" ht="18.75" customHeight="1">
      <c r="A38" s="723" t="s">
        <v>197</v>
      </c>
      <c r="B38" s="337" t="s">
        <v>227</v>
      </c>
      <c r="C38" s="711"/>
      <c r="D38" s="124"/>
      <c r="E38" s="124"/>
      <c r="F38" s="717"/>
      <c r="G38" s="872">
        <v>3</v>
      </c>
      <c r="H38" s="873">
        <f t="shared" si="4"/>
        <v>90</v>
      </c>
      <c r="I38" s="125"/>
      <c r="J38" s="126"/>
      <c r="K38" s="127"/>
      <c r="L38" s="126"/>
      <c r="M38" s="701"/>
      <c r="N38" s="703"/>
      <c r="O38" s="98"/>
      <c r="P38" s="311"/>
      <c r="Q38" s="307"/>
      <c r="R38" s="100"/>
      <c r="S38" s="311"/>
      <c r="T38" s="307"/>
      <c r="U38" s="100"/>
      <c r="V38" s="311"/>
    </row>
    <row r="39" spans="1:22" ht="31.5">
      <c r="A39" s="723" t="s">
        <v>198</v>
      </c>
      <c r="B39" s="335" t="s">
        <v>70</v>
      </c>
      <c r="C39" s="711"/>
      <c r="D39" s="124"/>
      <c r="E39" s="124"/>
      <c r="F39" s="717"/>
      <c r="G39" s="788">
        <f>SUM(G$40:G$41)</f>
        <v>8</v>
      </c>
      <c r="H39" s="782">
        <f>SUM(H$40:H$41)</f>
        <v>240</v>
      </c>
      <c r="I39" s="125"/>
      <c r="J39" s="126"/>
      <c r="K39" s="127"/>
      <c r="L39" s="126"/>
      <c r="M39" s="701"/>
      <c r="N39" s="703"/>
      <c r="O39" s="98"/>
      <c r="P39" s="311"/>
      <c r="Q39" s="307"/>
      <c r="R39" s="100"/>
      <c r="S39" s="311"/>
      <c r="T39" s="307"/>
      <c r="U39" s="100"/>
      <c r="V39" s="311"/>
    </row>
    <row r="40" spans="1:22" ht="15.75">
      <c r="A40" s="726"/>
      <c r="B40" s="333" t="s">
        <v>58</v>
      </c>
      <c r="C40" s="711"/>
      <c r="D40" s="124"/>
      <c r="E40" s="124"/>
      <c r="F40" s="717"/>
      <c r="G40" s="787">
        <v>3.5</v>
      </c>
      <c r="H40" s="781">
        <f t="shared" si="4"/>
        <v>105</v>
      </c>
      <c r="I40" s="125"/>
      <c r="J40" s="126"/>
      <c r="K40" s="127"/>
      <c r="L40" s="126"/>
      <c r="M40" s="701"/>
      <c r="N40" s="703"/>
      <c r="O40" s="98"/>
      <c r="P40" s="311"/>
      <c r="Q40" s="307"/>
      <c r="R40" s="100"/>
      <c r="S40" s="311"/>
      <c r="T40" s="307"/>
      <c r="U40" s="100"/>
      <c r="V40" s="311"/>
    </row>
    <row r="41" spans="1:22" s="59" customFormat="1" ht="15.75">
      <c r="A41" s="723" t="s">
        <v>199</v>
      </c>
      <c r="B41" s="334" t="s">
        <v>59</v>
      </c>
      <c r="C41" s="712">
        <v>12</v>
      </c>
      <c r="D41" s="124"/>
      <c r="E41" s="124"/>
      <c r="F41" s="717"/>
      <c r="G41" s="788">
        <v>4.5</v>
      </c>
      <c r="H41" s="765">
        <f t="shared" si="4"/>
        <v>135</v>
      </c>
      <c r="I41" s="131">
        <v>12</v>
      </c>
      <c r="J41" s="132">
        <v>8</v>
      </c>
      <c r="K41" s="132"/>
      <c r="L41" s="104">
        <v>4</v>
      </c>
      <c r="M41" s="701">
        <f>$H41-$I41</f>
        <v>123</v>
      </c>
      <c r="N41" s="703"/>
      <c r="O41" s="98"/>
      <c r="P41" s="311"/>
      <c r="Q41" s="307"/>
      <c r="R41" s="100"/>
      <c r="S41" s="355" t="s">
        <v>160</v>
      </c>
      <c r="T41" s="307"/>
      <c r="U41" s="100"/>
      <c r="V41" s="311"/>
    </row>
    <row r="42" spans="1:22" ht="18.75" customHeight="1">
      <c r="A42" s="723" t="s">
        <v>200</v>
      </c>
      <c r="B42" s="335" t="s">
        <v>63</v>
      </c>
      <c r="C42" s="711"/>
      <c r="D42" s="124"/>
      <c r="E42" s="124"/>
      <c r="F42" s="717"/>
      <c r="G42" s="788">
        <f>SUM(G$43:G$44)</f>
        <v>7</v>
      </c>
      <c r="H42" s="782">
        <f>SUM(H$43:H$44)</f>
        <v>210</v>
      </c>
      <c r="I42" s="124"/>
      <c r="J42" s="123"/>
      <c r="K42" s="141"/>
      <c r="L42" s="123"/>
      <c r="M42" s="701"/>
      <c r="N42" s="703"/>
      <c r="O42" s="98"/>
      <c r="P42" s="311"/>
      <c r="Q42" s="307"/>
      <c r="R42" s="100"/>
      <c r="S42" s="311"/>
      <c r="T42" s="307"/>
      <c r="U42" s="100"/>
      <c r="V42" s="311"/>
    </row>
    <row r="43" spans="1:22" ht="18.75" customHeight="1">
      <c r="A43" s="724"/>
      <c r="B43" s="333" t="s">
        <v>58</v>
      </c>
      <c r="C43" s="711"/>
      <c r="D43" s="124"/>
      <c r="E43" s="124"/>
      <c r="F43" s="717"/>
      <c r="G43" s="787">
        <v>2.5</v>
      </c>
      <c r="H43" s="781">
        <f t="shared" si="4"/>
        <v>75</v>
      </c>
      <c r="I43" s="124"/>
      <c r="J43" s="123"/>
      <c r="K43" s="141"/>
      <c r="L43" s="123"/>
      <c r="M43" s="701"/>
      <c r="N43" s="703"/>
      <c r="O43" s="98"/>
      <c r="P43" s="311"/>
      <c r="Q43" s="307"/>
      <c r="R43" s="100"/>
      <c r="S43" s="311"/>
      <c r="T43" s="307"/>
      <c r="U43" s="100"/>
      <c r="V43" s="311"/>
    </row>
    <row r="44" spans="1:22" s="59" customFormat="1" ht="18.75" customHeight="1">
      <c r="A44" s="723" t="s">
        <v>237</v>
      </c>
      <c r="B44" s="334" t="s">
        <v>59</v>
      </c>
      <c r="C44" s="711"/>
      <c r="D44" s="124"/>
      <c r="E44" s="124"/>
      <c r="F44" s="717"/>
      <c r="G44" s="788">
        <f>SUM(G$45:G$46)</f>
        <v>4.5</v>
      </c>
      <c r="H44" s="782">
        <f>SUM(H$45:H$46)</f>
        <v>135</v>
      </c>
      <c r="I44" s="715">
        <f>SUM(I$45:I$46)</f>
        <v>18</v>
      </c>
      <c r="J44" s="132">
        <v>6</v>
      </c>
      <c r="K44" s="142">
        <v>12</v>
      </c>
      <c r="L44" s="128"/>
      <c r="M44" s="701">
        <f>SUM(M$45:M$46)</f>
        <v>117</v>
      </c>
      <c r="N44" s="704"/>
      <c r="O44" s="103"/>
      <c r="P44" s="355"/>
      <c r="Q44" s="307"/>
      <c r="R44" s="100"/>
      <c r="S44" s="311"/>
      <c r="T44" s="307"/>
      <c r="U44" s="100"/>
      <c r="V44" s="311"/>
    </row>
    <row r="45" spans="1:22" s="59" customFormat="1" ht="18.75" customHeight="1">
      <c r="A45" s="723" t="s">
        <v>238</v>
      </c>
      <c r="B45" s="334" t="s">
        <v>59</v>
      </c>
      <c r="C45" s="711"/>
      <c r="D45" s="131">
        <v>7</v>
      </c>
      <c r="E45" s="131"/>
      <c r="F45" s="717"/>
      <c r="G45" s="788">
        <v>2</v>
      </c>
      <c r="H45" s="765">
        <f t="shared" si="4"/>
        <v>60</v>
      </c>
      <c r="I45" s="131">
        <v>6</v>
      </c>
      <c r="J45" s="128" t="s">
        <v>161</v>
      </c>
      <c r="K45" s="142" t="s">
        <v>140</v>
      </c>
      <c r="L45" s="103"/>
      <c r="M45" s="701">
        <f>$H45-$I45</f>
        <v>54</v>
      </c>
      <c r="N45" s="704" t="s">
        <v>155</v>
      </c>
      <c r="O45" s="103"/>
      <c r="P45" s="355"/>
      <c r="Q45" s="307"/>
      <c r="R45" s="100"/>
      <c r="S45" s="311"/>
      <c r="T45" s="307"/>
      <c r="U45" s="100"/>
      <c r="V45" s="311"/>
    </row>
    <row r="46" spans="1:22" s="59" customFormat="1" ht="18.75" customHeight="1">
      <c r="A46" s="723" t="s">
        <v>239</v>
      </c>
      <c r="B46" s="334" t="s">
        <v>59</v>
      </c>
      <c r="C46" s="712">
        <v>9</v>
      </c>
      <c r="D46" s="124"/>
      <c r="E46" s="124"/>
      <c r="F46" s="717"/>
      <c r="G46" s="788">
        <v>2.5</v>
      </c>
      <c r="H46" s="765">
        <f t="shared" si="4"/>
        <v>75</v>
      </c>
      <c r="I46" s="131">
        <v>12</v>
      </c>
      <c r="J46" s="128" t="s">
        <v>157</v>
      </c>
      <c r="K46" s="128" t="s">
        <v>139</v>
      </c>
      <c r="L46" s="103"/>
      <c r="M46" s="701">
        <f>$H46-$I46</f>
        <v>63</v>
      </c>
      <c r="N46" s="704"/>
      <c r="O46" s="103"/>
      <c r="P46" s="355" t="s">
        <v>156</v>
      </c>
      <c r="Q46" s="307"/>
      <c r="R46" s="100"/>
      <c r="S46" s="311"/>
      <c r="T46" s="307"/>
      <c r="U46" s="100"/>
      <c r="V46" s="311"/>
    </row>
    <row r="47" spans="1:22" ht="15.75">
      <c r="A47" s="723" t="s">
        <v>201</v>
      </c>
      <c r="B47" s="335" t="s">
        <v>61</v>
      </c>
      <c r="C47" s="711"/>
      <c r="D47" s="124"/>
      <c r="E47" s="124"/>
      <c r="F47" s="717"/>
      <c r="G47" s="788">
        <f>SUM(G$48:G$49)</f>
        <v>19</v>
      </c>
      <c r="H47" s="782">
        <f>SUM(H$48:H$49)</f>
        <v>570</v>
      </c>
      <c r="I47" s="124"/>
      <c r="J47" s="123"/>
      <c r="K47" s="141"/>
      <c r="L47" s="123"/>
      <c r="M47" s="701"/>
      <c r="N47" s="703"/>
      <c r="O47" s="98"/>
      <c r="P47" s="311"/>
      <c r="Q47" s="307"/>
      <c r="R47" s="100"/>
      <c r="S47" s="311"/>
      <c r="T47" s="307"/>
      <c r="U47" s="100"/>
      <c r="V47" s="311"/>
    </row>
    <row r="48" spans="1:22" ht="15.75">
      <c r="A48" s="724"/>
      <c r="B48" s="333" t="s">
        <v>58</v>
      </c>
      <c r="C48" s="711"/>
      <c r="D48" s="124"/>
      <c r="E48" s="124"/>
      <c r="F48" s="717"/>
      <c r="G48" s="792">
        <v>6</v>
      </c>
      <c r="H48" s="781">
        <f t="shared" si="4"/>
        <v>180</v>
      </c>
      <c r="I48" s="124"/>
      <c r="J48" s="123"/>
      <c r="K48" s="141"/>
      <c r="L48" s="123"/>
      <c r="M48" s="701"/>
      <c r="N48" s="703"/>
      <c r="O48" s="98"/>
      <c r="P48" s="311"/>
      <c r="Q48" s="307"/>
      <c r="R48" s="100"/>
      <c r="S48" s="311"/>
      <c r="T48" s="307"/>
      <c r="U48" s="100"/>
      <c r="V48" s="311"/>
    </row>
    <row r="49" spans="1:22" s="59" customFormat="1" ht="15.75">
      <c r="A49" s="723" t="s">
        <v>202</v>
      </c>
      <c r="B49" s="334" t="s">
        <v>59</v>
      </c>
      <c r="C49" s="711"/>
      <c r="D49" s="124"/>
      <c r="E49" s="124"/>
      <c r="F49" s="717"/>
      <c r="G49" s="793">
        <f>SUM(G$50:G$51)</f>
        <v>13</v>
      </c>
      <c r="H49" s="784">
        <f>SUM(H$50:H$51)</f>
        <v>390</v>
      </c>
      <c r="I49" s="223">
        <f>SUM(I$50:I$51)</f>
        <v>36</v>
      </c>
      <c r="J49" s="132">
        <v>24</v>
      </c>
      <c r="K49" s="142"/>
      <c r="L49" s="132">
        <v>12</v>
      </c>
      <c r="M49" s="701">
        <f>SUM(M$50:M$51)</f>
        <v>354</v>
      </c>
      <c r="N49" s="704"/>
      <c r="O49" s="103"/>
      <c r="P49" s="355"/>
      <c r="Q49" s="307"/>
      <c r="R49" s="100"/>
      <c r="S49" s="311"/>
      <c r="T49" s="307"/>
      <c r="U49" s="100"/>
      <c r="V49" s="311"/>
    </row>
    <row r="50" spans="1:22" s="59" customFormat="1" ht="15.75">
      <c r="A50" s="723" t="s">
        <v>240</v>
      </c>
      <c r="B50" s="334" t="s">
        <v>59</v>
      </c>
      <c r="C50" s="712">
        <v>7</v>
      </c>
      <c r="D50" s="131"/>
      <c r="E50" s="131"/>
      <c r="F50" s="717"/>
      <c r="G50" s="793">
        <v>10</v>
      </c>
      <c r="H50" s="765">
        <f t="shared" si="4"/>
        <v>300</v>
      </c>
      <c r="I50" s="131">
        <v>18</v>
      </c>
      <c r="J50" s="128" t="s">
        <v>137</v>
      </c>
      <c r="K50" s="142"/>
      <c r="L50" s="128" t="s">
        <v>159</v>
      </c>
      <c r="M50" s="701">
        <f>$H50-$I50</f>
        <v>282</v>
      </c>
      <c r="N50" s="704" t="s">
        <v>91</v>
      </c>
      <c r="O50" s="103"/>
      <c r="P50" s="355"/>
      <c r="Q50" s="307"/>
      <c r="R50" s="100"/>
      <c r="S50" s="311"/>
      <c r="T50" s="307"/>
      <c r="U50" s="100"/>
      <c r="V50" s="311"/>
    </row>
    <row r="51" spans="1:22" s="59" customFormat="1" ht="15.75">
      <c r="A51" s="723" t="s">
        <v>241</v>
      </c>
      <c r="B51" s="334" t="s">
        <v>59</v>
      </c>
      <c r="C51" s="712">
        <v>9</v>
      </c>
      <c r="D51" s="124"/>
      <c r="E51" s="124"/>
      <c r="F51" s="717"/>
      <c r="G51" s="793">
        <v>3</v>
      </c>
      <c r="H51" s="765">
        <f t="shared" si="4"/>
        <v>90</v>
      </c>
      <c r="I51" s="131">
        <v>18</v>
      </c>
      <c r="J51" s="128" t="s">
        <v>137</v>
      </c>
      <c r="K51" s="142"/>
      <c r="L51" s="128" t="s">
        <v>159</v>
      </c>
      <c r="M51" s="701">
        <f>$H51-$I51</f>
        <v>72</v>
      </c>
      <c r="N51" s="704"/>
      <c r="O51" s="103"/>
      <c r="P51" s="355" t="s">
        <v>91</v>
      </c>
      <c r="Q51" s="307"/>
      <c r="R51" s="100"/>
      <c r="S51" s="311"/>
      <c r="T51" s="307"/>
      <c r="U51" s="100"/>
      <c r="V51" s="311"/>
    </row>
    <row r="52" spans="1:22" s="59" customFormat="1" ht="15.75">
      <c r="A52" s="723" t="s">
        <v>203</v>
      </c>
      <c r="B52" s="334" t="s">
        <v>138</v>
      </c>
      <c r="C52" s="711"/>
      <c r="D52" s="131">
        <v>9</v>
      </c>
      <c r="E52" s="131"/>
      <c r="F52" s="717"/>
      <c r="G52" s="793">
        <v>3.5</v>
      </c>
      <c r="H52" s="765">
        <f t="shared" si="4"/>
        <v>105</v>
      </c>
      <c r="I52" s="131">
        <v>6</v>
      </c>
      <c r="J52" s="128" t="s">
        <v>155</v>
      </c>
      <c r="K52" s="132"/>
      <c r="L52" s="103"/>
      <c r="M52" s="701">
        <f>$H52-$I52</f>
        <v>99</v>
      </c>
      <c r="N52" s="704"/>
      <c r="O52" s="103"/>
      <c r="P52" s="355" t="s">
        <v>155</v>
      </c>
      <c r="Q52" s="358"/>
      <c r="R52" s="105"/>
      <c r="S52" s="311"/>
      <c r="T52" s="307"/>
      <c r="U52" s="100"/>
      <c r="V52" s="311"/>
    </row>
    <row r="53" spans="1:22" s="59" customFormat="1" ht="15.75">
      <c r="A53" s="723" t="s">
        <v>204</v>
      </c>
      <c r="B53" s="964" t="s">
        <v>372</v>
      </c>
      <c r="C53" s="965"/>
      <c r="D53" s="966"/>
      <c r="E53" s="966"/>
      <c r="F53" s="967"/>
      <c r="G53" s="794">
        <f>SUM(G$54:G$55)</f>
        <v>3</v>
      </c>
      <c r="H53" s="968">
        <f>SUM(H$54:H$55)</f>
        <v>90</v>
      </c>
      <c r="I53" s="966"/>
      <c r="J53" s="969"/>
      <c r="K53" s="970"/>
      <c r="L53" s="971"/>
      <c r="M53" s="972"/>
      <c r="N53" s="973"/>
      <c r="O53" s="971"/>
      <c r="P53" s="974"/>
      <c r="Q53" s="975"/>
      <c r="R53" s="976"/>
      <c r="S53" s="977"/>
      <c r="T53" s="978"/>
      <c r="U53" s="979"/>
      <c r="V53" s="977"/>
    </row>
    <row r="54" spans="1:22" s="59" customFormat="1" ht="15.75">
      <c r="A54" s="724"/>
      <c r="B54" s="980" t="s">
        <v>58</v>
      </c>
      <c r="C54" s="965"/>
      <c r="D54" s="966"/>
      <c r="E54" s="966"/>
      <c r="F54" s="967"/>
      <c r="G54" s="981">
        <v>0.5</v>
      </c>
      <c r="H54" s="982">
        <f t="shared" si="4"/>
        <v>15</v>
      </c>
      <c r="I54" s="966"/>
      <c r="J54" s="969"/>
      <c r="K54" s="970"/>
      <c r="L54" s="971"/>
      <c r="M54" s="972"/>
      <c r="N54" s="973"/>
      <c r="O54" s="971"/>
      <c r="P54" s="974"/>
      <c r="Q54" s="975"/>
      <c r="R54" s="976"/>
      <c r="S54" s="977"/>
      <c r="T54" s="978"/>
      <c r="U54" s="979"/>
      <c r="V54" s="977"/>
    </row>
    <row r="55" spans="1:22" s="59" customFormat="1" ht="15.75">
      <c r="A55" s="723" t="s">
        <v>205</v>
      </c>
      <c r="B55" s="983" t="s">
        <v>59</v>
      </c>
      <c r="C55" s="965"/>
      <c r="D55" s="966">
        <v>14</v>
      </c>
      <c r="E55" s="966"/>
      <c r="F55" s="967"/>
      <c r="G55" s="794">
        <v>2.5</v>
      </c>
      <c r="H55" s="984">
        <f t="shared" si="4"/>
        <v>75</v>
      </c>
      <c r="I55" s="966">
        <v>6</v>
      </c>
      <c r="J55" s="969" t="s">
        <v>155</v>
      </c>
      <c r="K55" s="970"/>
      <c r="L55" s="971"/>
      <c r="M55" s="972">
        <f>$H55-$I55</f>
        <v>69</v>
      </c>
      <c r="N55" s="973"/>
      <c r="O55" s="971"/>
      <c r="P55" s="974"/>
      <c r="Q55" s="975"/>
      <c r="R55" s="976"/>
      <c r="S55" s="977"/>
      <c r="T55" s="975"/>
      <c r="U55" s="985" t="s">
        <v>155</v>
      </c>
      <c r="V55" s="977"/>
    </row>
    <row r="56" spans="1:22" ht="31.5">
      <c r="A56" s="723" t="s">
        <v>206</v>
      </c>
      <c r="B56" s="335" t="s">
        <v>67</v>
      </c>
      <c r="C56" s="711"/>
      <c r="D56" s="124"/>
      <c r="E56" s="124"/>
      <c r="F56" s="717"/>
      <c r="G56" s="793">
        <f>SUM(G$57:G$58)</f>
        <v>8.5</v>
      </c>
      <c r="H56" s="784">
        <f>SUM(H$57:H$58)</f>
        <v>255</v>
      </c>
      <c r="I56" s="124"/>
      <c r="J56" s="123"/>
      <c r="K56" s="141"/>
      <c r="L56" s="123"/>
      <c r="M56" s="701"/>
      <c r="N56" s="703"/>
      <c r="O56" s="98"/>
      <c r="P56" s="311"/>
      <c r="Q56" s="307"/>
      <c r="R56" s="100"/>
      <c r="S56" s="311"/>
      <c r="T56" s="307"/>
      <c r="U56" s="100"/>
      <c r="V56" s="311"/>
    </row>
    <row r="57" spans="1:22" ht="15.75">
      <c r="A57" s="724"/>
      <c r="B57" s="333" t="s">
        <v>58</v>
      </c>
      <c r="C57" s="711"/>
      <c r="D57" s="124"/>
      <c r="E57" s="124"/>
      <c r="F57" s="717"/>
      <c r="G57" s="792">
        <v>5</v>
      </c>
      <c r="H57" s="781">
        <f t="shared" si="4"/>
        <v>150</v>
      </c>
      <c r="I57" s="124"/>
      <c r="J57" s="123"/>
      <c r="K57" s="141"/>
      <c r="L57" s="123"/>
      <c r="M57" s="701"/>
      <c r="N57" s="703"/>
      <c r="O57" s="98"/>
      <c r="P57" s="311"/>
      <c r="Q57" s="307"/>
      <c r="R57" s="100"/>
      <c r="S57" s="311"/>
      <c r="T57" s="307"/>
      <c r="U57" s="100"/>
      <c r="V57" s="311"/>
    </row>
    <row r="58" spans="1:22" s="59" customFormat="1" ht="15.75">
      <c r="A58" s="723" t="s">
        <v>207</v>
      </c>
      <c r="B58" s="334" t="s">
        <v>59</v>
      </c>
      <c r="C58" s="712">
        <v>7</v>
      </c>
      <c r="D58" s="124"/>
      <c r="E58" s="124"/>
      <c r="F58" s="717"/>
      <c r="G58" s="793">
        <v>3.5</v>
      </c>
      <c r="H58" s="765">
        <f t="shared" si="4"/>
        <v>105</v>
      </c>
      <c r="I58" s="131">
        <v>6</v>
      </c>
      <c r="J58" s="128" t="s">
        <v>140</v>
      </c>
      <c r="K58" s="142"/>
      <c r="L58" s="103" t="s">
        <v>161</v>
      </c>
      <c r="M58" s="701">
        <f>$H58-$I58</f>
        <v>99</v>
      </c>
      <c r="N58" s="704" t="s">
        <v>155</v>
      </c>
      <c r="O58" s="103"/>
      <c r="P58" s="311"/>
      <c r="Q58" s="307"/>
      <c r="R58" s="100"/>
      <c r="S58" s="311"/>
      <c r="T58" s="307"/>
      <c r="U58" s="100"/>
      <c r="V58" s="311"/>
    </row>
    <row r="59" spans="1:22" ht="15.75">
      <c r="A59" s="723" t="s">
        <v>208</v>
      </c>
      <c r="B59" s="335" t="s">
        <v>65</v>
      </c>
      <c r="C59" s="711"/>
      <c r="D59" s="124"/>
      <c r="E59" s="124"/>
      <c r="F59" s="717"/>
      <c r="G59" s="793">
        <f>SUM(G$60:G$61)</f>
        <v>8.5</v>
      </c>
      <c r="H59" s="784">
        <f>SUM(H$60:H$61)</f>
        <v>255</v>
      </c>
      <c r="I59" s="141"/>
      <c r="J59" s="123"/>
      <c r="K59" s="141"/>
      <c r="L59" s="123"/>
      <c r="M59" s="701"/>
      <c r="N59" s="703"/>
      <c r="O59" s="98"/>
      <c r="P59" s="311"/>
      <c r="Q59" s="307"/>
      <c r="R59" s="100"/>
      <c r="S59" s="311"/>
      <c r="T59" s="307"/>
      <c r="U59" s="100"/>
      <c r="V59" s="311"/>
    </row>
    <row r="60" spans="1:22" ht="15.75">
      <c r="A60" s="724"/>
      <c r="B60" s="333" t="s">
        <v>58</v>
      </c>
      <c r="C60" s="711"/>
      <c r="D60" s="124"/>
      <c r="E60" s="124"/>
      <c r="F60" s="717"/>
      <c r="G60" s="792">
        <v>3</v>
      </c>
      <c r="H60" s="781">
        <f t="shared" si="4"/>
        <v>90</v>
      </c>
      <c r="I60" s="141"/>
      <c r="J60" s="123"/>
      <c r="K60" s="141"/>
      <c r="L60" s="123"/>
      <c r="M60" s="701"/>
      <c r="N60" s="703"/>
      <c r="O60" s="98"/>
      <c r="P60" s="311"/>
      <c r="Q60" s="307"/>
      <c r="R60" s="100"/>
      <c r="S60" s="311"/>
      <c r="T60" s="307"/>
      <c r="U60" s="100"/>
      <c r="V60" s="311"/>
    </row>
    <row r="61" spans="1:22" s="59" customFormat="1" ht="15.75">
      <c r="A61" s="723" t="s">
        <v>242</v>
      </c>
      <c r="B61" s="334" t="s">
        <v>59</v>
      </c>
      <c r="C61" s="343">
        <v>10</v>
      </c>
      <c r="D61" s="124"/>
      <c r="E61" s="124"/>
      <c r="F61" s="717"/>
      <c r="G61" s="793">
        <v>5.5</v>
      </c>
      <c r="H61" s="765">
        <f t="shared" si="4"/>
        <v>165</v>
      </c>
      <c r="I61" s="132">
        <v>18</v>
      </c>
      <c r="J61" s="128" t="s">
        <v>137</v>
      </c>
      <c r="K61" s="142"/>
      <c r="L61" s="128" t="s">
        <v>159</v>
      </c>
      <c r="M61" s="701">
        <f>$H61-$I61</f>
        <v>147</v>
      </c>
      <c r="N61" s="704"/>
      <c r="O61" s="103"/>
      <c r="P61" s="355"/>
      <c r="Q61" s="358" t="s">
        <v>91</v>
      </c>
      <c r="R61" s="105"/>
      <c r="S61" s="311"/>
      <c r="T61" s="307"/>
      <c r="U61" s="100"/>
      <c r="V61" s="311"/>
    </row>
    <row r="62" spans="1:22" ht="31.5">
      <c r="A62" s="723" t="s">
        <v>209</v>
      </c>
      <c r="B62" s="336" t="s">
        <v>223</v>
      </c>
      <c r="C62" s="711"/>
      <c r="D62" s="124"/>
      <c r="E62" s="124"/>
      <c r="F62" s="717"/>
      <c r="G62" s="793">
        <f>SUM(G$63:G$65)</f>
        <v>4</v>
      </c>
      <c r="H62" s="784">
        <f>SUM(H$63:H$65)</f>
        <v>120</v>
      </c>
      <c r="I62" s="125"/>
      <c r="J62" s="126"/>
      <c r="K62" s="127"/>
      <c r="L62" s="126"/>
      <c r="M62" s="701"/>
      <c r="N62" s="703"/>
      <c r="O62" s="98"/>
      <c r="P62" s="311"/>
      <c r="Q62" s="307"/>
      <c r="R62" s="100"/>
      <c r="S62" s="311"/>
      <c r="T62" s="307"/>
      <c r="U62" s="100"/>
      <c r="V62" s="311"/>
    </row>
    <row r="63" spans="1:22" ht="20.25" customHeight="1">
      <c r="A63" s="723"/>
      <c r="B63" s="333" t="s">
        <v>222</v>
      </c>
      <c r="C63" s="711"/>
      <c r="D63" s="124"/>
      <c r="E63" s="124"/>
      <c r="F63" s="717"/>
      <c r="G63" s="792">
        <v>2</v>
      </c>
      <c r="H63" s="781">
        <f t="shared" si="4"/>
        <v>60</v>
      </c>
      <c r="I63" s="125"/>
      <c r="J63" s="126"/>
      <c r="K63" s="127"/>
      <c r="L63" s="126"/>
      <c r="M63" s="701"/>
      <c r="N63" s="703"/>
      <c r="O63" s="98"/>
      <c r="P63" s="311"/>
      <c r="Q63" s="307"/>
      <c r="R63" s="100"/>
      <c r="S63" s="311"/>
      <c r="T63" s="307"/>
      <c r="U63" s="100"/>
      <c r="V63" s="311"/>
    </row>
    <row r="64" spans="1:22" ht="15.75">
      <c r="A64" s="723"/>
      <c r="B64" s="333" t="s">
        <v>224</v>
      </c>
      <c r="C64" s="711"/>
      <c r="D64" s="124"/>
      <c r="E64" s="124"/>
      <c r="F64" s="717"/>
      <c r="G64" s="792">
        <v>0.5</v>
      </c>
      <c r="H64" s="781">
        <f t="shared" si="4"/>
        <v>15</v>
      </c>
      <c r="I64" s="125"/>
      <c r="J64" s="126"/>
      <c r="K64" s="127"/>
      <c r="L64" s="126"/>
      <c r="M64" s="701"/>
      <c r="N64" s="703"/>
      <c r="O64" s="98"/>
      <c r="P64" s="311"/>
      <c r="Q64" s="307"/>
      <c r="R64" s="100"/>
      <c r="S64" s="311"/>
      <c r="T64" s="307"/>
      <c r="U64" s="100"/>
      <c r="V64" s="311"/>
    </row>
    <row r="65" spans="1:22" s="59" customFormat="1" ht="15.75">
      <c r="A65" s="723" t="s">
        <v>210</v>
      </c>
      <c r="B65" s="334" t="s">
        <v>59</v>
      </c>
      <c r="C65" s="343">
        <v>13</v>
      </c>
      <c r="D65" s="124"/>
      <c r="E65" s="124"/>
      <c r="F65" s="717"/>
      <c r="G65" s="793">
        <v>1.5</v>
      </c>
      <c r="H65" s="765">
        <f t="shared" si="4"/>
        <v>45</v>
      </c>
      <c r="I65" s="966">
        <v>6</v>
      </c>
      <c r="J65" s="969" t="s">
        <v>155</v>
      </c>
      <c r="K65" s="132"/>
      <c r="L65" s="103"/>
      <c r="M65" s="701">
        <f>$H65-$I65</f>
        <v>39</v>
      </c>
      <c r="N65" s="703"/>
      <c r="O65" s="98"/>
      <c r="P65" s="311"/>
      <c r="Q65" s="307"/>
      <c r="R65" s="100"/>
      <c r="S65" s="311"/>
      <c r="T65" s="975" t="s">
        <v>155</v>
      </c>
      <c r="U65" s="144"/>
      <c r="V65" s="311"/>
    </row>
    <row r="66" spans="1:22" ht="15.75">
      <c r="A66" s="723" t="s">
        <v>211</v>
      </c>
      <c r="B66" s="335" t="s">
        <v>64</v>
      </c>
      <c r="C66" s="711"/>
      <c r="D66" s="124"/>
      <c r="E66" s="124"/>
      <c r="F66" s="717"/>
      <c r="G66" s="793">
        <f>SUM(G$67:G$68)</f>
        <v>11.5</v>
      </c>
      <c r="H66" s="784">
        <f>SUM(H$67:H$68)</f>
        <v>345</v>
      </c>
      <c r="I66" s="141"/>
      <c r="J66" s="123"/>
      <c r="K66" s="141"/>
      <c r="L66" s="123"/>
      <c r="M66" s="701"/>
      <c r="N66" s="703"/>
      <c r="O66" s="98"/>
      <c r="P66" s="311"/>
      <c r="Q66" s="307"/>
      <c r="R66" s="100"/>
      <c r="S66" s="311"/>
      <c r="T66" s="307"/>
      <c r="U66" s="100"/>
      <c r="V66" s="311"/>
    </row>
    <row r="67" spans="1:22" ht="15.75">
      <c r="A67" s="724"/>
      <c r="B67" s="333" t="s">
        <v>58</v>
      </c>
      <c r="C67" s="711"/>
      <c r="D67" s="124"/>
      <c r="E67" s="124"/>
      <c r="F67" s="717"/>
      <c r="G67" s="792">
        <v>4.5</v>
      </c>
      <c r="H67" s="781">
        <f t="shared" si="4"/>
        <v>135</v>
      </c>
      <c r="I67" s="141"/>
      <c r="J67" s="123"/>
      <c r="K67" s="141"/>
      <c r="L67" s="123"/>
      <c r="M67" s="701"/>
      <c r="N67" s="703"/>
      <c r="O67" s="98"/>
      <c r="P67" s="311"/>
      <c r="Q67" s="307"/>
      <c r="R67" s="100"/>
      <c r="S67" s="311"/>
      <c r="T67" s="307"/>
      <c r="U67" s="100"/>
      <c r="V67" s="311"/>
    </row>
    <row r="68" spans="1:22" ht="15.75">
      <c r="A68" s="723" t="s">
        <v>212</v>
      </c>
      <c r="B68" s="334" t="s">
        <v>59</v>
      </c>
      <c r="C68" s="711"/>
      <c r="D68" s="124"/>
      <c r="E68" s="124"/>
      <c r="F68" s="717"/>
      <c r="G68" s="793">
        <f>SUM(G$69:G$70)</f>
        <v>7</v>
      </c>
      <c r="H68" s="784">
        <f>SUM(H$69:H$70)</f>
        <v>210</v>
      </c>
      <c r="I68" s="223">
        <f>SUM(I$69:I$70)</f>
        <v>36</v>
      </c>
      <c r="J68" s="132">
        <v>24</v>
      </c>
      <c r="K68" s="142"/>
      <c r="L68" s="132">
        <v>12</v>
      </c>
      <c r="M68" s="701">
        <f>SUM(M$69:M$70)</f>
        <v>174</v>
      </c>
      <c r="N68" s="703"/>
      <c r="O68" s="98"/>
      <c r="P68" s="311"/>
      <c r="Q68" s="307"/>
      <c r="R68" s="100"/>
      <c r="S68" s="311"/>
      <c r="T68" s="307"/>
      <c r="U68" s="100"/>
      <c r="V68" s="311"/>
    </row>
    <row r="69" spans="1:22" s="59" customFormat="1" ht="15.75">
      <c r="A69" s="723" t="s">
        <v>373</v>
      </c>
      <c r="B69" s="334" t="s">
        <v>59</v>
      </c>
      <c r="C69" s="343">
        <v>9</v>
      </c>
      <c r="D69" s="124"/>
      <c r="E69" s="124"/>
      <c r="F69" s="717"/>
      <c r="G69" s="793">
        <v>4</v>
      </c>
      <c r="H69" s="765">
        <f t="shared" si="4"/>
        <v>120</v>
      </c>
      <c r="I69" s="132">
        <v>18</v>
      </c>
      <c r="J69" s="128" t="s">
        <v>137</v>
      </c>
      <c r="K69" s="142"/>
      <c r="L69" s="128" t="s">
        <v>159</v>
      </c>
      <c r="M69" s="701">
        <f>$H69-$I69</f>
        <v>102</v>
      </c>
      <c r="N69" s="704"/>
      <c r="O69" s="103"/>
      <c r="P69" s="355" t="s">
        <v>91</v>
      </c>
      <c r="Q69" s="307"/>
      <c r="R69" s="100"/>
      <c r="S69" s="311"/>
      <c r="T69" s="307"/>
      <c r="U69" s="100"/>
      <c r="V69" s="311"/>
    </row>
    <row r="70" spans="1:22" s="59" customFormat="1" ht="15.75">
      <c r="A70" s="723" t="s">
        <v>374</v>
      </c>
      <c r="B70" s="334" t="s">
        <v>59</v>
      </c>
      <c r="C70" s="343">
        <v>10</v>
      </c>
      <c r="D70" s="124"/>
      <c r="E70" s="124"/>
      <c r="F70" s="717"/>
      <c r="G70" s="794">
        <v>3</v>
      </c>
      <c r="H70" s="765">
        <f t="shared" si="4"/>
        <v>90</v>
      </c>
      <c r="I70" s="132">
        <v>18</v>
      </c>
      <c r="J70" s="128" t="s">
        <v>137</v>
      </c>
      <c r="K70" s="142"/>
      <c r="L70" s="128" t="s">
        <v>159</v>
      </c>
      <c r="M70" s="701">
        <f>$H70-$I70</f>
        <v>72</v>
      </c>
      <c r="N70" s="704"/>
      <c r="O70" s="103"/>
      <c r="P70" s="355"/>
      <c r="Q70" s="358" t="s">
        <v>91</v>
      </c>
      <c r="R70" s="105"/>
      <c r="S70" s="311"/>
      <c r="T70" s="307"/>
      <c r="U70" s="100"/>
      <c r="V70" s="311"/>
    </row>
    <row r="71" spans="1:22" s="49" customFormat="1" ht="21.75" customHeight="1">
      <c r="A71" s="723" t="s">
        <v>213</v>
      </c>
      <c r="B71" s="335" t="s">
        <v>66</v>
      </c>
      <c r="C71" s="713"/>
      <c r="D71" s="125"/>
      <c r="E71" s="125"/>
      <c r="F71" s="719"/>
      <c r="G71" s="793">
        <f>SUM(G$72:G$73)</f>
        <v>6.5</v>
      </c>
      <c r="H71" s="784">
        <f>SUM(H$72:H$73)</f>
        <v>195</v>
      </c>
      <c r="I71" s="145"/>
      <c r="J71" s="126"/>
      <c r="K71" s="145"/>
      <c r="L71" s="106"/>
      <c r="M71" s="701"/>
      <c r="N71" s="707"/>
      <c r="O71" s="106"/>
      <c r="P71" s="356"/>
      <c r="Q71" s="359"/>
      <c r="R71" s="146"/>
      <c r="S71" s="356"/>
      <c r="T71" s="359"/>
      <c r="U71" s="146"/>
      <c r="V71" s="356"/>
    </row>
    <row r="72" spans="1:22" s="59" customFormat="1" ht="15.75">
      <c r="A72" s="723" t="s">
        <v>214</v>
      </c>
      <c r="B72" s="334" t="s">
        <v>59</v>
      </c>
      <c r="C72" s="343">
        <v>10</v>
      </c>
      <c r="D72" s="124"/>
      <c r="E72" s="124"/>
      <c r="F72" s="717"/>
      <c r="G72" s="874">
        <v>5.5</v>
      </c>
      <c r="H72" s="875">
        <f t="shared" si="4"/>
        <v>165</v>
      </c>
      <c r="I72" s="122">
        <v>18</v>
      </c>
      <c r="J72" s="123" t="s">
        <v>137</v>
      </c>
      <c r="K72" s="141"/>
      <c r="L72" s="123" t="s">
        <v>159</v>
      </c>
      <c r="M72" s="876">
        <f>$H72-$I72</f>
        <v>147</v>
      </c>
      <c r="N72" s="703"/>
      <c r="O72" s="98"/>
      <c r="P72" s="311"/>
      <c r="Q72" s="358" t="s">
        <v>91</v>
      </c>
      <c r="R72" s="105"/>
      <c r="S72" s="355"/>
      <c r="T72" s="307"/>
      <c r="U72" s="100"/>
      <c r="V72" s="311"/>
    </row>
    <row r="73" spans="1:22" ht="15.75">
      <c r="A73" s="723" t="s">
        <v>375</v>
      </c>
      <c r="B73" s="728" t="s">
        <v>75</v>
      </c>
      <c r="C73" s="711"/>
      <c r="D73" s="124"/>
      <c r="E73" s="124"/>
      <c r="F73" s="718">
        <v>12</v>
      </c>
      <c r="G73" s="793">
        <v>1</v>
      </c>
      <c r="H73" s="765">
        <f t="shared" si="4"/>
        <v>30</v>
      </c>
      <c r="I73" s="131">
        <v>12</v>
      </c>
      <c r="J73" s="128"/>
      <c r="K73" s="132"/>
      <c r="L73" s="103" t="s">
        <v>50</v>
      </c>
      <c r="M73" s="701">
        <f>$H73-$I73</f>
        <v>18</v>
      </c>
      <c r="N73" s="703"/>
      <c r="O73" s="98"/>
      <c r="P73" s="311"/>
      <c r="Q73" s="358"/>
      <c r="R73" s="105"/>
      <c r="S73" s="355" t="s">
        <v>50</v>
      </c>
      <c r="T73" s="307"/>
      <c r="U73" s="100"/>
      <c r="V73" s="311"/>
    </row>
    <row r="74" spans="1:22" s="59" customFormat="1" ht="15.75">
      <c r="A74" s="723" t="s">
        <v>215</v>
      </c>
      <c r="B74" s="336" t="s">
        <v>93</v>
      </c>
      <c r="C74" s="711"/>
      <c r="D74" s="124"/>
      <c r="E74" s="124"/>
      <c r="F74" s="717"/>
      <c r="G74" s="793">
        <f>SUM(G$75:G$76)</f>
        <v>3</v>
      </c>
      <c r="H74" s="784">
        <f>SUM(H$75:H$76)</f>
        <v>90</v>
      </c>
      <c r="I74" s="124"/>
      <c r="J74" s="123"/>
      <c r="K74" s="122"/>
      <c r="L74" s="98"/>
      <c r="M74" s="701"/>
      <c r="N74" s="703"/>
      <c r="O74" s="98"/>
      <c r="P74" s="311"/>
      <c r="Q74" s="307"/>
      <c r="R74" s="100"/>
      <c r="S74" s="311"/>
      <c r="T74" s="307"/>
      <c r="U74" s="100"/>
      <c r="V74" s="311"/>
    </row>
    <row r="75" spans="1:22" s="59" customFormat="1" ht="15.75">
      <c r="A75" s="726"/>
      <c r="B75" s="333" t="s">
        <v>58</v>
      </c>
      <c r="C75" s="711"/>
      <c r="D75" s="124"/>
      <c r="E75" s="124"/>
      <c r="F75" s="717"/>
      <c r="G75" s="792">
        <v>0.5</v>
      </c>
      <c r="H75" s="781">
        <f t="shared" si="4"/>
        <v>15</v>
      </c>
      <c r="I75" s="124"/>
      <c r="J75" s="123"/>
      <c r="K75" s="122"/>
      <c r="L75" s="98"/>
      <c r="M75" s="701"/>
      <c r="N75" s="703"/>
      <c r="O75" s="98"/>
      <c r="P75" s="311"/>
      <c r="Q75" s="307"/>
      <c r="R75" s="100"/>
      <c r="S75" s="311"/>
      <c r="T75" s="307"/>
      <c r="U75" s="100"/>
      <c r="V75" s="311"/>
    </row>
    <row r="76" spans="1:22" s="59" customFormat="1" ht="15.75">
      <c r="A76" s="723" t="s">
        <v>376</v>
      </c>
      <c r="B76" s="334" t="s">
        <v>59</v>
      </c>
      <c r="C76" s="711"/>
      <c r="D76" s="131">
        <v>12</v>
      </c>
      <c r="E76" s="131"/>
      <c r="F76" s="717"/>
      <c r="G76" s="793">
        <v>2.5</v>
      </c>
      <c r="H76" s="765">
        <f t="shared" si="4"/>
        <v>75</v>
      </c>
      <c r="I76" s="131">
        <v>6</v>
      </c>
      <c r="J76" s="128" t="s">
        <v>155</v>
      </c>
      <c r="K76" s="132"/>
      <c r="L76" s="103"/>
      <c r="M76" s="701">
        <f>$H76-$I76</f>
        <v>69</v>
      </c>
      <c r="N76" s="703"/>
      <c r="O76" s="98"/>
      <c r="P76" s="311"/>
      <c r="Q76" s="307"/>
      <c r="R76" s="100"/>
      <c r="S76" s="355" t="s">
        <v>155</v>
      </c>
      <c r="T76" s="307"/>
      <c r="U76" s="100"/>
      <c r="V76" s="311"/>
    </row>
    <row r="77" spans="1:22" ht="34.5" customHeight="1">
      <c r="A77" s="723" t="s">
        <v>216</v>
      </c>
      <c r="B77" s="335" t="s">
        <v>243</v>
      </c>
      <c r="C77" s="711"/>
      <c r="D77" s="124"/>
      <c r="E77" s="124"/>
      <c r="F77" s="717"/>
      <c r="G77" s="793">
        <v>3.5</v>
      </c>
      <c r="H77" s="765">
        <f t="shared" si="4"/>
        <v>105</v>
      </c>
      <c r="I77" s="125"/>
      <c r="J77" s="126"/>
      <c r="K77" s="127"/>
      <c r="L77" s="126"/>
      <c r="M77" s="701"/>
      <c r="N77" s="703"/>
      <c r="O77" s="98"/>
      <c r="P77" s="311"/>
      <c r="Q77" s="307"/>
      <c r="R77" s="100"/>
      <c r="S77" s="311"/>
      <c r="T77" s="307"/>
      <c r="U77" s="100"/>
      <c r="V77" s="311"/>
    </row>
    <row r="78" spans="1:22" ht="15.75">
      <c r="A78" s="723" t="s">
        <v>217</v>
      </c>
      <c r="B78" s="335" t="s">
        <v>60</v>
      </c>
      <c r="C78" s="711"/>
      <c r="D78" s="124"/>
      <c r="E78" s="124"/>
      <c r="F78" s="717"/>
      <c r="G78" s="793">
        <f>SUM(G$79:G$80)</f>
        <v>12</v>
      </c>
      <c r="H78" s="784">
        <f>SUM(H$79:H$80)</f>
        <v>360</v>
      </c>
      <c r="I78" s="141"/>
      <c r="J78" s="123"/>
      <c r="K78" s="141"/>
      <c r="L78" s="123"/>
      <c r="M78" s="701"/>
      <c r="N78" s="703"/>
      <c r="O78" s="98"/>
      <c r="P78" s="311"/>
      <c r="Q78" s="307"/>
      <c r="R78" s="100"/>
      <c r="S78" s="311"/>
      <c r="T78" s="307"/>
      <c r="U78" s="100"/>
      <c r="V78" s="311"/>
    </row>
    <row r="79" spans="1:22" ht="15.75">
      <c r="A79" s="724"/>
      <c r="B79" s="333" t="s">
        <v>58</v>
      </c>
      <c r="C79" s="711"/>
      <c r="D79" s="124"/>
      <c r="E79" s="124"/>
      <c r="F79" s="717"/>
      <c r="G79" s="792">
        <v>5.5</v>
      </c>
      <c r="H79" s="781">
        <f t="shared" si="4"/>
        <v>165</v>
      </c>
      <c r="I79" s="141"/>
      <c r="J79" s="123"/>
      <c r="K79" s="141"/>
      <c r="L79" s="123"/>
      <c r="M79" s="701"/>
      <c r="N79" s="703"/>
      <c r="O79" s="98"/>
      <c r="P79" s="311"/>
      <c r="Q79" s="307"/>
      <c r="R79" s="100"/>
      <c r="S79" s="311"/>
      <c r="T79" s="307"/>
      <c r="U79" s="100"/>
      <c r="V79" s="311"/>
    </row>
    <row r="80" spans="1:22" s="59" customFormat="1" ht="15.75">
      <c r="A80" s="723" t="s">
        <v>244</v>
      </c>
      <c r="B80" s="334" t="s">
        <v>59</v>
      </c>
      <c r="C80" s="711"/>
      <c r="D80" s="124"/>
      <c r="E80" s="124"/>
      <c r="F80" s="717"/>
      <c r="G80" s="793">
        <f>SUM(G$81:G$82)</f>
        <v>6.5</v>
      </c>
      <c r="H80" s="784">
        <f>SUM(H$81:H$82)</f>
        <v>195</v>
      </c>
      <c r="I80" s="223">
        <f>SUM(I$81:I$82)</f>
        <v>36</v>
      </c>
      <c r="J80" s="132">
        <v>24</v>
      </c>
      <c r="K80" s="142">
        <v>12</v>
      </c>
      <c r="L80" s="128"/>
      <c r="M80" s="701">
        <f>SUM(M$81:M$82)</f>
        <v>159</v>
      </c>
      <c r="N80" s="704"/>
      <c r="O80" s="103"/>
      <c r="P80" s="355"/>
      <c r="Q80" s="307"/>
      <c r="R80" s="100"/>
      <c r="S80" s="311"/>
      <c r="T80" s="307"/>
      <c r="U80" s="100"/>
      <c r="V80" s="311"/>
    </row>
    <row r="81" spans="1:22" s="59" customFormat="1" ht="15.75">
      <c r="A81" s="723" t="s">
        <v>377</v>
      </c>
      <c r="B81" s="334" t="s">
        <v>59</v>
      </c>
      <c r="C81" s="712"/>
      <c r="D81" s="132">
        <v>7</v>
      </c>
      <c r="E81" s="131"/>
      <c r="F81" s="717"/>
      <c r="G81" s="793">
        <v>3.5</v>
      </c>
      <c r="H81" s="765">
        <f t="shared" si="4"/>
        <v>105</v>
      </c>
      <c r="I81" s="131">
        <v>18</v>
      </c>
      <c r="J81" s="128" t="s">
        <v>160</v>
      </c>
      <c r="K81" s="142" t="s">
        <v>165</v>
      </c>
      <c r="L81" s="128"/>
      <c r="M81" s="701">
        <f>$H81-$I81</f>
        <v>87</v>
      </c>
      <c r="N81" s="704" t="s">
        <v>91</v>
      </c>
      <c r="O81" s="103"/>
      <c r="P81" s="355"/>
      <c r="Q81" s="307"/>
      <c r="R81" s="100"/>
      <c r="S81" s="311"/>
      <c r="T81" s="307"/>
      <c r="U81" s="100"/>
      <c r="V81" s="311"/>
    </row>
    <row r="82" spans="1:22" s="59" customFormat="1" ht="15.75">
      <c r="A82" s="723" t="s">
        <v>378</v>
      </c>
      <c r="B82" s="334" t="s">
        <v>59</v>
      </c>
      <c r="C82" s="343">
        <v>9</v>
      </c>
      <c r="D82" s="131"/>
      <c r="E82" s="131"/>
      <c r="F82" s="717"/>
      <c r="G82" s="793">
        <v>3</v>
      </c>
      <c r="H82" s="765">
        <f t="shared" si="4"/>
        <v>90</v>
      </c>
      <c r="I82" s="131">
        <v>18</v>
      </c>
      <c r="J82" s="128" t="s">
        <v>160</v>
      </c>
      <c r="K82" s="142" t="s">
        <v>165</v>
      </c>
      <c r="L82" s="128"/>
      <c r="M82" s="701">
        <f>$H82-$I82</f>
        <v>72</v>
      </c>
      <c r="N82" s="704"/>
      <c r="O82" s="103"/>
      <c r="P82" s="355" t="s">
        <v>91</v>
      </c>
      <c r="Q82" s="307"/>
      <c r="R82" s="100"/>
      <c r="S82" s="311"/>
      <c r="T82" s="307"/>
      <c r="U82" s="100"/>
      <c r="V82" s="311"/>
    </row>
    <row r="83" spans="1:22" ht="15.75">
      <c r="A83" s="723" t="s">
        <v>379</v>
      </c>
      <c r="B83" s="335" t="s">
        <v>62</v>
      </c>
      <c r="C83" s="711"/>
      <c r="D83" s="124"/>
      <c r="E83" s="124"/>
      <c r="F83" s="717"/>
      <c r="G83" s="795">
        <f>SUM(G$84:G$85)</f>
        <v>5</v>
      </c>
      <c r="H83" s="785">
        <f>SUM(H$84:H$85)</f>
        <v>150</v>
      </c>
      <c r="I83" s="124"/>
      <c r="J83" s="123"/>
      <c r="K83" s="141"/>
      <c r="L83" s="123"/>
      <c r="M83" s="701"/>
      <c r="N83" s="703"/>
      <c r="O83" s="98"/>
      <c r="P83" s="311"/>
      <c r="Q83" s="307"/>
      <c r="R83" s="100"/>
      <c r="S83" s="311"/>
      <c r="T83" s="307"/>
      <c r="U83" s="100"/>
      <c r="V83" s="311"/>
    </row>
    <row r="84" spans="1:22" ht="15.75">
      <c r="A84" s="724"/>
      <c r="B84" s="333" t="s">
        <v>58</v>
      </c>
      <c r="C84" s="711"/>
      <c r="D84" s="124"/>
      <c r="E84" s="124"/>
      <c r="F84" s="717"/>
      <c r="G84" s="792">
        <v>2.5</v>
      </c>
      <c r="H84" s="781">
        <f t="shared" si="4"/>
        <v>75</v>
      </c>
      <c r="I84" s="124"/>
      <c r="J84" s="123"/>
      <c r="K84" s="141"/>
      <c r="L84" s="123"/>
      <c r="M84" s="701"/>
      <c r="N84" s="703"/>
      <c r="O84" s="98"/>
      <c r="P84" s="311"/>
      <c r="Q84" s="307"/>
      <c r="R84" s="100"/>
      <c r="S84" s="311"/>
      <c r="T84" s="307"/>
      <c r="U84" s="100"/>
      <c r="V84" s="311"/>
    </row>
    <row r="85" spans="1:22" s="59" customFormat="1" ht="16.5" thickBot="1">
      <c r="A85" s="727" t="s">
        <v>380</v>
      </c>
      <c r="B85" s="362" t="s">
        <v>59</v>
      </c>
      <c r="C85" s="714">
        <v>7</v>
      </c>
      <c r="D85" s="135"/>
      <c r="E85" s="135"/>
      <c r="F85" s="720"/>
      <c r="G85" s="796">
        <v>2.5</v>
      </c>
      <c r="H85" s="869">
        <f t="shared" si="4"/>
        <v>75</v>
      </c>
      <c r="I85" s="137">
        <v>6</v>
      </c>
      <c r="J85" s="211">
        <v>4</v>
      </c>
      <c r="K85" s="870"/>
      <c r="L85" s="211">
        <v>2</v>
      </c>
      <c r="M85" s="871">
        <f>$H85-$I85</f>
        <v>69</v>
      </c>
      <c r="N85" s="708" t="s">
        <v>155</v>
      </c>
      <c r="O85" s="114"/>
      <c r="P85" s="303"/>
      <c r="Q85" s="308"/>
      <c r="R85" s="97"/>
      <c r="S85" s="303"/>
      <c r="T85" s="308"/>
      <c r="U85" s="97"/>
      <c r="V85" s="303"/>
    </row>
    <row r="86" spans="1:22" ht="17.25" customHeight="1" thickBot="1">
      <c r="A86" s="1449" t="s">
        <v>36</v>
      </c>
      <c r="B86" s="1450"/>
      <c r="C86" s="326"/>
      <c r="D86" s="115"/>
      <c r="E86" s="115"/>
      <c r="F86" s="327"/>
      <c r="G86" s="877">
        <f>G$26+G$29+G$32+G$38+G$39+G$42+G$47+G$52+G$53+G$56+G$59+G$62+G$66+G$71+G$74+G$77+G$78+G$83</f>
        <v>123</v>
      </c>
      <c r="H86" s="880">
        <f>H$26+H$29+H$32+H$38+H$39+H$42+H$47+H$52+H$53+H$56+H$59+H$62+H$66+H$71+H$74+H$77+H$78+H$83</f>
        <v>3690</v>
      </c>
      <c r="I86" s="881"/>
      <c r="J86" s="881"/>
      <c r="K86" s="881"/>
      <c r="L86" s="881"/>
      <c r="M86" s="882"/>
      <c r="N86" s="878"/>
      <c r="O86" s="115"/>
      <c r="P86" s="310"/>
      <c r="Q86" s="309"/>
      <c r="R86" s="120"/>
      <c r="S86" s="310"/>
      <c r="T86" s="309"/>
      <c r="U86" s="120"/>
      <c r="V86" s="310"/>
    </row>
    <row r="87" spans="1:22" ht="18" customHeight="1" thickBot="1">
      <c r="A87" s="315"/>
      <c r="B87" s="286" t="s">
        <v>86</v>
      </c>
      <c r="C87" s="326"/>
      <c r="D87" s="115"/>
      <c r="E87" s="115"/>
      <c r="F87" s="327"/>
      <c r="G87" s="879">
        <f>SUMIF($B$26:$B$85,"на базі ВНЗ 1 рівня",G$26:G$85)+G$38+G$63+G$64+G$77</f>
        <v>47.5</v>
      </c>
      <c r="H87" s="884">
        <f>SUMIF($B$26:$B$85,"на базі ВНЗ 1 рівня",H$26:H$85)+H$38+H$63+H$64+H$77</f>
        <v>1425</v>
      </c>
      <c r="I87" s="885"/>
      <c r="J87" s="658"/>
      <c r="K87" s="885"/>
      <c r="L87" s="658"/>
      <c r="M87" s="886"/>
      <c r="N87" s="878"/>
      <c r="O87" s="115"/>
      <c r="P87" s="310"/>
      <c r="Q87" s="309"/>
      <c r="R87" s="120"/>
      <c r="S87" s="310"/>
      <c r="T87" s="309"/>
      <c r="U87" s="120"/>
      <c r="V87" s="310"/>
    </row>
    <row r="88" spans="1:22" ht="20.25" customHeight="1" thickBot="1">
      <c r="A88" s="1454" t="s">
        <v>363</v>
      </c>
      <c r="B88" s="1477"/>
      <c r="C88" s="326"/>
      <c r="D88" s="115"/>
      <c r="E88" s="115"/>
      <c r="F88" s="656"/>
      <c r="G88" s="883">
        <f>G$28+G$31+G$34+G$37+G$41+G$44+G$49+G$52+G$55+G$58+G$61+G$65+G$68+G$72+G$73+G$76+G$80+G$85</f>
        <v>75.5</v>
      </c>
      <c r="H88" s="887">
        <f>H$28+H$31+H$34+H$37+H$41+H$44+H$49+H$52+H$55+H$58+H$61+H$65+H$68+H$72+H$73+H$76+H$80+H$85</f>
        <v>2265</v>
      </c>
      <c r="I88" s="655">
        <f>I$28+I$31+I$34+I$37+I$41+I$44+I$49+I$52+I$55+I$58+I$61+I$65+I$68+I$72+I$73+I$76+I$80+I$85</f>
        <v>276</v>
      </c>
      <c r="J88" s="657" t="s">
        <v>381</v>
      </c>
      <c r="K88" s="118" t="s">
        <v>364</v>
      </c>
      <c r="L88" s="118" t="s">
        <v>365</v>
      </c>
      <c r="M88" s="659">
        <f>M$28+M$31+M$34+M$37+M$41+M$44+M$49+M$52+M$55+M$58+M$61+M$65+M$68+M$72+M$73+M$76+M$80+M$85</f>
        <v>1989</v>
      </c>
      <c r="N88" s="657" t="s">
        <v>245</v>
      </c>
      <c r="O88" s="118"/>
      <c r="P88" s="304" t="s">
        <v>246</v>
      </c>
      <c r="Q88" s="360" t="s">
        <v>183</v>
      </c>
      <c r="R88" s="119"/>
      <c r="S88" s="304" t="s">
        <v>185</v>
      </c>
      <c r="T88" s="360" t="s">
        <v>140</v>
      </c>
      <c r="U88" s="119" t="s">
        <v>155</v>
      </c>
      <c r="V88" s="310"/>
    </row>
    <row r="89" spans="1:22" ht="20.25" customHeight="1" thickBot="1">
      <c r="A89" s="1411" t="s">
        <v>228</v>
      </c>
      <c r="B89" s="1412"/>
      <c r="C89" s="1412"/>
      <c r="D89" s="1412"/>
      <c r="E89" s="1412"/>
      <c r="F89" s="1412"/>
      <c r="G89" s="1413"/>
      <c r="H89" s="1413"/>
      <c r="I89" s="1413"/>
      <c r="J89" s="1413"/>
      <c r="K89" s="1413"/>
      <c r="L89" s="1413"/>
      <c r="M89" s="1413"/>
      <c r="N89" s="1412"/>
      <c r="O89" s="1412"/>
      <c r="P89" s="1412"/>
      <c r="Q89" s="1412"/>
      <c r="R89" s="1412"/>
      <c r="S89" s="1412"/>
      <c r="T89" s="1412"/>
      <c r="U89" s="1412"/>
      <c r="V89" s="1414"/>
    </row>
    <row r="90" spans="1:22" ht="20.25" customHeight="1" thickBot="1">
      <c r="A90" s="1411" t="s">
        <v>229</v>
      </c>
      <c r="B90" s="1412"/>
      <c r="C90" s="1412"/>
      <c r="D90" s="1412"/>
      <c r="E90" s="1412"/>
      <c r="F90" s="1412"/>
      <c r="G90" s="1412"/>
      <c r="H90" s="1412"/>
      <c r="I90" s="1412"/>
      <c r="J90" s="1412"/>
      <c r="K90" s="1412"/>
      <c r="L90" s="1412"/>
      <c r="M90" s="1412"/>
      <c r="N90" s="1412"/>
      <c r="O90" s="1412"/>
      <c r="P90" s="1412"/>
      <c r="Q90" s="1412"/>
      <c r="R90" s="1412"/>
      <c r="S90" s="1412"/>
      <c r="T90" s="1412"/>
      <c r="U90" s="1412"/>
      <c r="V90" s="1414"/>
    </row>
    <row r="91" spans="1:22" ht="20.25" customHeight="1" thickBot="1">
      <c r="A91" s="1408" t="s">
        <v>230</v>
      </c>
      <c r="B91" s="1409"/>
      <c r="C91" s="1409"/>
      <c r="D91" s="1409"/>
      <c r="E91" s="1409"/>
      <c r="F91" s="1409"/>
      <c r="G91" s="1409"/>
      <c r="H91" s="1409"/>
      <c r="I91" s="1409"/>
      <c r="J91" s="1409"/>
      <c r="K91" s="1409"/>
      <c r="L91" s="1409"/>
      <c r="M91" s="1409"/>
      <c r="N91" s="1409"/>
      <c r="O91" s="1409"/>
      <c r="P91" s="1409"/>
      <c r="Q91" s="1409"/>
      <c r="R91" s="1409"/>
      <c r="S91" s="1409"/>
      <c r="T91" s="1409"/>
      <c r="U91" s="1409"/>
      <c r="V91" s="1410"/>
    </row>
    <row r="92" spans="1:22" ht="33" customHeight="1">
      <c r="A92" s="365" t="s">
        <v>235</v>
      </c>
      <c r="B92" s="332" t="s">
        <v>109</v>
      </c>
      <c r="C92" s="338"/>
      <c r="D92" s="339"/>
      <c r="E92" s="339"/>
      <c r="F92" s="340"/>
      <c r="G92" s="371">
        <f>H92/30</f>
        <v>4</v>
      </c>
      <c r="H92" s="344">
        <v>120</v>
      </c>
      <c r="I92" s="345"/>
      <c r="J92" s="346"/>
      <c r="K92" s="347"/>
      <c r="L92" s="346"/>
      <c r="M92" s="348"/>
      <c r="N92" s="352"/>
      <c r="O92" s="171"/>
      <c r="P92" s="353"/>
      <c r="Q92" s="357"/>
      <c r="R92" s="244"/>
      <c r="S92" s="353"/>
      <c r="T92" s="357"/>
      <c r="U92" s="244"/>
      <c r="V92" s="353"/>
    </row>
    <row r="93" spans="1:22" ht="20.25" customHeight="1">
      <c r="A93" s="366"/>
      <c r="B93" s="333" t="s">
        <v>58</v>
      </c>
      <c r="C93" s="341"/>
      <c r="D93" s="123"/>
      <c r="E93" s="123"/>
      <c r="F93" s="342"/>
      <c r="G93" s="349">
        <f>H93/30</f>
        <v>1</v>
      </c>
      <c r="H93" s="125">
        <v>30</v>
      </c>
      <c r="I93" s="125"/>
      <c r="J93" s="126"/>
      <c r="K93" s="127"/>
      <c r="L93" s="126"/>
      <c r="M93" s="350"/>
      <c r="N93" s="354"/>
      <c r="O93" s="98"/>
      <c r="P93" s="311"/>
      <c r="Q93" s="307"/>
      <c r="R93" s="100"/>
      <c r="S93" s="311"/>
      <c r="T93" s="307"/>
      <c r="U93" s="100"/>
      <c r="V93" s="311"/>
    </row>
    <row r="94" spans="1:22" ht="20.25" customHeight="1">
      <c r="A94" s="367" t="s">
        <v>236</v>
      </c>
      <c r="B94" s="362" t="s">
        <v>59</v>
      </c>
      <c r="C94" s="363">
        <v>13</v>
      </c>
      <c r="D94" s="136"/>
      <c r="E94" s="136"/>
      <c r="F94" s="364"/>
      <c r="G94" s="351">
        <f>H94/30</f>
        <v>3</v>
      </c>
      <c r="H94" s="137">
        <v>90</v>
      </c>
      <c r="I94" s="131">
        <v>6</v>
      </c>
      <c r="J94" s="128" t="s">
        <v>155</v>
      </c>
      <c r="K94" s="132"/>
      <c r="L94" s="103"/>
      <c r="M94" s="329">
        <f>H94-I94</f>
        <v>84</v>
      </c>
      <c r="N94" s="354"/>
      <c r="O94" s="98"/>
      <c r="P94" s="311"/>
      <c r="Q94" s="307"/>
      <c r="R94" s="100"/>
      <c r="S94" s="311"/>
      <c r="T94" s="358" t="s">
        <v>155</v>
      </c>
      <c r="U94" s="100"/>
      <c r="V94" s="311"/>
    </row>
    <row r="95" spans="1:22" ht="33" customHeight="1">
      <c r="A95" s="366" t="s">
        <v>253</v>
      </c>
      <c r="B95" s="368" t="s">
        <v>234</v>
      </c>
      <c r="C95" s="369"/>
      <c r="D95" s="212"/>
      <c r="E95" s="213"/>
      <c r="F95" s="370"/>
      <c r="G95" s="372">
        <v>4.5</v>
      </c>
      <c r="H95" s="214">
        <v>135</v>
      </c>
      <c r="I95" s="131"/>
      <c r="J95" s="128"/>
      <c r="K95" s="132"/>
      <c r="L95" s="103"/>
      <c r="M95" s="329"/>
      <c r="N95" s="354"/>
      <c r="O95" s="98"/>
      <c r="P95" s="311"/>
      <c r="Q95" s="307"/>
      <c r="R95" s="100"/>
      <c r="S95" s="311"/>
      <c r="T95" s="358"/>
      <c r="U95" s="100"/>
      <c r="V95" s="311"/>
    </row>
    <row r="96" spans="1:22" ht="20.25" customHeight="1" thickBot="1">
      <c r="A96" s="367"/>
      <c r="B96" s="373" t="s">
        <v>58</v>
      </c>
      <c r="C96" s="374"/>
      <c r="D96" s="375"/>
      <c r="E96" s="376"/>
      <c r="F96" s="377"/>
      <c r="G96" s="378">
        <v>4.5</v>
      </c>
      <c r="H96" s="379">
        <v>135</v>
      </c>
      <c r="I96" s="137"/>
      <c r="J96" s="253"/>
      <c r="K96" s="211"/>
      <c r="L96" s="114"/>
      <c r="M96" s="330"/>
      <c r="N96" s="302"/>
      <c r="O96" s="94"/>
      <c r="P96" s="303"/>
      <c r="Q96" s="308"/>
      <c r="R96" s="97"/>
      <c r="S96" s="303"/>
      <c r="T96" s="380"/>
      <c r="U96" s="97"/>
      <c r="V96" s="303"/>
    </row>
    <row r="97" spans="1:22" ht="20.25" customHeight="1" thickBot="1">
      <c r="A97" s="381"/>
      <c r="B97" s="382" t="s">
        <v>231</v>
      </c>
      <c r="C97" s="383"/>
      <c r="D97" s="384"/>
      <c r="E97" s="384"/>
      <c r="F97" s="385"/>
      <c r="G97" s="386">
        <f>G98+G99</f>
        <v>8.5</v>
      </c>
      <c r="H97" s="387">
        <f>H98+H99</f>
        <v>255</v>
      </c>
      <c r="I97" s="384"/>
      <c r="J97" s="384"/>
      <c r="K97" s="384"/>
      <c r="L97" s="384"/>
      <c r="M97" s="385"/>
      <c r="N97" s="383"/>
      <c r="O97" s="384"/>
      <c r="P97" s="385"/>
      <c r="Q97" s="383"/>
      <c r="R97" s="384"/>
      <c r="S97" s="385"/>
      <c r="T97" s="383"/>
      <c r="U97" s="384"/>
      <c r="V97" s="385"/>
    </row>
    <row r="98" spans="1:22" ht="20.25" customHeight="1" thickBot="1">
      <c r="A98" s="381"/>
      <c r="B98" s="388" t="s">
        <v>58</v>
      </c>
      <c r="C98" s="383"/>
      <c r="D98" s="384"/>
      <c r="E98" s="384"/>
      <c r="F98" s="385"/>
      <c r="G98" s="386">
        <f>G93+G96</f>
        <v>5.5</v>
      </c>
      <c r="H98" s="387">
        <f>H93+H96</f>
        <v>165</v>
      </c>
      <c r="I98" s="384"/>
      <c r="J98" s="384"/>
      <c r="K98" s="384"/>
      <c r="L98" s="384"/>
      <c r="M98" s="385"/>
      <c r="N98" s="383"/>
      <c r="O98" s="384"/>
      <c r="P98" s="385"/>
      <c r="Q98" s="383"/>
      <c r="R98" s="384"/>
      <c r="S98" s="385"/>
      <c r="T98" s="383"/>
      <c r="U98" s="384"/>
      <c r="V98" s="385"/>
    </row>
    <row r="99" spans="1:22" ht="20.25" customHeight="1" thickBot="1">
      <c r="A99" s="381"/>
      <c r="B99" s="389" t="s">
        <v>59</v>
      </c>
      <c r="C99" s="383"/>
      <c r="D99" s="384"/>
      <c r="E99" s="384"/>
      <c r="F99" s="385"/>
      <c r="G99" s="390">
        <f>G94</f>
        <v>3</v>
      </c>
      <c r="H99" s="391">
        <f aca="true" t="shared" si="5" ref="H99:M99">H94</f>
        <v>90</v>
      </c>
      <c r="I99" s="391">
        <f t="shared" si="5"/>
        <v>6</v>
      </c>
      <c r="J99" s="391" t="str">
        <f t="shared" si="5"/>
        <v>6/0</v>
      </c>
      <c r="K99" s="391"/>
      <c r="L99" s="391"/>
      <c r="M99" s="392">
        <f t="shared" si="5"/>
        <v>84</v>
      </c>
      <c r="N99" s="393"/>
      <c r="O99" s="394"/>
      <c r="P99" s="395"/>
      <c r="Q99" s="393"/>
      <c r="R99" s="394"/>
      <c r="S99" s="395"/>
      <c r="T99" s="393" t="s">
        <v>155</v>
      </c>
      <c r="U99" s="384"/>
      <c r="V99" s="385"/>
    </row>
    <row r="100" spans="1:22" ht="20.25" customHeight="1" thickBot="1">
      <c r="A100" s="1415"/>
      <c r="B100" s="1416"/>
      <c r="C100" s="1416"/>
      <c r="D100" s="1416"/>
      <c r="E100" s="1416"/>
      <c r="F100" s="1416"/>
      <c r="G100" s="1416"/>
      <c r="H100" s="1416"/>
      <c r="I100" s="1416"/>
      <c r="J100" s="1416"/>
      <c r="K100" s="1416"/>
      <c r="L100" s="1416"/>
      <c r="M100" s="1416"/>
      <c r="N100" s="1416"/>
      <c r="O100" s="1416"/>
      <c r="P100" s="1416"/>
      <c r="Q100" s="1416"/>
      <c r="R100" s="1416"/>
      <c r="S100" s="1416"/>
      <c r="T100" s="1416"/>
      <c r="U100" s="1416"/>
      <c r="V100" s="1417"/>
    </row>
    <row r="101" spans="1:22" ht="20.25" customHeight="1" thickBot="1">
      <c r="A101" s="1418" t="s">
        <v>232</v>
      </c>
      <c r="B101" s="1419"/>
      <c r="C101" s="1419"/>
      <c r="D101" s="1419"/>
      <c r="E101" s="1419"/>
      <c r="F101" s="1419"/>
      <c r="G101" s="1419"/>
      <c r="H101" s="1419"/>
      <c r="I101" s="1419"/>
      <c r="J101" s="1419"/>
      <c r="K101" s="1419"/>
      <c r="L101" s="1419"/>
      <c r="M101" s="1419"/>
      <c r="N101" s="1419"/>
      <c r="O101" s="1419"/>
      <c r="P101" s="1419"/>
      <c r="Q101" s="1419"/>
      <c r="R101" s="1419"/>
      <c r="S101" s="1419"/>
      <c r="T101" s="1419"/>
      <c r="U101" s="1419"/>
      <c r="V101" s="1420"/>
    </row>
    <row r="102" spans="1:22" ht="30.75" customHeight="1">
      <c r="A102" s="487" t="s">
        <v>282</v>
      </c>
      <c r="B102" s="450" t="s">
        <v>233</v>
      </c>
      <c r="C102" s="836"/>
      <c r="D102" s="190"/>
      <c r="E102" s="837"/>
      <c r="F102" s="838"/>
      <c r="G102" s="805">
        <f>SUM(G103:G104)</f>
        <v>4</v>
      </c>
      <c r="H102" s="839">
        <f>SUM(H103:H104)</f>
        <v>120</v>
      </c>
      <c r="I102" s="469"/>
      <c r="J102" s="469"/>
      <c r="K102" s="469"/>
      <c r="L102" s="469"/>
      <c r="M102" s="470"/>
      <c r="N102" s="471"/>
      <c r="O102" s="469"/>
      <c r="P102" s="470"/>
      <c r="Q102" s="471"/>
      <c r="R102" s="469"/>
      <c r="S102" s="470"/>
      <c r="T102" s="471"/>
      <c r="U102" s="469"/>
      <c r="V102" s="470"/>
    </row>
    <row r="103" spans="1:22" ht="20.25" customHeight="1">
      <c r="A103" s="410"/>
      <c r="B103" s="449" t="s">
        <v>58</v>
      </c>
      <c r="C103" s="183"/>
      <c r="D103" s="184"/>
      <c r="E103" s="185"/>
      <c r="F103" s="186"/>
      <c r="G103" s="803">
        <v>1</v>
      </c>
      <c r="H103" s="798">
        <f>$G103*30</f>
        <v>30</v>
      </c>
      <c r="I103" s="453"/>
      <c r="J103" s="453"/>
      <c r="K103" s="453"/>
      <c r="L103" s="453"/>
      <c r="M103" s="454"/>
      <c r="N103" s="455"/>
      <c r="O103" s="453"/>
      <c r="P103" s="454"/>
      <c r="Q103" s="455"/>
      <c r="R103" s="453"/>
      <c r="S103" s="454"/>
      <c r="T103" s="455"/>
      <c r="U103" s="453"/>
      <c r="V103" s="454"/>
    </row>
    <row r="104" spans="1:22" ht="20.25" customHeight="1">
      <c r="A104" s="411" t="s">
        <v>283</v>
      </c>
      <c r="B104" s="448" t="s">
        <v>59</v>
      </c>
      <c r="C104" s="456">
        <v>13</v>
      </c>
      <c r="D104" s="457"/>
      <c r="E104" s="457"/>
      <c r="F104" s="458"/>
      <c r="G104" s="804">
        <v>3</v>
      </c>
      <c r="H104" s="799">
        <f>$G104*30</f>
        <v>90</v>
      </c>
      <c r="I104" s="459">
        <v>6</v>
      </c>
      <c r="J104" s="460" t="s">
        <v>155</v>
      </c>
      <c r="K104" s="461"/>
      <c r="L104" s="462"/>
      <c r="M104" s="533">
        <f>$H104-$I104</f>
        <v>84</v>
      </c>
      <c r="N104" s="463"/>
      <c r="O104" s="464"/>
      <c r="P104" s="465"/>
      <c r="Q104" s="466"/>
      <c r="R104" s="467"/>
      <c r="S104" s="465"/>
      <c r="T104" s="468" t="s">
        <v>155</v>
      </c>
      <c r="U104" s="467"/>
      <c r="V104" s="465"/>
    </row>
    <row r="105" spans="1:22" ht="29.25" customHeight="1">
      <c r="A105" s="412" t="s">
        <v>284</v>
      </c>
      <c r="B105" s="450" t="s">
        <v>234</v>
      </c>
      <c r="C105" s="188"/>
      <c r="D105" s="189"/>
      <c r="E105" s="190"/>
      <c r="F105" s="191"/>
      <c r="G105" s="805">
        <f>SUM(G106:G106)</f>
        <v>3</v>
      </c>
      <c r="H105" s="797">
        <f>SUM(H106:H106)</f>
        <v>90</v>
      </c>
      <c r="I105" s="469"/>
      <c r="J105" s="469"/>
      <c r="K105" s="469"/>
      <c r="L105" s="469"/>
      <c r="M105" s="470"/>
      <c r="N105" s="471"/>
      <c r="O105" s="469"/>
      <c r="P105" s="470"/>
      <c r="Q105" s="471"/>
      <c r="R105" s="469"/>
      <c r="S105" s="470"/>
      <c r="T105" s="471"/>
      <c r="U105" s="469"/>
      <c r="V105" s="470"/>
    </row>
    <row r="106" spans="1:22" ht="20.25" customHeight="1" thickBot="1">
      <c r="A106" s="413"/>
      <c r="B106" s="451" t="s">
        <v>58</v>
      </c>
      <c r="C106" s="396"/>
      <c r="D106" s="192"/>
      <c r="E106" s="193"/>
      <c r="F106" s="194"/>
      <c r="G106" s="806">
        <v>3</v>
      </c>
      <c r="H106" s="800">
        <f>$G106*30</f>
        <v>90</v>
      </c>
      <c r="I106" s="570"/>
      <c r="J106" s="570"/>
      <c r="K106" s="570"/>
      <c r="L106" s="570"/>
      <c r="M106" s="571"/>
      <c r="N106" s="474"/>
      <c r="O106" s="472"/>
      <c r="P106" s="473"/>
      <c r="Q106" s="474"/>
      <c r="R106" s="472"/>
      <c r="S106" s="473"/>
      <c r="T106" s="474"/>
      <c r="U106" s="472"/>
      <c r="V106" s="473"/>
    </row>
    <row r="107" spans="1:22" ht="20.25" customHeight="1" thickBot="1">
      <c r="A107" s="1508" t="s">
        <v>285</v>
      </c>
      <c r="B107" s="1509"/>
      <c r="C107" s="414"/>
      <c r="D107" s="415"/>
      <c r="E107" s="416"/>
      <c r="F107" s="417"/>
      <c r="G107" s="807">
        <f>G$102+G$105</f>
        <v>7</v>
      </c>
      <c r="H107" s="729">
        <f>H$102+H$105</f>
        <v>210</v>
      </c>
      <c r="I107" s="572"/>
      <c r="J107" s="572"/>
      <c r="K107" s="572"/>
      <c r="L107" s="572"/>
      <c r="M107" s="573"/>
      <c r="N107" s="477"/>
      <c r="O107" s="475"/>
      <c r="P107" s="476"/>
      <c r="Q107" s="477"/>
      <c r="R107" s="475"/>
      <c r="S107" s="476"/>
      <c r="T107" s="477"/>
      <c r="U107" s="475"/>
      <c r="V107" s="476"/>
    </row>
    <row r="108" spans="1:22" ht="20.25" customHeight="1" thickBot="1">
      <c r="A108" s="1516" t="s">
        <v>286</v>
      </c>
      <c r="B108" s="1517"/>
      <c r="C108" s="414"/>
      <c r="D108" s="415"/>
      <c r="E108" s="416"/>
      <c r="F108" s="417"/>
      <c r="G108" s="808">
        <f>SUMIF($B$102:$B$106,"на базі ВНЗ 1 рівня",G$102:G$106)</f>
        <v>4</v>
      </c>
      <c r="H108" s="801">
        <f>SUMIF($B$102:$B$106,"на базі ВНЗ 1 рівня",H$102:H$106)</f>
        <v>120</v>
      </c>
      <c r="I108" s="478"/>
      <c r="J108" s="479"/>
      <c r="K108" s="479"/>
      <c r="L108" s="478"/>
      <c r="M108" s="480"/>
      <c r="N108" s="481"/>
      <c r="O108" s="478"/>
      <c r="P108" s="482"/>
      <c r="Q108" s="483"/>
      <c r="R108" s="484"/>
      <c r="S108" s="482"/>
      <c r="T108" s="483"/>
      <c r="U108" s="485"/>
      <c r="V108" s="486"/>
    </row>
    <row r="109" spans="1:22" ht="20.25" customHeight="1" thickBot="1">
      <c r="A109" s="1508" t="s">
        <v>287</v>
      </c>
      <c r="B109" s="1509"/>
      <c r="C109" s="414"/>
      <c r="D109" s="415"/>
      <c r="E109" s="443"/>
      <c r="F109" s="444"/>
      <c r="G109" s="809">
        <f>G104</f>
        <v>3</v>
      </c>
      <c r="H109" s="802">
        <f>H104</f>
        <v>90</v>
      </c>
      <c r="I109" s="574">
        <f>I104</f>
        <v>6</v>
      </c>
      <c r="J109" s="575" t="s">
        <v>155</v>
      </c>
      <c r="K109" s="576"/>
      <c r="L109" s="577"/>
      <c r="M109" s="578">
        <f>M104</f>
        <v>84</v>
      </c>
      <c r="N109" s="481"/>
      <c r="O109" s="478"/>
      <c r="P109" s="482"/>
      <c r="Q109" s="483"/>
      <c r="R109" s="484"/>
      <c r="S109" s="482"/>
      <c r="T109" s="468" t="s">
        <v>155</v>
      </c>
      <c r="U109" s="485"/>
      <c r="V109" s="486"/>
    </row>
    <row r="110" spans="1:22" ht="19.5" customHeight="1" thickBot="1">
      <c r="A110" s="1539" t="s">
        <v>247</v>
      </c>
      <c r="B110" s="1540"/>
      <c r="C110" s="1540"/>
      <c r="D110" s="1540"/>
      <c r="E110" s="1540"/>
      <c r="F110" s="1540"/>
      <c r="G110" s="1540"/>
      <c r="H110" s="1540"/>
      <c r="I110" s="1540"/>
      <c r="J110" s="1540"/>
      <c r="K110" s="1540"/>
      <c r="L110" s="1540"/>
      <c r="M110" s="1540"/>
      <c r="N110" s="1540"/>
      <c r="O110" s="1540"/>
      <c r="P110" s="1540"/>
      <c r="Q110" s="1540"/>
      <c r="R110" s="1540"/>
      <c r="S110" s="1540"/>
      <c r="T110" s="1540"/>
      <c r="U110" s="1540"/>
      <c r="V110" s="1541"/>
    </row>
    <row r="111" spans="1:22" ht="19.5" customHeight="1" thickBot="1">
      <c r="A111" s="1421" t="s">
        <v>248</v>
      </c>
      <c r="B111" s="1416"/>
      <c r="C111" s="1416"/>
      <c r="D111" s="1416"/>
      <c r="E111" s="1416"/>
      <c r="F111" s="1416"/>
      <c r="G111" s="1416"/>
      <c r="H111" s="1416"/>
      <c r="I111" s="1416"/>
      <c r="J111" s="1416"/>
      <c r="K111" s="1416"/>
      <c r="L111" s="1416"/>
      <c r="M111" s="1416"/>
      <c r="N111" s="1416"/>
      <c r="O111" s="1416"/>
      <c r="P111" s="1416"/>
      <c r="Q111" s="1416"/>
      <c r="R111" s="1416"/>
      <c r="S111" s="1416"/>
      <c r="T111" s="1416"/>
      <c r="U111" s="1416"/>
      <c r="V111" s="1417"/>
    </row>
    <row r="112" spans="1:22" ht="31.5">
      <c r="A112" s="288" t="s">
        <v>254</v>
      </c>
      <c r="B112" s="397" t="s">
        <v>45</v>
      </c>
      <c r="C112" s="107"/>
      <c r="D112" s="107"/>
      <c r="E112" s="107"/>
      <c r="F112" s="398"/>
      <c r="G112" s="399">
        <f aca="true" t="shared" si="6" ref="G112:G142">H112/30</f>
        <v>6</v>
      </c>
      <c r="H112" s="400">
        <v>180</v>
      </c>
      <c r="I112" s="401"/>
      <c r="J112" s="270"/>
      <c r="K112" s="107"/>
      <c r="L112" s="270"/>
      <c r="M112" s="402"/>
      <c r="N112" s="108"/>
      <c r="O112" s="108"/>
      <c r="P112" s="110"/>
      <c r="Q112" s="110"/>
      <c r="R112" s="110"/>
      <c r="S112" s="110"/>
      <c r="T112" s="110"/>
      <c r="U112" s="110"/>
      <c r="V112" s="403"/>
    </row>
    <row r="113" spans="1:22" ht="15.75">
      <c r="A113" s="218"/>
      <c r="B113" s="143" t="s">
        <v>58</v>
      </c>
      <c r="C113" s="93"/>
      <c r="D113" s="93"/>
      <c r="E113" s="93"/>
      <c r="F113" s="216"/>
      <c r="G113" s="112">
        <f t="shared" si="6"/>
        <v>2</v>
      </c>
      <c r="H113" s="93">
        <v>60</v>
      </c>
      <c r="I113" s="217"/>
      <c r="J113" s="98"/>
      <c r="K113" s="93"/>
      <c r="L113" s="98"/>
      <c r="M113" s="99"/>
      <c r="N113" s="94"/>
      <c r="O113" s="94"/>
      <c r="P113" s="97"/>
      <c r="Q113" s="97"/>
      <c r="R113" s="97"/>
      <c r="S113" s="97"/>
      <c r="T113" s="97"/>
      <c r="U113" s="97"/>
      <c r="V113" s="196"/>
    </row>
    <row r="114" spans="1:22" ht="15.75">
      <c r="A114" s="178" t="s">
        <v>255</v>
      </c>
      <c r="B114" s="101" t="s">
        <v>59</v>
      </c>
      <c r="C114" s="93"/>
      <c r="D114" s="113">
        <v>14</v>
      </c>
      <c r="E114" s="113"/>
      <c r="F114" s="216"/>
      <c r="G114" s="130">
        <f t="shared" si="6"/>
        <v>4</v>
      </c>
      <c r="H114" s="113">
        <v>120</v>
      </c>
      <c r="I114" s="219">
        <v>12</v>
      </c>
      <c r="J114" s="103" t="s">
        <v>87</v>
      </c>
      <c r="K114" s="113"/>
      <c r="L114" s="103" t="s">
        <v>56</v>
      </c>
      <c r="M114" s="104">
        <f>H114-I114</f>
        <v>108</v>
      </c>
      <c r="N114" s="94"/>
      <c r="O114" s="94"/>
      <c r="P114" s="97"/>
      <c r="Q114" s="97"/>
      <c r="R114" s="97"/>
      <c r="S114" s="97"/>
      <c r="T114" s="97"/>
      <c r="U114" s="220" t="s">
        <v>160</v>
      </c>
      <c r="V114" s="196"/>
    </row>
    <row r="115" spans="1:22" ht="31.5">
      <c r="A115" s="178" t="s">
        <v>256</v>
      </c>
      <c r="B115" s="134" t="s">
        <v>41</v>
      </c>
      <c r="C115" s="95"/>
      <c r="D115" s="95"/>
      <c r="E115" s="95"/>
      <c r="F115" s="92"/>
      <c r="G115" s="170">
        <f t="shared" si="6"/>
        <v>6</v>
      </c>
      <c r="H115" s="95">
        <v>180</v>
      </c>
      <c r="I115" s="221"/>
      <c r="J115" s="98"/>
      <c r="K115" s="98"/>
      <c r="L115" s="98"/>
      <c r="M115" s="99"/>
      <c r="N115" s="98"/>
      <c r="O115" s="98"/>
      <c r="P115" s="100"/>
      <c r="Q115" s="100"/>
      <c r="R115" s="100"/>
      <c r="S115" s="100"/>
      <c r="T115" s="100"/>
      <c r="U115" s="100"/>
      <c r="V115" s="197"/>
    </row>
    <row r="116" spans="1:22" ht="15.75">
      <c r="A116" s="222"/>
      <c r="B116" s="143" t="s">
        <v>58</v>
      </c>
      <c r="C116" s="95"/>
      <c r="D116" s="95"/>
      <c r="E116" s="95"/>
      <c r="F116" s="92"/>
      <c r="G116" s="112">
        <v>2</v>
      </c>
      <c r="H116" s="93">
        <v>60</v>
      </c>
      <c r="I116" s="221"/>
      <c r="J116" s="98"/>
      <c r="K116" s="98"/>
      <c r="L116" s="98"/>
      <c r="M116" s="99"/>
      <c r="N116" s="98"/>
      <c r="O116" s="98"/>
      <c r="P116" s="100"/>
      <c r="Q116" s="100"/>
      <c r="R116" s="100"/>
      <c r="S116" s="100"/>
      <c r="T116" s="100"/>
      <c r="U116" s="100"/>
      <c r="V116" s="197"/>
    </row>
    <row r="117" spans="1:22" ht="15.75">
      <c r="A117" s="178" t="s">
        <v>257</v>
      </c>
      <c r="B117" s="101" t="s">
        <v>59</v>
      </c>
      <c r="C117" s="102">
        <v>12</v>
      </c>
      <c r="D117" s="102"/>
      <c r="E117" s="102"/>
      <c r="F117" s="223"/>
      <c r="G117" s="130">
        <f t="shared" si="6"/>
        <v>4</v>
      </c>
      <c r="H117" s="102">
        <v>120</v>
      </c>
      <c r="I117" s="224">
        <v>12</v>
      </c>
      <c r="J117" s="103" t="s">
        <v>167</v>
      </c>
      <c r="K117" s="103"/>
      <c r="L117" s="971" t="s">
        <v>140</v>
      </c>
      <c r="M117" s="104">
        <f>H117-I117</f>
        <v>108</v>
      </c>
      <c r="N117" s="103"/>
      <c r="O117" s="103"/>
      <c r="P117" s="105"/>
      <c r="Q117" s="105"/>
      <c r="R117" s="105"/>
      <c r="S117" s="1014" t="s">
        <v>160</v>
      </c>
      <c r="T117" s="105"/>
      <c r="U117" s="105"/>
      <c r="V117" s="198"/>
    </row>
    <row r="118" spans="1:22" ht="30.75" customHeight="1">
      <c r="A118" s="178" t="s">
        <v>258</v>
      </c>
      <c r="B118" s="134" t="s">
        <v>76</v>
      </c>
      <c r="C118" s="95"/>
      <c r="D118" s="95"/>
      <c r="E118" s="95"/>
      <c r="F118" s="92"/>
      <c r="G118" s="95">
        <f t="shared" si="6"/>
        <v>6</v>
      </c>
      <c r="H118" s="95">
        <v>180</v>
      </c>
      <c r="I118" s="221"/>
      <c r="J118" s="98"/>
      <c r="K118" s="98"/>
      <c r="L118" s="98"/>
      <c r="M118" s="99"/>
      <c r="N118" s="98"/>
      <c r="O118" s="98"/>
      <c r="P118" s="100"/>
      <c r="Q118" s="100"/>
      <c r="R118" s="100"/>
      <c r="S118" s="100"/>
      <c r="T118" s="100"/>
      <c r="U118" s="100"/>
      <c r="V118" s="197"/>
    </row>
    <row r="119" spans="1:22" ht="15.75">
      <c r="A119" s="222"/>
      <c r="B119" s="143" t="s">
        <v>58</v>
      </c>
      <c r="C119" s="95"/>
      <c r="D119" s="95"/>
      <c r="E119" s="95"/>
      <c r="F119" s="92"/>
      <c r="G119" s="95">
        <f t="shared" si="6"/>
        <v>2</v>
      </c>
      <c r="H119" s="95">
        <v>60</v>
      </c>
      <c r="I119" s="221"/>
      <c r="J119" s="98"/>
      <c r="K119" s="98"/>
      <c r="L119" s="98"/>
      <c r="M119" s="99"/>
      <c r="N119" s="98"/>
      <c r="O119" s="98"/>
      <c r="P119" s="100"/>
      <c r="Q119" s="100"/>
      <c r="R119" s="100"/>
      <c r="S119" s="100"/>
      <c r="T119" s="100"/>
      <c r="U119" s="100"/>
      <c r="V119" s="197"/>
    </row>
    <row r="120" spans="1:22" s="59" customFormat="1" ht="15.75">
      <c r="A120" s="178" t="s">
        <v>259</v>
      </c>
      <c r="B120" s="101" t="s">
        <v>59</v>
      </c>
      <c r="C120" s="102">
        <v>12</v>
      </c>
      <c r="D120" s="102"/>
      <c r="E120" s="102"/>
      <c r="F120" s="223"/>
      <c r="G120" s="102">
        <f t="shared" si="6"/>
        <v>4</v>
      </c>
      <c r="H120" s="102">
        <v>120</v>
      </c>
      <c r="I120" s="128" t="s">
        <v>163</v>
      </c>
      <c r="J120" s="128" t="s">
        <v>137</v>
      </c>
      <c r="K120" s="142" t="s">
        <v>168</v>
      </c>
      <c r="L120" s="128" t="s">
        <v>140</v>
      </c>
      <c r="M120" s="104">
        <f>H120-I120</f>
        <v>102</v>
      </c>
      <c r="N120" s="103"/>
      <c r="O120" s="103"/>
      <c r="P120" s="105"/>
      <c r="Q120" s="105"/>
      <c r="R120" s="105"/>
      <c r="S120" s="105" t="s">
        <v>91</v>
      </c>
      <c r="T120" s="147"/>
      <c r="U120" s="105"/>
      <c r="V120" s="198"/>
    </row>
    <row r="121" spans="1:22" ht="31.5">
      <c r="A121" s="178" t="s">
        <v>260</v>
      </c>
      <c r="B121" s="134" t="s">
        <v>42</v>
      </c>
      <c r="C121" s="95"/>
      <c r="D121" s="144"/>
      <c r="E121" s="144"/>
      <c r="F121" s="95"/>
      <c r="G121" s="95">
        <f t="shared" si="6"/>
        <v>8</v>
      </c>
      <c r="H121" s="95">
        <v>240</v>
      </c>
      <c r="I121" s="221"/>
      <c r="J121" s="98"/>
      <c r="K121" s="95"/>
      <c r="L121" s="98"/>
      <c r="M121" s="99"/>
      <c r="N121" s="98"/>
      <c r="O121" s="98"/>
      <c r="P121" s="100"/>
      <c r="Q121" s="100"/>
      <c r="R121" s="100"/>
      <c r="S121" s="100"/>
      <c r="T121" s="225"/>
      <c r="U121" s="100"/>
      <c r="V121" s="197"/>
    </row>
    <row r="122" spans="1:22" ht="15.75">
      <c r="A122" s="170"/>
      <c r="B122" s="143" t="s">
        <v>58</v>
      </c>
      <c r="C122" s="95"/>
      <c r="D122" s="144"/>
      <c r="E122" s="144"/>
      <c r="F122" s="95"/>
      <c r="G122" s="95">
        <f>H122/30</f>
        <v>3</v>
      </c>
      <c r="H122" s="95">
        <v>90</v>
      </c>
      <c r="I122" s="221"/>
      <c r="J122" s="98"/>
      <c r="K122" s="95"/>
      <c r="L122" s="98"/>
      <c r="M122" s="99"/>
      <c r="N122" s="98"/>
      <c r="O122" s="98"/>
      <c r="P122" s="100"/>
      <c r="Q122" s="100"/>
      <c r="R122" s="100"/>
      <c r="S122" s="100"/>
      <c r="T122" s="225"/>
      <c r="U122" s="100"/>
      <c r="V122" s="197"/>
    </row>
    <row r="123" spans="1:22" ht="15.75">
      <c r="A123" s="178" t="s">
        <v>261</v>
      </c>
      <c r="B123" s="101" t="s">
        <v>59</v>
      </c>
      <c r="C123" s="102">
        <v>13</v>
      </c>
      <c r="D123" s="147"/>
      <c r="E123" s="147"/>
      <c r="F123" s="102"/>
      <c r="G123" s="102">
        <f t="shared" si="6"/>
        <v>5</v>
      </c>
      <c r="H123" s="102">
        <v>150</v>
      </c>
      <c r="I123" s="224">
        <v>24</v>
      </c>
      <c r="J123" s="103" t="s">
        <v>169</v>
      </c>
      <c r="K123" s="102" t="s">
        <v>57</v>
      </c>
      <c r="L123" s="103" t="s">
        <v>140</v>
      </c>
      <c r="M123" s="104">
        <f>H123-I123</f>
        <v>126</v>
      </c>
      <c r="N123" s="98"/>
      <c r="O123" s="98"/>
      <c r="P123" s="100"/>
      <c r="Q123" s="100"/>
      <c r="R123" s="100"/>
      <c r="S123" s="100"/>
      <c r="T123" s="226" t="s">
        <v>170</v>
      </c>
      <c r="U123" s="100"/>
      <c r="V123" s="197"/>
    </row>
    <row r="124" spans="1:22" ht="31.5">
      <c r="A124" s="178" t="s">
        <v>262</v>
      </c>
      <c r="B124" s="134" t="s">
        <v>90</v>
      </c>
      <c r="C124" s="95"/>
      <c r="D124" s="144"/>
      <c r="E124" s="144"/>
      <c r="F124" s="95"/>
      <c r="G124" s="95">
        <f t="shared" si="6"/>
        <v>1</v>
      </c>
      <c r="H124" s="95">
        <v>30</v>
      </c>
      <c r="I124" s="221"/>
      <c r="J124" s="98"/>
      <c r="K124" s="95"/>
      <c r="L124" s="98"/>
      <c r="M124" s="99"/>
      <c r="N124" s="98"/>
      <c r="O124" s="98"/>
      <c r="P124" s="100"/>
      <c r="Q124" s="100"/>
      <c r="R124" s="100"/>
      <c r="S124" s="100"/>
      <c r="T124" s="100"/>
      <c r="U124" s="100"/>
      <c r="V124" s="197"/>
    </row>
    <row r="125" spans="1:22" ht="15.75">
      <c r="A125" s="170"/>
      <c r="B125" s="143" t="s">
        <v>58</v>
      </c>
      <c r="C125" s="95"/>
      <c r="D125" s="144"/>
      <c r="E125" s="144"/>
      <c r="F125" s="95"/>
      <c r="G125" s="95">
        <f t="shared" si="6"/>
        <v>0.5</v>
      </c>
      <c r="H125" s="95">
        <v>15</v>
      </c>
      <c r="I125" s="221"/>
      <c r="J125" s="98"/>
      <c r="K125" s="95"/>
      <c r="L125" s="98"/>
      <c r="M125" s="99"/>
      <c r="N125" s="98"/>
      <c r="O125" s="98"/>
      <c r="P125" s="100"/>
      <c r="Q125" s="100"/>
      <c r="R125" s="100"/>
      <c r="S125" s="100"/>
      <c r="T125" s="100"/>
      <c r="U125" s="100"/>
      <c r="V125" s="197"/>
    </row>
    <row r="126" spans="1:22" ht="15.75">
      <c r="A126" s="178" t="s">
        <v>263</v>
      </c>
      <c r="B126" s="101" t="s">
        <v>59</v>
      </c>
      <c r="C126" s="95"/>
      <c r="D126" s="144"/>
      <c r="E126" s="144"/>
      <c r="F126" s="102">
        <v>14</v>
      </c>
      <c r="G126" s="102">
        <f t="shared" si="6"/>
        <v>0.5</v>
      </c>
      <c r="H126" s="102">
        <v>15</v>
      </c>
      <c r="I126" s="224">
        <v>8</v>
      </c>
      <c r="J126" s="103"/>
      <c r="K126" s="102"/>
      <c r="L126" s="103" t="s">
        <v>164</v>
      </c>
      <c r="M126" s="104">
        <f>H126-I126</f>
        <v>7</v>
      </c>
      <c r="N126" s="98"/>
      <c r="O126" s="98"/>
      <c r="P126" s="100"/>
      <c r="Q126" s="100"/>
      <c r="R126" s="100"/>
      <c r="S126" s="100"/>
      <c r="T126" s="100"/>
      <c r="U126" s="105" t="s">
        <v>139</v>
      </c>
      <c r="V126" s="197"/>
    </row>
    <row r="127" spans="1:22" ht="15.75">
      <c r="A127" s="178" t="s">
        <v>264</v>
      </c>
      <c r="B127" s="134" t="s">
        <v>72</v>
      </c>
      <c r="C127" s="95"/>
      <c r="D127" s="95"/>
      <c r="E127" s="95"/>
      <c r="F127" s="92"/>
      <c r="G127" s="95">
        <f t="shared" si="6"/>
        <v>6</v>
      </c>
      <c r="H127" s="95">
        <v>180</v>
      </c>
      <c r="I127" s="221"/>
      <c r="J127" s="98"/>
      <c r="K127" s="98"/>
      <c r="L127" s="98"/>
      <c r="M127" s="99"/>
      <c r="N127" s="98"/>
      <c r="O127" s="98"/>
      <c r="P127" s="100"/>
      <c r="Q127" s="100"/>
      <c r="R127" s="100"/>
      <c r="S127" s="100"/>
      <c r="T127" s="100"/>
      <c r="U127" s="100"/>
      <c r="V127" s="197"/>
    </row>
    <row r="128" spans="1:22" ht="15.75">
      <c r="A128" s="170"/>
      <c r="B128" s="143" t="s">
        <v>58</v>
      </c>
      <c r="C128" s="95"/>
      <c r="D128" s="95"/>
      <c r="E128" s="95"/>
      <c r="F128" s="92"/>
      <c r="G128" s="95">
        <f t="shared" si="6"/>
        <v>2</v>
      </c>
      <c r="H128" s="95">
        <v>60</v>
      </c>
      <c r="I128" s="221"/>
      <c r="J128" s="98"/>
      <c r="K128" s="98"/>
      <c r="L128" s="98"/>
      <c r="M128" s="99"/>
      <c r="N128" s="98"/>
      <c r="O128" s="98"/>
      <c r="P128" s="100"/>
      <c r="Q128" s="100"/>
      <c r="R128" s="100"/>
      <c r="S128" s="100"/>
      <c r="T128" s="100"/>
      <c r="U128" s="100"/>
      <c r="V128" s="197"/>
    </row>
    <row r="129" spans="1:22" s="59" customFormat="1" ht="15.75">
      <c r="A129" s="178" t="s">
        <v>265</v>
      </c>
      <c r="B129" s="101" t="s">
        <v>59</v>
      </c>
      <c r="C129" s="102">
        <v>10</v>
      </c>
      <c r="D129" s="102"/>
      <c r="E129" s="102"/>
      <c r="F129" s="223"/>
      <c r="G129" s="102">
        <f t="shared" si="6"/>
        <v>4</v>
      </c>
      <c r="H129" s="102">
        <v>120</v>
      </c>
      <c r="I129" s="224">
        <v>18</v>
      </c>
      <c r="J129" s="971" t="s">
        <v>425</v>
      </c>
      <c r="K129" s="103"/>
      <c r="L129" s="971" t="s">
        <v>139</v>
      </c>
      <c r="M129" s="104">
        <f>H129-I129</f>
        <v>102</v>
      </c>
      <c r="N129" s="103"/>
      <c r="O129" s="103"/>
      <c r="P129" s="105"/>
      <c r="Q129" s="976" t="s">
        <v>91</v>
      </c>
      <c r="R129" s="227"/>
      <c r="S129" s="133"/>
      <c r="T129" s="105"/>
      <c r="U129" s="105"/>
      <c r="V129" s="198"/>
    </row>
    <row r="130" spans="1:22" ht="15.75">
      <c r="A130" s="178" t="s">
        <v>266</v>
      </c>
      <c r="B130" s="134" t="s">
        <v>44</v>
      </c>
      <c r="C130" s="95"/>
      <c r="D130" s="144"/>
      <c r="E130" s="144"/>
      <c r="F130" s="95"/>
      <c r="G130" s="95">
        <f t="shared" si="6"/>
        <v>6</v>
      </c>
      <c r="H130" s="95">
        <v>180</v>
      </c>
      <c r="I130" s="221"/>
      <c r="J130" s="98"/>
      <c r="K130" s="95"/>
      <c r="L130" s="98"/>
      <c r="M130" s="99"/>
      <c r="N130" s="98"/>
      <c r="O130" s="98"/>
      <c r="P130" s="100"/>
      <c r="Q130" s="100"/>
      <c r="R130" s="100"/>
      <c r="S130" s="100"/>
      <c r="T130" s="100"/>
      <c r="U130" s="100"/>
      <c r="V130" s="197"/>
    </row>
    <row r="131" spans="1:22" ht="15.75">
      <c r="A131" s="170"/>
      <c r="B131" s="143" t="s">
        <v>58</v>
      </c>
      <c r="C131" s="95"/>
      <c r="D131" s="144"/>
      <c r="E131" s="144"/>
      <c r="F131" s="95"/>
      <c r="G131" s="95">
        <f t="shared" si="6"/>
        <v>2</v>
      </c>
      <c r="H131" s="95">
        <v>60</v>
      </c>
      <c r="I131" s="221"/>
      <c r="J131" s="98"/>
      <c r="K131" s="95"/>
      <c r="L131" s="98"/>
      <c r="M131" s="99"/>
      <c r="N131" s="98"/>
      <c r="O131" s="98"/>
      <c r="P131" s="100"/>
      <c r="Q131" s="100"/>
      <c r="R131" s="100"/>
      <c r="S131" s="100"/>
      <c r="T131" s="100"/>
      <c r="U131" s="100"/>
      <c r="V131" s="197"/>
    </row>
    <row r="132" spans="1:22" ht="15.75">
      <c r="A132" s="178" t="s">
        <v>267</v>
      </c>
      <c r="B132" s="101" t="s">
        <v>59</v>
      </c>
      <c r="C132" s="102"/>
      <c r="D132" s="147">
        <v>13</v>
      </c>
      <c r="E132" s="147"/>
      <c r="F132" s="102"/>
      <c r="G132" s="102">
        <f t="shared" si="6"/>
        <v>4</v>
      </c>
      <c r="H132" s="102">
        <v>120</v>
      </c>
      <c r="I132" s="224">
        <v>12</v>
      </c>
      <c r="J132" s="103" t="s">
        <v>139</v>
      </c>
      <c r="K132" s="102"/>
      <c r="L132" s="103" t="s">
        <v>157</v>
      </c>
      <c r="M132" s="104">
        <f>H132-I132</f>
        <v>108</v>
      </c>
      <c r="N132" s="103"/>
      <c r="O132" s="103"/>
      <c r="P132" s="105"/>
      <c r="Q132" s="105"/>
      <c r="R132" s="105"/>
      <c r="S132" s="105"/>
      <c r="T132" s="105" t="s">
        <v>156</v>
      </c>
      <c r="U132" s="105"/>
      <c r="V132" s="198"/>
    </row>
    <row r="133" spans="1:22" ht="31.5">
      <c r="A133" s="178" t="s">
        <v>268</v>
      </c>
      <c r="B133" s="134" t="s">
        <v>40</v>
      </c>
      <c r="C133" s="95"/>
      <c r="D133" s="95"/>
      <c r="E133" s="95"/>
      <c r="F133" s="92"/>
      <c r="G133" s="95">
        <f t="shared" si="6"/>
        <v>6</v>
      </c>
      <c r="H133" s="95">
        <v>180</v>
      </c>
      <c r="I133" s="221"/>
      <c r="J133" s="98"/>
      <c r="K133" s="95"/>
      <c r="L133" s="98"/>
      <c r="M133" s="99"/>
      <c r="N133" s="98"/>
      <c r="O133" s="98"/>
      <c r="P133" s="100"/>
      <c r="Q133" s="100"/>
      <c r="R133" s="100"/>
      <c r="S133" s="100"/>
      <c r="T133" s="100"/>
      <c r="U133" s="100"/>
      <c r="V133" s="197"/>
    </row>
    <row r="134" spans="1:22" ht="15.75">
      <c r="A134" s="170"/>
      <c r="B134" s="143" t="s">
        <v>58</v>
      </c>
      <c r="C134" s="95"/>
      <c r="D134" s="95"/>
      <c r="E134" s="95"/>
      <c r="F134" s="92"/>
      <c r="G134" s="95">
        <f t="shared" si="6"/>
        <v>2.5</v>
      </c>
      <c r="H134" s="95">
        <v>75</v>
      </c>
      <c r="I134" s="221"/>
      <c r="J134" s="98"/>
      <c r="K134" s="95"/>
      <c r="L134" s="98"/>
      <c r="M134" s="99"/>
      <c r="N134" s="98"/>
      <c r="O134" s="98"/>
      <c r="P134" s="100"/>
      <c r="Q134" s="100"/>
      <c r="R134" s="100"/>
      <c r="S134" s="100"/>
      <c r="T134" s="100"/>
      <c r="U134" s="100"/>
      <c r="V134" s="197"/>
    </row>
    <row r="135" spans="1:22" ht="15.75">
      <c r="A135" s="178" t="s">
        <v>269</v>
      </c>
      <c r="B135" s="101" t="s">
        <v>59</v>
      </c>
      <c r="C135" s="102">
        <v>13</v>
      </c>
      <c r="D135" s="95"/>
      <c r="E135" s="95"/>
      <c r="F135" s="92"/>
      <c r="G135" s="102">
        <f t="shared" si="6"/>
        <v>3.5</v>
      </c>
      <c r="H135" s="102">
        <v>105</v>
      </c>
      <c r="I135" s="128" t="s">
        <v>163</v>
      </c>
      <c r="J135" s="128" t="s">
        <v>137</v>
      </c>
      <c r="K135" s="142"/>
      <c r="L135" s="128" t="s">
        <v>159</v>
      </c>
      <c r="M135" s="104">
        <f>H135-I135</f>
        <v>87</v>
      </c>
      <c r="N135" s="98"/>
      <c r="O135" s="98"/>
      <c r="P135" s="100"/>
      <c r="Q135" s="100"/>
      <c r="R135" s="100"/>
      <c r="S135" s="100"/>
      <c r="T135" s="105" t="s">
        <v>91</v>
      </c>
      <c r="U135" s="100"/>
      <c r="V135" s="197"/>
    </row>
    <row r="136" spans="1:22" ht="31.5">
      <c r="A136" s="178" t="s">
        <v>270</v>
      </c>
      <c r="B136" s="134" t="s">
        <v>43</v>
      </c>
      <c r="C136" s="95"/>
      <c r="D136" s="95"/>
      <c r="E136" s="95"/>
      <c r="F136" s="92"/>
      <c r="G136" s="95">
        <f t="shared" si="6"/>
        <v>8</v>
      </c>
      <c r="H136" s="95">
        <v>240</v>
      </c>
      <c r="I136" s="221"/>
      <c r="J136" s="98"/>
      <c r="K136" s="95"/>
      <c r="L136" s="98"/>
      <c r="M136" s="99"/>
      <c r="N136" s="98"/>
      <c r="O136" s="98"/>
      <c r="P136" s="100"/>
      <c r="Q136" s="100"/>
      <c r="R136" s="100"/>
      <c r="S136" s="100"/>
      <c r="T136" s="105"/>
      <c r="U136" s="100"/>
      <c r="V136" s="197"/>
    </row>
    <row r="137" spans="1:22" ht="15.75">
      <c r="A137" s="170"/>
      <c r="B137" s="143" t="s">
        <v>58</v>
      </c>
      <c r="C137" s="95"/>
      <c r="D137" s="95"/>
      <c r="E137" s="95"/>
      <c r="F137" s="92"/>
      <c r="G137" s="95">
        <f t="shared" si="6"/>
        <v>3</v>
      </c>
      <c r="H137" s="95">
        <v>90</v>
      </c>
      <c r="I137" s="224"/>
      <c r="J137" s="103"/>
      <c r="K137" s="102"/>
      <c r="L137" s="103"/>
      <c r="M137" s="104"/>
      <c r="N137" s="98"/>
      <c r="O137" s="98"/>
      <c r="P137" s="100"/>
      <c r="Q137" s="100"/>
      <c r="R137" s="100"/>
      <c r="S137" s="100"/>
      <c r="T137" s="105"/>
      <c r="U137" s="100"/>
      <c r="V137" s="197"/>
    </row>
    <row r="138" spans="1:22" s="30" customFormat="1" ht="18" customHeight="1">
      <c r="A138" s="178" t="s">
        <v>271</v>
      </c>
      <c r="B138" s="101" t="s">
        <v>59</v>
      </c>
      <c r="C138" s="102">
        <v>14</v>
      </c>
      <c r="D138" s="149"/>
      <c r="E138" s="149"/>
      <c r="F138" s="102"/>
      <c r="G138" s="102">
        <f t="shared" si="6"/>
        <v>5</v>
      </c>
      <c r="H138" s="102">
        <v>150</v>
      </c>
      <c r="I138" s="224">
        <v>18</v>
      </c>
      <c r="J138" s="103" t="s">
        <v>87</v>
      </c>
      <c r="K138" s="102" t="s">
        <v>57</v>
      </c>
      <c r="L138" s="103" t="s">
        <v>56</v>
      </c>
      <c r="M138" s="104">
        <f>H138-I138</f>
        <v>132</v>
      </c>
      <c r="N138" s="103"/>
      <c r="O138" s="103"/>
      <c r="P138" s="105"/>
      <c r="Q138" s="105"/>
      <c r="R138" s="105"/>
      <c r="S138" s="105"/>
      <c r="T138" s="105"/>
      <c r="U138" s="105" t="s">
        <v>91</v>
      </c>
      <c r="V138" s="198"/>
    </row>
    <row r="139" spans="1:22" ht="15.75">
      <c r="A139" s="178" t="s">
        <v>272</v>
      </c>
      <c r="B139" s="143" t="s">
        <v>46</v>
      </c>
      <c r="C139" s="95"/>
      <c r="D139" s="95"/>
      <c r="E139" s="95"/>
      <c r="F139" s="121"/>
      <c r="G139" s="95">
        <f t="shared" si="6"/>
        <v>5.5</v>
      </c>
      <c r="H139" s="95">
        <v>165</v>
      </c>
      <c r="I139" s="95"/>
      <c r="J139" s="98"/>
      <c r="K139" s="95"/>
      <c r="L139" s="98"/>
      <c r="M139" s="99"/>
      <c r="N139" s="98"/>
      <c r="O139" s="98"/>
      <c r="P139" s="100"/>
      <c r="Q139" s="100"/>
      <c r="R139" s="100"/>
      <c r="S139" s="100"/>
      <c r="T139" s="100"/>
      <c r="U139" s="100"/>
      <c r="V139" s="197"/>
    </row>
    <row r="140" spans="1:22" ht="15.75">
      <c r="A140" s="170"/>
      <c r="B140" s="143" t="s">
        <v>58</v>
      </c>
      <c r="C140" s="95"/>
      <c r="D140" s="95"/>
      <c r="E140" s="95"/>
      <c r="F140" s="121"/>
      <c r="G140" s="95">
        <f t="shared" si="6"/>
        <v>2</v>
      </c>
      <c r="H140" s="95">
        <v>60</v>
      </c>
      <c r="I140" s="95"/>
      <c r="J140" s="98"/>
      <c r="K140" s="95"/>
      <c r="L140" s="98"/>
      <c r="M140" s="99"/>
      <c r="N140" s="98"/>
      <c r="O140" s="98"/>
      <c r="P140" s="100"/>
      <c r="Q140" s="100"/>
      <c r="R140" s="100"/>
      <c r="S140" s="100"/>
      <c r="T140" s="100"/>
      <c r="U140" s="100"/>
      <c r="V140" s="197"/>
    </row>
    <row r="141" spans="1:22" ht="15.75">
      <c r="A141" s="178" t="s">
        <v>273</v>
      </c>
      <c r="B141" s="101" t="s">
        <v>59</v>
      </c>
      <c r="C141" s="95"/>
      <c r="D141" s="102">
        <v>13</v>
      </c>
      <c r="E141" s="102"/>
      <c r="F141" s="121"/>
      <c r="G141" s="102">
        <f>H141/30</f>
        <v>3.5</v>
      </c>
      <c r="H141" s="102">
        <v>105</v>
      </c>
      <c r="I141" s="102">
        <v>12</v>
      </c>
      <c r="J141" s="103" t="s">
        <v>159</v>
      </c>
      <c r="K141" s="102"/>
      <c r="L141" s="103" t="s">
        <v>162</v>
      </c>
      <c r="M141" s="104">
        <f>H141-I141</f>
        <v>93</v>
      </c>
      <c r="N141" s="98"/>
      <c r="O141" s="98"/>
      <c r="P141" s="100"/>
      <c r="Q141" s="100"/>
      <c r="R141" s="100"/>
      <c r="S141" s="100"/>
      <c r="T141" s="105" t="s">
        <v>156</v>
      </c>
      <c r="U141" s="100"/>
      <c r="V141" s="197"/>
    </row>
    <row r="142" spans="1:22" ht="31.5">
      <c r="A142" s="178" t="s">
        <v>274</v>
      </c>
      <c r="B142" s="228" t="s">
        <v>49</v>
      </c>
      <c r="C142" s="121"/>
      <c r="D142" s="129">
        <v>14</v>
      </c>
      <c r="E142" s="129"/>
      <c r="F142" s="121"/>
      <c r="G142" s="102">
        <f t="shared" si="6"/>
        <v>4</v>
      </c>
      <c r="H142" s="129">
        <v>120</v>
      </c>
      <c r="I142" s="129">
        <v>6</v>
      </c>
      <c r="J142" s="103" t="s">
        <v>158</v>
      </c>
      <c r="K142" s="129"/>
      <c r="L142" s="103"/>
      <c r="M142" s="104">
        <f>H142-I142</f>
        <v>114</v>
      </c>
      <c r="N142" s="100"/>
      <c r="O142" s="100"/>
      <c r="P142" s="100"/>
      <c r="Q142" s="100"/>
      <c r="R142" s="100"/>
      <c r="S142" s="100"/>
      <c r="T142" s="100"/>
      <c r="U142" s="105" t="s">
        <v>155</v>
      </c>
      <c r="V142" s="197"/>
    </row>
    <row r="143" spans="1:22" ht="16.5" thickBot="1">
      <c r="A143" s="178" t="s">
        <v>275</v>
      </c>
      <c r="B143" s="143" t="s">
        <v>79</v>
      </c>
      <c r="C143" s="95"/>
      <c r="D143" s="102">
        <v>14</v>
      </c>
      <c r="E143" s="102"/>
      <c r="F143" s="121"/>
      <c r="G143" s="102">
        <f>H143/30</f>
        <v>5</v>
      </c>
      <c r="H143" s="102">
        <v>150</v>
      </c>
      <c r="I143" s="102">
        <v>12</v>
      </c>
      <c r="J143" s="103" t="s">
        <v>87</v>
      </c>
      <c r="K143" s="102"/>
      <c r="L143" s="103" t="s">
        <v>56</v>
      </c>
      <c r="M143" s="229">
        <f>H143-I143</f>
        <v>138</v>
      </c>
      <c r="N143" s="98"/>
      <c r="O143" s="98"/>
      <c r="P143" s="100"/>
      <c r="Q143" s="100"/>
      <c r="R143" s="100"/>
      <c r="S143" s="100"/>
      <c r="T143" s="97"/>
      <c r="U143" s="220" t="s">
        <v>160</v>
      </c>
      <c r="V143" s="197"/>
    </row>
    <row r="144" spans="1:22" ht="16.5" thickBot="1">
      <c r="A144" s="1542" t="s">
        <v>36</v>
      </c>
      <c r="B144" s="1543"/>
      <c r="C144" s="231"/>
      <c r="D144" s="231"/>
      <c r="E144" s="231"/>
      <c r="F144" s="232"/>
      <c r="G144" s="233">
        <f>G112+G115+G118+G121+G124+G127+G130+G133+G136+G139+G142+G143</f>
        <v>67.5</v>
      </c>
      <c r="H144" s="233">
        <f>H112+H115+H118+H121+H124+H127+H130+H133+H136+H139+H142+H143</f>
        <v>2025</v>
      </c>
      <c r="I144" s="233">
        <v>164</v>
      </c>
      <c r="J144" s="119" t="s">
        <v>276</v>
      </c>
      <c r="K144" s="234">
        <v>14</v>
      </c>
      <c r="L144" s="119" t="s">
        <v>277</v>
      </c>
      <c r="M144" s="104">
        <v>1111</v>
      </c>
      <c r="N144" s="231"/>
      <c r="O144" s="231"/>
      <c r="P144" s="235"/>
      <c r="Q144" s="235"/>
      <c r="R144" s="235"/>
      <c r="S144" s="235"/>
      <c r="T144" s="1005" t="s">
        <v>413</v>
      </c>
      <c r="U144" s="119" t="s">
        <v>166</v>
      </c>
      <c r="V144" s="199"/>
    </row>
    <row r="145" spans="1:22" ht="15.75">
      <c r="A145" s="236"/>
      <c r="B145" s="111" t="s">
        <v>86</v>
      </c>
      <c r="C145" s="237"/>
      <c r="D145" s="237"/>
      <c r="E145" s="237"/>
      <c r="F145" s="238"/>
      <c r="G145" s="239">
        <f>G113+G116+G119+G122+G125+G128+G131+G134+G137+G140</f>
        <v>21</v>
      </c>
      <c r="H145" s="239">
        <f>H113+H116+H119+H122+H125+H128+H131+H134+H137+H140</f>
        <v>630</v>
      </c>
      <c r="I145" s="240"/>
      <c r="J145" s="241"/>
      <c r="K145" s="240"/>
      <c r="L145" s="241"/>
      <c r="M145" s="240"/>
      <c r="N145" s="237"/>
      <c r="O145" s="237"/>
      <c r="P145" s="242"/>
      <c r="Q145" s="242"/>
      <c r="R145" s="242"/>
      <c r="S145" s="242"/>
      <c r="T145" s="243"/>
      <c r="U145" s="244"/>
      <c r="V145" s="200"/>
    </row>
    <row r="146" spans="1:22" ht="16.5" thickBot="1">
      <c r="A146" s="245"/>
      <c r="B146" s="245" t="s">
        <v>94</v>
      </c>
      <c r="C146" s="246"/>
      <c r="D146" s="246"/>
      <c r="E146" s="246"/>
      <c r="F146" s="247"/>
      <c r="G146" s="248">
        <f>G144-G145</f>
        <v>46.5</v>
      </c>
      <c r="H146" s="249">
        <f>H144-H145</f>
        <v>1395</v>
      </c>
      <c r="I146" s="249">
        <f>I114+I117+I120+I123+I126+I129+I132+I135+I138+I141+I142+I143</f>
        <v>170</v>
      </c>
      <c r="J146" s="249">
        <v>98</v>
      </c>
      <c r="K146" s="249">
        <v>14</v>
      </c>
      <c r="L146" s="249">
        <v>52</v>
      </c>
      <c r="M146" s="104">
        <f>H146-I146</f>
        <v>1225</v>
      </c>
      <c r="N146" s="246"/>
      <c r="O146" s="246"/>
      <c r="P146" s="250"/>
      <c r="Q146" s="1002" t="s">
        <v>91</v>
      </c>
      <c r="R146" s="250"/>
      <c r="S146" s="1002" t="s">
        <v>423</v>
      </c>
      <c r="T146" s="1001" t="s">
        <v>413</v>
      </c>
      <c r="U146" s="1002" t="s">
        <v>166</v>
      </c>
      <c r="V146" s="1003"/>
    </row>
    <row r="147" spans="1:22" ht="16.5" thickBot="1">
      <c r="A147" s="1537"/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1412"/>
      <c r="N147" s="1412"/>
      <c r="O147" s="1412"/>
      <c r="P147" s="1412"/>
      <c r="Q147" s="1412"/>
      <c r="R147" s="1412"/>
      <c r="S147" s="1412"/>
      <c r="T147" s="1412"/>
      <c r="U147" s="1412"/>
      <c r="V147" s="1538"/>
    </row>
    <row r="148" spans="1:22" ht="16.5" thickBot="1">
      <c r="A148" s="1405" t="s">
        <v>251</v>
      </c>
      <c r="B148" s="1406"/>
      <c r="C148" s="1406"/>
      <c r="D148" s="1406"/>
      <c r="E148" s="1406"/>
      <c r="F148" s="1406"/>
      <c r="G148" s="1406"/>
      <c r="H148" s="1406"/>
      <c r="I148" s="1406"/>
      <c r="J148" s="1406"/>
      <c r="K148" s="1406"/>
      <c r="L148" s="1406"/>
      <c r="M148" s="1406"/>
      <c r="N148" s="1406"/>
      <c r="O148" s="1406"/>
      <c r="P148" s="1406"/>
      <c r="Q148" s="1406"/>
      <c r="R148" s="1406"/>
      <c r="S148" s="1406"/>
      <c r="T148" s="1406"/>
      <c r="U148" s="1406"/>
      <c r="V148" s="1407"/>
    </row>
    <row r="149" spans="1:22" ht="31.5">
      <c r="A149" s="487" t="s">
        <v>288</v>
      </c>
      <c r="B149" s="488" t="s">
        <v>289</v>
      </c>
      <c r="C149" s="492">
        <v>14</v>
      </c>
      <c r="D149" s="489"/>
      <c r="E149" s="490"/>
      <c r="F149" s="491"/>
      <c r="G149" s="1015">
        <v>3.5</v>
      </c>
      <c r="H149" s="810">
        <f>$G149*30</f>
        <v>105</v>
      </c>
      <c r="I149" s="526">
        <v>12</v>
      </c>
      <c r="J149" s="527" t="s">
        <v>139</v>
      </c>
      <c r="K149" s="528"/>
      <c r="L149" s="527" t="s">
        <v>157</v>
      </c>
      <c r="M149" s="529">
        <f>$H149-$I149</f>
        <v>93</v>
      </c>
      <c r="N149" s="535">
        <f aca="true" t="shared" si="7" ref="N149:T149">IF($G149=N$5,$K149,"")</f>
      </c>
      <c r="O149" s="536">
        <f t="shared" si="7"/>
      </c>
      <c r="P149" s="537">
        <f t="shared" si="7"/>
      </c>
      <c r="Q149" s="535">
        <f t="shared" si="7"/>
      </c>
      <c r="R149" s="536">
        <f t="shared" si="7"/>
      </c>
      <c r="S149" s="542"/>
      <c r="T149" s="535">
        <f t="shared" si="7"/>
      </c>
      <c r="U149" s="652" t="s">
        <v>156</v>
      </c>
      <c r="V149" s="549"/>
    </row>
    <row r="150" spans="1:22" ht="31.5">
      <c r="A150" s="411" t="s">
        <v>290</v>
      </c>
      <c r="B150" s="426" t="s">
        <v>291</v>
      </c>
      <c r="C150" s="422"/>
      <c r="D150" s="423"/>
      <c r="E150" s="424"/>
      <c r="F150" s="425"/>
      <c r="G150" s="816">
        <f>G$151+G$152+G$155</f>
        <v>10</v>
      </c>
      <c r="H150" s="811">
        <f>H$151+H$152+H$155</f>
        <v>300</v>
      </c>
      <c r="I150" s="504"/>
      <c r="J150" s="504"/>
      <c r="K150" s="504"/>
      <c r="L150" s="504"/>
      <c r="M150" s="530"/>
      <c r="N150" s="538"/>
      <c r="O150" s="504"/>
      <c r="P150" s="530"/>
      <c r="Q150" s="538"/>
      <c r="R150" s="504"/>
      <c r="S150" s="530"/>
      <c r="T150" s="538"/>
      <c r="U150" s="504"/>
      <c r="V150" s="530"/>
    </row>
    <row r="151" spans="1:22" ht="15.75">
      <c r="A151" s="410"/>
      <c r="B151" s="428" t="s">
        <v>58</v>
      </c>
      <c r="C151" s="422"/>
      <c r="D151" s="423"/>
      <c r="E151" s="424"/>
      <c r="F151" s="425"/>
      <c r="G151" s="817">
        <v>1.5</v>
      </c>
      <c r="H151" s="812">
        <v>45</v>
      </c>
      <c r="I151" s="504"/>
      <c r="J151" s="504"/>
      <c r="K151" s="504"/>
      <c r="L151" s="504"/>
      <c r="M151" s="530"/>
      <c r="N151" s="538"/>
      <c r="O151" s="504"/>
      <c r="P151" s="530"/>
      <c r="Q151" s="538"/>
      <c r="R151" s="504"/>
      <c r="S151" s="530"/>
      <c r="T151" s="538"/>
      <c r="U151" s="504"/>
      <c r="V151" s="530"/>
    </row>
    <row r="152" spans="1:22" ht="15.75">
      <c r="A152" s="410" t="s">
        <v>292</v>
      </c>
      <c r="B152" s="421" t="s">
        <v>59</v>
      </c>
      <c r="C152" s="422"/>
      <c r="D152" s="423"/>
      <c r="E152" s="424"/>
      <c r="F152" s="425"/>
      <c r="G152" s="816">
        <f>SUM(G$153:G$154)</f>
        <v>7</v>
      </c>
      <c r="H152" s="813">
        <f>SUM(H$153:H$154)</f>
        <v>210</v>
      </c>
      <c r="I152" s="427">
        <f>SUM(I$153:I$154)</f>
        <v>30</v>
      </c>
      <c r="J152" s="505" t="s">
        <v>330</v>
      </c>
      <c r="K152" s="505" t="s">
        <v>165</v>
      </c>
      <c r="L152" s="505" t="s">
        <v>139</v>
      </c>
      <c r="M152" s="531">
        <f>SUM(M$153:M$154)</f>
        <v>180</v>
      </c>
      <c r="N152" s="538"/>
      <c r="O152" s="504"/>
      <c r="P152" s="530"/>
      <c r="Q152" s="538"/>
      <c r="R152" s="504"/>
      <c r="S152" s="530"/>
      <c r="T152" s="538"/>
      <c r="U152" s="504"/>
      <c r="V152" s="530"/>
    </row>
    <row r="153" spans="1:22" ht="15.75">
      <c r="A153" s="429"/>
      <c r="B153" s="428" t="s">
        <v>59</v>
      </c>
      <c r="C153" s="422"/>
      <c r="D153" s="423">
        <v>13</v>
      </c>
      <c r="E153" s="424"/>
      <c r="F153" s="425"/>
      <c r="G153" s="818">
        <v>4</v>
      </c>
      <c r="H153" s="814">
        <f>$G153*30</f>
        <v>120</v>
      </c>
      <c r="I153" s="506">
        <v>12</v>
      </c>
      <c r="J153" s="507" t="s">
        <v>139</v>
      </c>
      <c r="K153" s="435"/>
      <c r="L153" s="507" t="s">
        <v>157</v>
      </c>
      <c r="M153" s="532">
        <f>$H153-$I153</f>
        <v>108</v>
      </c>
      <c r="N153" s="538"/>
      <c r="O153" s="504"/>
      <c r="P153" s="530"/>
      <c r="Q153" s="538"/>
      <c r="R153" s="504"/>
      <c r="S153" s="530"/>
      <c r="T153" s="545" t="s">
        <v>156</v>
      </c>
      <c r="U153" s="504"/>
      <c r="V153" s="530"/>
    </row>
    <row r="154" spans="1:22" ht="15.75">
      <c r="A154" s="429"/>
      <c r="B154" s="428" t="s">
        <v>59</v>
      </c>
      <c r="C154" s="422">
        <v>14</v>
      </c>
      <c r="D154" s="423"/>
      <c r="E154" s="424"/>
      <c r="F154" s="425"/>
      <c r="G154" s="818">
        <v>3</v>
      </c>
      <c r="H154" s="814">
        <f>$G154*30</f>
        <v>90</v>
      </c>
      <c r="I154" s="506">
        <v>18</v>
      </c>
      <c r="J154" s="507" t="s">
        <v>139</v>
      </c>
      <c r="K154" s="507" t="s">
        <v>165</v>
      </c>
      <c r="L154" s="507" t="s">
        <v>157</v>
      </c>
      <c r="M154" s="532">
        <f>$H154-$I154</f>
        <v>72</v>
      </c>
      <c r="N154" s="538"/>
      <c r="O154" s="504"/>
      <c r="P154" s="530"/>
      <c r="Q154" s="538"/>
      <c r="R154" s="504"/>
      <c r="S154" s="530"/>
      <c r="T154" s="538"/>
      <c r="U154" s="513" t="s">
        <v>358</v>
      </c>
      <c r="V154" s="530"/>
    </row>
    <row r="155" spans="1:22" ht="31.5">
      <c r="A155" s="721" t="s">
        <v>293</v>
      </c>
      <c r="B155" s="430" t="s">
        <v>294</v>
      </c>
      <c r="C155" s="493"/>
      <c r="D155" s="494">
        <v>12</v>
      </c>
      <c r="E155" s="495"/>
      <c r="F155" s="496"/>
      <c r="G155" s="816">
        <v>1.5</v>
      </c>
      <c r="H155" s="799">
        <f>$G155*30</f>
        <v>45</v>
      </c>
      <c r="I155" s="459">
        <v>6</v>
      </c>
      <c r="J155" s="460" t="s">
        <v>155</v>
      </c>
      <c r="K155" s="461"/>
      <c r="L155" s="462"/>
      <c r="M155" s="533">
        <f>$H155-$I155</f>
        <v>39</v>
      </c>
      <c r="N155" s="497"/>
      <c r="O155" s="462"/>
      <c r="P155" s="498"/>
      <c r="Q155" s="497"/>
      <c r="R155" s="462"/>
      <c r="S155" s="498" t="s">
        <v>155</v>
      </c>
      <c r="T155" s="497"/>
      <c r="U155" s="499"/>
      <c r="V155" s="498"/>
    </row>
    <row r="156" spans="1:22" ht="31.5">
      <c r="A156" s="411" t="s">
        <v>295</v>
      </c>
      <c r="B156" s="426" t="s">
        <v>296</v>
      </c>
      <c r="C156" s="422"/>
      <c r="D156" s="423"/>
      <c r="E156" s="424"/>
      <c r="F156" s="425"/>
      <c r="G156" s="816">
        <f>SUM(G$157:G$158)</f>
        <v>4.5</v>
      </c>
      <c r="H156" s="811">
        <f>SUM(H$157:H$158)</f>
        <v>135</v>
      </c>
      <c r="I156" s="504"/>
      <c r="J156" s="504"/>
      <c r="K156" s="504"/>
      <c r="L156" s="504"/>
      <c r="M156" s="530"/>
      <c r="N156" s="538"/>
      <c r="O156" s="504"/>
      <c r="P156" s="530"/>
      <c r="Q156" s="538"/>
      <c r="R156" s="504"/>
      <c r="S156" s="530"/>
      <c r="T156" s="538"/>
      <c r="U156" s="504"/>
      <c r="V156" s="530"/>
    </row>
    <row r="157" spans="1:22" ht="15.75">
      <c r="A157" s="410"/>
      <c r="B157" s="428" t="s">
        <v>58</v>
      </c>
      <c r="C157" s="422"/>
      <c r="D157" s="423"/>
      <c r="E157" s="424"/>
      <c r="F157" s="425"/>
      <c r="G157" s="817">
        <v>1.5</v>
      </c>
      <c r="H157" s="798">
        <f>$G157*30</f>
        <v>45</v>
      </c>
      <c r="I157" s="504"/>
      <c r="J157" s="504"/>
      <c r="K157" s="504"/>
      <c r="L157" s="504"/>
      <c r="M157" s="530"/>
      <c r="N157" s="538"/>
      <c r="O157" s="504"/>
      <c r="P157" s="530"/>
      <c r="Q157" s="538"/>
      <c r="R157" s="504"/>
      <c r="S157" s="530"/>
      <c r="T157" s="538"/>
      <c r="U157" s="504"/>
      <c r="V157" s="530"/>
    </row>
    <row r="158" spans="1:22" ht="15.75">
      <c r="A158" s="410" t="s">
        <v>297</v>
      </c>
      <c r="B158" s="421" t="s">
        <v>59</v>
      </c>
      <c r="C158" s="493">
        <v>14</v>
      </c>
      <c r="D158" s="494"/>
      <c r="E158" s="495"/>
      <c r="F158" s="496"/>
      <c r="G158" s="816">
        <v>3</v>
      </c>
      <c r="H158" s="799">
        <f>$G158*30</f>
        <v>90</v>
      </c>
      <c r="I158" s="508">
        <v>18</v>
      </c>
      <c r="J158" s="509">
        <v>12</v>
      </c>
      <c r="K158" s="494"/>
      <c r="L158" s="505" t="s">
        <v>165</v>
      </c>
      <c r="M158" s="534">
        <f>$H158-$I158</f>
        <v>72</v>
      </c>
      <c r="N158" s="510">
        <f>IF($G158=N$5,$K158,"")</f>
      </c>
      <c r="O158" s="511">
        <f>IF($G158=O$5,$K158,"")</f>
      </c>
      <c r="P158" s="539">
        <f>IF($G158=P$5,$K158,"")</f>
      </c>
      <c r="Q158" s="510">
        <f>IF($G158=Q$5,$K158,"")</f>
      </c>
      <c r="R158" s="511">
        <f>IF($G158=R$5,$K158,"")</f>
      </c>
      <c r="S158" s="543"/>
      <c r="T158" s="550"/>
      <c r="U158" s="513" t="s">
        <v>91</v>
      </c>
      <c r="V158" s="544"/>
    </row>
    <row r="159" spans="1:22" ht="31.5">
      <c r="A159" s="411" t="s">
        <v>298</v>
      </c>
      <c r="B159" s="431" t="s">
        <v>299</v>
      </c>
      <c r="C159" s="422"/>
      <c r="D159" s="423"/>
      <c r="E159" s="424"/>
      <c r="F159" s="425"/>
      <c r="G159" s="816">
        <f>SUM(G$160:G$161)</f>
        <v>6</v>
      </c>
      <c r="H159" s="811">
        <f>SUM(H$160:H$161)</f>
        <v>180</v>
      </c>
      <c r="I159" s="504"/>
      <c r="J159" s="504"/>
      <c r="K159" s="504"/>
      <c r="L159" s="504"/>
      <c r="M159" s="530"/>
      <c r="N159" s="538"/>
      <c r="O159" s="504"/>
      <c r="P159" s="530"/>
      <c r="Q159" s="538"/>
      <c r="R159" s="504"/>
      <c r="S159" s="530"/>
      <c r="T159" s="538"/>
      <c r="U159" s="504"/>
      <c r="V159" s="530"/>
    </row>
    <row r="160" spans="1:22" ht="15.75">
      <c r="A160" s="410"/>
      <c r="B160" s="428" t="s">
        <v>58</v>
      </c>
      <c r="C160" s="422"/>
      <c r="D160" s="423"/>
      <c r="E160" s="424"/>
      <c r="F160" s="425"/>
      <c r="G160" s="817">
        <v>2</v>
      </c>
      <c r="H160" s="798">
        <f>$G160*30</f>
        <v>60</v>
      </c>
      <c r="I160" s="504"/>
      <c r="J160" s="504"/>
      <c r="K160" s="504"/>
      <c r="L160" s="504"/>
      <c r="M160" s="530"/>
      <c r="N160" s="538"/>
      <c r="O160" s="504"/>
      <c r="P160" s="530"/>
      <c r="Q160" s="538"/>
      <c r="R160" s="504"/>
      <c r="S160" s="530"/>
      <c r="T160" s="538"/>
      <c r="U160" s="504"/>
      <c r="V160" s="530"/>
    </row>
    <row r="161" spans="1:22" ht="15.75">
      <c r="A161" s="410" t="s">
        <v>300</v>
      </c>
      <c r="B161" s="421" t="s">
        <v>59</v>
      </c>
      <c r="C161" s="493">
        <v>13</v>
      </c>
      <c r="D161" s="494"/>
      <c r="E161" s="495"/>
      <c r="F161" s="496"/>
      <c r="G161" s="841">
        <v>4</v>
      </c>
      <c r="H161" s="799">
        <f>$G161*30</f>
        <v>120</v>
      </c>
      <c r="I161" s="508">
        <v>12</v>
      </c>
      <c r="J161" s="505" t="s">
        <v>139</v>
      </c>
      <c r="K161" s="502"/>
      <c r="L161" s="505" t="s">
        <v>157</v>
      </c>
      <c r="M161" s="534">
        <f>$H161-$I161</f>
        <v>108</v>
      </c>
      <c r="N161" s="510">
        <f>IF($G161=N$5,$K161,"")</f>
      </c>
      <c r="O161" s="511">
        <f>IF($G161=O$5,$K161,"")</f>
      </c>
      <c r="P161" s="539">
        <f>IF($G161=P$5,$K161,"")</f>
      </c>
      <c r="Q161" s="510">
        <f>IF($G161=Q$5,$K161,"")</f>
      </c>
      <c r="R161" s="514"/>
      <c r="S161" s="544"/>
      <c r="T161" s="545" t="s">
        <v>156</v>
      </c>
      <c r="U161" s="512"/>
      <c r="V161" s="544"/>
    </row>
    <row r="162" spans="1:22" ht="15.75">
      <c r="A162" s="410" t="s">
        <v>301</v>
      </c>
      <c r="B162" s="426" t="s">
        <v>302</v>
      </c>
      <c r="C162" s="433"/>
      <c r="D162" s="424"/>
      <c r="E162" s="424"/>
      <c r="F162" s="425"/>
      <c r="G162" s="841">
        <f>SUM(G$163:G$164)</f>
        <v>3</v>
      </c>
      <c r="H162" s="842">
        <f>SUM(H$163:H$164)</f>
        <v>90</v>
      </c>
      <c r="I162" s="504"/>
      <c r="J162" s="504"/>
      <c r="K162" s="504"/>
      <c r="L162" s="504"/>
      <c r="M162" s="530"/>
      <c r="N162" s="538"/>
      <c r="O162" s="504"/>
      <c r="P162" s="530"/>
      <c r="Q162" s="538"/>
      <c r="R162" s="504"/>
      <c r="S162" s="530"/>
      <c r="T162" s="538"/>
      <c r="U162" s="504"/>
      <c r="V162" s="530"/>
    </row>
    <row r="163" spans="1:22" ht="15.75">
      <c r="A163" s="410"/>
      <c r="B163" s="428" t="s">
        <v>58</v>
      </c>
      <c r="C163" s="433"/>
      <c r="D163" s="424"/>
      <c r="E163" s="424"/>
      <c r="F163" s="425"/>
      <c r="G163" s="840">
        <v>0.5</v>
      </c>
      <c r="H163" s="798">
        <f>$G163*30</f>
        <v>15</v>
      </c>
      <c r="I163" s="504"/>
      <c r="J163" s="504"/>
      <c r="K163" s="504"/>
      <c r="L163" s="504"/>
      <c r="M163" s="530"/>
      <c r="N163" s="538"/>
      <c r="O163" s="504"/>
      <c r="P163" s="530"/>
      <c r="Q163" s="538"/>
      <c r="R163" s="504"/>
      <c r="S163" s="530"/>
      <c r="T163" s="538"/>
      <c r="U163" s="504"/>
      <c r="V163" s="530"/>
    </row>
    <row r="164" spans="1:22" ht="15.75">
      <c r="A164" s="410" t="s">
        <v>303</v>
      </c>
      <c r="B164" s="421" t="s">
        <v>59</v>
      </c>
      <c r="C164" s="501"/>
      <c r="D164" s="495">
        <v>12</v>
      </c>
      <c r="E164" s="495"/>
      <c r="F164" s="496"/>
      <c r="G164" s="816">
        <v>2.5</v>
      </c>
      <c r="H164" s="799">
        <f>$G164*30</f>
        <v>75</v>
      </c>
      <c r="I164" s="508">
        <f>SUM($J164:$L164)</f>
        <v>6</v>
      </c>
      <c r="J164" s="495">
        <v>4</v>
      </c>
      <c r="K164" s="495"/>
      <c r="L164" s="502">
        <v>2</v>
      </c>
      <c r="M164" s="534">
        <f>$H164-$I164</f>
        <v>69</v>
      </c>
      <c r="N164" s="510">
        <f aca="true" t="shared" si="8" ref="N164:Q165">IF($G164=N$5,$K164,"")</f>
      </c>
      <c r="O164" s="511">
        <f t="shared" si="8"/>
      </c>
      <c r="P164" s="539">
        <f t="shared" si="8"/>
      </c>
      <c r="Q164" s="510">
        <f t="shared" si="8"/>
      </c>
      <c r="R164" s="512"/>
      <c r="S164" s="498" t="s">
        <v>155</v>
      </c>
      <c r="T164" s="550"/>
      <c r="U164" s="512"/>
      <c r="V164" s="544"/>
    </row>
    <row r="165" spans="1:22" ht="15.75">
      <c r="A165" s="410" t="s">
        <v>304</v>
      </c>
      <c r="B165" s="421" t="s">
        <v>305</v>
      </c>
      <c r="C165" s="434"/>
      <c r="D165" s="495">
        <v>12</v>
      </c>
      <c r="E165" s="435"/>
      <c r="F165" s="436"/>
      <c r="G165" s="816">
        <v>3</v>
      </c>
      <c r="H165" s="799">
        <f>$G165*30</f>
        <v>90</v>
      </c>
      <c r="I165" s="508">
        <f>SUM($J165:$L165)</f>
        <v>6</v>
      </c>
      <c r="J165" s="495">
        <v>4</v>
      </c>
      <c r="K165" s="495"/>
      <c r="L165" s="502">
        <v>2</v>
      </c>
      <c r="M165" s="534">
        <f>$H165-$I165</f>
        <v>84</v>
      </c>
      <c r="N165" s="510">
        <f t="shared" si="8"/>
      </c>
      <c r="O165" s="511">
        <f t="shared" si="8"/>
      </c>
      <c r="P165" s="539">
        <f t="shared" si="8"/>
      </c>
      <c r="Q165" s="510">
        <f t="shared" si="8"/>
      </c>
      <c r="R165" s="512"/>
      <c r="S165" s="498" t="s">
        <v>155</v>
      </c>
      <c r="T165" s="538"/>
      <c r="U165" s="504"/>
      <c r="V165" s="530"/>
    </row>
    <row r="166" spans="1:22" ht="31.5">
      <c r="A166" s="410" t="s">
        <v>306</v>
      </c>
      <c r="B166" s="431" t="s">
        <v>307</v>
      </c>
      <c r="C166" s="434"/>
      <c r="D166" s="435"/>
      <c r="E166" s="437"/>
      <c r="F166" s="438"/>
      <c r="G166" s="841">
        <f>SUM(G$167:G$168)</f>
        <v>3.5</v>
      </c>
      <c r="H166" s="842">
        <f>SUM(H$167:H$168)</f>
        <v>105</v>
      </c>
      <c r="I166" s="504"/>
      <c r="J166" s="504"/>
      <c r="K166" s="504"/>
      <c r="L166" s="504"/>
      <c r="M166" s="530"/>
      <c r="N166" s="538"/>
      <c r="O166" s="504"/>
      <c r="P166" s="530"/>
      <c r="Q166" s="538"/>
      <c r="R166" s="504"/>
      <c r="S166" s="530"/>
      <c r="T166" s="538"/>
      <c r="U166" s="504"/>
      <c r="V166" s="530"/>
    </row>
    <row r="167" spans="1:22" ht="15.75">
      <c r="A167" s="410"/>
      <c r="B167" s="428" t="s">
        <v>58</v>
      </c>
      <c r="C167" s="434"/>
      <c r="D167" s="435"/>
      <c r="E167" s="437"/>
      <c r="F167" s="438"/>
      <c r="G167" s="840">
        <v>1.5</v>
      </c>
      <c r="H167" s="843">
        <f>$G167*30</f>
        <v>45</v>
      </c>
      <c r="I167" s="504"/>
      <c r="J167" s="504"/>
      <c r="K167" s="504"/>
      <c r="L167" s="504"/>
      <c r="M167" s="530"/>
      <c r="N167" s="538"/>
      <c r="O167" s="504"/>
      <c r="P167" s="530"/>
      <c r="Q167" s="538"/>
      <c r="R167" s="504"/>
      <c r="S167" s="530"/>
      <c r="T167" s="538"/>
      <c r="U167" s="504"/>
      <c r="V167" s="530"/>
    </row>
    <row r="168" spans="1:22" ht="15.75">
      <c r="A168" s="410" t="s">
        <v>308</v>
      </c>
      <c r="B168" s="421" t="s">
        <v>59</v>
      </c>
      <c r="C168" s="447"/>
      <c r="D168" s="502">
        <v>14</v>
      </c>
      <c r="E168" s="437"/>
      <c r="F168" s="438"/>
      <c r="G168" s="816">
        <v>2</v>
      </c>
      <c r="H168" s="799">
        <f>$G168*30</f>
        <v>60</v>
      </c>
      <c r="I168" s="508">
        <v>12</v>
      </c>
      <c r="J168" s="505" t="s">
        <v>139</v>
      </c>
      <c r="K168" s="502"/>
      <c r="L168" s="505" t="s">
        <v>157</v>
      </c>
      <c r="M168" s="534">
        <f>$H168-$I168</f>
        <v>48</v>
      </c>
      <c r="N168" s="510">
        <f>IF($G168=N$5,$K168,"")</f>
      </c>
      <c r="O168" s="511"/>
      <c r="P168" s="539"/>
      <c r="Q168" s="510"/>
      <c r="R168" s="511"/>
      <c r="S168" s="519"/>
      <c r="T168" s="550"/>
      <c r="U168" s="513" t="s">
        <v>156</v>
      </c>
      <c r="V168" s="544"/>
    </row>
    <row r="169" spans="1:22" ht="31.5">
      <c r="A169" s="410" t="s">
        <v>309</v>
      </c>
      <c r="B169" s="439" t="s">
        <v>310</v>
      </c>
      <c r="C169" s="422"/>
      <c r="D169" s="423"/>
      <c r="E169" s="424"/>
      <c r="F169" s="425"/>
      <c r="G169" s="844">
        <f>G$170+G$171+G$174</f>
        <v>8</v>
      </c>
      <c r="H169" s="845">
        <f>H$170+H$171+H$174</f>
        <v>240</v>
      </c>
      <c r="I169" s="504"/>
      <c r="J169" s="504"/>
      <c r="K169" s="504"/>
      <c r="L169" s="504"/>
      <c r="M169" s="530"/>
      <c r="N169" s="538"/>
      <c r="O169" s="504"/>
      <c r="P169" s="530"/>
      <c r="Q169" s="538"/>
      <c r="R169" s="504"/>
      <c r="S169" s="530"/>
      <c r="T169" s="538"/>
      <c r="U169" s="504"/>
      <c r="V169" s="530"/>
    </row>
    <row r="170" spans="1:22" ht="15.75">
      <c r="A170" s="410"/>
      <c r="B170" s="439" t="s">
        <v>58</v>
      </c>
      <c r="C170" s="422"/>
      <c r="D170" s="423"/>
      <c r="E170" s="424"/>
      <c r="F170" s="425"/>
      <c r="G170" s="846">
        <v>2.5</v>
      </c>
      <c r="H170" s="843">
        <f>$G170*30</f>
        <v>75</v>
      </c>
      <c r="I170" s="504"/>
      <c r="J170" s="504"/>
      <c r="K170" s="504"/>
      <c r="L170" s="504"/>
      <c r="M170" s="530"/>
      <c r="N170" s="538"/>
      <c r="O170" s="504"/>
      <c r="P170" s="530"/>
      <c r="Q170" s="538"/>
      <c r="R170" s="504"/>
      <c r="S170" s="530"/>
      <c r="T170" s="538"/>
      <c r="U170" s="504"/>
      <c r="V170" s="530"/>
    </row>
    <row r="171" spans="1:22" ht="15.75">
      <c r="A171" s="410" t="s">
        <v>311</v>
      </c>
      <c r="B171" s="421" t="s">
        <v>59</v>
      </c>
      <c r="C171" s="422"/>
      <c r="D171" s="423"/>
      <c r="E171" s="424"/>
      <c r="F171" s="425"/>
      <c r="G171" s="816">
        <f>SUM(G$172:G$173)</f>
        <v>4.5</v>
      </c>
      <c r="H171" s="811">
        <f>SUM(H$172:H$173)</f>
        <v>135</v>
      </c>
      <c r="I171" s="427">
        <f>SUM(I$172:I$173)</f>
        <v>24</v>
      </c>
      <c r="J171" s="505" t="s">
        <v>331</v>
      </c>
      <c r="K171" s="505" t="s">
        <v>165</v>
      </c>
      <c r="L171" s="505" t="s">
        <v>157</v>
      </c>
      <c r="M171" s="531">
        <f>SUM(M$172:M$173)</f>
        <v>111</v>
      </c>
      <c r="N171" s="515">
        <f aca="true" t="shared" si="9" ref="N171:Q174">IF($G171=N$5,$K171,"")</f>
      </c>
      <c r="O171" s="432">
        <f t="shared" si="9"/>
      </c>
      <c r="P171" s="540">
        <f t="shared" si="9"/>
      </c>
      <c r="Q171" s="515">
        <f t="shared" si="9"/>
      </c>
      <c r="R171" s="516"/>
      <c r="S171" s="530"/>
      <c r="T171" s="538"/>
      <c r="U171" s="504"/>
      <c r="V171" s="530"/>
    </row>
    <row r="172" spans="1:22" ht="15.75">
      <c r="A172" s="410"/>
      <c r="B172" s="421" t="s">
        <v>59</v>
      </c>
      <c r="C172" s="493"/>
      <c r="D172" s="494">
        <v>10</v>
      </c>
      <c r="E172" s="495"/>
      <c r="F172" s="496"/>
      <c r="G172" s="816">
        <v>2.5</v>
      </c>
      <c r="H172" s="799">
        <f>$G172*30</f>
        <v>75</v>
      </c>
      <c r="I172" s="508">
        <v>12</v>
      </c>
      <c r="J172" s="509">
        <v>6</v>
      </c>
      <c r="K172" s="505" t="s">
        <v>165</v>
      </c>
      <c r="L172" s="494"/>
      <c r="M172" s="534">
        <f>$H172-$I172</f>
        <v>63</v>
      </c>
      <c r="N172" s="510">
        <f t="shared" si="9"/>
      </c>
      <c r="O172" s="511">
        <f t="shared" si="9"/>
      </c>
      <c r="P172" s="519"/>
      <c r="Q172" s="545" t="s">
        <v>156</v>
      </c>
      <c r="R172" s="517"/>
      <c r="S172" s="544"/>
      <c r="T172" s="550"/>
      <c r="U172" s="512"/>
      <c r="V172" s="544"/>
    </row>
    <row r="173" spans="1:22" ht="15.75">
      <c r="A173" s="410"/>
      <c r="B173" s="421" t="s">
        <v>59</v>
      </c>
      <c r="C173" s="493">
        <v>12</v>
      </c>
      <c r="D173" s="494"/>
      <c r="E173" s="495"/>
      <c r="F173" s="496"/>
      <c r="G173" s="816">
        <v>2</v>
      </c>
      <c r="H173" s="799">
        <f>$G173*30</f>
        <v>60</v>
      </c>
      <c r="I173" s="508">
        <v>12</v>
      </c>
      <c r="J173" s="505" t="s">
        <v>139</v>
      </c>
      <c r="K173" s="502"/>
      <c r="L173" s="505" t="s">
        <v>157</v>
      </c>
      <c r="M173" s="534">
        <f>$H173-$I173</f>
        <v>48</v>
      </c>
      <c r="N173" s="510">
        <f t="shared" si="9"/>
      </c>
      <c r="O173" s="511">
        <f t="shared" si="9"/>
      </c>
      <c r="P173" s="539">
        <f t="shared" si="9"/>
      </c>
      <c r="Q173" s="545"/>
      <c r="R173" s="517"/>
      <c r="S173" s="519" t="s">
        <v>156</v>
      </c>
      <c r="T173" s="550"/>
      <c r="U173" s="512"/>
      <c r="V173" s="544"/>
    </row>
    <row r="174" spans="1:22" ht="31.5">
      <c r="A174" s="410" t="s">
        <v>312</v>
      </c>
      <c r="B174" s="440" t="s">
        <v>313</v>
      </c>
      <c r="C174" s="493"/>
      <c r="D174" s="494"/>
      <c r="E174" s="495"/>
      <c r="F174" s="496">
        <v>12</v>
      </c>
      <c r="G174" s="816">
        <v>1</v>
      </c>
      <c r="H174" s="799">
        <f>$G174*30</f>
        <v>30</v>
      </c>
      <c r="I174" s="508">
        <v>12</v>
      </c>
      <c r="J174" s="509"/>
      <c r="K174" s="494"/>
      <c r="L174" s="505" t="s">
        <v>50</v>
      </c>
      <c r="M174" s="534">
        <f>$H174-$I174</f>
        <v>18</v>
      </c>
      <c r="N174" s="510">
        <f t="shared" si="9"/>
      </c>
      <c r="O174" s="518">
        <f t="shared" si="9"/>
      </c>
      <c r="P174" s="539">
        <f t="shared" si="9"/>
      </c>
      <c r="Q174" s="546"/>
      <c r="R174" s="512"/>
      <c r="S174" s="519" t="s">
        <v>50</v>
      </c>
      <c r="T174" s="550"/>
      <c r="U174" s="512"/>
      <c r="V174" s="544"/>
    </row>
    <row r="175" spans="1:22" ht="31.5">
      <c r="A175" s="410" t="s">
        <v>314</v>
      </c>
      <c r="B175" s="431" t="s">
        <v>315</v>
      </c>
      <c r="C175" s="422"/>
      <c r="D175" s="423"/>
      <c r="E175" s="424"/>
      <c r="F175" s="425"/>
      <c r="G175" s="819">
        <f>SUM(G$176:G$177)</f>
        <v>5</v>
      </c>
      <c r="H175" s="799">
        <f>SUM(H$176:H$177)</f>
        <v>150</v>
      </c>
      <c r="I175" s="504"/>
      <c r="J175" s="504"/>
      <c r="K175" s="504"/>
      <c r="L175" s="504"/>
      <c r="M175" s="530"/>
      <c r="N175" s="538"/>
      <c r="O175" s="504"/>
      <c r="P175" s="530"/>
      <c r="Q175" s="538"/>
      <c r="R175" s="504"/>
      <c r="S175" s="530"/>
      <c r="T175" s="538"/>
      <c r="U175" s="504"/>
      <c r="V175" s="530"/>
    </row>
    <row r="176" spans="1:22" ht="15.75">
      <c r="A176" s="410"/>
      <c r="B176" s="439" t="s">
        <v>58</v>
      </c>
      <c r="C176" s="422"/>
      <c r="D176" s="423"/>
      <c r="E176" s="424"/>
      <c r="F176" s="425"/>
      <c r="G176" s="820">
        <v>2</v>
      </c>
      <c r="H176" s="798">
        <f>$G176*30</f>
        <v>60</v>
      </c>
      <c r="I176" s="504"/>
      <c r="J176" s="504"/>
      <c r="K176" s="504"/>
      <c r="L176" s="504"/>
      <c r="M176" s="530"/>
      <c r="N176" s="538"/>
      <c r="O176" s="504"/>
      <c r="P176" s="530"/>
      <c r="Q176" s="538"/>
      <c r="R176" s="504"/>
      <c r="S176" s="530"/>
      <c r="T176" s="538"/>
      <c r="U176" s="504"/>
      <c r="V176" s="530"/>
    </row>
    <row r="177" spans="1:22" ht="15.75">
      <c r="A177" s="410" t="s">
        <v>316</v>
      </c>
      <c r="B177" s="421" t="s">
        <v>59</v>
      </c>
      <c r="C177" s="493"/>
      <c r="D177" s="494">
        <v>13</v>
      </c>
      <c r="E177" s="495"/>
      <c r="F177" s="496"/>
      <c r="G177" s="816">
        <v>3</v>
      </c>
      <c r="H177" s="799">
        <f>$G177*30</f>
        <v>90</v>
      </c>
      <c r="I177" s="508">
        <v>12</v>
      </c>
      <c r="J177" s="505" t="s">
        <v>139</v>
      </c>
      <c r="K177" s="502"/>
      <c r="L177" s="505" t="s">
        <v>157</v>
      </c>
      <c r="M177" s="534">
        <f>$H177-$I177</f>
        <v>78</v>
      </c>
      <c r="N177" s="510">
        <f aca="true" t="shared" si="10" ref="N177:Q178">IF($G177=N$5,$K177,"")</f>
      </c>
      <c r="O177" s="511">
        <f t="shared" si="10"/>
      </c>
      <c r="P177" s="539">
        <f t="shared" si="10"/>
      </c>
      <c r="Q177" s="510">
        <f t="shared" si="10"/>
      </c>
      <c r="R177" s="520"/>
      <c r="S177" s="544"/>
      <c r="T177" s="545" t="s">
        <v>156</v>
      </c>
      <c r="U177" s="512"/>
      <c r="V177" s="544"/>
    </row>
    <row r="178" spans="1:22" ht="31.5">
      <c r="A178" s="410" t="s">
        <v>317</v>
      </c>
      <c r="B178" s="847" t="s">
        <v>318</v>
      </c>
      <c r="C178" s="848"/>
      <c r="D178" s="849">
        <v>14</v>
      </c>
      <c r="E178" s="850"/>
      <c r="F178" s="851"/>
      <c r="G178" s="841">
        <v>3</v>
      </c>
      <c r="H178" s="852">
        <f>$G178*30</f>
        <v>90</v>
      </c>
      <c r="I178" s="853">
        <v>12</v>
      </c>
      <c r="J178" s="854" t="s">
        <v>139</v>
      </c>
      <c r="K178" s="855"/>
      <c r="L178" s="854" t="s">
        <v>157</v>
      </c>
      <c r="M178" s="856">
        <f>$H178-$I178</f>
        <v>78</v>
      </c>
      <c r="N178" s="857">
        <f t="shared" si="10"/>
      </c>
      <c r="O178" s="858">
        <f t="shared" si="10"/>
      </c>
      <c r="P178" s="859">
        <f t="shared" si="10"/>
      </c>
      <c r="Q178" s="857">
        <f t="shared" si="10"/>
      </c>
      <c r="R178" s="858">
        <f>IF($G178=R$5,$K178,"")</f>
      </c>
      <c r="S178" s="860"/>
      <c r="T178" s="861"/>
      <c r="U178" s="862" t="s">
        <v>156</v>
      </c>
      <c r="V178" s="863"/>
    </row>
    <row r="179" spans="1:22" ht="31.5">
      <c r="A179" s="410" t="s">
        <v>319</v>
      </c>
      <c r="B179" s="431" t="s">
        <v>320</v>
      </c>
      <c r="C179" s="422"/>
      <c r="D179" s="423"/>
      <c r="E179" s="424"/>
      <c r="F179" s="425"/>
      <c r="G179" s="844">
        <f>SUM(G$180:G$182)</f>
        <v>7.5</v>
      </c>
      <c r="H179" s="852">
        <f>SUM(H$180:H$182)</f>
        <v>225</v>
      </c>
      <c r="I179" s="504"/>
      <c r="J179" s="504"/>
      <c r="K179" s="504"/>
      <c r="L179" s="504"/>
      <c r="M179" s="530"/>
      <c r="N179" s="538"/>
      <c r="O179" s="504"/>
      <c r="P179" s="530"/>
      <c r="Q179" s="538"/>
      <c r="R179" s="504"/>
      <c r="S179" s="530"/>
      <c r="T179" s="538"/>
      <c r="U179" s="504"/>
      <c r="V179" s="530"/>
    </row>
    <row r="180" spans="1:22" ht="15.75">
      <c r="A180" s="410"/>
      <c r="B180" s="439" t="s">
        <v>58</v>
      </c>
      <c r="C180" s="422"/>
      <c r="D180" s="423"/>
      <c r="E180" s="424"/>
      <c r="F180" s="425"/>
      <c r="G180" s="846">
        <v>1</v>
      </c>
      <c r="H180" s="843">
        <f>$G180*30</f>
        <v>30</v>
      </c>
      <c r="I180" s="504"/>
      <c r="J180" s="504"/>
      <c r="K180" s="504"/>
      <c r="L180" s="504"/>
      <c r="M180" s="530"/>
      <c r="N180" s="538"/>
      <c r="O180" s="504"/>
      <c r="P180" s="530"/>
      <c r="Q180" s="538"/>
      <c r="R180" s="504"/>
      <c r="S180" s="530"/>
      <c r="T180" s="538"/>
      <c r="U180" s="504"/>
      <c r="V180" s="530"/>
    </row>
    <row r="181" spans="1:22" ht="31.5">
      <c r="A181" s="410" t="s">
        <v>321</v>
      </c>
      <c r="B181" s="421" t="s">
        <v>59</v>
      </c>
      <c r="C181" s="493">
        <v>13</v>
      </c>
      <c r="D181" s="494"/>
      <c r="E181" s="495"/>
      <c r="F181" s="496"/>
      <c r="G181" s="841">
        <v>5</v>
      </c>
      <c r="H181" s="852">
        <f>$G181*30</f>
        <v>150</v>
      </c>
      <c r="I181" s="508">
        <v>24</v>
      </c>
      <c r="J181" s="509">
        <v>12</v>
      </c>
      <c r="K181" s="505" t="s">
        <v>165</v>
      </c>
      <c r="L181" s="494">
        <v>6</v>
      </c>
      <c r="M181" s="534">
        <f>$H181-$I181</f>
        <v>126</v>
      </c>
      <c r="N181" s="510">
        <f aca="true" t="shared" si="11" ref="N181:Q182">IF($G181=N$5,$K181,"")</f>
      </c>
      <c r="O181" s="511">
        <f t="shared" si="11"/>
      </c>
      <c r="P181" s="539">
        <f t="shared" si="11"/>
      </c>
      <c r="Q181" s="510">
        <f t="shared" si="11"/>
      </c>
      <c r="R181" s="520"/>
      <c r="S181" s="547"/>
      <c r="T181" s="545" t="s">
        <v>332</v>
      </c>
      <c r="U181" s="511">
        <f>IF($G181=S$5,$K181,"")</f>
      </c>
      <c r="V181" s="544"/>
    </row>
    <row r="182" spans="1:22" ht="32.25" thickBot="1">
      <c r="A182" s="551" t="s">
        <v>322</v>
      </c>
      <c r="B182" s="441" t="s">
        <v>323</v>
      </c>
      <c r="C182" s="552"/>
      <c r="D182" s="553"/>
      <c r="E182" s="554">
        <v>14</v>
      </c>
      <c r="F182" s="555"/>
      <c r="G182" s="864">
        <v>1.5</v>
      </c>
      <c r="H182" s="865">
        <f>$G182*30</f>
        <v>45</v>
      </c>
      <c r="I182" s="521">
        <v>12</v>
      </c>
      <c r="J182" s="522"/>
      <c r="K182" s="523"/>
      <c r="L182" s="524" t="s">
        <v>50</v>
      </c>
      <c r="M182" s="556">
        <f>$H182-$I182</f>
        <v>33</v>
      </c>
      <c r="N182" s="525">
        <f t="shared" si="11"/>
      </c>
      <c r="O182" s="557">
        <f t="shared" si="11"/>
      </c>
      <c r="P182" s="558">
        <f t="shared" si="11"/>
      </c>
      <c r="Q182" s="525">
        <f t="shared" si="11"/>
      </c>
      <c r="R182" s="559"/>
      <c r="S182" s="560"/>
      <c r="T182" s="525">
        <f>IF($G182=R$5,$K182,"")</f>
      </c>
      <c r="U182" s="561" t="s">
        <v>50</v>
      </c>
      <c r="V182" s="562"/>
    </row>
    <row r="183" spans="1:22" ht="16.5" thickBot="1">
      <c r="A183" s="1508" t="s">
        <v>324</v>
      </c>
      <c r="B183" s="1531"/>
      <c r="C183" s="414"/>
      <c r="D183" s="415"/>
      <c r="E183" s="416"/>
      <c r="F183" s="417"/>
      <c r="G183" s="807">
        <f>G$149+G$150+G$156+G$159+G$162+G$165+G$166+G$169+G$175+G$178+G$179</f>
        <v>57</v>
      </c>
      <c r="H183" s="729">
        <f>H$149+H$150+H$156+H$159+H$162+H$165+H$166+H$169+H$175+H$178+H$179</f>
        <v>1710</v>
      </c>
      <c r="I183" s="568"/>
      <c r="J183" s="568"/>
      <c r="K183" s="568"/>
      <c r="L183" s="568"/>
      <c r="M183" s="569"/>
      <c r="N183" s="567"/>
      <c r="O183" s="565"/>
      <c r="P183" s="566"/>
      <c r="Q183" s="567"/>
      <c r="R183" s="565"/>
      <c r="S183" s="566"/>
      <c r="T183" s="567"/>
      <c r="U183" s="565"/>
      <c r="V183" s="566"/>
    </row>
    <row r="184" spans="1:22" ht="16.5" thickBot="1">
      <c r="A184" s="1516" t="s">
        <v>325</v>
      </c>
      <c r="B184" s="1517"/>
      <c r="C184" s="414"/>
      <c r="D184" s="415"/>
      <c r="E184" s="416"/>
      <c r="F184" s="417"/>
      <c r="G184" s="822">
        <f>SUMIF($B$149:$B$182,"на базі ВНЗ 1 рівня",G$149:G$182)</f>
        <v>12.5</v>
      </c>
      <c r="H184" s="730">
        <f>SUMIF($B$149:$B$182,"на базі ВНЗ 1 рівня",H$149:H$182)</f>
        <v>375</v>
      </c>
      <c r="I184" s="568"/>
      <c r="J184" s="568"/>
      <c r="K184" s="568"/>
      <c r="L184" s="568"/>
      <c r="M184" s="569"/>
      <c r="N184" s="567"/>
      <c r="O184" s="565"/>
      <c r="P184" s="566"/>
      <c r="Q184" s="567"/>
      <c r="R184" s="565"/>
      <c r="S184" s="566"/>
      <c r="T184" s="567"/>
      <c r="U184" s="565"/>
      <c r="V184" s="566"/>
    </row>
    <row r="185" spans="1:22" ht="16.5" thickBot="1">
      <c r="A185" s="1508" t="s">
        <v>326</v>
      </c>
      <c r="B185" s="1509"/>
      <c r="C185" s="414"/>
      <c r="D185" s="415"/>
      <c r="E185" s="443"/>
      <c r="F185" s="444"/>
      <c r="G185" s="807">
        <f>G$149+G$152+G$155+G$158+G$161+G$164+G$165+G$168+G$171+G$174+G$177+G$178+G$181+G$182</f>
        <v>44.5</v>
      </c>
      <c r="H185" s="729">
        <f>H$149+H$152+H$155+H$158+H$161+H$164+H$165+H$168+H$171+H$174+H$177+H$178+H$181+H$182</f>
        <v>1335</v>
      </c>
      <c r="I185" s="420">
        <f>I$149+I$152+I$155+I$158+I$161+I$164+I$165+I$168+I$171+I$174+I$177+I$178+I$181+I$182</f>
        <v>198</v>
      </c>
      <c r="J185" s="651" t="s">
        <v>354</v>
      </c>
      <c r="K185" s="651" t="s">
        <v>353</v>
      </c>
      <c r="L185" s="651" t="s">
        <v>355</v>
      </c>
      <c r="M185" s="420">
        <f>M$149+M$152+M$155+M$158+M$161+M$164+M$165+M$168+M$171+M$174+M$177+M$178+M$181+M$182</f>
        <v>1137</v>
      </c>
      <c r="N185" s="567"/>
      <c r="O185" s="565"/>
      <c r="P185" s="566"/>
      <c r="Q185" s="545" t="s">
        <v>156</v>
      </c>
      <c r="R185" s="565"/>
      <c r="S185" s="519" t="s">
        <v>357</v>
      </c>
      <c r="T185" s="545" t="s">
        <v>359</v>
      </c>
      <c r="U185" s="513" t="s">
        <v>360</v>
      </c>
      <c r="V185" s="566"/>
    </row>
    <row r="186" spans="1:22" ht="16.5" thickBot="1">
      <c r="A186" s="1508" t="s">
        <v>327</v>
      </c>
      <c r="B186" s="1531"/>
      <c r="C186" s="414"/>
      <c r="D186" s="415"/>
      <c r="E186" s="416"/>
      <c r="F186" s="579"/>
      <c r="G186" s="807">
        <f>G$107+G$183</f>
        <v>64</v>
      </c>
      <c r="H186" s="729">
        <f>H$107+H$183</f>
        <v>1920</v>
      </c>
      <c r="I186" s="568"/>
      <c r="J186" s="568"/>
      <c r="K186" s="568"/>
      <c r="L186" s="568"/>
      <c r="M186" s="569"/>
      <c r="N186" s="580"/>
      <c r="O186" s="565"/>
      <c r="P186" s="566"/>
      <c r="Q186" s="567"/>
      <c r="R186" s="565"/>
      <c r="S186" s="566"/>
      <c r="T186" s="567"/>
      <c r="U186" s="565"/>
      <c r="V186" s="566"/>
    </row>
    <row r="187" spans="1:22" ht="16.5" thickBot="1">
      <c r="A187" s="1516" t="s">
        <v>328</v>
      </c>
      <c r="B187" s="1517"/>
      <c r="C187" s="414"/>
      <c r="D187" s="415"/>
      <c r="E187" s="416"/>
      <c r="F187" s="579"/>
      <c r="G187" s="822">
        <f>G$108+G$184</f>
        <v>16.5</v>
      </c>
      <c r="H187" s="730">
        <f>H$108+H$184</f>
        <v>495</v>
      </c>
      <c r="I187" s="568"/>
      <c r="J187" s="568"/>
      <c r="K187" s="568"/>
      <c r="L187" s="568"/>
      <c r="M187" s="569"/>
      <c r="N187" s="567"/>
      <c r="O187" s="565"/>
      <c r="P187" s="566"/>
      <c r="Q187" s="567"/>
      <c r="R187" s="565"/>
      <c r="S187" s="566"/>
      <c r="T187" s="567"/>
      <c r="U187" s="565"/>
      <c r="V187" s="566"/>
    </row>
    <row r="188" spans="1:22" ht="16.5" thickBot="1">
      <c r="A188" s="1508" t="s">
        <v>329</v>
      </c>
      <c r="B188" s="1509"/>
      <c r="C188" s="414"/>
      <c r="D188" s="415"/>
      <c r="E188" s="443"/>
      <c r="F188" s="444"/>
      <c r="G188" s="823">
        <f>G$109+G$185</f>
        <v>47.5</v>
      </c>
      <c r="H188" s="733">
        <f>H$109+H$185</f>
        <v>1425</v>
      </c>
      <c r="I188" s="442">
        <f>I$109+I$185</f>
        <v>204</v>
      </c>
      <c r="J188" s="651" t="s">
        <v>356</v>
      </c>
      <c r="K188" s="651" t="s">
        <v>353</v>
      </c>
      <c r="L188" s="651" t="s">
        <v>355</v>
      </c>
      <c r="M188" s="442">
        <f>M$109+M$185</f>
        <v>1221</v>
      </c>
      <c r="N188" s="567"/>
      <c r="O188" s="565"/>
      <c r="P188" s="566"/>
      <c r="Q188" s="545" t="s">
        <v>156</v>
      </c>
      <c r="R188" s="565"/>
      <c r="S188" s="519" t="s">
        <v>357</v>
      </c>
      <c r="T188" s="545" t="s">
        <v>361</v>
      </c>
      <c r="U188" s="513" t="s">
        <v>360</v>
      </c>
      <c r="V188" s="566"/>
    </row>
    <row r="189" spans="1:22" ht="16.5" thickBot="1">
      <c r="A189" s="1405" t="s">
        <v>416</v>
      </c>
      <c r="B189" s="1535"/>
      <c r="C189" s="1535"/>
      <c r="D189" s="1535"/>
      <c r="E189" s="1535"/>
      <c r="F189" s="1535"/>
      <c r="G189" s="1535"/>
      <c r="H189" s="1535"/>
      <c r="I189" s="1535"/>
      <c r="J189" s="1535"/>
      <c r="K189" s="1535"/>
      <c r="L189" s="1535"/>
      <c r="M189" s="1535"/>
      <c r="N189" s="1535"/>
      <c r="O189" s="1535"/>
      <c r="P189" s="1535"/>
      <c r="Q189" s="1535"/>
      <c r="R189" s="1535"/>
      <c r="S189" s="1535"/>
      <c r="T189" s="1535"/>
      <c r="U189" s="1535"/>
      <c r="V189" s="1536"/>
    </row>
    <row r="190" spans="1:22" ht="31.5">
      <c r="A190" s="409" t="s">
        <v>333</v>
      </c>
      <c r="B190" s="581" t="s">
        <v>334</v>
      </c>
      <c r="C190" s="582"/>
      <c r="D190" s="583"/>
      <c r="E190" s="583"/>
      <c r="F190" s="584"/>
      <c r="G190" s="830">
        <f>SUM(G$191:G$191)</f>
        <v>4</v>
      </c>
      <c r="H190" s="824">
        <f>SUM(H$191:H$191)</f>
        <v>120</v>
      </c>
      <c r="I190" s="585"/>
      <c r="J190" s="586"/>
      <c r="K190" s="586"/>
      <c r="L190" s="586"/>
      <c r="M190" s="587"/>
      <c r="N190" s="564"/>
      <c r="O190" s="563"/>
      <c r="P190" s="549"/>
      <c r="Q190" s="564"/>
      <c r="R190" s="563"/>
      <c r="S190" s="549"/>
      <c r="T190" s="564"/>
      <c r="U190" s="563"/>
      <c r="V190" s="549"/>
    </row>
    <row r="191" spans="1:22" ht="19.5">
      <c r="A191" s="410"/>
      <c r="B191" s="588" t="s">
        <v>58</v>
      </c>
      <c r="C191" s="589"/>
      <c r="D191" s="590"/>
      <c r="E191" s="590"/>
      <c r="F191" s="591"/>
      <c r="G191" s="831">
        <v>4</v>
      </c>
      <c r="H191" s="798">
        <f>$G191*30</f>
        <v>120</v>
      </c>
      <c r="I191" s="592"/>
      <c r="J191" s="593"/>
      <c r="K191" s="593"/>
      <c r="L191" s="593"/>
      <c r="M191" s="594"/>
      <c r="N191" s="548"/>
      <c r="O191" s="503"/>
      <c r="P191" s="541"/>
      <c r="Q191" s="548"/>
      <c r="R191" s="503"/>
      <c r="S191" s="541"/>
      <c r="T191" s="548"/>
      <c r="U191" s="503"/>
      <c r="V191" s="541"/>
    </row>
    <row r="192" spans="1:22" ht="31.5">
      <c r="A192" s="411" t="s">
        <v>335</v>
      </c>
      <c r="B192" s="588" t="s">
        <v>336</v>
      </c>
      <c r="C192" s="589"/>
      <c r="D192" s="590"/>
      <c r="E192" s="590"/>
      <c r="F192" s="591"/>
      <c r="G192" s="832">
        <f>SUM(G$193:G$193)</f>
        <v>8</v>
      </c>
      <c r="H192" s="825">
        <f>SUM(H$193:H$193)</f>
        <v>240</v>
      </c>
      <c r="I192" s="592"/>
      <c r="J192" s="593"/>
      <c r="K192" s="593"/>
      <c r="L192" s="593"/>
      <c r="M192" s="594"/>
      <c r="N192" s="548"/>
      <c r="O192" s="503"/>
      <c r="P192" s="541"/>
      <c r="Q192" s="548"/>
      <c r="R192" s="503"/>
      <c r="S192" s="541"/>
      <c r="T192" s="548"/>
      <c r="U192" s="503"/>
      <c r="V192" s="541"/>
    </row>
    <row r="193" spans="1:22" ht="19.5">
      <c r="A193" s="410"/>
      <c r="B193" s="588" t="s">
        <v>58</v>
      </c>
      <c r="C193" s="589"/>
      <c r="D193" s="590"/>
      <c r="E193" s="590"/>
      <c r="F193" s="591"/>
      <c r="G193" s="831">
        <v>8</v>
      </c>
      <c r="H193" s="798">
        <f>$G193*30</f>
        <v>240</v>
      </c>
      <c r="I193" s="592"/>
      <c r="J193" s="593"/>
      <c r="K193" s="593"/>
      <c r="L193" s="593"/>
      <c r="M193" s="594"/>
      <c r="N193" s="548"/>
      <c r="O193" s="503"/>
      <c r="P193" s="541"/>
      <c r="Q193" s="548"/>
      <c r="R193" s="503"/>
      <c r="S193" s="541"/>
      <c r="T193" s="548"/>
      <c r="U193" s="503"/>
      <c r="V193" s="541"/>
    </row>
    <row r="194" spans="1:22" ht="19.5">
      <c r="A194" s="411" t="s">
        <v>337</v>
      </c>
      <c r="B194" s="588" t="s">
        <v>338</v>
      </c>
      <c r="C194" s="589"/>
      <c r="D194" s="590"/>
      <c r="E194" s="590"/>
      <c r="F194" s="591"/>
      <c r="G194" s="832">
        <f>SUM(G$195:G$195)</f>
        <v>6.5</v>
      </c>
      <c r="H194" s="825">
        <f>SUM(H$195:H$195)</f>
        <v>195</v>
      </c>
      <c r="I194" s="592"/>
      <c r="J194" s="593"/>
      <c r="K194" s="593"/>
      <c r="L194" s="593"/>
      <c r="M194" s="594"/>
      <c r="N194" s="548"/>
      <c r="O194" s="503"/>
      <c r="P194" s="541"/>
      <c r="Q194" s="548"/>
      <c r="R194" s="503"/>
      <c r="S194" s="541"/>
      <c r="T194" s="548"/>
      <c r="U194" s="503"/>
      <c r="V194" s="541"/>
    </row>
    <row r="195" spans="1:22" ht="19.5">
      <c r="A195" s="410"/>
      <c r="B195" s="588" t="s">
        <v>58</v>
      </c>
      <c r="C195" s="589"/>
      <c r="D195" s="590"/>
      <c r="E195" s="590"/>
      <c r="F195" s="591"/>
      <c r="G195" s="831">
        <v>6.5</v>
      </c>
      <c r="H195" s="798">
        <f>$G195*30</f>
        <v>195</v>
      </c>
      <c r="I195" s="592"/>
      <c r="J195" s="593"/>
      <c r="K195" s="593"/>
      <c r="L195" s="593"/>
      <c r="M195" s="594"/>
      <c r="N195" s="548"/>
      <c r="O195" s="503"/>
      <c r="P195" s="541"/>
      <c r="Q195" s="548"/>
      <c r="R195" s="503"/>
      <c r="S195" s="541"/>
      <c r="T195" s="548"/>
      <c r="U195" s="503"/>
      <c r="V195" s="541"/>
    </row>
    <row r="196" spans="1:22" ht="15.75">
      <c r="A196" s="410">
        <v>3.4</v>
      </c>
      <c r="B196" s="588" t="s">
        <v>339</v>
      </c>
      <c r="C196" s="434"/>
      <c r="D196" s="435"/>
      <c r="E196" s="437"/>
      <c r="F196" s="438"/>
      <c r="G196" s="833">
        <f>SUM(G$197:G$198)</f>
        <v>5</v>
      </c>
      <c r="H196" s="826">
        <f>SUM(H$197:H$198)</f>
        <v>150</v>
      </c>
      <c r="I196" s="595"/>
      <c r="J196" s="596"/>
      <c r="K196" s="435"/>
      <c r="L196" s="435"/>
      <c r="M196" s="597"/>
      <c r="N196" s="548"/>
      <c r="O196" s="503"/>
      <c r="P196" s="541"/>
      <c r="Q196" s="548"/>
      <c r="R196" s="503"/>
      <c r="S196" s="541"/>
      <c r="T196" s="548"/>
      <c r="U196" s="503"/>
      <c r="V196" s="541"/>
    </row>
    <row r="197" spans="1:22" ht="15.75">
      <c r="A197" s="410"/>
      <c r="B197" s="588" t="s">
        <v>58</v>
      </c>
      <c r="C197" s="434"/>
      <c r="D197" s="435"/>
      <c r="E197" s="437"/>
      <c r="F197" s="438"/>
      <c r="G197" s="831"/>
      <c r="H197" s="827">
        <v>0</v>
      </c>
      <c r="I197" s="595"/>
      <c r="J197" s="596"/>
      <c r="K197" s="435"/>
      <c r="L197" s="435"/>
      <c r="M197" s="597"/>
      <c r="N197" s="548"/>
      <c r="O197" s="503"/>
      <c r="P197" s="541"/>
      <c r="Q197" s="548"/>
      <c r="R197" s="503"/>
      <c r="S197" s="541"/>
      <c r="T197" s="548"/>
      <c r="U197" s="503"/>
      <c r="V197" s="541"/>
    </row>
    <row r="198" spans="1:22" ht="15.75">
      <c r="A198" s="182" t="s">
        <v>340</v>
      </c>
      <c r="B198" s="187" t="s">
        <v>59</v>
      </c>
      <c r="C198" s="434"/>
      <c r="D198" s="435"/>
      <c r="E198" s="437"/>
      <c r="F198" s="438"/>
      <c r="G198" s="833">
        <v>5</v>
      </c>
      <c r="H198" s="828">
        <v>150</v>
      </c>
      <c r="I198" s="446">
        <v>90</v>
      </c>
      <c r="J198" s="598">
        <v>0</v>
      </c>
      <c r="K198" s="598">
        <v>0</v>
      </c>
      <c r="L198" s="599">
        <v>90</v>
      </c>
      <c r="M198" s="600">
        <v>60</v>
      </c>
      <c r="N198" s="548"/>
      <c r="O198" s="503"/>
      <c r="P198" s="541"/>
      <c r="Q198" s="548"/>
      <c r="R198" s="503"/>
      <c r="S198" s="541"/>
      <c r="T198" s="548"/>
      <c r="U198" s="503"/>
      <c r="V198" s="541"/>
    </row>
    <row r="199" spans="1:22" ht="15.75">
      <c r="A199" s="182" t="s">
        <v>341</v>
      </c>
      <c r="B199" s="601" t="s">
        <v>342</v>
      </c>
      <c r="C199" s="493"/>
      <c r="D199" s="494">
        <v>14</v>
      </c>
      <c r="E199" s="619"/>
      <c r="F199" s="620"/>
      <c r="G199" s="833">
        <v>3</v>
      </c>
      <c r="H199" s="799">
        <f>$G199*30</f>
        <v>90</v>
      </c>
      <c r="I199" s="734">
        <v>60</v>
      </c>
      <c r="J199" s="509"/>
      <c r="K199" s="509"/>
      <c r="L199" s="509">
        <v>60</v>
      </c>
      <c r="M199" s="534">
        <f>$H199-$I199</f>
        <v>30</v>
      </c>
      <c r="N199" s="548"/>
      <c r="O199" s="503"/>
      <c r="P199" s="541"/>
      <c r="Q199" s="548"/>
      <c r="R199" s="503"/>
      <c r="S199" s="541"/>
      <c r="T199" s="548"/>
      <c r="U199" s="503"/>
      <c r="V199" s="541"/>
    </row>
    <row r="200" spans="1:22" ht="15.75">
      <c r="A200" s="182" t="s">
        <v>343</v>
      </c>
      <c r="B200" s="601" t="s">
        <v>344</v>
      </c>
      <c r="C200" s="621"/>
      <c r="D200" s="622">
        <v>15</v>
      </c>
      <c r="E200" s="604"/>
      <c r="F200" s="605"/>
      <c r="G200" s="833">
        <v>2</v>
      </c>
      <c r="H200" s="799">
        <f>$G200*30</f>
        <v>60</v>
      </c>
      <c r="I200" s="734">
        <v>30</v>
      </c>
      <c r="J200" s="500"/>
      <c r="K200" s="622"/>
      <c r="L200" s="622">
        <v>30</v>
      </c>
      <c r="M200" s="534">
        <f>$H200-$I200</f>
        <v>30</v>
      </c>
      <c r="N200" s="548"/>
      <c r="O200" s="503"/>
      <c r="P200" s="541"/>
      <c r="Q200" s="548"/>
      <c r="R200" s="503"/>
      <c r="S200" s="541"/>
      <c r="T200" s="548"/>
      <c r="U200" s="503"/>
      <c r="V200" s="541"/>
    </row>
    <row r="201" spans="1:22" ht="15.75">
      <c r="A201" s="410">
        <v>3.5</v>
      </c>
      <c r="B201" s="601" t="s">
        <v>345</v>
      </c>
      <c r="C201" s="602"/>
      <c r="D201" s="603"/>
      <c r="E201" s="604"/>
      <c r="F201" s="605"/>
      <c r="G201" s="816">
        <f>SUM(G$202:G$203)</f>
        <v>8</v>
      </c>
      <c r="H201" s="811">
        <f>SUM(H$202:H$203)</f>
        <v>240</v>
      </c>
      <c r="I201" s="606"/>
      <c r="J201" s="596"/>
      <c r="K201" s="435"/>
      <c r="L201" s="435"/>
      <c r="M201" s="597"/>
      <c r="N201" s="548"/>
      <c r="O201" s="503"/>
      <c r="P201" s="541"/>
      <c r="Q201" s="548"/>
      <c r="R201" s="503"/>
      <c r="S201" s="541"/>
      <c r="T201" s="548"/>
      <c r="U201" s="503"/>
      <c r="V201" s="541"/>
    </row>
    <row r="202" spans="1:22" ht="15.75">
      <c r="A202" s="410"/>
      <c r="B202" s="449" t="s">
        <v>58</v>
      </c>
      <c r="C202" s="602"/>
      <c r="D202" s="603"/>
      <c r="E202" s="604"/>
      <c r="F202" s="605"/>
      <c r="G202" s="817"/>
      <c r="H202" s="829">
        <v>0</v>
      </c>
      <c r="I202" s="606"/>
      <c r="J202" s="596"/>
      <c r="K202" s="435"/>
      <c r="L202" s="435"/>
      <c r="M202" s="597"/>
      <c r="N202" s="548"/>
      <c r="O202" s="503"/>
      <c r="P202" s="541"/>
      <c r="Q202" s="548"/>
      <c r="R202" s="503"/>
      <c r="S202" s="541"/>
      <c r="T202" s="548"/>
      <c r="U202" s="503"/>
      <c r="V202" s="541"/>
    </row>
    <row r="203" spans="1:22" ht="16.5" thickBot="1">
      <c r="A203" s="195" t="s">
        <v>346</v>
      </c>
      <c r="B203" s="623" t="s">
        <v>59</v>
      </c>
      <c r="C203" s="624"/>
      <c r="D203" s="625">
        <v>15</v>
      </c>
      <c r="E203" s="626"/>
      <c r="F203" s="627"/>
      <c r="G203" s="821">
        <v>8</v>
      </c>
      <c r="H203" s="815">
        <f>$G203*30</f>
        <v>240</v>
      </c>
      <c r="I203" s="607"/>
      <c r="J203" s="608"/>
      <c r="K203" s="609"/>
      <c r="L203" s="609"/>
      <c r="M203" s="610"/>
      <c r="N203" s="628"/>
      <c r="O203" s="629"/>
      <c r="P203" s="630"/>
      <c r="Q203" s="628"/>
      <c r="R203" s="629"/>
      <c r="S203" s="630"/>
      <c r="T203" s="628"/>
      <c r="U203" s="629"/>
      <c r="V203" s="630"/>
    </row>
    <row r="204" spans="1:22" ht="16.5" thickBot="1">
      <c r="A204" s="1508" t="s">
        <v>347</v>
      </c>
      <c r="B204" s="1531"/>
      <c r="C204" s="414"/>
      <c r="D204" s="415"/>
      <c r="E204" s="416"/>
      <c r="F204" s="417"/>
      <c r="G204" s="823">
        <f>G190+G192+G194+G198+G201</f>
        <v>31.5</v>
      </c>
      <c r="H204" s="733">
        <f>H190+H192+H194+H198+H201</f>
        <v>945</v>
      </c>
      <c r="I204" s="415"/>
      <c r="J204" s="415"/>
      <c r="K204" s="415"/>
      <c r="L204" s="415"/>
      <c r="M204" s="611"/>
      <c r="N204" s="567"/>
      <c r="O204" s="565"/>
      <c r="P204" s="566"/>
      <c r="Q204" s="567"/>
      <c r="R204" s="565"/>
      <c r="S204" s="566"/>
      <c r="T204" s="567"/>
      <c r="U204" s="565"/>
      <c r="V204" s="566"/>
    </row>
    <row r="205" spans="1:22" ht="16.5" thickBot="1">
      <c r="A205" s="1516" t="s">
        <v>348</v>
      </c>
      <c r="B205" s="1517"/>
      <c r="C205" s="414"/>
      <c r="D205" s="415"/>
      <c r="E205" s="416"/>
      <c r="F205" s="417"/>
      <c r="G205" s="822">
        <f>SUMIF($B$190:$B$203,"на базі ВНЗ 1 рівня",G$190:G$203)</f>
        <v>18.5</v>
      </c>
      <c r="H205" s="730">
        <f>SUMIF($B$190:$B$203,"на базі ВНЗ 1 рівня",H$190:H$203)</f>
        <v>555</v>
      </c>
      <c r="I205" s="419"/>
      <c r="J205" s="419"/>
      <c r="K205" s="419"/>
      <c r="L205" s="419"/>
      <c r="M205" s="732"/>
      <c r="N205" s="567"/>
      <c r="O205" s="565"/>
      <c r="P205" s="566"/>
      <c r="Q205" s="567"/>
      <c r="R205" s="565"/>
      <c r="S205" s="566"/>
      <c r="T205" s="567"/>
      <c r="U205" s="565"/>
      <c r="V205" s="566"/>
    </row>
    <row r="206" spans="1:22" ht="16.5" thickBot="1">
      <c r="A206" s="1508" t="s">
        <v>349</v>
      </c>
      <c r="B206" s="1509"/>
      <c r="C206" s="414"/>
      <c r="D206" s="415"/>
      <c r="E206" s="443"/>
      <c r="F206" s="731"/>
      <c r="G206" s="823">
        <f>G$198+G$203</f>
        <v>13</v>
      </c>
      <c r="H206" s="733">
        <f aca="true" t="shared" si="12" ref="H206:M206">H$198+H$203</f>
        <v>390</v>
      </c>
      <c r="I206" s="442">
        <f t="shared" si="12"/>
        <v>90</v>
      </c>
      <c r="J206" s="442">
        <f t="shared" si="12"/>
        <v>0</v>
      </c>
      <c r="K206" s="442">
        <f t="shared" si="12"/>
        <v>0</v>
      </c>
      <c r="L206" s="442">
        <f t="shared" si="12"/>
        <v>90</v>
      </c>
      <c r="M206" s="618">
        <f t="shared" si="12"/>
        <v>60</v>
      </c>
      <c r="N206" s="580"/>
      <c r="O206" s="565"/>
      <c r="P206" s="566"/>
      <c r="Q206" s="567"/>
      <c r="R206" s="565"/>
      <c r="S206" s="566"/>
      <c r="T206" s="567"/>
      <c r="U206" s="565"/>
      <c r="V206" s="566"/>
    </row>
    <row r="207" spans="1:22" ht="16.5" thickBot="1">
      <c r="A207" s="1405" t="s">
        <v>350</v>
      </c>
      <c r="B207" s="1535"/>
      <c r="C207" s="1535"/>
      <c r="D207" s="1535"/>
      <c r="E207" s="1535"/>
      <c r="F207" s="1535"/>
      <c r="G207" s="1546"/>
      <c r="H207" s="1546"/>
      <c r="I207" s="1546"/>
      <c r="J207" s="1546"/>
      <c r="K207" s="1546"/>
      <c r="L207" s="1546"/>
      <c r="M207" s="1546"/>
      <c r="N207" s="1535"/>
      <c r="O207" s="1535"/>
      <c r="P207" s="1535"/>
      <c r="Q207" s="1535"/>
      <c r="R207" s="1535"/>
      <c r="S207" s="1535"/>
      <c r="T207" s="1535"/>
      <c r="U207" s="1535"/>
      <c r="V207" s="1536"/>
    </row>
    <row r="208" spans="1:22" ht="16.5" thickBot="1">
      <c r="A208" s="613">
        <v>4.1</v>
      </c>
      <c r="B208" s="614" t="s">
        <v>84</v>
      </c>
      <c r="C208" s="867">
        <v>15</v>
      </c>
      <c r="D208" s="615"/>
      <c r="E208" s="616"/>
      <c r="F208" s="617"/>
      <c r="G208" s="835">
        <v>1.5</v>
      </c>
      <c r="H208" s="834">
        <f>$G208*30</f>
        <v>45</v>
      </c>
      <c r="I208" s="631"/>
      <c r="J208" s="632"/>
      <c r="K208" s="632"/>
      <c r="L208" s="632"/>
      <c r="M208" s="633"/>
      <c r="N208" s="567"/>
      <c r="O208" s="565"/>
      <c r="P208" s="566"/>
      <c r="Q208" s="567"/>
      <c r="R208" s="565"/>
      <c r="S208" s="566"/>
      <c r="T208" s="567"/>
      <c r="U208" s="565"/>
      <c r="V208" s="566"/>
    </row>
    <row r="209" spans="1:22" ht="16.5" thickBot="1">
      <c r="A209" s="1508" t="s">
        <v>411</v>
      </c>
      <c r="B209" s="1531"/>
      <c r="C209" s="418"/>
      <c r="D209" s="419"/>
      <c r="E209" s="646"/>
      <c r="F209" s="647"/>
      <c r="G209" s="823">
        <f>G$208</f>
        <v>1.5</v>
      </c>
      <c r="H209" s="733">
        <f>H$208</f>
        <v>45</v>
      </c>
      <c r="I209" s="442">
        <v>0</v>
      </c>
      <c r="J209" s="442">
        <v>0</v>
      </c>
      <c r="K209" s="442">
        <v>0</v>
      </c>
      <c r="L209" s="442">
        <v>0</v>
      </c>
      <c r="M209" s="618">
        <v>0</v>
      </c>
      <c r="N209" s="567"/>
      <c r="O209" s="565"/>
      <c r="P209" s="566"/>
      <c r="Q209" s="567"/>
      <c r="R209" s="565"/>
      <c r="S209" s="566"/>
      <c r="T209" s="645"/>
      <c r="U209" s="568"/>
      <c r="V209" s="569"/>
    </row>
    <row r="210" spans="1:22" ht="16.5" thickBot="1">
      <c r="A210" s="1442" t="s">
        <v>412</v>
      </c>
      <c r="B210" s="1443"/>
      <c r="C210" s="648"/>
      <c r="D210" s="649"/>
      <c r="E210" s="649"/>
      <c r="F210" s="650"/>
      <c r="G210" s="807">
        <f>G$22+G$86+G$186+G$204+G$209</f>
        <v>240</v>
      </c>
      <c r="H210" s="729">
        <f>H$22+H$86+H$186+H$204+H$209</f>
        <v>7200</v>
      </c>
      <c r="I210" s="419"/>
      <c r="J210" s="419"/>
      <c r="K210" s="419"/>
      <c r="L210" s="419"/>
      <c r="M210" s="635"/>
      <c r="N210" s="636"/>
      <c r="O210" s="415"/>
      <c r="P210" s="611"/>
      <c r="Q210" s="637"/>
      <c r="R210" s="415"/>
      <c r="S210" s="642"/>
      <c r="T210" s="567"/>
      <c r="U210" s="565"/>
      <c r="V210" s="566"/>
    </row>
    <row r="211" spans="1:22" ht="16.5" customHeight="1" thickBot="1">
      <c r="A211" s="1442" t="s">
        <v>351</v>
      </c>
      <c r="B211" s="1443"/>
      <c r="C211" s="648"/>
      <c r="D211" s="649"/>
      <c r="E211" s="649"/>
      <c r="F211" s="650"/>
      <c r="G211" s="822">
        <f>G$23+G$87+G$187+G$205</f>
        <v>98</v>
      </c>
      <c r="H211" s="730">
        <f>H$23+H$87+H$187+H$205</f>
        <v>2940</v>
      </c>
      <c r="I211" s="419"/>
      <c r="J211" s="419"/>
      <c r="K211" s="419"/>
      <c r="L211" s="419"/>
      <c r="M211" s="635"/>
      <c r="N211" s="638"/>
      <c r="O211" s="452"/>
      <c r="P211" s="612"/>
      <c r="Q211" s="634"/>
      <c r="R211" s="452"/>
      <c r="S211" s="643"/>
      <c r="T211" s="567"/>
      <c r="U211" s="565"/>
      <c r="V211" s="566"/>
    </row>
    <row r="212" spans="1:22" ht="17.25" customHeight="1" thickBot="1">
      <c r="A212" s="1442" t="s">
        <v>352</v>
      </c>
      <c r="B212" s="1443"/>
      <c r="C212" s="648"/>
      <c r="D212" s="649"/>
      <c r="E212" s="649"/>
      <c r="F212" s="650"/>
      <c r="G212" s="823">
        <f>G$24+G$88+G$188+G$206+G$209</f>
        <v>142</v>
      </c>
      <c r="H212" s="733">
        <f>H$24+H$88+H$188+H$206+H$209</f>
        <v>4170</v>
      </c>
      <c r="I212" s="733">
        <f>I$24+I$88+I$188+I$206+I$209</f>
        <v>576</v>
      </c>
      <c r="J212" s="651" t="s">
        <v>382</v>
      </c>
      <c r="K212" s="651" t="s">
        <v>366</v>
      </c>
      <c r="L212" s="651" t="s">
        <v>367</v>
      </c>
      <c r="M212" s="733">
        <f>M$24+M$88+M$188+M$206+M$209</f>
        <v>3309</v>
      </c>
      <c r="N212" s="445"/>
      <c r="O212" s="639"/>
      <c r="P212" s="640"/>
      <c r="Q212" s="641"/>
      <c r="R212" s="639"/>
      <c r="S212" s="644"/>
      <c r="T212" s="567"/>
      <c r="U212" s="565"/>
      <c r="V212" s="566"/>
    </row>
    <row r="213" spans="1:22" ht="16.5" thickBot="1">
      <c r="A213" s="1547"/>
      <c r="B213" s="1548"/>
      <c r="C213" s="1548"/>
      <c r="D213" s="1548"/>
      <c r="E213" s="1548"/>
      <c r="F213" s="1548"/>
      <c r="G213" s="1548"/>
      <c r="H213" s="1548"/>
      <c r="I213" s="1548"/>
      <c r="J213" s="1548"/>
      <c r="K213" s="1548"/>
      <c r="L213" s="1548"/>
      <c r="M213" s="1548"/>
      <c r="N213" s="1548"/>
      <c r="O213" s="1548"/>
      <c r="P213" s="1548"/>
      <c r="Q213" s="1548"/>
      <c r="R213" s="1548"/>
      <c r="S213" s="1548"/>
      <c r="T213" s="1548"/>
      <c r="U213" s="1548"/>
      <c r="V213" s="1549"/>
    </row>
    <row r="214" spans="1:22" s="30" customFormat="1" ht="14.25" customHeight="1" thickBot="1">
      <c r="A214" s="1415" t="s">
        <v>415</v>
      </c>
      <c r="B214" s="1438"/>
      <c r="C214" s="1438"/>
      <c r="D214" s="1438"/>
      <c r="E214" s="1438"/>
      <c r="F214" s="1438"/>
      <c r="G214" s="1438"/>
      <c r="H214" s="1438"/>
      <c r="I214" s="1438"/>
      <c r="J214" s="1438"/>
      <c r="K214" s="1438"/>
      <c r="L214" s="1438"/>
      <c r="M214" s="1438"/>
      <c r="N214" s="1438"/>
      <c r="O214" s="1438"/>
      <c r="P214" s="1438"/>
      <c r="Q214" s="1438"/>
      <c r="R214" s="1438"/>
      <c r="S214" s="1438"/>
      <c r="T214" s="1438"/>
      <c r="U214" s="1438"/>
      <c r="V214" s="1439"/>
    </row>
    <row r="215" spans="1:22" s="30" customFormat="1" ht="15" customHeight="1">
      <c r="A215" s="166">
        <v>3.1</v>
      </c>
      <c r="B215" s="404" t="s">
        <v>74</v>
      </c>
      <c r="C215" s="314"/>
      <c r="D215" s="405" t="s">
        <v>77</v>
      </c>
      <c r="E215" s="405"/>
      <c r="F215" s="406"/>
      <c r="G215" s="407">
        <f>H215/30</f>
        <v>4.5</v>
      </c>
      <c r="H215" s="312">
        <v>135</v>
      </c>
      <c r="I215" s="312"/>
      <c r="J215" s="313"/>
      <c r="K215" s="314"/>
      <c r="L215" s="313"/>
      <c r="M215" s="402"/>
      <c r="N215" s="408"/>
      <c r="O215" s="408"/>
      <c r="P215" s="408"/>
      <c r="Q215" s="408"/>
      <c r="R215" s="408"/>
      <c r="S215" s="408"/>
      <c r="T215" s="408"/>
      <c r="U215" s="408"/>
      <c r="V215" s="408"/>
    </row>
    <row r="216" spans="1:22" s="30" customFormat="1" ht="15.75" customHeight="1" thickBot="1">
      <c r="A216" s="251">
        <v>3.2</v>
      </c>
      <c r="B216" s="252" t="s">
        <v>23</v>
      </c>
      <c r="C216" s="140"/>
      <c r="D216" s="253" t="s">
        <v>77</v>
      </c>
      <c r="E216" s="253"/>
      <c r="F216" s="254"/>
      <c r="G216" s="255">
        <f>H216/30</f>
        <v>13.5</v>
      </c>
      <c r="H216" s="138">
        <v>405</v>
      </c>
      <c r="I216" s="138"/>
      <c r="J216" s="139"/>
      <c r="K216" s="140"/>
      <c r="L216" s="139"/>
      <c r="M216" s="256"/>
      <c r="N216" s="257"/>
      <c r="O216" s="257"/>
      <c r="P216" s="257"/>
      <c r="Q216" s="257"/>
      <c r="R216" s="257"/>
      <c r="S216" s="257"/>
      <c r="T216" s="257"/>
      <c r="U216" s="257"/>
      <c r="V216" s="257"/>
    </row>
    <row r="217" spans="1:22" s="30" customFormat="1" ht="18.75" customHeight="1" thickBot="1">
      <c r="A217" s="1440" t="s">
        <v>36</v>
      </c>
      <c r="B217" s="1441"/>
      <c r="C217" s="258"/>
      <c r="D217" s="258"/>
      <c r="E217" s="258"/>
      <c r="F217" s="258"/>
      <c r="G217" s="259">
        <f>SUM(G215:G216)</f>
        <v>18</v>
      </c>
      <c r="H217" s="260">
        <f>SUM(H215:H216)</f>
        <v>540</v>
      </c>
      <c r="I217" s="258"/>
      <c r="J217" s="261"/>
      <c r="K217" s="258"/>
      <c r="L217" s="261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</row>
    <row r="218" spans="1:22" s="30" customFormat="1" ht="18.75" customHeight="1">
      <c r="A218" s="1553" t="s">
        <v>252</v>
      </c>
      <c r="B218" s="1554"/>
      <c r="C218" s="1554"/>
      <c r="D218" s="1554"/>
      <c r="E218" s="1554"/>
      <c r="F218" s="1554"/>
      <c r="G218" s="1554"/>
      <c r="H218" s="1554"/>
      <c r="I218" s="1554"/>
      <c r="J218" s="1554"/>
      <c r="K218" s="1554"/>
      <c r="L218" s="1554"/>
      <c r="M218" s="1554"/>
      <c r="N218" s="1554"/>
      <c r="O218" s="1554"/>
      <c r="P218" s="1554"/>
      <c r="Q218" s="1554"/>
      <c r="R218" s="1554"/>
      <c r="S218" s="1554"/>
      <c r="T218" s="1554"/>
      <c r="U218" s="1554"/>
      <c r="V218" s="1555"/>
    </row>
    <row r="219" spans="1:22" s="30" customFormat="1" ht="18.75" customHeight="1" thickBot="1">
      <c r="A219" s="218">
        <v>4.1</v>
      </c>
      <c r="B219" s="262" t="s">
        <v>84</v>
      </c>
      <c r="C219" s="263">
        <v>15</v>
      </c>
      <c r="D219" s="263"/>
      <c r="E219" s="263"/>
      <c r="F219" s="257"/>
      <c r="G219" s="255">
        <v>3</v>
      </c>
      <c r="H219" s="264">
        <v>90</v>
      </c>
      <c r="I219" s="257"/>
      <c r="J219" s="265"/>
      <c r="K219" s="257"/>
      <c r="L219" s="265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</row>
    <row r="220" spans="1:22" s="30" customFormat="1" ht="16.5" customHeight="1" thickBot="1">
      <c r="A220" s="1440" t="s">
        <v>36</v>
      </c>
      <c r="B220" s="1441"/>
      <c r="C220" s="258"/>
      <c r="D220" s="258"/>
      <c r="E220" s="258"/>
      <c r="F220" s="258"/>
      <c r="G220" s="259">
        <v>3</v>
      </c>
      <c r="H220" s="260">
        <v>90</v>
      </c>
      <c r="I220" s="258"/>
      <c r="J220" s="261"/>
      <c r="K220" s="258"/>
      <c r="L220" s="261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</row>
    <row r="221" spans="1:22" ht="16.5" thickBot="1">
      <c r="A221" s="174"/>
      <c r="B221" s="174"/>
      <c r="C221" s="149"/>
      <c r="D221" s="149"/>
      <c r="E221" s="149"/>
      <c r="F221" s="150"/>
      <c r="G221" s="175"/>
      <c r="H221" s="147"/>
      <c r="I221" s="147"/>
      <c r="J221" s="147"/>
      <c r="K221" s="147"/>
      <c r="L221" s="147"/>
      <c r="M221" s="147"/>
      <c r="N221" s="149"/>
      <c r="O221" s="149"/>
      <c r="P221" s="144"/>
      <c r="Q221" s="144"/>
      <c r="R221" s="144"/>
      <c r="S221" s="144"/>
      <c r="T221" s="176"/>
      <c r="U221" s="100"/>
      <c r="V221" s="177"/>
    </row>
    <row r="222" spans="1:22" ht="16.5" thickBot="1">
      <c r="A222" s="230"/>
      <c r="B222" s="266" t="s">
        <v>281</v>
      </c>
      <c r="C222" s="231"/>
      <c r="D222" s="231"/>
      <c r="E222" s="231"/>
      <c r="F222" s="232"/>
      <c r="G222" s="233">
        <f aca="true" t="shared" si="13" ref="G222:M222">G217+G220+G144+G97+G86+G22</f>
        <v>240</v>
      </c>
      <c r="H222" s="233">
        <f t="shared" si="13"/>
        <v>7200</v>
      </c>
      <c r="I222" s="233">
        <f t="shared" si="13"/>
        <v>164</v>
      </c>
      <c r="J222" s="233">
        <f t="shared" si="13"/>
        <v>98</v>
      </c>
      <c r="K222" s="233">
        <f t="shared" si="13"/>
        <v>14</v>
      </c>
      <c r="L222" s="233">
        <f t="shared" si="13"/>
        <v>52</v>
      </c>
      <c r="M222" s="233">
        <f t="shared" si="13"/>
        <v>1111</v>
      </c>
      <c r="N222" s="231"/>
      <c r="O222" s="231"/>
      <c r="P222" s="235"/>
      <c r="Q222" s="235"/>
      <c r="R222" s="235"/>
      <c r="S222" s="235"/>
      <c r="T222" s="267"/>
      <c r="U222" s="120"/>
      <c r="V222" s="268"/>
    </row>
    <row r="223" spans="1:22" ht="16.5" thickBot="1">
      <c r="A223" s="230"/>
      <c r="B223" s="269" t="s">
        <v>86</v>
      </c>
      <c r="C223" s="231"/>
      <c r="D223" s="231"/>
      <c r="E223" s="231"/>
      <c r="F223" s="232"/>
      <c r="G223" s="233">
        <f>G23+G87+G145+G98</f>
        <v>89.5</v>
      </c>
      <c r="H223" s="233">
        <f>H23+H87+H145</f>
        <v>2520</v>
      </c>
      <c r="I223" s="234"/>
      <c r="J223" s="119"/>
      <c r="K223" s="234"/>
      <c r="L223" s="119"/>
      <c r="M223" s="234"/>
      <c r="N223" s="231"/>
      <c r="O223" s="231"/>
      <c r="P223" s="235"/>
      <c r="Q223" s="235"/>
      <c r="R223" s="235"/>
      <c r="S223" s="235"/>
      <c r="T223" s="267"/>
      <c r="U223" s="120"/>
      <c r="V223" s="268"/>
    </row>
    <row r="224" spans="1:22" ht="16.5" thickBot="1">
      <c r="A224" s="230"/>
      <c r="B224" s="266" t="s">
        <v>94</v>
      </c>
      <c r="C224" s="231"/>
      <c r="D224" s="231"/>
      <c r="E224" s="231"/>
      <c r="F224" s="232"/>
      <c r="G224" s="233">
        <f>G222-G223</f>
        <v>150.5</v>
      </c>
      <c r="H224" s="233">
        <f>H222-H223</f>
        <v>4680</v>
      </c>
      <c r="I224" s="148">
        <v>438</v>
      </c>
      <c r="J224" s="148">
        <v>266</v>
      </c>
      <c r="K224" s="148">
        <v>38</v>
      </c>
      <c r="L224" s="148">
        <v>134</v>
      </c>
      <c r="M224" s="148">
        <v>3027</v>
      </c>
      <c r="N224" s="231"/>
      <c r="O224" s="231"/>
      <c r="P224" s="235"/>
      <c r="Q224" s="235"/>
      <c r="R224" s="235"/>
      <c r="S224" s="235"/>
      <c r="T224" s="267"/>
      <c r="U224" s="116"/>
      <c r="V224" s="268"/>
    </row>
    <row r="225" spans="1:22" ht="16.5" thickBot="1">
      <c r="A225" s="201"/>
      <c r="B225" s="202"/>
      <c r="C225" s="203"/>
      <c r="D225" s="203"/>
      <c r="E225" s="203"/>
      <c r="F225" s="204"/>
      <c r="G225" s="205"/>
      <c r="H225" s="205"/>
      <c r="I225" s="181"/>
      <c r="J225" s="181"/>
      <c r="K225" s="181"/>
      <c r="L225" s="181"/>
      <c r="M225" s="206"/>
      <c r="N225" s="207"/>
      <c r="O225" s="207"/>
      <c r="P225" s="208"/>
      <c r="Q225" s="208"/>
      <c r="R225" s="208"/>
      <c r="S225" s="208"/>
      <c r="T225" s="209"/>
      <c r="U225" s="109"/>
      <c r="V225" s="210"/>
    </row>
    <row r="226" spans="1:22" ht="16.5" thickBot="1">
      <c r="A226" s="1422" t="s">
        <v>250</v>
      </c>
      <c r="B226" s="1423"/>
      <c r="C226" s="1423"/>
      <c r="D226" s="1423"/>
      <c r="E226" s="1423"/>
      <c r="F226" s="1423"/>
      <c r="G226" s="1423"/>
      <c r="H226" s="1423"/>
      <c r="I226" s="1423"/>
      <c r="J226" s="1423"/>
      <c r="K226" s="1423"/>
      <c r="L226" s="1423"/>
      <c r="M226" s="1424"/>
      <c r="N226" s="1009" t="s">
        <v>368</v>
      </c>
      <c r="O226" s="115"/>
      <c r="P226" s="1010" t="s">
        <v>246</v>
      </c>
      <c r="Q226" s="120" t="s">
        <v>426</v>
      </c>
      <c r="R226" s="120"/>
      <c r="S226" s="1010" t="s">
        <v>424</v>
      </c>
      <c r="T226" s="1010" t="s">
        <v>384</v>
      </c>
      <c r="U226" s="120" t="s">
        <v>414</v>
      </c>
      <c r="V226" s="120" t="s">
        <v>158</v>
      </c>
    </row>
    <row r="227" spans="1:22" ht="15.75">
      <c r="A227" s="1485" t="s">
        <v>249</v>
      </c>
      <c r="B227" s="1486"/>
      <c r="C227" s="1486"/>
      <c r="D227" s="1486"/>
      <c r="E227" s="1486"/>
      <c r="F227" s="1486"/>
      <c r="G227" s="1486"/>
      <c r="H227" s="1486"/>
      <c r="I227" s="1486"/>
      <c r="J227" s="1486"/>
      <c r="K227" s="1486"/>
      <c r="L227" s="1486"/>
      <c r="M227" s="1487"/>
      <c r="N227" s="1006">
        <v>4</v>
      </c>
      <c r="O227" s="1007"/>
      <c r="P227" s="1008">
        <v>4</v>
      </c>
      <c r="Q227" s="1008">
        <v>5</v>
      </c>
      <c r="R227" s="1008"/>
      <c r="S227" s="1008">
        <v>4</v>
      </c>
      <c r="T227" s="1008">
        <v>4</v>
      </c>
      <c r="U227" s="1008">
        <v>1</v>
      </c>
      <c r="V227" s="1008"/>
    </row>
    <row r="228" spans="1:22" ht="15.75">
      <c r="A228" s="1532" t="s">
        <v>34</v>
      </c>
      <c r="B228" s="1533"/>
      <c r="C228" s="1533"/>
      <c r="D228" s="1533"/>
      <c r="E228" s="1533"/>
      <c r="F228" s="1533"/>
      <c r="G228" s="1533"/>
      <c r="H228" s="1533"/>
      <c r="I228" s="1533"/>
      <c r="J228" s="1533"/>
      <c r="K228" s="1533"/>
      <c r="L228" s="1533"/>
      <c r="M228" s="1534"/>
      <c r="N228" s="866">
        <v>2</v>
      </c>
      <c r="O228" s="95"/>
      <c r="P228" s="144">
        <v>1</v>
      </c>
      <c r="Q228" s="144">
        <v>1</v>
      </c>
      <c r="R228" s="144"/>
      <c r="S228" s="144">
        <v>1</v>
      </c>
      <c r="T228" s="144">
        <v>2</v>
      </c>
      <c r="U228" s="144">
        <v>4</v>
      </c>
      <c r="V228" s="144">
        <v>1</v>
      </c>
    </row>
    <row r="229" spans="1:22" ht="15.75">
      <c r="A229" s="1532" t="s">
        <v>35</v>
      </c>
      <c r="B229" s="1533"/>
      <c r="C229" s="1533"/>
      <c r="D229" s="1533"/>
      <c r="E229" s="1533"/>
      <c r="F229" s="1533"/>
      <c r="G229" s="1533"/>
      <c r="H229" s="1533"/>
      <c r="I229" s="1533"/>
      <c r="J229" s="1533"/>
      <c r="K229" s="1533"/>
      <c r="L229" s="1533"/>
      <c r="M229" s="1534"/>
      <c r="N229" s="144"/>
      <c r="O229" s="144"/>
      <c r="P229" s="144"/>
      <c r="Q229" s="144"/>
      <c r="R229" s="144"/>
      <c r="S229" s="144">
        <v>2</v>
      </c>
      <c r="T229" s="144"/>
      <c r="U229" s="144">
        <v>1</v>
      </c>
      <c r="V229" s="144"/>
    </row>
    <row r="230" spans="1:22" ht="15.75">
      <c r="A230" s="1510" t="s">
        <v>38</v>
      </c>
      <c r="B230" s="1511"/>
      <c r="C230" s="1511"/>
      <c r="D230" s="1511"/>
      <c r="E230" s="1511"/>
      <c r="F230" s="1511"/>
      <c r="G230" s="1511"/>
      <c r="H230" s="1511"/>
      <c r="I230" s="1511"/>
      <c r="J230" s="1511"/>
      <c r="K230" s="1511"/>
      <c r="L230" s="1511"/>
      <c r="M230" s="1512"/>
      <c r="N230" s="144"/>
      <c r="O230" s="144"/>
      <c r="P230" s="144"/>
      <c r="Q230" s="144"/>
      <c r="R230" s="144"/>
      <c r="S230" s="144"/>
      <c r="T230" s="144"/>
      <c r="U230" s="144"/>
      <c r="V230" s="144"/>
    </row>
    <row r="231" spans="1:22" ht="15.75">
      <c r="A231" s="1488" t="s">
        <v>51</v>
      </c>
      <c r="B231" s="1488"/>
      <c r="C231" s="1488"/>
      <c r="D231" s="1488"/>
      <c r="E231" s="1488"/>
      <c r="F231" s="1488"/>
      <c r="G231" s="1488"/>
      <c r="H231" s="1488"/>
      <c r="I231" s="1488"/>
      <c r="J231" s="1488"/>
      <c r="K231" s="1488"/>
      <c r="L231" s="1488"/>
      <c r="M231" s="1488"/>
      <c r="N231" s="1489" t="s">
        <v>173</v>
      </c>
      <c r="O231" s="1490"/>
      <c r="P231" s="1491"/>
      <c r="Q231" s="1489" t="s">
        <v>173</v>
      </c>
      <c r="R231" s="1490"/>
      <c r="S231" s="1491"/>
      <c r="T231" s="1489" t="s">
        <v>95</v>
      </c>
      <c r="U231" s="1490"/>
      <c r="V231" s="1491"/>
    </row>
    <row r="232" spans="1:22" ht="16.5" thickBot="1">
      <c r="A232" s="1526"/>
      <c r="B232" s="1527"/>
      <c r="C232" s="1527"/>
      <c r="D232" s="1527"/>
      <c r="E232" s="1527"/>
      <c r="F232" s="1527"/>
      <c r="G232" s="1527"/>
      <c r="H232" s="1527"/>
      <c r="I232" s="1527"/>
      <c r="J232" s="1527"/>
      <c r="K232" s="1527"/>
      <c r="L232" s="1527"/>
      <c r="M232" s="1527"/>
      <c r="N232" s="1527"/>
      <c r="O232" s="1527"/>
      <c r="P232" s="1527"/>
      <c r="Q232" s="1527"/>
      <c r="R232" s="1527"/>
      <c r="S232" s="1527"/>
      <c r="T232" s="1527"/>
      <c r="U232" s="1527"/>
      <c r="V232" s="1528"/>
    </row>
    <row r="233" spans="1:22" ht="16.5" thickBot="1">
      <c r="A233" s="1529" t="s">
        <v>417</v>
      </c>
      <c r="B233" s="1423"/>
      <c r="C233" s="1423"/>
      <c r="D233" s="1423"/>
      <c r="E233" s="1423"/>
      <c r="F233" s="1423"/>
      <c r="G233" s="1423"/>
      <c r="H233" s="1423"/>
      <c r="I233" s="1423"/>
      <c r="J233" s="1423"/>
      <c r="K233" s="1423"/>
      <c r="L233" s="1423"/>
      <c r="M233" s="1530"/>
      <c r="N233" s="736" t="s">
        <v>368</v>
      </c>
      <c r="O233" s="658"/>
      <c r="P233" s="737" t="s">
        <v>246</v>
      </c>
      <c r="Q233" s="738" t="s">
        <v>184</v>
      </c>
      <c r="R233" s="739"/>
      <c r="S233" s="737" t="s">
        <v>184</v>
      </c>
      <c r="T233" s="738" t="s">
        <v>383</v>
      </c>
      <c r="U233" s="1012" t="s">
        <v>422</v>
      </c>
      <c r="V233" s="1013" t="s">
        <v>158</v>
      </c>
    </row>
    <row r="234" spans="1:22" ht="16.5" thickBot="1">
      <c r="A234" s="1401" t="s">
        <v>249</v>
      </c>
      <c r="B234" s="1402"/>
      <c r="C234" s="1402"/>
      <c r="D234" s="1402"/>
      <c r="E234" s="1402"/>
      <c r="F234" s="1402"/>
      <c r="G234" s="1402"/>
      <c r="H234" s="1402"/>
      <c r="I234" s="1402"/>
      <c r="J234" s="1402"/>
      <c r="K234" s="1402"/>
      <c r="L234" s="1402"/>
      <c r="M234" s="1402"/>
      <c r="N234" s="735">
        <f aca="true" t="shared" si="14" ref="N234:V234">COUNTIF($C11:$C85,N$5)+COUNTIF($C102:$C106,N$5)+COUNTIF($C149:$C208,N$5)</f>
        <v>4</v>
      </c>
      <c r="O234" s="235">
        <f t="shared" si="14"/>
        <v>0</v>
      </c>
      <c r="P234" s="740">
        <f t="shared" si="14"/>
        <v>4</v>
      </c>
      <c r="Q234" s="735">
        <f t="shared" si="14"/>
        <v>4</v>
      </c>
      <c r="R234" s="235">
        <f t="shared" si="14"/>
        <v>0</v>
      </c>
      <c r="S234" s="740">
        <f t="shared" si="14"/>
        <v>3</v>
      </c>
      <c r="T234" s="735">
        <f t="shared" si="14"/>
        <v>4</v>
      </c>
      <c r="U234" s="235">
        <f t="shared" si="14"/>
        <v>3</v>
      </c>
      <c r="V234" s="740">
        <f t="shared" si="14"/>
        <v>1</v>
      </c>
    </row>
    <row r="235" spans="1:22" ht="16.5" thickBot="1">
      <c r="A235" s="1401" t="s">
        <v>34</v>
      </c>
      <c r="B235" s="1402"/>
      <c r="C235" s="1402"/>
      <c r="D235" s="1402"/>
      <c r="E235" s="1402"/>
      <c r="F235" s="1402"/>
      <c r="G235" s="1402"/>
      <c r="H235" s="1402"/>
      <c r="I235" s="1402"/>
      <c r="J235" s="1402"/>
      <c r="K235" s="1402"/>
      <c r="L235" s="1402"/>
      <c r="M235" s="1402"/>
      <c r="N235" s="735">
        <f aca="true" t="shared" si="15" ref="N235:V235">COUNTIF($D11:$D85,N$5)+COUNTIF($D102:$D106,N$5)+COUNTIF($D149:$D208,N$5)</f>
        <v>2</v>
      </c>
      <c r="O235" s="235">
        <f t="shared" si="15"/>
        <v>0</v>
      </c>
      <c r="P235" s="740">
        <f t="shared" si="15"/>
        <v>1</v>
      </c>
      <c r="Q235" s="735">
        <f t="shared" si="15"/>
        <v>2</v>
      </c>
      <c r="R235" s="235">
        <f t="shared" si="15"/>
        <v>0</v>
      </c>
      <c r="S235" s="740">
        <f t="shared" si="15"/>
        <v>4</v>
      </c>
      <c r="T235" s="735">
        <f t="shared" si="15"/>
        <v>2</v>
      </c>
      <c r="U235" s="235">
        <v>3</v>
      </c>
      <c r="V235" s="740">
        <f t="shared" si="15"/>
        <v>3</v>
      </c>
    </row>
    <row r="236" spans="1:22" ht="16.5" thickBot="1">
      <c r="A236" s="1401" t="s">
        <v>370</v>
      </c>
      <c r="B236" s="1402"/>
      <c r="C236" s="1402"/>
      <c r="D236" s="1402"/>
      <c r="E236" s="1402"/>
      <c r="F236" s="1402"/>
      <c r="G236" s="1402"/>
      <c r="H236" s="1402"/>
      <c r="I236" s="1402"/>
      <c r="J236" s="1402"/>
      <c r="K236" s="1402"/>
      <c r="L236" s="1402"/>
      <c r="M236" s="1402"/>
      <c r="N236" s="735">
        <f aca="true" t="shared" si="16" ref="N236:V236">COUNTIF($E11:$E85,N$5)+COUNTIF($E102:$E106,N$5)+COUNTIF($E149:$E208,N$5)</f>
        <v>0</v>
      </c>
      <c r="O236" s="235">
        <f t="shared" si="16"/>
        <v>0</v>
      </c>
      <c r="P236" s="740">
        <f t="shared" si="16"/>
        <v>0</v>
      </c>
      <c r="Q236" s="735">
        <f t="shared" si="16"/>
        <v>0</v>
      </c>
      <c r="R236" s="235">
        <f t="shared" si="16"/>
        <v>0</v>
      </c>
      <c r="S236" s="740">
        <f t="shared" si="16"/>
        <v>1</v>
      </c>
      <c r="T236" s="735">
        <f t="shared" si="16"/>
        <v>0</v>
      </c>
      <c r="U236" s="235">
        <f t="shared" si="16"/>
        <v>1</v>
      </c>
      <c r="V236" s="740">
        <f t="shared" si="16"/>
        <v>0</v>
      </c>
    </row>
    <row r="237" spans="1:22" ht="16.5" thickBot="1">
      <c r="A237" s="1403" t="s">
        <v>369</v>
      </c>
      <c r="B237" s="1404"/>
      <c r="C237" s="1404"/>
      <c r="D237" s="1404"/>
      <c r="E237" s="1404"/>
      <c r="F237" s="1404"/>
      <c r="G237" s="1404"/>
      <c r="H237" s="1404"/>
      <c r="I237" s="1404"/>
      <c r="J237" s="1404"/>
      <c r="K237" s="1404"/>
      <c r="L237" s="1404"/>
      <c r="M237" s="1404"/>
      <c r="N237" s="735">
        <f aca="true" t="shared" si="17" ref="N237:V237">COUNTIF($F11:$F85,N$5)+COUNTIF($F102:$F106,N$5)+COUNTIF($F149:$F208,N$5)</f>
        <v>0</v>
      </c>
      <c r="O237" s="235">
        <f t="shared" si="17"/>
        <v>0</v>
      </c>
      <c r="P237" s="740">
        <f t="shared" si="17"/>
        <v>0</v>
      </c>
      <c r="Q237" s="735">
        <f t="shared" si="17"/>
        <v>0</v>
      </c>
      <c r="R237" s="235">
        <f t="shared" si="17"/>
        <v>0</v>
      </c>
      <c r="S237" s="740">
        <f t="shared" si="17"/>
        <v>2</v>
      </c>
      <c r="T237" s="735">
        <f t="shared" si="17"/>
        <v>0</v>
      </c>
      <c r="U237" s="235">
        <f t="shared" si="17"/>
        <v>0</v>
      </c>
      <c r="V237" s="740">
        <f t="shared" si="17"/>
        <v>0</v>
      </c>
    </row>
    <row r="238" spans="1:22" ht="16.5" thickBot="1">
      <c r="A238" s="1523" t="s">
        <v>51</v>
      </c>
      <c r="B238" s="1524"/>
      <c r="C238" s="1524"/>
      <c r="D238" s="1524"/>
      <c r="E238" s="1524"/>
      <c r="F238" s="1524"/>
      <c r="G238" s="1524"/>
      <c r="H238" s="1524"/>
      <c r="I238" s="1524"/>
      <c r="J238" s="1524"/>
      <c r="K238" s="1524"/>
      <c r="L238" s="1524"/>
      <c r="M238" s="1525"/>
      <c r="N238" s="1550" t="s">
        <v>173</v>
      </c>
      <c r="O238" s="1551"/>
      <c r="P238" s="1552"/>
      <c r="Q238" s="1550" t="s">
        <v>173</v>
      </c>
      <c r="R238" s="1551"/>
      <c r="S238" s="1552"/>
      <c r="T238" s="1550" t="s">
        <v>95</v>
      </c>
      <c r="U238" s="1551"/>
      <c r="V238" s="1552"/>
    </row>
    <row r="239" spans="1:22" ht="15.75">
      <c r="A239" s="1513"/>
      <c r="B239" s="1514"/>
      <c r="C239" s="1514"/>
      <c r="D239" s="1514"/>
      <c r="E239" s="1514"/>
      <c r="F239" s="1514"/>
      <c r="G239" s="1514"/>
      <c r="H239" s="1514"/>
      <c r="I239" s="1514"/>
      <c r="J239" s="1514"/>
      <c r="K239" s="1514"/>
      <c r="L239" s="1514"/>
      <c r="M239" s="1514"/>
      <c r="N239" s="1514"/>
      <c r="O239" s="1514"/>
      <c r="P239" s="1514"/>
      <c r="Q239" s="1514"/>
      <c r="R239" s="1514"/>
      <c r="S239" s="1514"/>
      <c r="T239" s="1514"/>
      <c r="U239" s="1514"/>
      <c r="V239" s="1515"/>
    </row>
    <row r="240" spans="1:22" ht="11.25" customHeight="1">
      <c r="A240" s="151"/>
      <c r="B240" s="152"/>
      <c r="C240" s="153"/>
      <c r="D240" s="153"/>
      <c r="E240" s="153"/>
      <c r="F240" s="152"/>
      <c r="G240" s="152"/>
      <c r="H240" s="152"/>
      <c r="I240" s="152"/>
      <c r="J240" s="154"/>
      <c r="K240" s="153"/>
      <c r="L240" s="155"/>
      <c r="M240" s="156"/>
      <c r="N240" s="156"/>
      <c r="O240" s="156"/>
      <c r="P240" s="157"/>
      <c r="Q240" s="157"/>
      <c r="R240" s="157"/>
      <c r="S240" s="158"/>
      <c r="T240" s="158"/>
      <c r="U240" s="158"/>
      <c r="V240" s="158"/>
    </row>
    <row r="241" spans="1:22" ht="14.25" customHeight="1">
      <c r="A241" s="151"/>
      <c r="B241" s="179" t="s">
        <v>420</v>
      </c>
      <c r="C241" s="153"/>
      <c r="D241" s="1502" t="s">
        <v>418</v>
      </c>
      <c r="E241" s="1503"/>
      <c r="F241" s="1503"/>
      <c r="G241" s="1503"/>
      <c r="H241" s="1503"/>
      <c r="I241" s="152"/>
      <c r="J241" s="154"/>
      <c r="K241" s="153"/>
      <c r="L241" s="155"/>
      <c r="M241" s="156"/>
      <c r="N241" s="156"/>
      <c r="O241" s="156"/>
      <c r="P241" s="157"/>
      <c r="Q241" s="157"/>
      <c r="R241" s="157"/>
      <c r="S241" s="158"/>
      <c r="T241" s="158"/>
      <c r="U241" s="158"/>
      <c r="V241" s="158"/>
    </row>
    <row r="242" spans="1:22" ht="15.75">
      <c r="A242" s="151"/>
      <c r="B242" s="180" t="s">
        <v>419</v>
      </c>
      <c r="C242" s="159"/>
      <c r="D242" s="1544" t="s">
        <v>421</v>
      </c>
      <c r="E242" s="1545"/>
      <c r="F242" s="1545"/>
      <c r="G242" s="1392"/>
      <c r="H242" s="1483"/>
      <c r="I242" s="1484"/>
      <c r="J242" s="1484"/>
      <c r="K242" s="153"/>
      <c r="L242" s="155"/>
      <c r="M242" s="156"/>
      <c r="N242" s="156"/>
      <c r="O242" s="156"/>
      <c r="P242" s="157"/>
      <c r="Q242" s="157"/>
      <c r="R242" s="157"/>
      <c r="S242" s="158"/>
      <c r="T242" s="158"/>
      <c r="U242" s="158"/>
      <c r="V242" s="158"/>
    </row>
    <row r="243" spans="1:22" ht="15" customHeight="1">
      <c r="A243" s="151"/>
      <c r="B243" s="180" t="s">
        <v>220</v>
      </c>
      <c r="C243" s="159"/>
      <c r="D243" s="159"/>
      <c r="E243" s="1521" t="s">
        <v>219</v>
      </c>
      <c r="F243" s="1522"/>
      <c r="G243" s="1522"/>
      <c r="H243" s="1522"/>
      <c r="I243" s="1522"/>
      <c r="J243" s="159"/>
      <c r="K243" s="153"/>
      <c r="L243" s="155"/>
      <c r="M243" s="156"/>
      <c r="N243" s="156"/>
      <c r="O243" s="156"/>
      <c r="P243" s="157"/>
      <c r="Q243" s="157"/>
      <c r="R243" s="157"/>
      <c r="S243" s="158"/>
      <c r="T243" s="158"/>
      <c r="U243" s="158"/>
      <c r="V243" s="158"/>
    </row>
    <row r="244" spans="1:22" ht="15" customHeight="1" thickBot="1">
      <c r="A244" s="151"/>
      <c r="B244" s="180"/>
      <c r="C244" s="159"/>
      <c r="D244" s="159"/>
      <c r="E244" s="180"/>
      <c r="F244" s="215"/>
      <c r="G244" s="215"/>
      <c r="H244" s="215"/>
      <c r="I244" s="215"/>
      <c r="J244" s="159"/>
      <c r="K244" s="153"/>
      <c r="L244" s="155"/>
      <c r="M244" s="156"/>
      <c r="N244" s="156"/>
      <c r="O244" s="156"/>
      <c r="P244" s="157"/>
      <c r="Q244" s="157"/>
      <c r="R244" s="157"/>
      <c r="S244" s="158"/>
      <c r="T244" s="158"/>
      <c r="U244" s="158"/>
      <c r="V244" s="158"/>
    </row>
    <row r="245" spans="1:22" ht="15" customHeight="1">
      <c r="A245" s="151"/>
      <c r="B245" s="272" t="s">
        <v>278</v>
      </c>
      <c r="C245" s="273">
        <v>3</v>
      </c>
      <c r="D245" s="274">
        <f>G245+G246</f>
        <v>42</v>
      </c>
      <c r="E245" s="275">
        <v>7</v>
      </c>
      <c r="F245" s="273"/>
      <c r="G245" s="274">
        <f>G21+G45+G50+G58+G81+G85+G13</f>
        <v>26</v>
      </c>
      <c r="H245" s="271"/>
      <c r="I245" s="215"/>
      <c r="J245" s="159"/>
      <c r="K245" s="272" t="s">
        <v>371</v>
      </c>
      <c r="M245" s="272"/>
      <c r="N245" s="272"/>
      <c r="O245" s="748">
        <v>3</v>
      </c>
      <c r="P245" s="751">
        <f>SUM(S245:S246)</f>
        <v>39</v>
      </c>
      <c r="Q245" s="759">
        <v>7</v>
      </c>
      <c r="R245" s="755"/>
      <c r="S245" s="757">
        <f>G21+G45+G50+G58+G81+G85</f>
        <v>23</v>
      </c>
      <c r="T245" s="158"/>
      <c r="U245" s="158"/>
      <c r="V245" s="158"/>
    </row>
    <row r="246" spans="1:22" ht="15" customHeight="1">
      <c r="A246" s="151"/>
      <c r="B246" s="276"/>
      <c r="C246" s="277"/>
      <c r="D246" s="277"/>
      <c r="E246" s="277" t="s">
        <v>279</v>
      </c>
      <c r="F246" s="278"/>
      <c r="G246" s="279">
        <f>G46+G51+G52+G69+G82</f>
        <v>16</v>
      </c>
      <c r="H246" s="271"/>
      <c r="I246" s="215"/>
      <c r="J246" s="159"/>
      <c r="K246" s="153"/>
      <c r="L246" s="35"/>
      <c r="M246" s="35"/>
      <c r="N246" s="276"/>
      <c r="O246" s="749"/>
      <c r="P246" s="752"/>
      <c r="Q246" s="749" t="s">
        <v>279</v>
      </c>
      <c r="R246" s="756"/>
      <c r="S246" s="758">
        <f>G46+G51+G52+G69+G82</f>
        <v>16</v>
      </c>
      <c r="T246" s="158"/>
      <c r="U246" s="158"/>
      <c r="V246" s="158"/>
    </row>
    <row r="247" spans="1:22" ht="15" customHeight="1">
      <c r="A247" s="151"/>
      <c r="B247" s="280"/>
      <c r="C247" s="281">
        <v>4</v>
      </c>
      <c r="D247" s="285">
        <f>G247+G248</f>
        <v>48.5</v>
      </c>
      <c r="E247" s="284">
        <v>10</v>
      </c>
      <c r="F247" s="283"/>
      <c r="G247" s="282">
        <f>G28+G34+G61+G70+G72+G129</f>
        <v>25.5</v>
      </c>
      <c r="H247" s="271"/>
      <c r="I247" s="215"/>
      <c r="J247" s="159"/>
      <c r="K247" s="153"/>
      <c r="L247" s="35"/>
      <c r="M247" s="35"/>
      <c r="N247" s="276"/>
      <c r="O247" s="750">
        <v>4</v>
      </c>
      <c r="P247" s="868">
        <f>SUM(S247:S248)</f>
        <v>46.5</v>
      </c>
      <c r="Q247" s="754">
        <v>10</v>
      </c>
      <c r="R247" s="756"/>
      <c r="S247" s="758">
        <f>G28+G34+G61+G70+G72+G172</f>
        <v>24</v>
      </c>
      <c r="T247" s="158"/>
      <c r="U247" s="158"/>
      <c r="V247" s="158"/>
    </row>
    <row r="248" spans="1:22" ht="15" customHeight="1">
      <c r="A248" s="151"/>
      <c r="B248" s="280"/>
      <c r="C248" s="281"/>
      <c r="D248" s="281"/>
      <c r="E248" s="1004" t="s">
        <v>280</v>
      </c>
      <c r="F248" s="283"/>
      <c r="G248" s="282">
        <f>G31+G35+G37+G41+G73+G76+G117+G120</f>
        <v>23</v>
      </c>
      <c r="H248" s="271"/>
      <c r="I248" s="215"/>
      <c r="J248" s="159"/>
      <c r="K248" s="153"/>
      <c r="L248" s="35"/>
      <c r="M248" s="35"/>
      <c r="N248" s="276"/>
      <c r="O248" s="750"/>
      <c r="P248" s="753"/>
      <c r="Q248" s="754" t="s">
        <v>280</v>
      </c>
      <c r="R248" s="756"/>
      <c r="S248" s="758">
        <f>G31+G37+G41+G73+G76+G155+G164+G165+G173+G174</f>
        <v>22.5</v>
      </c>
      <c r="T248" s="158"/>
      <c r="U248" s="158"/>
      <c r="V248" s="158"/>
    </row>
    <row r="249" spans="1:22" ht="15" customHeight="1">
      <c r="A249" s="151"/>
      <c r="B249" s="280"/>
      <c r="C249" s="281">
        <v>5</v>
      </c>
      <c r="D249" s="282">
        <f>G249+G250+G251</f>
        <v>60</v>
      </c>
      <c r="E249" s="281">
        <v>13</v>
      </c>
      <c r="F249" s="283"/>
      <c r="G249" s="282">
        <f>G65+G94+G123+G132+G135+G141</f>
        <v>20.5</v>
      </c>
      <c r="H249" s="271"/>
      <c r="I249" s="215"/>
      <c r="J249" s="159"/>
      <c r="K249" s="153"/>
      <c r="L249" s="35"/>
      <c r="M249" s="35"/>
      <c r="N249" s="276"/>
      <c r="O249" s="750">
        <v>5</v>
      </c>
      <c r="P249" s="868">
        <f>SUM(S249:S251)</f>
        <v>56</v>
      </c>
      <c r="Q249" s="750">
        <v>13</v>
      </c>
      <c r="R249" s="756"/>
      <c r="S249" s="758">
        <f>G55+G65+G104+G153+G161+G177+G181</f>
        <v>23</v>
      </c>
      <c r="T249" s="158"/>
      <c r="U249" s="158"/>
      <c r="V249" s="158"/>
    </row>
    <row r="250" spans="1:22" ht="15" customHeight="1">
      <c r="A250" s="151"/>
      <c r="B250" s="280"/>
      <c r="C250" s="281"/>
      <c r="D250" s="281"/>
      <c r="E250" s="284">
        <v>14</v>
      </c>
      <c r="F250" s="283"/>
      <c r="G250" s="282">
        <f>G126+G114+G142+G143+G138</f>
        <v>18.5</v>
      </c>
      <c r="H250" s="271"/>
      <c r="I250" s="215"/>
      <c r="J250" s="159"/>
      <c r="K250" s="153"/>
      <c r="L250" s="35"/>
      <c r="M250" s="35"/>
      <c r="N250" s="276"/>
      <c r="O250" s="749"/>
      <c r="P250" s="752"/>
      <c r="Q250" s="754">
        <v>14</v>
      </c>
      <c r="R250" s="756"/>
      <c r="S250" s="758">
        <f>G55+G149+G154+G158+G168+G178+G182+G199</f>
        <v>21.5</v>
      </c>
      <c r="T250" s="158"/>
      <c r="U250" s="158"/>
      <c r="V250" s="158"/>
    </row>
    <row r="251" spans="1:22" ht="15" customHeight="1" thickBot="1">
      <c r="A251" s="151"/>
      <c r="B251" s="280"/>
      <c r="C251" s="281"/>
      <c r="D251" s="282"/>
      <c r="E251" s="281">
        <v>15</v>
      </c>
      <c r="F251" s="283"/>
      <c r="G251" s="282">
        <f>G215+G216+G220</f>
        <v>21</v>
      </c>
      <c r="H251" s="271"/>
      <c r="I251" s="215"/>
      <c r="J251" s="159"/>
      <c r="K251" s="153"/>
      <c r="L251" s="741"/>
      <c r="M251" s="741"/>
      <c r="N251" s="280"/>
      <c r="O251" s="760"/>
      <c r="P251" s="761"/>
      <c r="Q251" s="760">
        <v>15</v>
      </c>
      <c r="R251" s="762"/>
      <c r="S251" s="763">
        <f>G200+G203+G208</f>
        <v>11.5</v>
      </c>
      <c r="T251" s="158"/>
      <c r="U251" s="158"/>
      <c r="V251" s="158"/>
    </row>
    <row r="252" spans="1:22" ht="15" customHeight="1">
      <c r="A252" s="151"/>
      <c r="B252" s="280"/>
      <c r="C252" s="281"/>
      <c r="D252" s="282">
        <f>D245+D247+D249</f>
        <v>150.5</v>
      </c>
      <c r="E252" s="281"/>
      <c r="F252" s="283"/>
      <c r="G252" s="282"/>
      <c r="H252" s="86"/>
      <c r="I252" s="215"/>
      <c r="J252" s="159"/>
      <c r="K252" s="153"/>
      <c r="L252" s="741"/>
      <c r="M252" s="741"/>
      <c r="N252" s="280"/>
      <c r="O252" s="742"/>
      <c r="P252" s="1011">
        <f>SUM(P245:P251)</f>
        <v>141.5</v>
      </c>
      <c r="Q252" s="742"/>
      <c r="R252" s="280"/>
      <c r="S252" s="743"/>
      <c r="T252" s="158"/>
      <c r="U252" s="158"/>
      <c r="V252" s="158"/>
    </row>
    <row r="253" spans="2:19" ht="15.75">
      <c r="B253" s="35"/>
      <c r="C253" s="36"/>
      <c r="D253" s="36"/>
      <c r="E253" s="36"/>
      <c r="F253" s="35"/>
      <c r="G253" s="35"/>
      <c r="H253" s="35"/>
      <c r="I253" s="35"/>
      <c r="J253" s="46"/>
      <c r="K253" s="36"/>
      <c r="L253" s="741"/>
      <c r="M253" s="741"/>
      <c r="N253" s="280"/>
      <c r="O253" s="742"/>
      <c r="P253" s="742"/>
      <c r="Q253" s="742"/>
      <c r="R253" s="280"/>
      <c r="S253" s="743"/>
    </row>
    <row r="254" spans="2:19" ht="15.75">
      <c r="B254" s="35"/>
      <c r="C254" s="36"/>
      <c r="D254" s="36"/>
      <c r="E254" s="36"/>
      <c r="F254" s="35"/>
      <c r="G254" s="35"/>
      <c r="H254" s="35"/>
      <c r="I254" s="35"/>
      <c r="J254" s="46"/>
      <c r="K254" s="36"/>
      <c r="L254" s="741"/>
      <c r="M254" s="741"/>
      <c r="N254" s="280"/>
      <c r="O254" s="742"/>
      <c r="P254" s="744"/>
      <c r="Q254" s="742"/>
      <c r="R254" s="280"/>
      <c r="S254" s="743"/>
    </row>
    <row r="255" spans="2:19" ht="15.75">
      <c r="B255" s="35"/>
      <c r="C255" s="36"/>
      <c r="D255" s="36"/>
      <c r="E255" s="36"/>
      <c r="F255" s="35"/>
      <c r="G255" s="35"/>
      <c r="H255" s="35"/>
      <c r="I255" s="35"/>
      <c r="J255" s="46"/>
      <c r="K255" s="36"/>
      <c r="L255" s="741"/>
      <c r="M255" s="741"/>
      <c r="N255" s="280"/>
      <c r="O255" s="742"/>
      <c r="P255" s="742"/>
      <c r="Q255" s="742"/>
      <c r="R255" s="280"/>
      <c r="S255" s="743"/>
    </row>
    <row r="256" spans="2:19" ht="15.75">
      <c r="B256" s="35"/>
      <c r="C256" s="36"/>
      <c r="D256" s="36"/>
      <c r="E256" s="36"/>
      <c r="F256" s="35"/>
      <c r="G256" s="35"/>
      <c r="H256" s="35"/>
      <c r="I256" s="35"/>
      <c r="J256" s="46"/>
      <c r="K256" s="36"/>
      <c r="L256" s="741"/>
      <c r="M256" s="741"/>
      <c r="N256" s="280"/>
      <c r="O256" s="742"/>
      <c r="P256" s="742"/>
      <c r="Q256" s="742"/>
      <c r="R256" s="280"/>
      <c r="S256" s="743"/>
    </row>
    <row r="257" spans="2:19" ht="15.75">
      <c r="B257" s="35"/>
      <c r="C257" s="36"/>
      <c r="D257" s="36"/>
      <c r="E257" s="36"/>
      <c r="F257" s="35"/>
      <c r="G257" s="35"/>
      <c r="H257" s="35"/>
      <c r="I257" s="35"/>
      <c r="J257" s="46"/>
      <c r="K257" s="36"/>
      <c r="L257" s="741"/>
      <c r="M257" s="741"/>
      <c r="N257" s="741"/>
      <c r="O257" s="745"/>
      <c r="P257" s="746"/>
      <c r="Q257" s="745"/>
      <c r="R257" s="741"/>
      <c r="S257" s="747"/>
    </row>
    <row r="258" spans="2:18" ht="15.75">
      <c r="B258" s="35"/>
      <c r="C258" s="36"/>
      <c r="D258" s="36"/>
      <c r="E258" s="36"/>
      <c r="F258" s="35"/>
      <c r="G258" s="35"/>
      <c r="H258" s="35"/>
      <c r="I258" s="35"/>
      <c r="J258" s="46"/>
      <c r="K258" s="36"/>
      <c r="L258" s="48"/>
      <c r="M258" s="37"/>
      <c r="N258" s="37"/>
      <c r="O258" s="37"/>
      <c r="P258" s="33"/>
      <c r="Q258" s="33"/>
      <c r="R258" s="33"/>
    </row>
    <row r="259" spans="2:18" ht="15.75">
      <c r="B259" s="35"/>
      <c r="C259" s="36"/>
      <c r="D259" s="36"/>
      <c r="E259" s="36"/>
      <c r="F259" s="35"/>
      <c r="G259" s="35"/>
      <c r="H259" s="35"/>
      <c r="I259" s="35"/>
      <c r="J259" s="46"/>
      <c r="K259" s="36"/>
      <c r="L259" s="48"/>
      <c r="M259" s="37"/>
      <c r="N259" s="37"/>
      <c r="O259" s="37"/>
      <c r="P259" s="33"/>
      <c r="Q259" s="33"/>
      <c r="R259" s="33"/>
    </row>
    <row r="260" spans="2:18" ht="15.75">
      <c r="B260" s="35"/>
      <c r="C260" s="36"/>
      <c r="D260" s="36"/>
      <c r="E260" s="36"/>
      <c r="F260" s="35"/>
      <c r="G260" s="35"/>
      <c r="H260" s="35"/>
      <c r="I260" s="35"/>
      <c r="J260" s="46"/>
      <c r="K260" s="36"/>
      <c r="L260" s="48"/>
      <c r="M260" s="37"/>
      <c r="N260" s="37"/>
      <c r="O260" s="37"/>
      <c r="P260" s="33"/>
      <c r="Q260" s="33"/>
      <c r="R260" s="33"/>
    </row>
    <row r="261" spans="2:18" ht="15.75">
      <c r="B261" s="35"/>
      <c r="C261" s="36"/>
      <c r="D261" s="36"/>
      <c r="E261" s="36"/>
      <c r="F261" s="35"/>
      <c r="G261" s="35"/>
      <c r="H261" s="35"/>
      <c r="I261" s="35"/>
      <c r="J261" s="46"/>
      <c r="K261" s="36"/>
      <c r="L261" s="48"/>
      <c r="M261" s="37"/>
      <c r="N261" s="37"/>
      <c r="O261" s="37"/>
      <c r="P261" s="33"/>
      <c r="Q261" s="33"/>
      <c r="R261" s="33"/>
    </row>
    <row r="262" spans="2:18" ht="15.75">
      <c r="B262" s="35"/>
      <c r="C262" s="36"/>
      <c r="D262" s="36"/>
      <c r="E262" s="36"/>
      <c r="F262" s="35"/>
      <c r="G262" s="35"/>
      <c r="H262" s="35"/>
      <c r="I262" s="35"/>
      <c r="J262" s="46"/>
      <c r="K262" s="36"/>
      <c r="L262" s="48"/>
      <c r="M262" s="37"/>
      <c r="N262" s="37"/>
      <c r="O262" s="37"/>
      <c r="P262" s="33"/>
      <c r="Q262" s="33"/>
      <c r="R262" s="33"/>
    </row>
    <row r="265" spans="17:22" ht="15.75">
      <c r="Q265" s="33"/>
      <c r="R265" s="33"/>
      <c r="S265" s="33"/>
      <c r="T265" s="33"/>
      <c r="U265" s="33"/>
      <c r="V265" s="33"/>
    </row>
    <row r="266" spans="17:22" ht="15.75">
      <c r="Q266" s="33"/>
      <c r="R266" s="33"/>
      <c r="S266" s="33"/>
      <c r="T266" s="33"/>
      <c r="U266" s="33"/>
      <c r="V266" s="33"/>
    </row>
    <row r="267" spans="17:22" ht="15.75">
      <c r="Q267" s="33"/>
      <c r="R267" s="33"/>
      <c r="S267" s="33"/>
      <c r="T267" s="33"/>
      <c r="U267" s="33"/>
      <c r="V267" s="33"/>
    </row>
    <row r="268" spans="17:22" ht="15.75">
      <c r="Q268" s="33"/>
      <c r="R268" s="33"/>
      <c r="S268" s="33"/>
      <c r="T268" s="33"/>
      <c r="U268" s="33"/>
      <c r="V268" s="33"/>
    </row>
  </sheetData>
  <sheetProtection/>
  <mergeCells count="89">
    <mergeCell ref="D242:G242"/>
    <mergeCell ref="A206:B206"/>
    <mergeCell ref="A207:V207"/>
    <mergeCell ref="A209:B209"/>
    <mergeCell ref="A213:V213"/>
    <mergeCell ref="N238:P238"/>
    <mergeCell ref="Q238:S238"/>
    <mergeCell ref="T238:V238"/>
    <mergeCell ref="N231:P231"/>
    <mergeCell ref="A218:V218"/>
    <mergeCell ref="Q231:S231"/>
    <mergeCell ref="A108:B108"/>
    <mergeCell ref="A109:B109"/>
    <mergeCell ref="A183:B183"/>
    <mergeCell ref="A184:B184"/>
    <mergeCell ref="A187:B187"/>
    <mergeCell ref="A188:B188"/>
    <mergeCell ref="A147:V147"/>
    <mergeCell ref="A110:V110"/>
    <mergeCell ref="A144:B144"/>
    <mergeCell ref="E243:I243"/>
    <mergeCell ref="A238:M238"/>
    <mergeCell ref="A232:V232"/>
    <mergeCell ref="A233:M233"/>
    <mergeCell ref="A185:B185"/>
    <mergeCell ref="A186:B186"/>
    <mergeCell ref="A229:M229"/>
    <mergeCell ref="A228:M228"/>
    <mergeCell ref="A189:V189"/>
    <mergeCell ref="A204:B204"/>
    <mergeCell ref="D241:H241"/>
    <mergeCell ref="F5:F7"/>
    <mergeCell ref="J5:J7"/>
    <mergeCell ref="E5:E7"/>
    <mergeCell ref="A107:B107"/>
    <mergeCell ref="A220:B220"/>
    <mergeCell ref="A230:M230"/>
    <mergeCell ref="A239:V239"/>
    <mergeCell ref="A205:B205"/>
    <mergeCell ref="A25:V25"/>
    <mergeCell ref="H242:J242"/>
    <mergeCell ref="A227:M227"/>
    <mergeCell ref="A231:M231"/>
    <mergeCell ref="T231:V231"/>
    <mergeCell ref="J4:L4"/>
    <mergeCell ref="N6:V6"/>
    <mergeCell ref="L5:L7"/>
    <mergeCell ref="H3:H7"/>
    <mergeCell ref="N2:V3"/>
    <mergeCell ref="I3:L3"/>
    <mergeCell ref="A1:V1"/>
    <mergeCell ref="B2:B7"/>
    <mergeCell ref="I4:I7"/>
    <mergeCell ref="A2:A7"/>
    <mergeCell ref="H2:M2"/>
    <mergeCell ref="A88:B88"/>
    <mergeCell ref="A24:B24"/>
    <mergeCell ref="A9:V9"/>
    <mergeCell ref="A22:B22"/>
    <mergeCell ref="T4:V4"/>
    <mergeCell ref="M3:M7"/>
    <mergeCell ref="K5:K7"/>
    <mergeCell ref="A86:B86"/>
    <mergeCell ref="N4:P4"/>
    <mergeCell ref="A23:B23"/>
    <mergeCell ref="A10:V10"/>
    <mergeCell ref="G2:G7"/>
    <mergeCell ref="Q4:S4"/>
    <mergeCell ref="D4:D7"/>
    <mergeCell ref="A226:M226"/>
    <mergeCell ref="A234:M234"/>
    <mergeCell ref="C2:F3"/>
    <mergeCell ref="E4:F4"/>
    <mergeCell ref="C4:C7"/>
    <mergeCell ref="A214:V214"/>
    <mergeCell ref="A217:B217"/>
    <mergeCell ref="A210:B210"/>
    <mergeCell ref="A211:B211"/>
    <mergeCell ref="A212:B212"/>
    <mergeCell ref="A235:M235"/>
    <mergeCell ref="A236:M236"/>
    <mergeCell ref="A237:M237"/>
    <mergeCell ref="A148:V148"/>
    <mergeCell ref="A91:V91"/>
    <mergeCell ref="A89:V89"/>
    <mergeCell ref="A90:V90"/>
    <mergeCell ref="A100:V100"/>
    <mergeCell ref="A101:V101"/>
    <mergeCell ref="A111:V111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63" r:id="rId1"/>
  <rowBreaks count="2" manualBreakCount="2">
    <brk id="44" max="21" man="1"/>
    <brk id="88" max="21" man="1"/>
  </rowBreaks>
  <ignoredErrors>
    <ignoredError sqref="G152 G150:H150 G156 G159 G162 G166 G171 G175 G179 G105 G190:H190 G192 G194 G196:H196 G201:H201 G169" unlockedFormula="1"/>
    <ignoredError sqref="H156 H159 H162 H166 H175 H179 H105 H192 H194 H169 H171 G102:H102" formula="1" unlockedFormula="1"/>
    <ignoredError sqref="G102:H102" formulaRange="1" unlockedFormula="1"/>
    <ignoredError sqref="H193 H19 H32 H47 H44 H35 H29 H39 H42 H49 H56 H59 H62 H66 H68 H71 H74 H78 H80 H83 H53" formula="1"/>
    <ignoredError sqref="A26 A29 A32 A38:A39 A42 A47 A198 A203 A16:A21 K88 K212 A52:A59 A62 A66:A71 A74 A77:A78 A83:A84 A11" twoDigitTextYear="1"/>
    <ignoredError sqref="A194 A192 A1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2015-05-07T07:18:05Z</cp:lastPrinted>
  <dcterms:created xsi:type="dcterms:W3CDTF">2003-06-23T04:55:14Z</dcterms:created>
  <dcterms:modified xsi:type="dcterms:W3CDTF">2015-06-30T08:53:26Z</dcterms:modified>
  <cp:category/>
  <cp:version/>
  <cp:contentType/>
  <cp:contentStatus/>
</cp:coreProperties>
</file>