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380" windowHeight="5280" activeTab="0"/>
  </bookViews>
  <sheets>
    <sheet name="Спец ОМД 2013-14" sheetId="1" r:id="rId1"/>
    <sheet name="Титулка" sheetId="2" r:id="rId2"/>
  </sheets>
  <definedNames>
    <definedName name="_xlnm.Print_Titles" localSheetId="0">'Спец ОМД 2013-14'!$2:$7</definedName>
    <definedName name="_xlnm.Print_Area" localSheetId="0">'Спец ОМД 2013-14'!$A$1:$T$68</definedName>
  </definedNames>
  <calcPr fullCalcOnLoad="1"/>
</workbook>
</file>

<file path=xl/sharedStrings.xml><?xml version="1.0" encoding="utf-8"?>
<sst xmlns="http://schemas.openxmlformats.org/spreadsheetml/2006/main" count="208" uniqueCount="148">
  <si>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</si>
  <si>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</si>
  <si>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</si>
  <si>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</si>
  <si>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</si>
  <si>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</si>
  <si>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</si>
  <si>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</si>
  <si>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</si>
  <si>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</si>
  <si>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</si>
  <si>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</si>
  <si>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</si>
  <si>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</si>
  <si>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</si>
  <si>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</si>
  <si>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</si>
  <si>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</si>
  <si>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Екзаменаційна сесія</t>
  </si>
  <si>
    <t>С</t>
  </si>
  <si>
    <t>Практика</t>
  </si>
  <si>
    <t>П</t>
  </si>
  <si>
    <t>К</t>
  </si>
  <si>
    <t>Дипломне проектування</t>
  </si>
  <si>
    <t>Всього</t>
  </si>
  <si>
    <t>Переддипломна</t>
  </si>
  <si>
    <t>№ п/п</t>
  </si>
  <si>
    <t>Години</t>
  </si>
  <si>
    <t>Загальний обсяг</t>
  </si>
  <si>
    <t>Аудиторні</t>
  </si>
  <si>
    <t>самостійні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</si>
  <si>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</si>
  <si>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</si>
  <si>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</si>
  <si>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</si>
  <si>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</si>
  <si>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</si>
  <si>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</si>
  <si>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</si>
  <si>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</si>
  <si>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Проектування оснастки</t>
  </si>
  <si>
    <t>ЦИКЛИ ДИСЦИПЛІН ПІДГОТОВКИ СПЕЦІАЛІСТА</t>
  </si>
  <si>
    <t>Охорона праці в галузі</t>
  </si>
  <si>
    <t>Курс.проект.</t>
  </si>
  <si>
    <t>САПР технологій та оснастки</t>
  </si>
  <si>
    <t>Фізвиховання</t>
  </si>
  <si>
    <t>Кредити ECTS</t>
  </si>
  <si>
    <t>Переддипломна практика</t>
  </si>
  <si>
    <t>Триместр</t>
  </si>
  <si>
    <t>екзамени</t>
  </si>
  <si>
    <t>заліки</t>
  </si>
  <si>
    <t>Проектування цехів та ліній ОМТ</t>
  </si>
  <si>
    <t>Технологія виробництва оснастки</t>
  </si>
  <si>
    <t>Технологія ковальсько-штампувального виробництва (ХОШ)</t>
  </si>
  <si>
    <t>Триместровий контроль</t>
  </si>
  <si>
    <t>Захист дипломного проекту в ДЕК</t>
  </si>
  <si>
    <t>ЗАГАЛЬНА КІЛЬКІСТЬ ГОДИН</t>
  </si>
  <si>
    <t>Спеціальні види ОМТ</t>
  </si>
  <si>
    <t>Інтелектуальна власність</t>
  </si>
  <si>
    <t>С*</t>
  </si>
  <si>
    <t>Примітка: С* - секційні заняття</t>
  </si>
  <si>
    <t>3</t>
  </si>
  <si>
    <t>4</t>
  </si>
  <si>
    <t>5</t>
  </si>
  <si>
    <t>7</t>
  </si>
  <si>
    <t>8</t>
  </si>
  <si>
    <t>Технологія кування. Кування крупних поковок</t>
  </si>
  <si>
    <t>3.1</t>
  </si>
  <si>
    <t>3.2</t>
  </si>
  <si>
    <t>4.1</t>
  </si>
  <si>
    <t>МК</t>
  </si>
  <si>
    <t>2.1</t>
  </si>
  <si>
    <t>2.2</t>
  </si>
  <si>
    <t>1</t>
  </si>
  <si>
    <t>Разом за рік:</t>
  </si>
  <si>
    <t>Працевлаштування та ділова кар’єра</t>
  </si>
  <si>
    <t>Цивільний захист</t>
  </si>
  <si>
    <t>ТТМВ. Технологія виробництва з порошкових та неметалевих матеріалів</t>
  </si>
  <si>
    <t xml:space="preserve">НАВЧАЛЬНИЙ ПЛАН </t>
  </si>
  <si>
    <t>І . ГРАФІК НАВЧАЛЬНОГО ПРОЦЕСУ</t>
  </si>
  <si>
    <t>Т/П</t>
  </si>
  <si>
    <t>П/Д</t>
  </si>
  <si>
    <t>ЗД</t>
  </si>
  <si>
    <t xml:space="preserve"> </t>
  </si>
  <si>
    <t>-</t>
  </si>
  <si>
    <t>1а</t>
  </si>
  <si>
    <t>1б</t>
  </si>
  <si>
    <t>Разом вільний вибір:</t>
  </si>
  <si>
    <t>1 Нормативні дисципліни</t>
  </si>
  <si>
    <t>1.1 Цикл  загальної, гуманітарної та соціально-економічної підготовки</t>
  </si>
  <si>
    <t>1.2 Цикл дисциплін професійної та практичної підготовки</t>
  </si>
  <si>
    <t>1.3  Практична частина</t>
  </si>
  <si>
    <t>1.4 Державна атестація</t>
  </si>
  <si>
    <t>2 Варіативні дисципліни</t>
  </si>
  <si>
    <t>2.1 Цикл дисциплін професійної та практичної підготовки</t>
  </si>
  <si>
    <t>2.1.1 Вільний вибір студента</t>
  </si>
  <si>
    <t>1+180год*</t>
  </si>
  <si>
    <t>2</t>
  </si>
  <si>
    <t>4.2</t>
  </si>
  <si>
    <t>6</t>
  </si>
  <si>
    <t>Разом нормативна частина:</t>
  </si>
  <si>
    <t>Кваліфікація: інженер-металург</t>
  </si>
  <si>
    <t>Кіл-ть ауд.год.по курсах і триместрах</t>
  </si>
  <si>
    <t>1курс</t>
  </si>
  <si>
    <t>Цільова індивідуальна  підготовка</t>
  </si>
  <si>
    <t>Виробнича практика (cпеціальна)</t>
  </si>
  <si>
    <t>3,1</t>
  </si>
  <si>
    <t>3,2</t>
  </si>
  <si>
    <t>Дисципліни вільного вибору 2 триместру</t>
  </si>
  <si>
    <t xml:space="preserve"> План навчального процесу на 2014/2015н.р.                           ОМТ</t>
  </si>
  <si>
    <t>Основи чисельного моделювання.</t>
  </si>
  <si>
    <t>ГОШ. Закрите штампування</t>
  </si>
  <si>
    <t>ТОМТ. Теорія процесів штампування.</t>
  </si>
  <si>
    <r>
      <t>Технологія ковальсько-штампувального виробництва. Об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ємне штампування.</t>
    </r>
    <r>
      <rPr>
        <i/>
        <sz val="12"/>
        <rFont val="Times New Roman"/>
        <family val="1"/>
      </rPr>
      <t>Курсовий проект</t>
    </r>
  </si>
  <si>
    <t>ХОШ. Прецизійне штампування</t>
  </si>
  <si>
    <t>Міністерство освіти і науки України</t>
  </si>
  <si>
    <r>
      <t>_________(</t>
    </r>
    <r>
      <rPr>
        <u val="single"/>
        <sz val="20"/>
        <rFont val="Times New Roman"/>
        <family val="1"/>
      </rPr>
      <t>Федорінов В.А.)</t>
    </r>
    <r>
      <rPr>
        <sz val="20"/>
        <rFont val="Times New Roman"/>
        <family val="1"/>
      </rPr>
      <t>___</t>
    </r>
  </si>
  <si>
    <t>"___" ____________ 2014 р.</t>
  </si>
  <si>
    <t>Срок навчання - 1 рік</t>
  </si>
  <si>
    <r>
      <t xml:space="preserve">підготовки: </t>
    </r>
    <r>
      <rPr>
        <b/>
        <sz val="20"/>
        <rFont val="Times New Roman"/>
        <family val="1"/>
      </rPr>
      <t>спеціаліста</t>
    </r>
  </si>
  <si>
    <r>
      <t xml:space="preserve">галузь знань: </t>
    </r>
    <r>
      <rPr>
        <b/>
        <sz val="20"/>
        <rFont val="Times New Roman"/>
        <family val="1"/>
      </rPr>
      <t>0504 "Металургія та металознавство"</t>
    </r>
  </si>
  <si>
    <t xml:space="preserve">На основі ОПП підготовки бакалавра </t>
  </si>
  <si>
    <r>
      <t xml:space="preserve"> напрям: </t>
    </r>
    <r>
      <rPr>
        <b/>
        <sz val="20"/>
        <rFont val="Times New Roman"/>
        <family val="1"/>
      </rPr>
      <t>6.050401 "Металургія"</t>
    </r>
  </si>
  <si>
    <r>
      <t xml:space="preserve">спеціальність: </t>
    </r>
    <r>
      <rPr>
        <b/>
        <sz val="20"/>
        <rFont val="Times New Roman"/>
        <family val="1"/>
      </rPr>
      <t>7.0504104 "Обробка металів тиском"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</si>
  <si>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</si>
  <si>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</si>
  <si>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</si>
  <si>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</si>
  <si>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</si>
  <si>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</si>
  <si>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</si>
  <si>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</si>
  <si>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</si>
  <si>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 xml:space="preserve">Виробнича </t>
  </si>
  <si>
    <t>1+90 год*</t>
  </si>
  <si>
    <t>2, 3</t>
  </si>
  <si>
    <t>90 год*</t>
  </si>
  <si>
    <t>Захист дипломного проекту</t>
  </si>
  <si>
    <t xml:space="preserve">       II. ЗВЕДЕНІ ДАНІ ПРО БЮДЖЕТ ЧАСУ, тижні                                         ІІІ. ПРАКТИКА               IV. ДЕРЖАВНА АТЕСТАЦІЯ</t>
  </si>
  <si>
    <t>технологи</t>
  </si>
  <si>
    <t xml:space="preserve">  дослідники</t>
  </si>
  <si>
    <t>2ф*</t>
  </si>
  <si>
    <t xml:space="preserve">                                     Ф*- факультатив</t>
  </si>
  <si>
    <t>2,2,2</t>
  </si>
  <si>
    <t>Зав.кафедри ОМТ</t>
  </si>
  <si>
    <t>І.С. Алієв</t>
  </si>
  <si>
    <t>Декан факультету ФІТО</t>
  </si>
  <si>
    <t>О.Г. Гринь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</si>
</sst>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_-;\-* #,##0_-;\ &quot;&quot;_-;_-@_-"/>
    <numFmt numFmtId="173" formatCode="#,##0;\-* #,##0_-;\ &quot;&quot;_-;_-@_-"/>
    <numFmt numFmtId="174" formatCode="0.0"/>
    <numFmt numFmtId="175" formatCode="#,##0.0\ &quot;грн.&quot;"/>
    <numFmt numFmtId="176" formatCode="#,##0.0"/>
    <numFmt numFmtId="177" formatCode="d/m"/>
    <numFmt numFmtId="178" formatCode="0.00;[Red]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_-;\-* #,##0.0_-;\ &quot;&quot;_-;_-@_-"/>
    <numFmt numFmtId="183" formatCode="[$€-2]\ ###,000_);[Red]\([$€-2]\ ###,000\)"/>
  </numFmts>
  <fonts count="6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i/>
      <sz val="10"/>
      <name val="Arial Cyr"/>
      <family val="0"/>
    </font>
    <font>
      <sz val="12"/>
      <name val="Calibri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5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Fill="1" applyBorder="1" applyAlignment="1" applyProtection="1">
      <alignment horizontal="center" vertical="center"/>
      <protection/>
    </xf>
    <xf numFmtId="174" fontId="8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73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4" xfId="0" applyNumberFormat="1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horizontal="center"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2" fontId="2" fillId="0" borderId="13" xfId="0" applyNumberFormat="1" applyFont="1" applyFill="1" applyBorder="1" applyAlignment="1" applyProtection="1">
      <alignment vertical="center"/>
      <protection/>
    </xf>
    <xf numFmtId="2" fontId="6" fillId="0" borderId="15" xfId="0" applyNumberFormat="1" applyFont="1" applyFill="1" applyBorder="1" applyAlignment="1" applyProtection="1">
      <alignment horizontal="center" vertical="center"/>
      <protection/>
    </xf>
    <xf numFmtId="2" fontId="6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74" fontId="6" fillId="0" borderId="17" xfId="0" applyNumberFormat="1" applyFont="1" applyFill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>
      <alignment horizontal="center" vertical="center"/>
    </xf>
    <xf numFmtId="182" fontId="6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 applyProtection="1">
      <alignment vertical="center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2" fontId="6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left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2" fillId="0" borderId="22" xfId="0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>
      <alignment horizontal="center" vertical="center" wrapText="1"/>
    </xf>
    <xf numFmtId="174" fontId="8" fillId="0" borderId="12" xfId="0" applyNumberFormat="1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vertical="center"/>
      <protection/>
    </xf>
    <xf numFmtId="174" fontId="8" fillId="0" borderId="18" xfId="0" applyNumberFormat="1" applyFont="1" applyFill="1" applyBorder="1" applyAlignment="1" applyProtection="1">
      <alignment horizontal="center" vertical="center"/>
      <protection/>
    </xf>
    <xf numFmtId="2" fontId="2" fillId="0" borderId="24" xfId="0" applyNumberFormat="1" applyFont="1" applyFill="1" applyBorder="1" applyAlignment="1" applyProtection="1">
      <alignment vertical="center"/>
      <protection/>
    </xf>
    <xf numFmtId="174" fontId="8" fillId="0" borderId="20" xfId="0" applyNumberFormat="1" applyFont="1" applyFill="1" applyBorder="1" applyAlignment="1" applyProtection="1">
      <alignment horizontal="center" vertical="center"/>
      <protection/>
    </xf>
    <xf numFmtId="2" fontId="6" fillId="0" borderId="25" xfId="0" applyNumberFormat="1" applyFont="1" applyFill="1" applyBorder="1" applyAlignment="1" applyProtection="1">
      <alignment horizontal="center" vertical="center"/>
      <protection/>
    </xf>
    <xf numFmtId="2" fontId="6" fillId="0" borderId="26" xfId="0" applyNumberFormat="1" applyFont="1" applyFill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7" xfId="0" applyNumberFormat="1" applyFont="1" applyFill="1" applyBorder="1" applyAlignment="1" applyProtection="1">
      <alignment vertical="center"/>
      <protection/>
    </xf>
    <xf numFmtId="2" fontId="2" fillId="0" borderId="28" xfId="0" applyNumberFormat="1" applyFont="1" applyFill="1" applyBorder="1" applyAlignment="1" applyProtection="1">
      <alignment vertical="center"/>
      <protection/>
    </xf>
    <xf numFmtId="2" fontId="2" fillId="0" borderId="25" xfId="0" applyNumberFormat="1" applyFont="1" applyFill="1" applyBorder="1" applyAlignment="1" applyProtection="1">
      <alignment vertical="center"/>
      <protection/>
    </xf>
    <xf numFmtId="172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2" fontId="2" fillId="0" borderId="31" xfId="0" applyNumberFormat="1" applyFont="1" applyFill="1" applyBorder="1" applyAlignment="1" applyProtection="1">
      <alignment horizontal="center"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2" fontId="6" fillId="0" borderId="33" xfId="0" applyNumberFormat="1" applyFont="1" applyFill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>
      <alignment horizontal="center" vertical="center" wrapText="1"/>
    </xf>
    <xf numFmtId="2" fontId="6" fillId="0" borderId="30" xfId="0" applyNumberFormat="1" applyFont="1" applyFill="1" applyBorder="1" applyAlignment="1" applyProtection="1">
      <alignment horizontal="center" vertical="center"/>
      <protection/>
    </xf>
    <xf numFmtId="2" fontId="6" fillId="0" borderId="34" xfId="0" applyNumberFormat="1" applyFont="1" applyFill="1" applyBorder="1" applyAlignment="1" applyProtection="1">
      <alignment horizontal="center" vertical="center"/>
      <protection/>
    </xf>
    <xf numFmtId="173" fontId="6" fillId="0" borderId="13" xfId="0" applyNumberFormat="1" applyFont="1" applyFill="1" applyBorder="1" applyAlignment="1" applyProtection="1">
      <alignment horizontal="center" vertical="center"/>
      <protection/>
    </xf>
    <xf numFmtId="173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74" fontId="6" fillId="0" borderId="15" xfId="0" applyNumberFormat="1" applyFont="1" applyFill="1" applyBorder="1" applyAlignment="1" applyProtection="1">
      <alignment horizontal="center" vertical="center" wrapText="1"/>
      <protection/>
    </xf>
    <xf numFmtId="172" fontId="2" fillId="0" borderId="19" xfId="0" applyNumberFormat="1" applyFont="1" applyFill="1" applyBorder="1" applyAlignment="1" applyProtection="1">
      <alignment horizontal="center" vertical="center"/>
      <protection/>
    </xf>
    <xf numFmtId="2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0" borderId="35" xfId="0" applyNumberFormat="1" applyFont="1" applyFill="1" applyBorder="1" applyAlignment="1" applyProtection="1">
      <alignment horizontal="center" vertical="center"/>
      <protection/>
    </xf>
    <xf numFmtId="172" fontId="6" fillId="0" borderId="36" xfId="0" applyNumberFormat="1" applyFont="1" applyFill="1" applyBorder="1" applyAlignment="1" applyProtection="1">
      <alignment horizontal="center" vertical="center"/>
      <protection/>
    </xf>
    <xf numFmtId="172" fontId="2" fillId="0" borderId="22" xfId="0" applyNumberFormat="1" applyFont="1" applyFill="1" applyBorder="1" applyAlignment="1" applyProtection="1">
      <alignment horizontal="center" vertical="center"/>
      <protection/>
    </xf>
    <xf numFmtId="2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2" fontId="2" fillId="0" borderId="32" xfId="0" applyNumberFormat="1" applyFont="1" applyFill="1" applyBorder="1" applyAlignment="1" applyProtection="1">
      <alignment horizontal="center" vertical="center"/>
      <protection/>
    </xf>
    <xf numFmtId="2" fontId="2" fillId="0" borderId="30" xfId="0" applyNumberFormat="1" applyFont="1" applyFill="1" applyBorder="1" applyAlignment="1" applyProtection="1">
      <alignment horizontal="center" vertical="center"/>
      <protection/>
    </xf>
    <xf numFmtId="174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 wrapText="1"/>
    </xf>
    <xf numFmtId="174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>
      <alignment horizontal="center" vertical="center" wrapText="1"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174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vertical="justify" wrapText="1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2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2" fontId="2" fillId="0" borderId="34" xfId="0" applyNumberFormat="1" applyFont="1" applyFill="1" applyBorder="1" applyAlignment="1" applyProtection="1">
      <alignment horizontal="center" vertical="center"/>
      <protection/>
    </xf>
    <xf numFmtId="2" fontId="8" fillId="0" borderId="13" xfId="0" applyNumberFormat="1" applyFont="1" applyFill="1" applyBorder="1" applyAlignment="1" applyProtection="1">
      <alignment horizontal="center" vertical="center"/>
      <protection/>
    </xf>
    <xf numFmtId="2" fontId="8" fillId="0" borderId="18" xfId="0" applyNumberFormat="1" applyFont="1" applyFill="1" applyBorder="1" applyAlignment="1" applyProtection="1">
      <alignment horizontal="center" vertical="center"/>
      <protection/>
    </xf>
    <xf numFmtId="172" fontId="2" fillId="0" borderId="24" xfId="0" applyNumberFormat="1" applyFont="1" applyFill="1" applyBorder="1" applyAlignment="1" applyProtection="1">
      <alignment horizontal="center" vertical="center"/>
      <protection/>
    </xf>
    <xf numFmtId="172" fontId="8" fillId="0" borderId="19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vertical="center"/>
      <protection/>
    </xf>
    <xf numFmtId="2" fontId="2" fillId="0" borderId="19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3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34" xfId="0" applyNumberFormat="1" applyFont="1" applyFill="1" applyBorder="1" applyAlignment="1" applyProtection="1">
      <alignment vertical="center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74" fontId="8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37" xfId="0" applyNumberFormat="1" applyFont="1" applyFill="1" applyBorder="1" applyAlignment="1" applyProtection="1">
      <alignment vertical="center"/>
      <protection/>
    </xf>
    <xf numFmtId="2" fontId="2" fillId="0" borderId="36" xfId="0" applyNumberFormat="1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vertical="center"/>
    </xf>
    <xf numFmtId="174" fontId="8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4" fontId="8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74" fontId="2" fillId="0" borderId="12" xfId="0" applyNumberFormat="1" applyFont="1" applyFill="1" applyBorder="1" applyAlignment="1" applyProtection="1">
      <alignment horizontal="center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vertical="center" wrapText="1"/>
    </xf>
    <xf numFmtId="17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6" fillId="0" borderId="37" xfId="0" applyNumberFormat="1" applyFont="1" applyFill="1" applyBorder="1" applyAlignment="1" applyProtection="1">
      <alignment horizontal="center" vertical="center"/>
      <protection/>
    </xf>
    <xf numFmtId="2" fontId="6" fillId="0" borderId="36" xfId="0" applyNumberFormat="1" applyFont="1" applyFill="1" applyBorder="1" applyAlignment="1" applyProtection="1">
      <alignment horizontal="center" vertical="center"/>
      <protection/>
    </xf>
    <xf numFmtId="2" fontId="6" fillId="0" borderId="24" xfId="0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Fill="1" applyBorder="1" applyAlignment="1" applyProtection="1">
      <alignment horizontal="center" vertical="center"/>
      <protection/>
    </xf>
    <xf numFmtId="2" fontId="2" fillId="0" borderId="20" xfId="0" applyNumberFormat="1" applyFont="1" applyFill="1" applyBorder="1" applyAlignment="1" applyProtection="1">
      <alignment horizontal="center" vertical="center"/>
      <protection/>
    </xf>
    <xf numFmtId="172" fontId="6" fillId="0" borderId="32" xfId="0" applyNumberFormat="1" applyFont="1" applyFill="1" applyBorder="1" applyAlignment="1">
      <alignment horizontal="center" vertical="center"/>
    </xf>
    <xf numFmtId="172" fontId="6" fillId="0" borderId="20" xfId="0" applyNumberFormat="1" applyFont="1" applyBorder="1" applyAlignment="1">
      <alignment horizontal="center" vertical="center"/>
    </xf>
    <xf numFmtId="172" fontId="2" fillId="0" borderId="38" xfId="0" applyNumberFormat="1" applyFont="1" applyFill="1" applyBorder="1" applyAlignment="1" applyProtection="1">
      <alignment horizontal="center" vertical="center" wrapText="1"/>
      <protection/>
    </xf>
    <xf numFmtId="172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174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172" fontId="6" fillId="0" borderId="31" xfId="0" applyNumberFormat="1" applyFont="1" applyFill="1" applyBorder="1" applyAlignment="1" applyProtection="1">
      <alignment horizontal="center" vertical="center"/>
      <protection/>
    </xf>
    <xf numFmtId="172" fontId="6" fillId="0" borderId="16" xfId="0" applyNumberFormat="1" applyFont="1" applyFill="1" applyBorder="1" applyAlignment="1" applyProtection="1">
      <alignment horizontal="center" vertical="center"/>
      <protection/>
    </xf>
    <xf numFmtId="174" fontId="6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74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>
      <alignment horizontal="left" vertical="center"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8" xfId="0" applyFont="1" applyBorder="1" applyAlignment="1">
      <alignment horizontal="center" vertical="center" wrapText="1"/>
    </xf>
    <xf numFmtId="2" fontId="6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74" fontId="8" fillId="0" borderId="39" xfId="0" applyNumberFormat="1" applyFont="1" applyFill="1" applyBorder="1" applyAlignment="1" applyProtection="1">
      <alignment horizontal="center" vertical="center"/>
      <protection/>
    </xf>
    <xf numFmtId="172" fontId="6" fillId="0" borderId="16" xfId="0" applyNumberFormat="1" applyFont="1" applyBorder="1" applyAlignment="1">
      <alignment horizontal="center" vertical="center"/>
    </xf>
    <xf numFmtId="2" fontId="6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>
      <alignment horizontal="center" vertical="center" wrapText="1"/>
    </xf>
    <xf numFmtId="1" fontId="2" fillId="0" borderId="44" xfId="0" applyNumberFormat="1" applyFont="1" applyFill="1" applyBorder="1" applyAlignment="1" applyProtection="1">
      <alignment horizontal="center" vertical="center"/>
      <protection/>
    </xf>
    <xf numFmtId="1" fontId="8" fillId="0" borderId="38" xfId="0" applyNumberFormat="1" applyFont="1" applyFill="1" applyBorder="1" applyAlignment="1" applyProtection="1">
      <alignment horizontal="center" vertical="center"/>
      <protection/>
    </xf>
    <xf numFmtId="174" fontId="6" fillId="0" borderId="40" xfId="0" applyNumberFormat="1" applyFont="1" applyFill="1" applyBorder="1" applyAlignment="1" applyProtection="1">
      <alignment horizontal="center" vertical="center" wrapText="1"/>
      <protection/>
    </xf>
    <xf numFmtId="174" fontId="6" fillId="0" borderId="16" xfId="0" applyNumberFormat="1" applyFont="1" applyFill="1" applyBorder="1" applyAlignment="1" applyProtection="1">
      <alignment horizontal="center" vertical="center" wrapText="1"/>
      <protection/>
    </xf>
    <xf numFmtId="172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left" vertical="center"/>
      <protection/>
    </xf>
    <xf numFmtId="174" fontId="2" fillId="0" borderId="38" xfId="0" applyNumberFormat="1" applyFont="1" applyFill="1" applyBorder="1" applyAlignment="1" applyProtection="1">
      <alignment horizontal="center" vertical="center"/>
      <protection locked="0"/>
    </xf>
    <xf numFmtId="1" fontId="2" fillId="0" borderId="38" xfId="0" applyNumberFormat="1" applyFont="1" applyFill="1" applyBorder="1" applyAlignment="1" applyProtection="1">
      <alignment horizontal="center" vertical="center"/>
      <protection locked="0"/>
    </xf>
    <xf numFmtId="174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center" wrapText="1"/>
    </xf>
    <xf numFmtId="174" fontId="8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46" xfId="0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9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2" fillId="0" borderId="0" xfId="53" applyFont="1">
      <alignment/>
      <protection/>
    </xf>
    <xf numFmtId="0" fontId="24" fillId="0" borderId="0" xfId="53" applyFont="1">
      <alignment/>
      <protection/>
    </xf>
    <xf numFmtId="0" fontId="19" fillId="0" borderId="0" xfId="53" applyFont="1">
      <alignment/>
      <protection/>
    </xf>
    <xf numFmtId="0" fontId="24" fillId="0" borderId="0" xfId="0" applyFont="1" applyAlignment="1">
      <alignment/>
    </xf>
    <xf numFmtId="0" fontId="7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172" fontId="2" fillId="0" borderId="47" xfId="0" applyNumberFormat="1" applyFont="1" applyFill="1" applyBorder="1" applyAlignment="1" applyProtection="1">
      <alignment horizontal="right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36" xfId="0" applyNumberFormat="1" applyFont="1" applyFill="1" applyBorder="1" applyAlignment="1" applyProtection="1">
      <alignment vertical="center"/>
      <protection/>
    </xf>
    <xf numFmtId="174" fontId="6" fillId="0" borderId="48" xfId="0" applyNumberFormat="1" applyFont="1" applyFill="1" applyBorder="1" applyAlignment="1" applyProtection="1">
      <alignment horizontal="center" vertical="center"/>
      <protection/>
    </xf>
    <xf numFmtId="174" fontId="6" fillId="0" borderId="37" xfId="0" applyNumberFormat="1" applyFont="1" applyFill="1" applyBorder="1" applyAlignment="1" applyProtection="1">
      <alignment horizontal="center" vertical="center"/>
      <protection/>
    </xf>
    <xf numFmtId="174" fontId="6" fillId="0" borderId="36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67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40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1" fontId="67" fillId="0" borderId="36" xfId="0" applyNumberFormat="1" applyFont="1" applyFill="1" applyBorder="1" applyAlignment="1" applyProtection="1">
      <alignment horizontal="center" vertical="center"/>
      <protection/>
    </xf>
    <xf numFmtId="0" fontId="67" fillId="0" borderId="13" xfId="0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74" fontId="8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74" fontId="6" fillId="0" borderId="1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32" borderId="38" xfId="0" applyNumberFormat="1" applyFont="1" applyFill="1" applyBorder="1" applyAlignment="1" applyProtection="1">
      <alignment horizontal="center" vertical="center"/>
      <protection/>
    </xf>
    <xf numFmtId="0" fontId="6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72" fontId="6" fillId="0" borderId="50" xfId="0" applyNumberFormat="1" applyFont="1" applyFill="1" applyBorder="1" applyAlignment="1" applyProtection="1">
      <alignment horizontal="center" vertical="center"/>
      <protection/>
    </xf>
    <xf numFmtId="172" fontId="6" fillId="0" borderId="51" xfId="0" applyNumberFormat="1" applyFont="1" applyFill="1" applyBorder="1" applyAlignment="1" applyProtection="1">
      <alignment horizontal="center" vertical="center"/>
      <protection/>
    </xf>
    <xf numFmtId="172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49" fontId="6" fillId="0" borderId="53" xfId="0" applyNumberFormat="1" applyFont="1" applyFill="1" applyBorder="1" applyAlignment="1" applyProtection="1">
      <alignment horizontal="right" vertical="center"/>
      <protection/>
    </xf>
    <xf numFmtId="49" fontId="6" fillId="0" borderId="40" xfId="0" applyNumberFormat="1" applyFont="1" applyFill="1" applyBorder="1" applyAlignment="1" applyProtection="1">
      <alignment horizontal="right" vertical="center"/>
      <protection/>
    </xf>
    <xf numFmtId="173" fontId="9" fillId="0" borderId="54" xfId="0" applyNumberFormat="1" applyFont="1" applyBorder="1" applyAlignment="1">
      <alignment horizontal="center" vertical="center"/>
    </xf>
    <xf numFmtId="173" fontId="9" fillId="0" borderId="55" xfId="0" applyNumberFormat="1" applyFont="1" applyBorder="1" applyAlignment="1">
      <alignment horizontal="center" vertical="center"/>
    </xf>
    <xf numFmtId="173" fontId="9" fillId="0" borderId="56" xfId="0" applyNumberFormat="1" applyFont="1" applyBorder="1" applyAlignment="1">
      <alignment horizontal="center" vertical="center"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172" fontId="2" fillId="0" borderId="38" xfId="0" applyNumberFormat="1" applyFont="1" applyFill="1" applyBorder="1" applyAlignment="1" applyProtection="1">
      <alignment horizontal="center" vertical="center" wrapText="1"/>
      <protection/>
    </xf>
    <xf numFmtId="172" fontId="2" fillId="0" borderId="39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horizontal="center" vertical="center" wrapText="1"/>
      <protection/>
    </xf>
    <xf numFmtId="172" fontId="2" fillId="0" borderId="29" xfId="0" applyNumberFormat="1" applyFont="1" applyFill="1" applyBorder="1" applyAlignment="1" applyProtection="1">
      <alignment horizontal="right" vertical="center"/>
      <protection/>
    </xf>
    <xf numFmtId="172" fontId="2" fillId="0" borderId="0" xfId="0" applyNumberFormat="1" applyFont="1" applyFill="1" applyBorder="1" applyAlignment="1" applyProtection="1">
      <alignment horizontal="right" vertical="center"/>
      <protection/>
    </xf>
    <xf numFmtId="172" fontId="2" fillId="0" borderId="47" xfId="0" applyNumberFormat="1" applyFont="1" applyFill="1" applyBorder="1" applyAlignment="1" applyProtection="1">
      <alignment horizontal="right" vertical="center"/>
      <protection/>
    </xf>
    <xf numFmtId="172" fontId="2" fillId="0" borderId="32" xfId="0" applyNumberFormat="1" applyFont="1" applyFill="1" applyBorder="1" applyAlignment="1" applyProtection="1">
      <alignment horizontal="right" vertical="center"/>
      <protection/>
    </xf>
    <xf numFmtId="0" fontId="6" fillId="0" borderId="2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172" fontId="6" fillId="0" borderId="59" xfId="0" applyNumberFormat="1" applyFont="1" applyFill="1" applyBorder="1" applyAlignment="1" applyProtection="1">
      <alignment horizontal="right" vertical="center"/>
      <protection/>
    </xf>
    <xf numFmtId="172" fontId="6" fillId="0" borderId="37" xfId="0" applyNumberFormat="1" applyFont="1" applyFill="1" applyBorder="1" applyAlignment="1" applyProtection="1">
      <alignment horizontal="right" vertical="center"/>
      <protection/>
    </xf>
    <xf numFmtId="172" fontId="9" fillId="0" borderId="60" xfId="0" applyNumberFormat="1" applyFont="1" applyFill="1" applyBorder="1" applyAlignment="1" applyProtection="1">
      <alignment horizontal="center" vertical="center"/>
      <protection/>
    </xf>
    <xf numFmtId="172" fontId="9" fillId="0" borderId="61" xfId="0" applyNumberFormat="1" applyFont="1" applyFill="1" applyBorder="1" applyAlignment="1" applyProtection="1">
      <alignment horizontal="center" vertical="center"/>
      <protection/>
    </xf>
    <xf numFmtId="172" fontId="9" fillId="0" borderId="55" xfId="0" applyNumberFormat="1" applyFont="1" applyFill="1" applyBorder="1" applyAlignment="1" applyProtection="1">
      <alignment horizontal="center" vertical="center"/>
      <protection/>
    </xf>
    <xf numFmtId="172" fontId="9" fillId="0" borderId="3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172" fontId="2" fillId="0" borderId="11" xfId="0" applyNumberFormat="1" applyFont="1" applyFill="1" applyBorder="1" applyAlignment="1" applyProtection="1">
      <alignment horizontal="left" vertical="center"/>
      <protection/>
    </xf>
    <xf numFmtId="172" fontId="2" fillId="0" borderId="10" xfId="0" applyNumberFormat="1" applyFont="1" applyFill="1" applyBorder="1" applyAlignment="1" applyProtection="1">
      <alignment horizontal="left" vertical="center"/>
      <protection/>
    </xf>
    <xf numFmtId="172" fontId="7" fillId="0" borderId="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center" textRotation="90" wrapText="1"/>
      <protection/>
    </xf>
    <xf numFmtId="172" fontId="2" fillId="0" borderId="13" xfId="0" applyNumberFormat="1" applyFont="1" applyFill="1" applyBorder="1" applyAlignment="1" applyProtection="1">
      <alignment horizontal="center" textRotation="90" wrapText="1"/>
      <protection/>
    </xf>
    <xf numFmtId="172" fontId="2" fillId="0" borderId="38" xfId="0" applyNumberFormat="1" applyFont="1" applyFill="1" applyBorder="1" applyAlignment="1" applyProtection="1">
      <alignment horizontal="center" vertical="center"/>
      <protection/>
    </xf>
    <xf numFmtId="172" fontId="2" fillId="0" borderId="13" xfId="0" applyNumberFormat="1" applyFont="1" applyFill="1" applyBorder="1" applyAlignment="1" applyProtection="1">
      <alignment horizontal="center" vertical="center"/>
      <protection/>
    </xf>
    <xf numFmtId="172" fontId="2" fillId="0" borderId="38" xfId="0" applyNumberFormat="1" applyFont="1" applyFill="1" applyBorder="1" applyAlignment="1" applyProtection="1">
      <alignment horizontal="center" textRotation="90" wrapText="1"/>
      <protection/>
    </xf>
    <xf numFmtId="0" fontId="6" fillId="0" borderId="35" xfId="0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right" vertical="center"/>
      <protection/>
    </xf>
    <xf numFmtId="0" fontId="6" fillId="0" borderId="48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46" xfId="0" applyFont="1" applyBorder="1" applyAlignment="1" applyProtection="1">
      <alignment horizontal="right" vertical="center"/>
      <protection/>
    </xf>
    <xf numFmtId="0" fontId="2" fillId="0" borderId="43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0" fontId="2" fillId="0" borderId="21" xfId="0" applyNumberFormat="1" applyFont="1" applyFill="1" applyBorder="1" applyAlignment="1" applyProtection="1">
      <alignment horizontal="center" vertical="center" textRotation="90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64" xfId="0" applyNumberFormat="1" applyFont="1" applyFill="1" applyBorder="1" applyAlignment="1" applyProtection="1">
      <alignment horizontal="center" vertical="center"/>
      <protection/>
    </xf>
    <xf numFmtId="172" fontId="9" fillId="0" borderId="54" xfId="0" applyNumberFormat="1" applyFont="1" applyFill="1" applyBorder="1" applyAlignment="1" applyProtection="1">
      <alignment horizontal="center" vertical="center"/>
      <protection/>
    </xf>
    <xf numFmtId="172" fontId="9" fillId="0" borderId="56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172" fontId="2" fillId="0" borderId="55" xfId="0" applyNumberFormat="1" applyFont="1" applyFill="1" applyBorder="1" applyAlignment="1" applyProtection="1">
      <alignment horizontal="center" vertical="center"/>
      <protection/>
    </xf>
    <xf numFmtId="172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0" fillId="0" borderId="46" xfId="0" applyFont="1" applyBorder="1" applyAlignment="1">
      <alignment horizontal="right" wrapText="1"/>
    </xf>
    <xf numFmtId="0" fontId="0" fillId="0" borderId="55" xfId="0" applyBorder="1" applyAlignment="1">
      <alignment wrapText="1"/>
    </xf>
    <xf numFmtId="0" fontId="0" fillId="0" borderId="30" xfId="0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60" xfId="53" applyFont="1" applyBorder="1" applyAlignment="1">
      <alignment horizontal="center" vertical="center" wrapText="1"/>
      <protection/>
    </xf>
    <xf numFmtId="0" fontId="28" fillId="0" borderId="34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12" fillId="0" borderId="60" xfId="53" applyFont="1" applyBorder="1" applyAlignment="1">
      <alignment horizontal="center" vertical="center" wrapText="1"/>
      <protection/>
    </xf>
    <xf numFmtId="0" fontId="28" fillId="0" borderId="61" xfId="0" applyFont="1" applyBorder="1" applyAlignment="1">
      <alignment wrapText="1"/>
    </xf>
    <xf numFmtId="0" fontId="28" fillId="0" borderId="34" xfId="0" applyFont="1" applyBorder="1" applyAlignment="1">
      <alignment wrapText="1"/>
    </xf>
    <xf numFmtId="0" fontId="28" fillId="0" borderId="29" xfId="0" applyFont="1" applyBorder="1" applyAlignment="1">
      <alignment wrapText="1"/>
    </xf>
    <xf numFmtId="0" fontId="28" fillId="0" borderId="58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32" xfId="0" applyFont="1" applyBorder="1" applyAlignment="1">
      <alignment wrapText="1"/>
    </xf>
    <xf numFmtId="49" fontId="12" fillId="0" borderId="10" xfId="53" applyNumberFormat="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vertical="center" wrapText="1"/>
    </xf>
    <xf numFmtId="0" fontId="28" fillId="0" borderId="61" xfId="0" applyFont="1" applyBorder="1" applyAlignment="1">
      <alignment vertical="center" wrapText="1"/>
    </xf>
    <xf numFmtId="0" fontId="28" fillId="0" borderId="34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28" fillId="0" borderId="32" xfId="0" applyFont="1" applyBorder="1" applyAlignment="1">
      <alignment vertical="center" wrapText="1"/>
    </xf>
    <xf numFmtId="49" fontId="12" fillId="0" borderId="60" xfId="0" applyNumberFormat="1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12" fillId="0" borderId="3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34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wrapText="1"/>
    </xf>
    <xf numFmtId="49" fontId="1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center" wrapText="1"/>
    </xf>
    <xf numFmtId="0" fontId="28" fillId="0" borderId="30" xfId="0" applyFont="1" applyBorder="1" applyAlignment="1">
      <alignment horizontal="center" vertical="center" wrapText="1"/>
    </xf>
    <xf numFmtId="0" fontId="11" fillId="0" borderId="46" xfId="53" applyFont="1" applyBorder="1" applyAlignment="1">
      <alignment horizontal="center" vertical="center" wrapText="1"/>
      <protection/>
    </xf>
    <xf numFmtId="0" fontId="11" fillId="0" borderId="55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49" fontId="11" fillId="0" borderId="46" xfId="53" applyNumberFormat="1" applyFont="1" applyBorder="1" applyAlignment="1" applyProtection="1">
      <alignment horizontal="left" vertical="center" wrapText="1"/>
      <protection locked="0"/>
    </xf>
    <xf numFmtId="0" fontId="28" fillId="0" borderId="55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wrapText="1"/>
    </xf>
    <xf numFmtId="49" fontId="11" fillId="0" borderId="10" xfId="53" applyNumberFormat="1" applyFont="1" applyBorder="1" applyAlignment="1">
      <alignment horizontal="left" vertical="center" wrapText="1"/>
      <protection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11" fillId="0" borderId="60" xfId="53" applyFont="1" applyBorder="1" applyAlignment="1">
      <alignment horizontal="center" vertical="center" wrapText="1"/>
      <protection/>
    </xf>
    <xf numFmtId="0" fontId="11" fillId="0" borderId="61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11" fillId="0" borderId="0" xfId="53" applyFont="1" applyBorder="1" applyAlignment="1">
      <alignment horizontal="center" vertical="center" wrapText="1"/>
      <protection/>
    </xf>
    <xf numFmtId="49" fontId="11" fillId="0" borderId="0" xfId="0" applyNumberFormat="1" applyFont="1" applyBorder="1" applyAlignment="1">
      <alignment horizontal="center" wrapText="1"/>
    </xf>
    <xf numFmtId="49" fontId="11" fillId="0" borderId="0" xfId="53" applyNumberFormat="1" applyFont="1" applyBorder="1" applyAlignment="1">
      <alignment horizontal="left" vertical="center" wrapText="1"/>
      <protection/>
    </xf>
    <xf numFmtId="0" fontId="2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11" fillId="32" borderId="46" xfId="0" applyFont="1" applyFill="1" applyBorder="1" applyAlignment="1">
      <alignment horizontal="center" vertical="center" wrapText="1"/>
    </xf>
    <xf numFmtId="0" fontId="11" fillId="32" borderId="55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172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172" fontId="2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72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2" fontId="2" fillId="0" borderId="49" xfId="0" applyNumberFormat="1" applyFont="1" applyFill="1" applyBorder="1" applyAlignment="1" applyProtection="1">
      <alignment vertical="center"/>
      <protection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172" fontId="6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47" xfId="0" applyFont="1" applyBorder="1" applyAlignment="1" applyProtection="1">
      <alignment horizontal="right" vertical="center"/>
      <protection/>
    </xf>
    <xf numFmtId="0" fontId="0" fillId="0" borderId="47" xfId="0" applyBorder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>
      <font>
        <color indexed="9"/>
      </font>
    </dxf>
    <dxf>
      <font>
        <color indexed="14"/>
      </font>
      <fill>
        <patternFill>
          <bgColor indexed="43"/>
        </patternFill>
      </fill>
    </dxf>
    <dxf>
      <font>
        <color indexed="9"/>
      </font>
    </dxf>
    <dxf>
      <font>
        <color rgb="FFFFFFFF"/>
      </font>
      <border/>
    </dxf>
    <dxf>
      <font>
        <color rgb="FFFF00FF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U70"/>
  <sheetViews>
    <sheetView tabSelected="1" view="pageBreakPreview" zoomScaleNormal="60" zoomScaleSheetLayoutView="100" zoomScalePageLayoutView="0" workbookViewId="0" topLeftCell="A57">
      <selection activeCell="M67" sqref="M67"/>
    </sheetView>
  </sheetViews>
  <sheetFormatPr defaultColWidth="9.00390625" defaultRowHeight="12.75"/>
  <cols>
    <col min="1" max="1" width="5.75390625" style="8" customWidth="1"/>
    <col min="2" max="2" width="39.125" style="6" customWidth="1"/>
    <col min="3" max="3" width="6.375" style="9" customWidth="1"/>
    <col min="4" max="4" width="6.625" style="9" customWidth="1"/>
    <col min="5" max="5" width="7.75390625" style="10" hidden="1" customWidth="1"/>
    <col min="6" max="6" width="5.375" style="10" customWidth="1"/>
    <col min="7" max="7" width="6.25390625" style="9" customWidth="1"/>
    <col min="8" max="8" width="7.125" style="9" customWidth="1"/>
    <col min="9" max="9" width="8.25390625" style="6" customWidth="1"/>
    <col min="10" max="10" width="7.875" style="6" customWidth="1"/>
    <col min="11" max="11" width="6.75390625" style="6" customWidth="1"/>
    <col min="12" max="12" width="6.625" style="6" customWidth="1"/>
    <col min="13" max="13" width="7.375" style="6" customWidth="1"/>
    <col min="14" max="14" width="8.125" style="6" customWidth="1"/>
    <col min="15" max="15" width="9.25390625" style="6" customWidth="1"/>
    <col min="16" max="16" width="6.625" style="6" customWidth="1"/>
    <col min="17" max="17" width="7.00390625" style="6" hidden="1" customWidth="1"/>
    <col min="18" max="18" width="6.625" style="6" hidden="1" customWidth="1"/>
    <col min="19" max="19" width="6.75390625" style="6" hidden="1" customWidth="1"/>
    <col min="20" max="20" width="1.12109375" style="6" hidden="1" customWidth="1"/>
    <col min="21" max="16384" width="9.125" style="6" customWidth="1"/>
  </cols>
  <sheetData>
    <row r="1" spans="1:16" ht="19.5" thickBot="1">
      <c r="A1" s="361" t="s">
        <v>109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17"/>
    </row>
    <row r="2" spans="1:20" ht="18.75" customHeight="1">
      <c r="A2" s="373" t="s">
        <v>26</v>
      </c>
      <c r="B2" s="364" t="s">
        <v>34</v>
      </c>
      <c r="C2" s="334" t="s">
        <v>54</v>
      </c>
      <c r="D2" s="334"/>
      <c r="E2" s="334"/>
      <c r="F2" s="366" t="s">
        <v>43</v>
      </c>
      <c r="G2" s="366" t="s">
        <v>46</v>
      </c>
      <c r="H2" s="334" t="s">
        <v>27</v>
      </c>
      <c r="I2" s="334"/>
      <c r="J2" s="334"/>
      <c r="K2" s="334"/>
      <c r="L2" s="334"/>
      <c r="M2" s="334"/>
      <c r="N2" s="334" t="s">
        <v>102</v>
      </c>
      <c r="O2" s="334"/>
      <c r="P2" s="335"/>
      <c r="Q2" s="334" t="s">
        <v>102</v>
      </c>
      <c r="R2" s="334"/>
      <c r="S2" s="334"/>
      <c r="T2" s="335"/>
    </row>
    <row r="3" spans="1:20" ht="43.5" customHeight="1">
      <c r="A3" s="374"/>
      <c r="B3" s="350"/>
      <c r="C3" s="336"/>
      <c r="D3" s="336"/>
      <c r="E3" s="336"/>
      <c r="F3" s="398"/>
      <c r="G3" s="362"/>
      <c r="H3" s="362" t="s">
        <v>28</v>
      </c>
      <c r="I3" s="350" t="s">
        <v>29</v>
      </c>
      <c r="J3" s="350"/>
      <c r="K3" s="350"/>
      <c r="L3" s="350"/>
      <c r="M3" s="362" t="s">
        <v>30</v>
      </c>
      <c r="N3" s="336"/>
      <c r="O3" s="336"/>
      <c r="P3" s="337"/>
      <c r="Q3" s="336"/>
      <c r="R3" s="336"/>
      <c r="S3" s="336"/>
      <c r="T3" s="337"/>
    </row>
    <row r="4" spans="1:20" ht="18" customHeight="1">
      <c r="A4" s="374"/>
      <c r="B4" s="350"/>
      <c r="C4" s="362" t="s">
        <v>49</v>
      </c>
      <c r="D4" s="362" t="s">
        <v>50</v>
      </c>
      <c r="E4" s="362" t="s">
        <v>70</v>
      </c>
      <c r="F4" s="398"/>
      <c r="G4" s="362"/>
      <c r="H4" s="362"/>
      <c r="I4" s="362" t="s">
        <v>24</v>
      </c>
      <c r="J4" s="362" t="s">
        <v>31</v>
      </c>
      <c r="K4" s="362" t="s">
        <v>32</v>
      </c>
      <c r="L4" s="362" t="s">
        <v>33</v>
      </c>
      <c r="M4" s="362"/>
      <c r="N4" s="350"/>
      <c r="O4" s="350"/>
      <c r="P4" s="351"/>
      <c r="Q4" s="350" t="s">
        <v>103</v>
      </c>
      <c r="R4" s="350"/>
      <c r="S4" s="350"/>
      <c r="T4" s="351"/>
    </row>
    <row r="5" spans="1:20" ht="15.75">
      <c r="A5" s="374"/>
      <c r="B5" s="350"/>
      <c r="C5" s="362"/>
      <c r="D5" s="362"/>
      <c r="E5" s="362"/>
      <c r="F5" s="398"/>
      <c r="G5" s="362"/>
      <c r="H5" s="362"/>
      <c r="I5" s="362"/>
      <c r="J5" s="362"/>
      <c r="K5" s="362"/>
      <c r="L5" s="362"/>
      <c r="M5" s="362"/>
      <c r="N5" s="18">
        <v>1</v>
      </c>
      <c r="O5" s="18">
        <v>2</v>
      </c>
      <c r="P5" s="28">
        <v>3</v>
      </c>
      <c r="Q5" s="18" t="s">
        <v>85</v>
      </c>
      <c r="R5" s="18" t="s">
        <v>86</v>
      </c>
      <c r="S5" s="18">
        <v>2</v>
      </c>
      <c r="T5" s="28">
        <v>3</v>
      </c>
    </row>
    <row r="6" spans="1:20" ht="15.75">
      <c r="A6" s="374"/>
      <c r="B6" s="350"/>
      <c r="C6" s="362"/>
      <c r="D6" s="362"/>
      <c r="E6" s="362"/>
      <c r="F6" s="398"/>
      <c r="G6" s="362"/>
      <c r="H6" s="362"/>
      <c r="I6" s="362"/>
      <c r="J6" s="362"/>
      <c r="K6" s="362"/>
      <c r="L6" s="362"/>
      <c r="M6" s="362"/>
      <c r="N6" s="396"/>
      <c r="O6" s="396"/>
      <c r="P6" s="397"/>
      <c r="Q6" s="350"/>
      <c r="R6" s="350"/>
      <c r="S6" s="350"/>
      <c r="T6" s="351"/>
    </row>
    <row r="7" spans="1:20" ht="15.75">
      <c r="A7" s="375"/>
      <c r="B7" s="365"/>
      <c r="C7" s="363"/>
      <c r="D7" s="363"/>
      <c r="E7" s="363"/>
      <c r="F7" s="399"/>
      <c r="G7" s="363"/>
      <c r="H7" s="363"/>
      <c r="I7" s="363"/>
      <c r="J7" s="363"/>
      <c r="K7" s="363"/>
      <c r="L7" s="363"/>
      <c r="M7" s="363"/>
      <c r="N7" s="88">
        <v>15</v>
      </c>
      <c r="O7" s="88">
        <v>9</v>
      </c>
      <c r="P7" s="89">
        <v>9</v>
      </c>
      <c r="Q7" s="88">
        <v>9</v>
      </c>
      <c r="R7" s="88">
        <v>9</v>
      </c>
      <c r="S7" s="88">
        <v>11</v>
      </c>
      <c r="T7" s="89">
        <v>11</v>
      </c>
    </row>
    <row r="8" spans="1:20" ht="15.75">
      <c r="A8" s="356" t="s">
        <v>41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8"/>
    </row>
    <row r="9" spans="1:20" ht="15.75">
      <c r="A9" s="381" t="s">
        <v>88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82"/>
    </row>
    <row r="10" spans="1:20" ht="16.5" thickBot="1">
      <c r="A10" s="352" t="s">
        <v>89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4"/>
      <c r="R10" s="354"/>
      <c r="S10" s="354"/>
      <c r="T10" s="355"/>
    </row>
    <row r="11" spans="1:20" s="109" customFormat="1" ht="17.25" customHeight="1">
      <c r="A11" s="218">
        <v>1</v>
      </c>
      <c r="B11" s="219" t="s">
        <v>58</v>
      </c>
      <c r="C11" s="204"/>
      <c r="D11" s="204">
        <v>1</v>
      </c>
      <c r="E11" s="204"/>
      <c r="F11" s="204"/>
      <c r="G11" s="204">
        <v>1</v>
      </c>
      <c r="H11" s="210">
        <f>G11*36</f>
        <v>36</v>
      </c>
      <c r="I11" s="276">
        <v>14</v>
      </c>
      <c r="J11" s="210">
        <v>10</v>
      </c>
      <c r="K11" s="210"/>
      <c r="L11" s="318">
        <v>4</v>
      </c>
      <c r="M11" s="210">
        <f>H11-I11</f>
        <v>22</v>
      </c>
      <c r="N11" s="220">
        <v>1</v>
      </c>
      <c r="O11" s="221"/>
      <c r="P11" s="222"/>
      <c r="Q11" s="73">
        <v>0.11</v>
      </c>
      <c r="R11" s="85"/>
      <c r="S11" s="108"/>
      <c r="T11" s="57"/>
    </row>
    <row r="12" spans="1:20" s="109" customFormat="1" ht="15.75">
      <c r="A12" s="111" t="s">
        <v>97</v>
      </c>
      <c r="B12" s="112" t="s">
        <v>75</v>
      </c>
      <c r="C12" s="113"/>
      <c r="D12" s="29">
        <v>1</v>
      </c>
      <c r="E12" s="113"/>
      <c r="F12" s="113"/>
      <c r="G12" s="29">
        <v>1.5</v>
      </c>
      <c r="H12" s="51">
        <f>PRODUCT(G12,36)</f>
        <v>54</v>
      </c>
      <c r="I12" s="301">
        <v>23</v>
      </c>
      <c r="J12" s="305">
        <v>15</v>
      </c>
      <c r="K12" s="29"/>
      <c r="L12" s="305">
        <v>8</v>
      </c>
      <c r="M12" s="306">
        <f>H12-I12</f>
        <v>31</v>
      </c>
      <c r="N12" s="301">
        <v>1.5</v>
      </c>
      <c r="O12" s="113"/>
      <c r="P12" s="116"/>
      <c r="Q12" s="117">
        <f>G12/Q7</f>
        <v>0.16666666666666666</v>
      </c>
      <c r="R12" s="115"/>
      <c r="S12" s="113"/>
      <c r="T12" s="116"/>
    </row>
    <row r="13" spans="1:20" ht="16.5" thickBot="1">
      <c r="A13" s="223">
        <v>3</v>
      </c>
      <c r="B13" s="224" t="s">
        <v>76</v>
      </c>
      <c r="C13" s="143"/>
      <c r="D13" s="143">
        <v>1</v>
      </c>
      <c r="E13" s="143"/>
      <c r="F13" s="143"/>
      <c r="G13" s="144">
        <v>1</v>
      </c>
      <c r="H13" s="143">
        <f>PRODUCT(G13,36)</f>
        <v>36</v>
      </c>
      <c r="I13" s="302">
        <v>14</v>
      </c>
      <c r="J13" s="303">
        <v>4</v>
      </c>
      <c r="K13" s="143"/>
      <c r="L13" s="303">
        <v>10</v>
      </c>
      <c r="M13" s="303">
        <f>H13-I13</f>
        <v>22</v>
      </c>
      <c r="N13" s="304">
        <v>1</v>
      </c>
      <c r="O13" s="225"/>
      <c r="P13" s="145"/>
      <c r="Q13" s="117"/>
      <c r="R13" s="119">
        <v>0.11</v>
      </c>
      <c r="S13" s="120"/>
      <c r="T13" s="121"/>
    </row>
    <row r="14" spans="1:20" ht="16.5" thickBot="1">
      <c r="A14" s="327" t="s">
        <v>38</v>
      </c>
      <c r="B14" s="328"/>
      <c r="C14" s="216"/>
      <c r="D14" s="216"/>
      <c r="E14" s="216"/>
      <c r="F14" s="216"/>
      <c r="G14" s="182">
        <f>SUM(G11:G13)</f>
        <v>3.5</v>
      </c>
      <c r="H14" s="182">
        <f>SUM(H11:H13)</f>
        <v>126</v>
      </c>
      <c r="I14" s="182">
        <f>SUM(I11:I13)</f>
        <v>51</v>
      </c>
      <c r="J14" s="182">
        <f>SUM(J11:J13)</f>
        <v>29</v>
      </c>
      <c r="K14" s="182"/>
      <c r="L14" s="182">
        <f>SUM(L11:L13)</f>
        <v>22</v>
      </c>
      <c r="M14" s="182">
        <f>SUM(M11:M13)</f>
        <v>75</v>
      </c>
      <c r="N14" s="183">
        <f>SUM(N11:N13)</f>
        <v>3.5</v>
      </c>
      <c r="O14" s="214">
        <f>SUM(O11:O13)</f>
        <v>0</v>
      </c>
      <c r="P14" s="217"/>
      <c r="Q14" s="35">
        <f>SUM(Q11:Q13)</f>
        <v>0.27666666666666667</v>
      </c>
      <c r="R14" s="82">
        <f>SUM(R11:R13)</f>
        <v>0.11</v>
      </c>
      <c r="S14" s="36">
        <f>SUM(S11:S13)</f>
        <v>0</v>
      </c>
      <c r="T14" s="37"/>
    </row>
    <row r="15" spans="1:20" ht="15.75">
      <c r="A15" s="122">
        <v>4</v>
      </c>
      <c r="B15" s="106" t="s">
        <v>45</v>
      </c>
      <c r="C15" s="123"/>
      <c r="D15" s="512" t="s">
        <v>141</v>
      </c>
      <c r="E15" s="107"/>
      <c r="F15" s="92"/>
      <c r="G15" s="107"/>
      <c r="H15" s="51"/>
      <c r="I15" s="55"/>
      <c r="J15" s="92"/>
      <c r="K15" s="92"/>
      <c r="L15" s="107"/>
      <c r="M15" s="65"/>
      <c r="N15" s="107" t="s">
        <v>59</v>
      </c>
      <c r="O15" s="513" t="s">
        <v>59</v>
      </c>
      <c r="P15" s="70"/>
      <c r="Q15" s="105" t="s">
        <v>59</v>
      </c>
      <c r="R15" s="107" t="s">
        <v>59</v>
      </c>
      <c r="S15" s="107"/>
      <c r="T15" s="124"/>
    </row>
    <row r="16" spans="1:20" ht="15.75">
      <c r="A16" s="514"/>
      <c r="B16" s="332" t="s">
        <v>60</v>
      </c>
      <c r="C16" s="333"/>
      <c r="D16" s="516"/>
      <c r="E16" s="515"/>
      <c r="F16" s="516"/>
      <c r="G16" s="515"/>
      <c r="H16" s="309"/>
      <c r="I16" s="277"/>
      <c r="J16" s="516"/>
      <c r="K16" s="516"/>
      <c r="L16" s="515"/>
      <c r="M16" s="517"/>
      <c r="N16" s="515"/>
      <c r="O16" s="515"/>
      <c r="P16" s="312"/>
      <c r="Q16" s="518"/>
      <c r="R16" s="515"/>
      <c r="S16" s="515"/>
      <c r="T16" s="519"/>
    </row>
    <row r="17" spans="1:20" ht="17.25" customHeight="1">
      <c r="A17" s="332" t="s">
        <v>142</v>
      </c>
      <c r="B17" s="333"/>
      <c r="C17" s="77"/>
      <c r="D17" s="77"/>
      <c r="E17" s="77"/>
      <c r="F17" s="77"/>
      <c r="G17" s="78"/>
      <c r="H17" s="78"/>
      <c r="I17" s="78"/>
      <c r="J17" s="78"/>
      <c r="K17" s="78"/>
      <c r="L17" s="78"/>
      <c r="M17" s="79"/>
      <c r="N17" s="99"/>
      <c r="O17" s="99"/>
      <c r="P17" s="89"/>
      <c r="Q17" s="67"/>
      <c r="R17" s="38"/>
      <c r="S17" s="38"/>
      <c r="T17" s="47"/>
    </row>
    <row r="18" spans="1:20" ht="17.25" customHeight="1" thickBot="1">
      <c r="A18" s="346" t="s">
        <v>90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8"/>
      <c r="R18" s="348"/>
      <c r="S18" s="348"/>
      <c r="T18" s="349"/>
    </row>
    <row r="19" spans="1:20" ht="15.75">
      <c r="A19" s="201">
        <v>1</v>
      </c>
      <c r="B19" s="209" t="s">
        <v>42</v>
      </c>
      <c r="C19" s="199">
        <v>1</v>
      </c>
      <c r="D19" s="199"/>
      <c r="E19" s="199"/>
      <c r="F19" s="199"/>
      <c r="G19" s="244">
        <v>1</v>
      </c>
      <c r="H19" s="199">
        <f aca="true" t="shared" si="0" ref="H19:H30">PRODUCT(G19,36)</f>
        <v>36</v>
      </c>
      <c r="I19" s="276">
        <v>14</v>
      </c>
      <c r="J19" s="199">
        <v>14</v>
      </c>
      <c r="K19" s="199"/>
      <c r="L19" s="199"/>
      <c r="M19" s="211">
        <f aca="true" t="shared" si="1" ref="M19:M30">H19-I19</f>
        <v>22</v>
      </c>
      <c r="N19" s="212">
        <f>I19/15</f>
        <v>0.9333333333333333</v>
      </c>
      <c r="O19" s="213"/>
      <c r="P19" s="206"/>
      <c r="Q19" s="83"/>
      <c r="R19" s="83">
        <f>G19/R7</f>
        <v>0.1111111111111111</v>
      </c>
      <c r="S19" s="125"/>
      <c r="T19" s="124"/>
    </row>
    <row r="20" spans="1:20" ht="15.75">
      <c r="A20" s="283" t="s">
        <v>97</v>
      </c>
      <c r="B20" s="300" t="s">
        <v>40</v>
      </c>
      <c r="C20" s="230"/>
      <c r="D20" s="230">
        <v>1</v>
      </c>
      <c r="E20" s="230"/>
      <c r="F20" s="230"/>
      <c r="G20" s="243">
        <v>2</v>
      </c>
      <c r="H20" s="134">
        <f t="shared" si="0"/>
        <v>72</v>
      </c>
      <c r="I20" s="55">
        <f aca="true" t="shared" si="2" ref="I20:I30">SUM(J20+K20+L20)</f>
        <v>30</v>
      </c>
      <c r="J20" s="230">
        <v>15</v>
      </c>
      <c r="K20" s="230"/>
      <c r="L20" s="230">
        <v>15</v>
      </c>
      <c r="M20" s="285">
        <f t="shared" si="1"/>
        <v>42</v>
      </c>
      <c r="N20" s="81">
        <f>I20/15</f>
        <v>2</v>
      </c>
      <c r="O20" s="22"/>
      <c r="P20" s="66"/>
      <c r="Q20" s="286"/>
      <c r="R20" s="286"/>
      <c r="S20" s="287">
        <f>G20/S7</f>
        <v>0.18181818181818182</v>
      </c>
      <c r="T20" s="288"/>
    </row>
    <row r="21" spans="1:20" ht="23.25" customHeight="1">
      <c r="A21" s="126" t="s">
        <v>61</v>
      </c>
      <c r="B21" s="130" t="s">
        <v>51</v>
      </c>
      <c r="C21" s="21"/>
      <c r="D21" s="21"/>
      <c r="E21" s="21"/>
      <c r="F21" s="21"/>
      <c r="G21" s="243">
        <f>G22+G23</f>
        <v>4</v>
      </c>
      <c r="H21" s="21">
        <f>PRODUCT(G21,36)</f>
        <v>144</v>
      </c>
      <c r="I21" s="55">
        <f t="shared" si="2"/>
        <v>90</v>
      </c>
      <c r="J21" s="21">
        <f>J22+J23</f>
        <v>57</v>
      </c>
      <c r="K21" s="21"/>
      <c r="L21" s="21">
        <f>L22+L23</f>
        <v>33</v>
      </c>
      <c r="M21" s="127">
        <f t="shared" si="1"/>
        <v>54</v>
      </c>
      <c r="N21" s="81"/>
      <c r="O21" s="131"/>
      <c r="P21" s="66"/>
      <c r="Q21" s="132"/>
      <c r="R21" s="132"/>
      <c r="S21" s="133"/>
      <c r="T21" s="46"/>
    </row>
    <row r="22" spans="1:20" ht="15.75">
      <c r="A22" s="126" t="s">
        <v>67</v>
      </c>
      <c r="B22" s="130" t="s">
        <v>51</v>
      </c>
      <c r="C22" s="21"/>
      <c r="D22" s="21">
        <v>1</v>
      </c>
      <c r="E22" s="21">
        <v>13</v>
      </c>
      <c r="F22" s="21"/>
      <c r="G22" s="114">
        <v>2</v>
      </c>
      <c r="H22" s="21">
        <f t="shared" si="0"/>
        <v>72</v>
      </c>
      <c r="I22" s="55">
        <f t="shared" si="2"/>
        <v>45</v>
      </c>
      <c r="J22" s="21">
        <v>30</v>
      </c>
      <c r="K22" s="21"/>
      <c r="L22" s="21">
        <v>15</v>
      </c>
      <c r="M22" s="127">
        <f t="shared" si="1"/>
        <v>27</v>
      </c>
      <c r="N22" s="81">
        <f>I22/15</f>
        <v>3</v>
      </c>
      <c r="O22" s="131"/>
      <c r="P22" s="66"/>
      <c r="Q22" s="132"/>
      <c r="R22" s="132">
        <f>G22/R7</f>
        <v>0.2222222222222222</v>
      </c>
      <c r="S22" s="133"/>
      <c r="T22" s="46"/>
    </row>
    <row r="23" spans="1:255" ht="16.5" customHeight="1">
      <c r="A23" s="126" t="s">
        <v>68</v>
      </c>
      <c r="B23" s="130" t="s">
        <v>51</v>
      </c>
      <c r="C23" s="21">
        <v>2</v>
      </c>
      <c r="D23" s="21"/>
      <c r="E23" s="21"/>
      <c r="F23" s="21"/>
      <c r="G23" s="114">
        <v>2</v>
      </c>
      <c r="H23" s="21">
        <f t="shared" si="0"/>
        <v>72</v>
      </c>
      <c r="I23" s="55">
        <f t="shared" si="2"/>
        <v>45</v>
      </c>
      <c r="J23" s="134">
        <v>27</v>
      </c>
      <c r="K23" s="134"/>
      <c r="L23" s="134">
        <v>18</v>
      </c>
      <c r="M23" s="127">
        <f t="shared" si="1"/>
        <v>27</v>
      </c>
      <c r="N23" s="81"/>
      <c r="O23" s="22">
        <f>I23/9</f>
        <v>5</v>
      </c>
      <c r="P23" s="66"/>
      <c r="Q23" s="132"/>
      <c r="R23" s="132"/>
      <c r="S23" s="133">
        <f>G23/S7</f>
        <v>0.18181818181818182</v>
      </c>
      <c r="T23" s="46"/>
      <c r="U23" s="135"/>
      <c r="V23" s="13"/>
      <c r="W23" s="8"/>
      <c r="X23" s="13"/>
      <c r="Y23" s="13"/>
      <c r="Z23" s="13"/>
      <c r="AA23" s="13"/>
      <c r="AB23" s="13"/>
      <c r="AC23" s="13"/>
      <c r="AD23" s="13"/>
      <c r="AE23" s="136"/>
      <c r="AF23" s="136"/>
      <c r="AG23" s="16"/>
      <c r="AH23" s="137"/>
      <c r="AI23" s="138"/>
      <c r="AJ23" s="13"/>
      <c r="AK23" s="135"/>
      <c r="AL23" s="13"/>
      <c r="AM23" s="8"/>
      <c r="AN23" s="13"/>
      <c r="AO23" s="13"/>
      <c r="AP23" s="13"/>
      <c r="AQ23" s="13"/>
      <c r="AR23" s="13"/>
      <c r="AS23" s="13"/>
      <c r="AT23" s="13"/>
      <c r="AU23" s="136"/>
      <c r="AV23" s="136"/>
      <c r="AW23" s="16"/>
      <c r="AX23" s="137"/>
      <c r="AY23" s="138"/>
      <c r="AZ23" s="13"/>
      <c r="BA23" s="135"/>
      <c r="BB23" s="13"/>
      <c r="BC23" s="8"/>
      <c r="BD23" s="13"/>
      <c r="BE23" s="13"/>
      <c r="BF23" s="13"/>
      <c r="BG23" s="13"/>
      <c r="BH23" s="13"/>
      <c r="BI23" s="13"/>
      <c r="BJ23" s="13"/>
      <c r="BK23" s="136"/>
      <c r="BL23" s="136"/>
      <c r="BM23" s="16"/>
      <c r="BN23" s="137"/>
      <c r="BO23" s="138"/>
      <c r="BP23" s="13"/>
      <c r="BQ23" s="135"/>
      <c r="BR23" s="13"/>
      <c r="BS23" s="8"/>
      <c r="BT23" s="13"/>
      <c r="BU23" s="13"/>
      <c r="BV23" s="13"/>
      <c r="BW23" s="13"/>
      <c r="BX23" s="13"/>
      <c r="BY23" s="13"/>
      <c r="BZ23" s="13"/>
      <c r="CA23" s="136"/>
      <c r="CB23" s="136"/>
      <c r="CC23" s="16"/>
      <c r="CD23" s="137"/>
      <c r="CE23" s="138"/>
      <c r="CF23" s="13"/>
      <c r="CG23" s="135"/>
      <c r="CH23" s="13"/>
      <c r="CI23" s="8"/>
      <c r="CJ23" s="13"/>
      <c r="CK23" s="13"/>
      <c r="CL23" s="13"/>
      <c r="CM23" s="13"/>
      <c r="CN23" s="13"/>
      <c r="CO23" s="13"/>
      <c r="CP23" s="13"/>
      <c r="CQ23" s="136"/>
      <c r="CR23" s="136"/>
      <c r="CS23" s="16"/>
      <c r="CT23" s="137"/>
      <c r="CU23" s="138"/>
      <c r="CV23" s="13"/>
      <c r="CW23" s="135"/>
      <c r="CX23" s="13"/>
      <c r="CY23" s="8"/>
      <c r="CZ23" s="13"/>
      <c r="DA23" s="13"/>
      <c r="DB23" s="13"/>
      <c r="DC23" s="13"/>
      <c r="DD23" s="13"/>
      <c r="DE23" s="13"/>
      <c r="DF23" s="13"/>
      <c r="DG23" s="136"/>
      <c r="DH23" s="136"/>
      <c r="DI23" s="16"/>
      <c r="DJ23" s="137"/>
      <c r="DK23" s="138"/>
      <c r="DL23" s="13"/>
      <c r="DM23" s="135"/>
      <c r="DN23" s="13"/>
      <c r="DO23" s="8"/>
      <c r="DP23" s="13"/>
      <c r="DQ23" s="13"/>
      <c r="DR23" s="13"/>
      <c r="DS23" s="13"/>
      <c r="DT23" s="13"/>
      <c r="DU23" s="13"/>
      <c r="DV23" s="13"/>
      <c r="DW23" s="136"/>
      <c r="DX23" s="136"/>
      <c r="DY23" s="16"/>
      <c r="DZ23" s="137"/>
      <c r="EA23" s="138"/>
      <c r="EB23" s="13"/>
      <c r="EC23" s="135"/>
      <c r="ED23" s="13"/>
      <c r="EE23" s="8"/>
      <c r="EF23" s="13"/>
      <c r="EG23" s="13"/>
      <c r="EH23" s="13"/>
      <c r="EI23" s="13"/>
      <c r="EJ23" s="13"/>
      <c r="EK23" s="13"/>
      <c r="EL23" s="13"/>
      <c r="EM23" s="136"/>
      <c r="EN23" s="136"/>
      <c r="EO23" s="16"/>
      <c r="EP23" s="137"/>
      <c r="EQ23" s="138"/>
      <c r="ER23" s="13"/>
      <c r="ES23" s="135"/>
      <c r="ET23" s="13"/>
      <c r="EU23" s="8"/>
      <c r="EV23" s="13"/>
      <c r="EW23" s="13"/>
      <c r="EX23" s="13"/>
      <c r="EY23" s="13"/>
      <c r="EZ23" s="13"/>
      <c r="FA23" s="13"/>
      <c r="FB23" s="13"/>
      <c r="FC23" s="136"/>
      <c r="FD23" s="136"/>
      <c r="FE23" s="16"/>
      <c r="FF23" s="137"/>
      <c r="FG23" s="138"/>
      <c r="FH23" s="13"/>
      <c r="FI23" s="135"/>
      <c r="FJ23" s="13"/>
      <c r="FK23" s="8"/>
      <c r="FL23" s="13"/>
      <c r="FM23" s="13"/>
      <c r="FN23" s="13"/>
      <c r="FO23" s="13"/>
      <c r="FP23" s="13"/>
      <c r="FQ23" s="13"/>
      <c r="FR23" s="13"/>
      <c r="FS23" s="136"/>
      <c r="FT23" s="136"/>
      <c r="FU23" s="16"/>
      <c r="FV23" s="137"/>
      <c r="FW23" s="138"/>
      <c r="FX23" s="13"/>
      <c r="FY23" s="135"/>
      <c r="FZ23" s="13"/>
      <c r="GA23" s="8"/>
      <c r="GB23" s="13"/>
      <c r="GC23" s="13"/>
      <c r="GD23" s="13"/>
      <c r="GE23" s="13"/>
      <c r="GF23" s="13"/>
      <c r="GG23" s="13"/>
      <c r="GH23" s="13"/>
      <c r="GI23" s="136"/>
      <c r="GJ23" s="136"/>
      <c r="GK23" s="16"/>
      <c r="GL23" s="137"/>
      <c r="GM23" s="138"/>
      <c r="GN23" s="13"/>
      <c r="GO23" s="135"/>
      <c r="GP23" s="13"/>
      <c r="GQ23" s="8"/>
      <c r="GR23" s="13"/>
      <c r="GS23" s="13"/>
      <c r="GT23" s="13"/>
      <c r="GU23" s="13"/>
      <c r="GV23" s="13"/>
      <c r="GW23" s="13"/>
      <c r="GX23" s="13"/>
      <c r="GY23" s="136"/>
      <c r="GZ23" s="136"/>
      <c r="HA23" s="16"/>
      <c r="HB23" s="137"/>
      <c r="HC23" s="138"/>
      <c r="HD23" s="13"/>
      <c r="HE23" s="135"/>
      <c r="HF23" s="13"/>
      <c r="HG23" s="8"/>
      <c r="HH23" s="13"/>
      <c r="HI23" s="13"/>
      <c r="HJ23" s="13"/>
      <c r="HK23" s="13"/>
      <c r="HL23" s="13"/>
      <c r="HM23" s="13"/>
      <c r="HN23" s="13"/>
      <c r="HO23" s="136"/>
      <c r="HP23" s="136"/>
      <c r="HQ23" s="16"/>
      <c r="HR23" s="137"/>
      <c r="HS23" s="138"/>
      <c r="HT23" s="13"/>
      <c r="HU23" s="135"/>
      <c r="HV23" s="13"/>
      <c r="HW23" s="8"/>
      <c r="HX23" s="13"/>
      <c r="HY23" s="13"/>
      <c r="HZ23" s="13"/>
      <c r="IA23" s="13"/>
      <c r="IB23" s="13"/>
      <c r="IC23" s="13"/>
      <c r="ID23" s="13"/>
      <c r="IE23" s="136"/>
      <c r="IF23" s="136"/>
      <c r="IG23" s="16"/>
      <c r="IH23" s="137"/>
      <c r="II23" s="138"/>
      <c r="IJ23" s="13"/>
      <c r="IK23" s="135"/>
      <c r="IL23" s="13"/>
      <c r="IM23" s="8"/>
      <c r="IN23" s="13"/>
      <c r="IO23" s="13"/>
      <c r="IP23" s="13"/>
      <c r="IQ23" s="13"/>
      <c r="IR23" s="13"/>
      <c r="IS23" s="13"/>
      <c r="IT23" s="13"/>
      <c r="IU23" s="136"/>
    </row>
    <row r="24" spans="1:255" ht="16.5" customHeight="1">
      <c r="A24" s="126" t="s">
        <v>62</v>
      </c>
      <c r="B24" s="130" t="s">
        <v>44</v>
      </c>
      <c r="C24" s="21"/>
      <c r="D24" s="21"/>
      <c r="E24" s="23"/>
      <c r="F24" s="21"/>
      <c r="G24" s="243">
        <f>SUM(G25:G26)</f>
        <v>4</v>
      </c>
      <c r="H24" s="21">
        <f>PRODUCT(G24,36)</f>
        <v>144</v>
      </c>
      <c r="I24" s="55">
        <f t="shared" si="2"/>
        <v>81</v>
      </c>
      <c r="J24" s="114">
        <f>SUM(J25:J26)</f>
        <v>33</v>
      </c>
      <c r="K24" s="114">
        <f>SUM(K25:K26)</f>
        <v>48</v>
      </c>
      <c r="L24" s="21"/>
      <c r="M24" s="127">
        <f t="shared" si="1"/>
        <v>63</v>
      </c>
      <c r="N24" s="81"/>
      <c r="O24" s="22"/>
      <c r="P24" s="66"/>
      <c r="Q24" s="128"/>
      <c r="R24" s="128"/>
      <c r="S24" s="34"/>
      <c r="T24" s="129"/>
      <c r="U24" s="135"/>
      <c r="V24" s="13"/>
      <c r="W24" s="8"/>
      <c r="X24" s="13"/>
      <c r="Y24" s="13"/>
      <c r="Z24" s="13"/>
      <c r="AA24" s="13"/>
      <c r="AB24" s="13"/>
      <c r="AC24" s="13"/>
      <c r="AD24" s="13"/>
      <c r="AE24" s="136"/>
      <c r="AF24" s="136"/>
      <c r="AG24" s="16"/>
      <c r="AH24" s="137"/>
      <c r="AI24" s="138"/>
      <c r="AJ24" s="13"/>
      <c r="AK24" s="135"/>
      <c r="AL24" s="13"/>
      <c r="AM24" s="8"/>
      <c r="AN24" s="13"/>
      <c r="AO24" s="13"/>
      <c r="AP24" s="13"/>
      <c r="AQ24" s="13"/>
      <c r="AR24" s="13"/>
      <c r="AS24" s="13"/>
      <c r="AT24" s="13"/>
      <c r="AU24" s="136"/>
      <c r="AV24" s="136"/>
      <c r="AW24" s="16"/>
      <c r="AX24" s="137"/>
      <c r="AY24" s="138"/>
      <c r="AZ24" s="13"/>
      <c r="BA24" s="135"/>
      <c r="BB24" s="13"/>
      <c r="BC24" s="8"/>
      <c r="BD24" s="13"/>
      <c r="BE24" s="13"/>
      <c r="BF24" s="13"/>
      <c r="BG24" s="13"/>
      <c r="BH24" s="13"/>
      <c r="BI24" s="13"/>
      <c r="BJ24" s="13"/>
      <c r="BK24" s="136"/>
      <c r="BL24" s="136"/>
      <c r="BM24" s="16"/>
      <c r="BN24" s="137"/>
      <c r="BO24" s="138"/>
      <c r="BP24" s="13"/>
      <c r="BQ24" s="135"/>
      <c r="BR24" s="13"/>
      <c r="BS24" s="8"/>
      <c r="BT24" s="13"/>
      <c r="BU24" s="13"/>
      <c r="BV24" s="13"/>
      <c r="BW24" s="13"/>
      <c r="BX24" s="13"/>
      <c r="BY24" s="13"/>
      <c r="BZ24" s="13"/>
      <c r="CA24" s="136"/>
      <c r="CB24" s="136"/>
      <c r="CC24" s="16"/>
      <c r="CD24" s="137"/>
      <c r="CE24" s="138"/>
      <c r="CF24" s="13"/>
      <c r="CG24" s="135"/>
      <c r="CH24" s="13"/>
      <c r="CI24" s="8"/>
      <c r="CJ24" s="13"/>
      <c r="CK24" s="13"/>
      <c r="CL24" s="13"/>
      <c r="CM24" s="13"/>
      <c r="CN24" s="13"/>
      <c r="CO24" s="13"/>
      <c r="CP24" s="13"/>
      <c r="CQ24" s="136"/>
      <c r="CR24" s="136"/>
      <c r="CS24" s="16"/>
      <c r="CT24" s="137"/>
      <c r="CU24" s="138"/>
      <c r="CV24" s="13"/>
      <c r="CW24" s="135"/>
      <c r="CX24" s="13"/>
      <c r="CY24" s="8"/>
      <c r="CZ24" s="13"/>
      <c r="DA24" s="13"/>
      <c r="DB24" s="13"/>
      <c r="DC24" s="13"/>
      <c r="DD24" s="13"/>
      <c r="DE24" s="13"/>
      <c r="DF24" s="13"/>
      <c r="DG24" s="136"/>
      <c r="DH24" s="136"/>
      <c r="DI24" s="16"/>
      <c r="DJ24" s="137"/>
      <c r="DK24" s="138"/>
      <c r="DL24" s="13"/>
      <c r="DM24" s="135"/>
      <c r="DN24" s="13"/>
      <c r="DO24" s="8"/>
      <c r="DP24" s="13"/>
      <c r="DQ24" s="13"/>
      <c r="DR24" s="13"/>
      <c r="DS24" s="13"/>
      <c r="DT24" s="13"/>
      <c r="DU24" s="13"/>
      <c r="DV24" s="13"/>
      <c r="DW24" s="136"/>
      <c r="DX24" s="136"/>
      <c r="DY24" s="16"/>
      <c r="DZ24" s="137"/>
      <c r="EA24" s="138"/>
      <c r="EB24" s="13"/>
      <c r="EC24" s="135"/>
      <c r="ED24" s="13"/>
      <c r="EE24" s="8"/>
      <c r="EF24" s="13"/>
      <c r="EG24" s="13"/>
      <c r="EH24" s="13"/>
      <c r="EI24" s="13"/>
      <c r="EJ24" s="13"/>
      <c r="EK24" s="13"/>
      <c r="EL24" s="13"/>
      <c r="EM24" s="136"/>
      <c r="EN24" s="136"/>
      <c r="EO24" s="16"/>
      <c r="EP24" s="137"/>
      <c r="EQ24" s="138"/>
      <c r="ER24" s="13"/>
      <c r="ES24" s="135"/>
      <c r="ET24" s="13"/>
      <c r="EU24" s="8"/>
      <c r="EV24" s="13"/>
      <c r="EW24" s="13"/>
      <c r="EX24" s="13"/>
      <c r="EY24" s="13"/>
      <c r="EZ24" s="13"/>
      <c r="FA24" s="13"/>
      <c r="FB24" s="13"/>
      <c r="FC24" s="136"/>
      <c r="FD24" s="136"/>
      <c r="FE24" s="16"/>
      <c r="FF24" s="137"/>
      <c r="FG24" s="138"/>
      <c r="FH24" s="13"/>
      <c r="FI24" s="135"/>
      <c r="FJ24" s="13"/>
      <c r="FK24" s="8"/>
      <c r="FL24" s="13"/>
      <c r="FM24" s="13"/>
      <c r="FN24" s="13"/>
      <c r="FO24" s="13"/>
      <c r="FP24" s="13"/>
      <c r="FQ24" s="13"/>
      <c r="FR24" s="13"/>
      <c r="FS24" s="136"/>
      <c r="FT24" s="136"/>
      <c r="FU24" s="16"/>
      <c r="FV24" s="137"/>
      <c r="FW24" s="138"/>
      <c r="FX24" s="13"/>
      <c r="FY24" s="135"/>
      <c r="FZ24" s="13"/>
      <c r="GA24" s="8"/>
      <c r="GB24" s="13"/>
      <c r="GC24" s="13"/>
      <c r="GD24" s="13"/>
      <c r="GE24" s="13"/>
      <c r="GF24" s="13"/>
      <c r="GG24" s="13"/>
      <c r="GH24" s="13"/>
      <c r="GI24" s="136"/>
      <c r="GJ24" s="136"/>
      <c r="GK24" s="16"/>
      <c r="GL24" s="137"/>
      <c r="GM24" s="138"/>
      <c r="GN24" s="13"/>
      <c r="GO24" s="135"/>
      <c r="GP24" s="13"/>
      <c r="GQ24" s="8"/>
      <c r="GR24" s="13"/>
      <c r="GS24" s="13"/>
      <c r="GT24" s="13"/>
      <c r="GU24" s="13"/>
      <c r="GV24" s="13"/>
      <c r="GW24" s="13"/>
      <c r="GX24" s="13"/>
      <c r="GY24" s="136"/>
      <c r="GZ24" s="136"/>
      <c r="HA24" s="16"/>
      <c r="HB24" s="137"/>
      <c r="HC24" s="138"/>
      <c r="HD24" s="13"/>
      <c r="HE24" s="135"/>
      <c r="HF24" s="13"/>
      <c r="HG24" s="8"/>
      <c r="HH24" s="13"/>
      <c r="HI24" s="13"/>
      <c r="HJ24" s="13"/>
      <c r="HK24" s="13"/>
      <c r="HL24" s="13"/>
      <c r="HM24" s="13"/>
      <c r="HN24" s="13"/>
      <c r="HO24" s="136"/>
      <c r="HP24" s="136"/>
      <c r="HQ24" s="16"/>
      <c r="HR24" s="137"/>
      <c r="HS24" s="138"/>
      <c r="HT24" s="13"/>
      <c r="HU24" s="135"/>
      <c r="HV24" s="13"/>
      <c r="HW24" s="8"/>
      <c r="HX24" s="13"/>
      <c r="HY24" s="13"/>
      <c r="HZ24" s="13"/>
      <c r="IA24" s="13"/>
      <c r="IB24" s="13"/>
      <c r="IC24" s="13"/>
      <c r="ID24" s="13"/>
      <c r="IE24" s="136"/>
      <c r="IF24" s="136"/>
      <c r="IG24" s="16"/>
      <c r="IH24" s="137"/>
      <c r="II24" s="138"/>
      <c r="IJ24" s="13"/>
      <c r="IK24" s="135"/>
      <c r="IL24" s="13"/>
      <c r="IM24" s="8"/>
      <c r="IN24" s="13"/>
      <c r="IO24" s="13"/>
      <c r="IP24" s="13"/>
      <c r="IQ24" s="13"/>
      <c r="IR24" s="13"/>
      <c r="IS24" s="13"/>
      <c r="IT24" s="13"/>
      <c r="IU24" s="136"/>
    </row>
    <row r="25" spans="1:255" ht="16.5" customHeight="1">
      <c r="A25" s="283" t="s">
        <v>69</v>
      </c>
      <c r="B25" s="284" t="s">
        <v>44</v>
      </c>
      <c r="C25" s="134"/>
      <c r="D25" s="134">
        <v>1</v>
      </c>
      <c r="E25" s="230"/>
      <c r="F25" s="134"/>
      <c r="G25" s="114">
        <v>2</v>
      </c>
      <c r="H25" s="134">
        <f>PRODUCT(G25,36)</f>
        <v>72</v>
      </c>
      <c r="I25" s="55">
        <f t="shared" si="2"/>
        <v>45</v>
      </c>
      <c r="J25" s="134">
        <v>15</v>
      </c>
      <c r="K25" s="134">
        <v>30</v>
      </c>
      <c r="L25" s="134"/>
      <c r="M25" s="285">
        <f t="shared" si="1"/>
        <v>27</v>
      </c>
      <c r="N25" s="81">
        <f>I25/15</f>
        <v>3</v>
      </c>
      <c r="O25" s="22"/>
      <c r="P25" s="66"/>
      <c r="Q25" s="286"/>
      <c r="R25" s="286">
        <f>G25/R7</f>
        <v>0.2222222222222222</v>
      </c>
      <c r="S25" s="287"/>
      <c r="T25" s="288"/>
      <c r="U25" s="289"/>
      <c r="V25" s="282"/>
      <c r="W25" s="8"/>
      <c r="X25" s="282"/>
      <c r="Y25" s="282"/>
      <c r="Z25" s="282"/>
      <c r="AA25" s="282"/>
      <c r="AB25" s="282"/>
      <c r="AC25" s="282"/>
      <c r="AD25" s="282"/>
      <c r="AE25" s="136"/>
      <c r="AF25" s="136"/>
      <c r="AG25" s="16"/>
      <c r="AH25" s="290"/>
      <c r="AI25" s="291"/>
      <c r="AJ25" s="282"/>
      <c r="AK25" s="289"/>
      <c r="AL25" s="282"/>
      <c r="AM25" s="8"/>
      <c r="AN25" s="282"/>
      <c r="AO25" s="282"/>
      <c r="AP25" s="282"/>
      <c r="AQ25" s="282"/>
      <c r="AR25" s="282"/>
      <c r="AS25" s="282"/>
      <c r="AT25" s="282"/>
      <c r="AU25" s="136"/>
      <c r="AV25" s="136"/>
      <c r="AW25" s="16"/>
      <c r="AX25" s="290"/>
      <c r="AY25" s="291"/>
      <c r="AZ25" s="282"/>
      <c r="BA25" s="289"/>
      <c r="BB25" s="282"/>
      <c r="BC25" s="8"/>
      <c r="BD25" s="282"/>
      <c r="BE25" s="282"/>
      <c r="BF25" s="282"/>
      <c r="BG25" s="282"/>
      <c r="BH25" s="282"/>
      <c r="BI25" s="282"/>
      <c r="BJ25" s="282"/>
      <c r="BK25" s="136"/>
      <c r="BL25" s="136"/>
      <c r="BM25" s="16"/>
      <c r="BN25" s="290"/>
      <c r="BO25" s="291"/>
      <c r="BP25" s="282"/>
      <c r="BQ25" s="289"/>
      <c r="BR25" s="282"/>
      <c r="BS25" s="8"/>
      <c r="BT25" s="282"/>
      <c r="BU25" s="282"/>
      <c r="BV25" s="282"/>
      <c r="BW25" s="282"/>
      <c r="BX25" s="282"/>
      <c r="BY25" s="282"/>
      <c r="BZ25" s="282"/>
      <c r="CA25" s="136"/>
      <c r="CB25" s="136"/>
      <c r="CC25" s="16"/>
      <c r="CD25" s="290"/>
      <c r="CE25" s="291"/>
      <c r="CF25" s="282"/>
      <c r="CG25" s="289"/>
      <c r="CH25" s="282"/>
      <c r="CI25" s="8"/>
      <c r="CJ25" s="282"/>
      <c r="CK25" s="282"/>
      <c r="CL25" s="282"/>
      <c r="CM25" s="282"/>
      <c r="CN25" s="282"/>
      <c r="CO25" s="282"/>
      <c r="CP25" s="282"/>
      <c r="CQ25" s="136"/>
      <c r="CR25" s="136"/>
      <c r="CS25" s="16"/>
      <c r="CT25" s="290"/>
      <c r="CU25" s="291"/>
      <c r="CV25" s="282"/>
      <c r="CW25" s="289"/>
      <c r="CX25" s="282"/>
      <c r="CY25" s="8"/>
      <c r="CZ25" s="282"/>
      <c r="DA25" s="282"/>
      <c r="DB25" s="282"/>
      <c r="DC25" s="282"/>
      <c r="DD25" s="282"/>
      <c r="DE25" s="282"/>
      <c r="DF25" s="282"/>
      <c r="DG25" s="136"/>
      <c r="DH25" s="136"/>
      <c r="DI25" s="16"/>
      <c r="DJ25" s="290"/>
      <c r="DK25" s="291"/>
      <c r="DL25" s="282"/>
      <c r="DM25" s="289"/>
      <c r="DN25" s="282"/>
      <c r="DO25" s="8"/>
      <c r="DP25" s="282"/>
      <c r="DQ25" s="282"/>
      <c r="DR25" s="282"/>
      <c r="DS25" s="282"/>
      <c r="DT25" s="282"/>
      <c r="DU25" s="282"/>
      <c r="DV25" s="282"/>
      <c r="DW25" s="136"/>
      <c r="DX25" s="136"/>
      <c r="DY25" s="16"/>
      <c r="DZ25" s="290"/>
      <c r="EA25" s="291"/>
      <c r="EB25" s="282"/>
      <c r="EC25" s="289"/>
      <c r="ED25" s="282"/>
      <c r="EE25" s="8"/>
      <c r="EF25" s="282"/>
      <c r="EG25" s="282"/>
      <c r="EH25" s="282"/>
      <c r="EI25" s="282"/>
      <c r="EJ25" s="282"/>
      <c r="EK25" s="282"/>
      <c r="EL25" s="282"/>
      <c r="EM25" s="136"/>
      <c r="EN25" s="136"/>
      <c r="EO25" s="16"/>
      <c r="EP25" s="290"/>
      <c r="EQ25" s="291"/>
      <c r="ER25" s="282"/>
      <c r="ES25" s="289"/>
      <c r="ET25" s="282"/>
      <c r="EU25" s="8"/>
      <c r="EV25" s="282"/>
      <c r="EW25" s="282"/>
      <c r="EX25" s="282"/>
      <c r="EY25" s="282"/>
      <c r="EZ25" s="282"/>
      <c r="FA25" s="282"/>
      <c r="FB25" s="282"/>
      <c r="FC25" s="136"/>
      <c r="FD25" s="136"/>
      <c r="FE25" s="16"/>
      <c r="FF25" s="290"/>
      <c r="FG25" s="291"/>
      <c r="FH25" s="282"/>
      <c r="FI25" s="289"/>
      <c r="FJ25" s="282"/>
      <c r="FK25" s="8"/>
      <c r="FL25" s="282"/>
      <c r="FM25" s="282"/>
      <c r="FN25" s="282"/>
      <c r="FO25" s="282"/>
      <c r="FP25" s="282"/>
      <c r="FQ25" s="282"/>
      <c r="FR25" s="282"/>
      <c r="FS25" s="136"/>
      <c r="FT25" s="136"/>
      <c r="FU25" s="16"/>
      <c r="FV25" s="290"/>
      <c r="FW25" s="291"/>
      <c r="FX25" s="282"/>
      <c r="FY25" s="289"/>
      <c r="FZ25" s="282"/>
      <c r="GA25" s="8"/>
      <c r="GB25" s="282"/>
      <c r="GC25" s="282"/>
      <c r="GD25" s="282"/>
      <c r="GE25" s="282"/>
      <c r="GF25" s="282"/>
      <c r="GG25" s="282"/>
      <c r="GH25" s="282"/>
      <c r="GI25" s="136"/>
      <c r="GJ25" s="136"/>
      <c r="GK25" s="16"/>
      <c r="GL25" s="290"/>
      <c r="GM25" s="291"/>
      <c r="GN25" s="282"/>
      <c r="GO25" s="289"/>
      <c r="GP25" s="282"/>
      <c r="GQ25" s="8"/>
      <c r="GR25" s="282"/>
      <c r="GS25" s="282"/>
      <c r="GT25" s="282"/>
      <c r="GU25" s="282"/>
      <c r="GV25" s="282"/>
      <c r="GW25" s="282"/>
      <c r="GX25" s="282"/>
      <c r="GY25" s="136"/>
      <c r="GZ25" s="136"/>
      <c r="HA25" s="16"/>
      <c r="HB25" s="290"/>
      <c r="HC25" s="291"/>
      <c r="HD25" s="282"/>
      <c r="HE25" s="289"/>
      <c r="HF25" s="282"/>
      <c r="HG25" s="8"/>
      <c r="HH25" s="282"/>
      <c r="HI25" s="282"/>
      <c r="HJ25" s="282"/>
      <c r="HK25" s="282"/>
      <c r="HL25" s="282"/>
      <c r="HM25" s="282"/>
      <c r="HN25" s="282"/>
      <c r="HO25" s="136"/>
      <c r="HP25" s="136"/>
      <c r="HQ25" s="16"/>
      <c r="HR25" s="290"/>
      <c r="HS25" s="291"/>
      <c r="HT25" s="282"/>
      <c r="HU25" s="289"/>
      <c r="HV25" s="282"/>
      <c r="HW25" s="8"/>
      <c r="HX25" s="282"/>
      <c r="HY25" s="282"/>
      <c r="HZ25" s="282"/>
      <c r="IA25" s="282"/>
      <c r="IB25" s="282"/>
      <c r="IC25" s="282"/>
      <c r="ID25" s="282"/>
      <c r="IE25" s="136"/>
      <c r="IF25" s="136"/>
      <c r="IG25" s="16"/>
      <c r="IH25" s="290"/>
      <c r="II25" s="291"/>
      <c r="IJ25" s="282"/>
      <c r="IK25" s="289"/>
      <c r="IL25" s="282"/>
      <c r="IM25" s="8"/>
      <c r="IN25" s="282"/>
      <c r="IO25" s="282"/>
      <c r="IP25" s="282"/>
      <c r="IQ25" s="282"/>
      <c r="IR25" s="282"/>
      <c r="IS25" s="282"/>
      <c r="IT25" s="282"/>
      <c r="IU25" s="136"/>
    </row>
    <row r="26" spans="1:255" ht="16.5" customHeight="1">
      <c r="A26" s="126" t="s">
        <v>98</v>
      </c>
      <c r="B26" s="130" t="s">
        <v>44</v>
      </c>
      <c r="C26" s="21"/>
      <c r="D26" s="21">
        <v>2</v>
      </c>
      <c r="E26" s="23"/>
      <c r="F26" s="21"/>
      <c r="G26" s="114">
        <v>2</v>
      </c>
      <c r="H26" s="21">
        <f>PRODUCT(G26,36)</f>
        <v>72</v>
      </c>
      <c r="I26" s="55">
        <v>36</v>
      </c>
      <c r="J26" s="134">
        <v>18</v>
      </c>
      <c r="K26" s="134">
        <v>18</v>
      </c>
      <c r="L26" s="21"/>
      <c r="M26" s="127">
        <f t="shared" si="1"/>
        <v>36</v>
      </c>
      <c r="N26" s="81"/>
      <c r="O26" s="22">
        <f>I26/9</f>
        <v>4</v>
      </c>
      <c r="P26" s="167"/>
      <c r="Q26" s="128"/>
      <c r="R26" s="128"/>
      <c r="S26" s="34">
        <f>G26/S7</f>
        <v>0.18181818181818182</v>
      </c>
      <c r="T26" s="129"/>
      <c r="U26" s="13"/>
      <c r="V26" s="13"/>
      <c r="W26" s="8"/>
      <c r="X26" s="13"/>
      <c r="Y26" s="13"/>
      <c r="Z26" s="13"/>
      <c r="AA26" s="13"/>
      <c r="AB26" s="13"/>
      <c r="AC26" s="13"/>
      <c r="AD26" s="13"/>
      <c r="AE26" s="136"/>
      <c r="AF26" s="136"/>
      <c r="AG26" s="16"/>
      <c r="AH26" s="137"/>
      <c r="AI26" s="138"/>
      <c r="AJ26" s="13"/>
      <c r="AK26" s="13"/>
      <c r="AL26" s="13"/>
      <c r="AM26" s="8"/>
      <c r="AN26" s="13"/>
      <c r="AO26" s="13"/>
      <c r="AP26" s="13"/>
      <c r="AQ26" s="13"/>
      <c r="AR26" s="13"/>
      <c r="AS26" s="13"/>
      <c r="AT26" s="13"/>
      <c r="AU26" s="136"/>
      <c r="AV26" s="136"/>
      <c r="AW26" s="16"/>
      <c r="AX26" s="137"/>
      <c r="AY26" s="138"/>
      <c r="AZ26" s="13"/>
      <c r="BA26" s="13"/>
      <c r="BB26" s="13"/>
      <c r="BC26" s="8"/>
      <c r="BD26" s="13"/>
      <c r="BE26" s="13"/>
      <c r="BF26" s="13"/>
      <c r="BG26" s="13"/>
      <c r="BH26" s="13"/>
      <c r="BI26" s="13"/>
      <c r="BJ26" s="13"/>
      <c r="BK26" s="136"/>
      <c r="BL26" s="136"/>
      <c r="BM26" s="16"/>
      <c r="BN26" s="137"/>
      <c r="BO26" s="138"/>
      <c r="BP26" s="13"/>
      <c r="BQ26" s="13"/>
      <c r="BR26" s="13"/>
      <c r="BS26" s="8"/>
      <c r="BT26" s="13"/>
      <c r="BU26" s="13"/>
      <c r="BV26" s="13"/>
      <c r="BW26" s="13"/>
      <c r="BX26" s="13"/>
      <c r="BY26" s="13"/>
      <c r="BZ26" s="13"/>
      <c r="CA26" s="136"/>
      <c r="CB26" s="136"/>
      <c r="CC26" s="16"/>
      <c r="CD26" s="137"/>
      <c r="CE26" s="138"/>
      <c r="CF26" s="13"/>
      <c r="CG26" s="13"/>
      <c r="CH26" s="13"/>
      <c r="CI26" s="8"/>
      <c r="CJ26" s="13"/>
      <c r="CK26" s="13"/>
      <c r="CL26" s="13"/>
      <c r="CM26" s="13"/>
      <c r="CN26" s="13"/>
      <c r="CO26" s="13"/>
      <c r="CP26" s="13"/>
      <c r="CQ26" s="136"/>
      <c r="CR26" s="136"/>
      <c r="CS26" s="16"/>
      <c r="CT26" s="137"/>
      <c r="CU26" s="138"/>
      <c r="CV26" s="13"/>
      <c r="CW26" s="13"/>
      <c r="CX26" s="13"/>
      <c r="CY26" s="8"/>
      <c r="CZ26" s="13"/>
      <c r="DA26" s="13"/>
      <c r="DB26" s="13"/>
      <c r="DC26" s="13"/>
      <c r="DD26" s="13"/>
      <c r="DE26" s="13"/>
      <c r="DF26" s="13"/>
      <c r="DG26" s="136"/>
      <c r="DH26" s="136"/>
      <c r="DI26" s="16"/>
      <c r="DJ26" s="137"/>
      <c r="DK26" s="138"/>
      <c r="DL26" s="13"/>
      <c r="DM26" s="13"/>
      <c r="DN26" s="13"/>
      <c r="DO26" s="8"/>
      <c r="DP26" s="13"/>
      <c r="DQ26" s="13"/>
      <c r="DR26" s="13"/>
      <c r="DS26" s="13"/>
      <c r="DT26" s="13"/>
      <c r="DU26" s="13"/>
      <c r="DV26" s="13"/>
      <c r="DW26" s="136"/>
      <c r="DX26" s="136"/>
      <c r="DY26" s="16"/>
      <c r="DZ26" s="137"/>
      <c r="EA26" s="138"/>
      <c r="EB26" s="13"/>
      <c r="EC26" s="13"/>
      <c r="ED26" s="13"/>
      <c r="EE26" s="8"/>
      <c r="EF26" s="13"/>
      <c r="EG26" s="13"/>
      <c r="EH26" s="13"/>
      <c r="EI26" s="13"/>
      <c r="EJ26" s="13"/>
      <c r="EK26" s="13"/>
      <c r="EL26" s="13"/>
      <c r="EM26" s="136"/>
      <c r="EN26" s="136"/>
      <c r="EO26" s="16"/>
      <c r="EP26" s="137"/>
      <c r="EQ26" s="138"/>
      <c r="ER26" s="13"/>
      <c r="ES26" s="13"/>
      <c r="ET26" s="13"/>
      <c r="EU26" s="8"/>
      <c r="EV26" s="13"/>
      <c r="EW26" s="13"/>
      <c r="EX26" s="13"/>
      <c r="EY26" s="13"/>
      <c r="EZ26" s="13"/>
      <c r="FA26" s="13"/>
      <c r="FB26" s="13"/>
      <c r="FC26" s="136"/>
      <c r="FD26" s="136"/>
      <c r="FE26" s="16"/>
      <c r="FF26" s="137"/>
      <c r="FG26" s="138"/>
      <c r="FH26" s="13"/>
      <c r="FI26" s="13"/>
      <c r="FJ26" s="13"/>
      <c r="FK26" s="8"/>
      <c r="FL26" s="13"/>
      <c r="FM26" s="13"/>
      <c r="FN26" s="13"/>
      <c r="FO26" s="13"/>
      <c r="FP26" s="13"/>
      <c r="FQ26" s="13"/>
      <c r="FR26" s="13"/>
      <c r="FS26" s="136"/>
      <c r="FT26" s="136"/>
      <c r="FU26" s="16"/>
      <c r="FV26" s="137"/>
      <c r="FW26" s="138"/>
      <c r="FX26" s="13"/>
      <c r="FY26" s="13"/>
      <c r="FZ26" s="13"/>
      <c r="GA26" s="8"/>
      <c r="GB26" s="13"/>
      <c r="GC26" s="13"/>
      <c r="GD26" s="13"/>
      <c r="GE26" s="13"/>
      <c r="GF26" s="13"/>
      <c r="GG26" s="13"/>
      <c r="GH26" s="13"/>
      <c r="GI26" s="136"/>
      <c r="GJ26" s="136"/>
      <c r="GK26" s="16"/>
      <c r="GL26" s="137"/>
      <c r="GM26" s="138"/>
      <c r="GN26" s="13"/>
      <c r="GO26" s="13"/>
      <c r="GP26" s="13"/>
      <c r="GQ26" s="8"/>
      <c r="GR26" s="13"/>
      <c r="GS26" s="13"/>
      <c r="GT26" s="13"/>
      <c r="GU26" s="13"/>
      <c r="GV26" s="13"/>
      <c r="GW26" s="13"/>
      <c r="GX26" s="13"/>
      <c r="GY26" s="136"/>
      <c r="GZ26" s="136"/>
      <c r="HA26" s="16"/>
      <c r="HB26" s="137"/>
      <c r="HC26" s="138"/>
      <c r="HD26" s="13"/>
      <c r="HE26" s="13"/>
      <c r="HF26" s="13"/>
      <c r="HG26" s="8"/>
      <c r="HH26" s="13"/>
      <c r="HI26" s="13"/>
      <c r="HJ26" s="13"/>
      <c r="HK26" s="13"/>
      <c r="HL26" s="13"/>
      <c r="HM26" s="13"/>
      <c r="HN26" s="13"/>
      <c r="HO26" s="136"/>
      <c r="HP26" s="136"/>
      <c r="HQ26" s="16"/>
      <c r="HR26" s="137"/>
      <c r="HS26" s="138"/>
      <c r="HT26" s="13"/>
      <c r="HU26" s="13"/>
      <c r="HV26" s="13"/>
      <c r="HW26" s="8"/>
      <c r="HX26" s="13"/>
      <c r="HY26" s="13"/>
      <c r="HZ26" s="13"/>
      <c r="IA26" s="13"/>
      <c r="IB26" s="13"/>
      <c r="IC26" s="13"/>
      <c r="ID26" s="13"/>
      <c r="IE26" s="136"/>
      <c r="IF26" s="136"/>
      <c r="IG26" s="16"/>
      <c r="IH26" s="137"/>
      <c r="II26" s="138"/>
      <c r="IJ26" s="13"/>
      <c r="IK26" s="13"/>
      <c r="IL26" s="13"/>
      <c r="IM26" s="8"/>
      <c r="IN26" s="13"/>
      <c r="IO26" s="13"/>
      <c r="IP26" s="13"/>
      <c r="IQ26" s="13"/>
      <c r="IR26" s="13"/>
      <c r="IS26" s="13"/>
      <c r="IT26" s="13"/>
      <c r="IU26" s="136"/>
    </row>
    <row r="27" spans="1:20" ht="25.5" customHeight="1">
      <c r="A27" s="139" t="s">
        <v>63</v>
      </c>
      <c r="B27" s="140" t="s">
        <v>57</v>
      </c>
      <c r="C27" s="30">
        <v>1</v>
      </c>
      <c r="D27" s="30"/>
      <c r="E27" s="30"/>
      <c r="F27" s="30"/>
      <c r="G27" s="245">
        <v>3</v>
      </c>
      <c r="H27" s="30">
        <f>PRODUCT(G27,36)</f>
        <v>108</v>
      </c>
      <c r="I27" s="55">
        <f t="shared" si="2"/>
        <v>45</v>
      </c>
      <c r="J27" s="62">
        <v>45</v>
      </c>
      <c r="K27" s="30"/>
      <c r="L27" s="30"/>
      <c r="M27" s="141">
        <f t="shared" si="1"/>
        <v>63</v>
      </c>
      <c r="N27" s="118">
        <f>I27/15</f>
        <v>3</v>
      </c>
      <c r="O27" s="31"/>
      <c r="P27" s="68"/>
      <c r="Q27" s="128">
        <f>G27/Q7</f>
        <v>0.3333333333333333</v>
      </c>
      <c r="R27" s="128"/>
      <c r="S27" s="34"/>
      <c r="T27" s="129"/>
    </row>
    <row r="28" spans="1:20" ht="31.5" customHeight="1">
      <c r="A28" s="227" t="s">
        <v>99</v>
      </c>
      <c r="B28" s="228" t="s">
        <v>52</v>
      </c>
      <c r="C28" s="229"/>
      <c r="D28" s="23">
        <v>2</v>
      </c>
      <c r="E28" s="23"/>
      <c r="F28" s="23"/>
      <c r="G28" s="243">
        <v>2</v>
      </c>
      <c r="H28" s="134">
        <f>PRODUCT(G28,36)</f>
        <v>72</v>
      </c>
      <c r="I28" s="134">
        <f>SUM(J28+K28+L28)</f>
        <v>36</v>
      </c>
      <c r="J28" s="230">
        <v>18</v>
      </c>
      <c r="K28" s="230"/>
      <c r="L28" s="230">
        <v>18</v>
      </c>
      <c r="M28" s="21">
        <f>H28-I28</f>
        <v>36</v>
      </c>
      <c r="N28" s="22"/>
      <c r="O28" s="22">
        <f>I28/9</f>
        <v>4</v>
      </c>
      <c r="P28" s="164"/>
      <c r="Q28" s="142"/>
      <c r="R28" s="142"/>
      <c r="S28" s="38">
        <f>G28/S7</f>
        <v>0.18181818181818182</v>
      </c>
      <c r="T28" s="47"/>
    </row>
    <row r="29" spans="1:20" ht="40.5" customHeight="1">
      <c r="A29" s="126" t="s">
        <v>64</v>
      </c>
      <c r="B29" s="184" t="s">
        <v>53</v>
      </c>
      <c r="C29" s="21">
        <v>1</v>
      </c>
      <c r="D29" s="21"/>
      <c r="E29" s="21"/>
      <c r="F29" s="21"/>
      <c r="G29" s="243">
        <v>6</v>
      </c>
      <c r="H29" s="21">
        <f t="shared" si="0"/>
        <v>216</v>
      </c>
      <c r="I29" s="134">
        <f t="shared" si="2"/>
        <v>75</v>
      </c>
      <c r="J29" s="21">
        <v>45</v>
      </c>
      <c r="K29" s="21"/>
      <c r="L29" s="21">
        <v>30</v>
      </c>
      <c r="M29" s="21">
        <f t="shared" si="1"/>
        <v>141</v>
      </c>
      <c r="N29" s="22">
        <f>I29/15</f>
        <v>5</v>
      </c>
      <c r="O29" s="22"/>
      <c r="P29" s="66"/>
      <c r="Q29" s="132"/>
      <c r="R29" s="132">
        <f>G29/R7</f>
        <v>0.6666666666666666</v>
      </c>
      <c r="S29" s="133"/>
      <c r="T29" s="46"/>
    </row>
    <row r="30" spans="1:20" s="7" customFormat="1" ht="63.75" thickBot="1">
      <c r="A30" s="139" t="s">
        <v>65</v>
      </c>
      <c r="B30" s="226" t="s">
        <v>113</v>
      </c>
      <c r="C30" s="30"/>
      <c r="D30" s="30"/>
      <c r="E30" s="30"/>
      <c r="F30" s="30">
        <v>2</v>
      </c>
      <c r="G30" s="245">
        <v>1.5</v>
      </c>
      <c r="H30" s="62">
        <f t="shared" si="0"/>
        <v>54</v>
      </c>
      <c r="I30" s="277">
        <f t="shared" si="2"/>
        <v>18</v>
      </c>
      <c r="J30" s="62"/>
      <c r="K30" s="62"/>
      <c r="L30" s="62">
        <v>18</v>
      </c>
      <c r="M30" s="141">
        <f t="shared" si="1"/>
        <v>36</v>
      </c>
      <c r="N30" s="118"/>
      <c r="O30" s="31">
        <f>I30/9</f>
        <v>2</v>
      </c>
      <c r="P30" s="68"/>
      <c r="Q30" s="146"/>
      <c r="R30" s="146"/>
      <c r="S30" s="147">
        <f>G30/S7</f>
        <v>0.13636363636363635</v>
      </c>
      <c r="T30" s="64"/>
    </row>
    <row r="31" spans="1:20" s="7" customFormat="1" ht="19.5" customHeight="1" thickBot="1">
      <c r="A31" s="386" t="s">
        <v>38</v>
      </c>
      <c r="B31" s="387"/>
      <c r="C31" s="90"/>
      <c r="D31" s="90"/>
      <c r="E31" s="90"/>
      <c r="F31" s="90"/>
      <c r="G31" s="91">
        <f>G19+G20+G21+G24+G27+G28+G29+G30</f>
        <v>23.5</v>
      </c>
      <c r="H31" s="91">
        <f aca="true" t="shared" si="3" ref="H31:M31">SUM(H19:H30)-H24-H21</f>
        <v>846</v>
      </c>
      <c r="I31" s="91">
        <f t="shared" si="3"/>
        <v>389</v>
      </c>
      <c r="J31" s="91">
        <f t="shared" si="3"/>
        <v>227</v>
      </c>
      <c r="K31" s="91">
        <f t="shared" si="3"/>
        <v>48</v>
      </c>
      <c r="L31" s="91">
        <f t="shared" si="3"/>
        <v>114</v>
      </c>
      <c r="M31" s="91">
        <f t="shared" si="3"/>
        <v>457</v>
      </c>
      <c r="N31" s="317">
        <f>SUM(N19:N30)</f>
        <v>16.933333333333334</v>
      </c>
      <c r="O31" s="91">
        <f>SUM(O19:O30)</f>
        <v>15</v>
      </c>
      <c r="P31" s="215"/>
      <c r="Q31" s="208">
        <f>SUM(Q19:Q30)</f>
        <v>0.3333333333333333</v>
      </c>
      <c r="R31" s="84">
        <f>SUM(R19:R30)</f>
        <v>1.2222222222222223</v>
      </c>
      <c r="S31" s="84">
        <f>SUM(S19:S30)</f>
        <v>0.8636363636363636</v>
      </c>
      <c r="T31" s="71">
        <f>SUM(T19:T30)</f>
        <v>0</v>
      </c>
    </row>
    <row r="32" spans="1:20" s="7" customFormat="1" ht="19.5" customHeight="1" thickBot="1">
      <c r="A32" s="392" t="s">
        <v>91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4"/>
      <c r="R32" s="394"/>
      <c r="S32" s="394"/>
      <c r="T32" s="395"/>
    </row>
    <row r="33" spans="1:20" s="7" customFormat="1" ht="19.5" customHeight="1">
      <c r="A33" s="196">
        <v>1</v>
      </c>
      <c r="B33" s="197" t="s">
        <v>105</v>
      </c>
      <c r="C33" s="149"/>
      <c r="D33" s="198">
        <v>1</v>
      </c>
      <c r="E33" s="149"/>
      <c r="F33" s="149"/>
      <c r="G33" s="237">
        <v>4.5</v>
      </c>
      <c r="H33" s="238">
        <f aca="true" t="shared" si="4" ref="H33:H40">PRODUCT(G33,36)</f>
        <v>162</v>
      </c>
      <c r="I33" s="149"/>
      <c r="J33" s="149"/>
      <c r="K33" s="149"/>
      <c r="L33" s="149"/>
      <c r="M33" s="149"/>
      <c r="N33" s="149"/>
      <c r="O33" s="149"/>
      <c r="P33" s="150"/>
      <c r="Q33" s="151"/>
      <c r="R33" s="151"/>
      <c r="S33" s="148"/>
      <c r="T33" s="152"/>
    </row>
    <row r="34" spans="1:20" s="7" customFormat="1" ht="16.5" customHeight="1">
      <c r="A34" s="153" t="s">
        <v>97</v>
      </c>
      <c r="B34" s="154" t="s">
        <v>104</v>
      </c>
      <c r="C34" s="155"/>
      <c r="D34" s="155"/>
      <c r="E34" s="155"/>
      <c r="F34" s="155"/>
      <c r="G34" s="239">
        <f>G35+G36</f>
        <v>4</v>
      </c>
      <c r="H34" s="240">
        <f t="shared" si="4"/>
        <v>144</v>
      </c>
      <c r="I34" s="55"/>
      <c r="J34" s="157"/>
      <c r="K34" s="157"/>
      <c r="L34" s="157"/>
      <c r="M34" s="21"/>
      <c r="N34" s="22"/>
      <c r="O34" s="158"/>
      <c r="P34" s="70"/>
      <c r="Q34" s="132"/>
      <c r="R34" s="132"/>
      <c r="S34" s="125"/>
      <c r="T34" s="124"/>
    </row>
    <row r="35" spans="1:20" s="7" customFormat="1" ht="16.5" customHeight="1">
      <c r="A35" s="153" t="s">
        <v>71</v>
      </c>
      <c r="B35" s="154" t="s">
        <v>104</v>
      </c>
      <c r="C35" s="155"/>
      <c r="D35" s="155"/>
      <c r="E35" s="155"/>
      <c r="F35" s="155"/>
      <c r="G35" s="156">
        <v>2.5</v>
      </c>
      <c r="H35" s="134">
        <f t="shared" si="4"/>
        <v>90</v>
      </c>
      <c r="I35" s="55"/>
      <c r="J35" s="157"/>
      <c r="K35" s="157"/>
      <c r="L35" s="157"/>
      <c r="M35" s="21"/>
      <c r="N35" s="22"/>
      <c r="O35" s="158"/>
      <c r="P35" s="70"/>
      <c r="Q35" s="132">
        <f>G35/Q7</f>
        <v>0.2777777777777778</v>
      </c>
      <c r="R35" s="132"/>
      <c r="S35" s="125"/>
      <c r="T35" s="124"/>
    </row>
    <row r="36" spans="1:20" s="7" customFormat="1" ht="16.5" customHeight="1">
      <c r="A36" s="153" t="s">
        <v>72</v>
      </c>
      <c r="B36" s="154" t="s">
        <v>104</v>
      </c>
      <c r="C36" s="155"/>
      <c r="D36" s="159">
        <v>2</v>
      </c>
      <c r="E36" s="155"/>
      <c r="F36" s="155"/>
      <c r="G36" s="156">
        <v>1.5</v>
      </c>
      <c r="H36" s="134">
        <f t="shared" si="4"/>
        <v>54</v>
      </c>
      <c r="I36" s="55"/>
      <c r="J36" s="157"/>
      <c r="K36" s="157"/>
      <c r="L36" s="157"/>
      <c r="M36" s="21"/>
      <c r="N36" s="22"/>
      <c r="O36" s="158"/>
      <c r="P36" s="70"/>
      <c r="Q36" s="132"/>
      <c r="R36" s="132"/>
      <c r="S36" s="125">
        <f>G36/S7</f>
        <v>0.13636363636363635</v>
      </c>
      <c r="T36" s="124"/>
    </row>
    <row r="37" spans="1:255" s="7" customFormat="1" ht="21.75" customHeight="1">
      <c r="A37" s="160">
        <v>3</v>
      </c>
      <c r="B37" s="161" t="s">
        <v>47</v>
      </c>
      <c r="C37" s="162"/>
      <c r="D37" s="162"/>
      <c r="E37" s="163">
        <v>15</v>
      </c>
      <c r="F37" s="162"/>
      <c r="G37" s="241">
        <f>G38+G39</f>
        <v>5</v>
      </c>
      <c r="H37" s="240">
        <f t="shared" si="4"/>
        <v>180</v>
      </c>
      <c r="I37" s="134"/>
      <c r="J37" s="162"/>
      <c r="K37" s="162"/>
      <c r="L37" s="162"/>
      <c r="M37" s="21"/>
      <c r="N37" s="170"/>
      <c r="O37" s="164"/>
      <c r="P37" s="66"/>
      <c r="Q37" s="132"/>
      <c r="R37" s="132"/>
      <c r="S37" s="133"/>
      <c r="T37" s="46"/>
      <c r="U37" s="135"/>
      <c r="V37" s="13"/>
      <c r="W37" s="165"/>
      <c r="X37" s="13"/>
      <c r="Y37" s="13"/>
      <c r="Z37" s="136"/>
      <c r="AA37" s="13"/>
      <c r="AB37" s="136"/>
      <c r="AC37" s="135"/>
      <c r="AD37" s="13"/>
      <c r="AE37" s="136"/>
      <c r="AF37" s="136"/>
      <c r="AG37" s="16"/>
      <c r="AH37" s="13"/>
      <c r="AI37" s="138"/>
      <c r="AJ37" s="13"/>
      <c r="AK37" s="135"/>
      <c r="AL37" s="13"/>
      <c r="AM37" s="165"/>
      <c r="AN37" s="13"/>
      <c r="AO37" s="13"/>
      <c r="AP37" s="136"/>
      <c r="AQ37" s="13"/>
      <c r="AR37" s="136"/>
      <c r="AS37" s="135"/>
      <c r="AT37" s="13"/>
      <c r="AU37" s="136"/>
      <c r="AV37" s="136"/>
      <c r="AW37" s="16"/>
      <c r="AX37" s="13"/>
      <c r="AY37" s="138"/>
      <c r="AZ37" s="13"/>
      <c r="BA37" s="135"/>
      <c r="BB37" s="13"/>
      <c r="BC37" s="165"/>
      <c r="BD37" s="13"/>
      <c r="BE37" s="13"/>
      <c r="BF37" s="136"/>
      <c r="BG37" s="13"/>
      <c r="BH37" s="136"/>
      <c r="BI37" s="135"/>
      <c r="BJ37" s="13"/>
      <c r="BK37" s="136"/>
      <c r="BL37" s="136"/>
      <c r="BM37" s="16"/>
      <c r="BN37" s="13"/>
      <c r="BO37" s="138"/>
      <c r="BP37" s="13"/>
      <c r="BQ37" s="135"/>
      <c r="BR37" s="13"/>
      <c r="BS37" s="165"/>
      <c r="BT37" s="13"/>
      <c r="BU37" s="13"/>
      <c r="BV37" s="136"/>
      <c r="BW37" s="13"/>
      <c r="BX37" s="136"/>
      <c r="BY37" s="135"/>
      <c r="BZ37" s="13"/>
      <c r="CA37" s="136"/>
      <c r="CB37" s="136"/>
      <c r="CC37" s="16"/>
      <c r="CD37" s="13"/>
      <c r="CE37" s="138"/>
      <c r="CF37" s="13"/>
      <c r="CG37" s="135"/>
      <c r="CH37" s="13"/>
      <c r="CI37" s="165"/>
      <c r="CJ37" s="13"/>
      <c r="CK37" s="13"/>
      <c r="CL37" s="136"/>
      <c r="CM37" s="13"/>
      <c r="CN37" s="136"/>
      <c r="CO37" s="135"/>
      <c r="CP37" s="13"/>
      <c r="CQ37" s="136"/>
      <c r="CR37" s="136"/>
      <c r="CS37" s="16"/>
      <c r="CT37" s="13"/>
      <c r="CU37" s="138"/>
      <c r="CV37" s="13"/>
      <c r="CW37" s="135"/>
      <c r="CX37" s="13"/>
      <c r="CY37" s="165"/>
      <c r="CZ37" s="13"/>
      <c r="DA37" s="13"/>
      <c r="DB37" s="136"/>
      <c r="DC37" s="13"/>
      <c r="DD37" s="136"/>
      <c r="DE37" s="135"/>
      <c r="DF37" s="13"/>
      <c r="DG37" s="136"/>
      <c r="DH37" s="136"/>
      <c r="DI37" s="16"/>
      <c r="DJ37" s="13"/>
      <c r="DK37" s="138"/>
      <c r="DL37" s="13"/>
      <c r="DM37" s="135"/>
      <c r="DN37" s="13"/>
      <c r="DO37" s="165"/>
      <c r="DP37" s="13"/>
      <c r="DQ37" s="13"/>
      <c r="DR37" s="136"/>
      <c r="DS37" s="13"/>
      <c r="DT37" s="136"/>
      <c r="DU37" s="135"/>
      <c r="DV37" s="13"/>
      <c r="DW37" s="136"/>
      <c r="DX37" s="136"/>
      <c r="DY37" s="16"/>
      <c r="DZ37" s="13"/>
      <c r="EA37" s="138"/>
      <c r="EB37" s="13"/>
      <c r="EC37" s="135"/>
      <c r="ED37" s="13"/>
      <c r="EE37" s="165"/>
      <c r="EF37" s="13"/>
      <c r="EG37" s="13"/>
      <c r="EH37" s="136"/>
      <c r="EI37" s="13"/>
      <c r="EJ37" s="136"/>
      <c r="EK37" s="135"/>
      <c r="EL37" s="13"/>
      <c r="EM37" s="136"/>
      <c r="EN37" s="136"/>
      <c r="EO37" s="16"/>
      <c r="EP37" s="13"/>
      <c r="EQ37" s="138"/>
      <c r="ER37" s="13"/>
      <c r="ES37" s="135"/>
      <c r="ET37" s="13"/>
      <c r="EU37" s="165"/>
      <c r="EV37" s="13"/>
      <c r="EW37" s="13"/>
      <c r="EX37" s="136"/>
      <c r="EY37" s="13"/>
      <c r="EZ37" s="136"/>
      <c r="FA37" s="135"/>
      <c r="FB37" s="13"/>
      <c r="FC37" s="136"/>
      <c r="FD37" s="136"/>
      <c r="FE37" s="16"/>
      <c r="FF37" s="13"/>
      <c r="FG37" s="138"/>
      <c r="FH37" s="13"/>
      <c r="FI37" s="135"/>
      <c r="FJ37" s="13"/>
      <c r="FK37" s="165"/>
      <c r="FL37" s="13"/>
      <c r="FM37" s="13"/>
      <c r="FN37" s="136"/>
      <c r="FO37" s="13"/>
      <c r="FP37" s="136"/>
      <c r="FQ37" s="135"/>
      <c r="FR37" s="13"/>
      <c r="FS37" s="136"/>
      <c r="FT37" s="136"/>
      <c r="FU37" s="16"/>
      <c r="FV37" s="13"/>
      <c r="FW37" s="138"/>
      <c r="FX37" s="13"/>
      <c r="FY37" s="135"/>
      <c r="FZ37" s="13"/>
      <c r="GA37" s="165"/>
      <c r="GB37" s="13"/>
      <c r="GC37" s="13"/>
      <c r="GD37" s="136"/>
      <c r="GE37" s="13"/>
      <c r="GF37" s="136"/>
      <c r="GG37" s="135"/>
      <c r="GH37" s="13"/>
      <c r="GI37" s="136"/>
      <c r="GJ37" s="136"/>
      <c r="GK37" s="16"/>
      <c r="GL37" s="13"/>
      <c r="GM37" s="138"/>
      <c r="GN37" s="13"/>
      <c r="GO37" s="135"/>
      <c r="GP37" s="13"/>
      <c r="GQ37" s="165"/>
      <c r="GR37" s="13"/>
      <c r="GS37" s="13"/>
      <c r="GT37" s="136"/>
      <c r="GU37" s="13"/>
      <c r="GV37" s="136"/>
      <c r="GW37" s="135"/>
      <c r="GX37" s="13"/>
      <c r="GY37" s="136"/>
      <c r="GZ37" s="136"/>
      <c r="HA37" s="16"/>
      <c r="HB37" s="13"/>
      <c r="HC37" s="138"/>
      <c r="HD37" s="13"/>
      <c r="HE37" s="135"/>
      <c r="HF37" s="13"/>
      <c r="HG37" s="165"/>
      <c r="HH37" s="13"/>
      <c r="HI37" s="13"/>
      <c r="HJ37" s="136"/>
      <c r="HK37" s="13"/>
      <c r="HL37" s="136"/>
      <c r="HM37" s="135"/>
      <c r="HN37" s="13"/>
      <c r="HO37" s="136"/>
      <c r="HP37" s="136"/>
      <c r="HQ37" s="16"/>
      <c r="HR37" s="13"/>
      <c r="HS37" s="138"/>
      <c r="HT37" s="13"/>
      <c r="HU37" s="135"/>
      <c r="HV37" s="13"/>
      <c r="HW37" s="165"/>
      <c r="HX37" s="13"/>
      <c r="HY37" s="13"/>
      <c r="HZ37" s="136"/>
      <c r="IA37" s="13"/>
      <c r="IB37" s="136"/>
      <c r="IC37" s="135"/>
      <c r="ID37" s="13"/>
      <c r="IE37" s="136"/>
      <c r="IF37" s="136"/>
      <c r="IG37" s="16"/>
      <c r="IH37" s="13"/>
      <c r="II37" s="138"/>
      <c r="IJ37" s="13"/>
      <c r="IK37" s="135"/>
      <c r="IL37" s="13"/>
      <c r="IM37" s="165"/>
      <c r="IN37" s="13"/>
      <c r="IO37" s="13"/>
      <c r="IP37" s="136"/>
      <c r="IQ37" s="13"/>
      <c r="IR37" s="136"/>
      <c r="IS37" s="135"/>
      <c r="IT37" s="13"/>
      <c r="IU37" s="136"/>
    </row>
    <row r="38" spans="1:255" s="7" customFormat="1" ht="18" customHeight="1">
      <c r="A38" s="153" t="s">
        <v>106</v>
      </c>
      <c r="B38" s="161" t="s">
        <v>47</v>
      </c>
      <c r="C38" s="166"/>
      <c r="D38" s="166"/>
      <c r="E38" s="162"/>
      <c r="F38" s="162"/>
      <c r="G38" s="162">
        <v>3.5</v>
      </c>
      <c r="H38" s="134">
        <f t="shared" si="4"/>
        <v>126</v>
      </c>
      <c r="I38" s="134"/>
      <c r="J38" s="162"/>
      <c r="K38" s="162"/>
      <c r="L38" s="162"/>
      <c r="M38" s="21"/>
      <c r="N38" s="170"/>
      <c r="O38" s="22"/>
      <c r="P38" s="167"/>
      <c r="Q38" s="132"/>
      <c r="R38" s="132"/>
      <c r="S38" s="133">
        <f>G38/S7</f>
        <v>0.3181818181818182</v>
      </c>
      <c r="T38" s="46"/>
      <c r="U38" s="135"/>
      <c r="V38" s="10"/>
      <c r="W38" s="10"/>
      <c r="X38" s="13"/>
      <c r="Y38" s="13"/>
      <c r="Z38" s="136"/>
      <c r="AA38" s="168"/>
      <c r="AB38" s="136"/>
      <c r="AC38" s="136"/>
      <c r="AD38" s="13"/>
      <c r="AE38" s="15"/>
      <c r="AF38" s="136"/>
      <c r="AG38" s="16"/>
      <c r="AH38" s="8"/>
      <c r="AI38" s="169"/>
      <c r="AJ38" s="9"/>
      <c r="AK38" s="135"/>
      <c r="AL38" s="10"/>
      <c r="AM38" s="10"/>
      <c r="AN38" s="13"/>
      <c r="AO38" s="13"/>
      <c r="AP38" s="136"/>
      <c r="AQ38" s="168"/>
      <c r="AR38" s="136"/>
      <c r="AS38" s="136"/>
      <c r="AT38" s="13"/>
      <c r="AU38" s="15"/>
      <c r="AV38" s="136"/>
      <c r="AW38" s="16"/>
      <c r="AX38" s="8"/>
      <c r="AY38" s="169"/>
      <c r="AZ38" s="9"/>
      <c r="BA38" s="135"/>
      <c r="BB38" s="10"/>
      <c r="BC38" s="10"/>
      <c r="BD38" s="13"/>
      <c r="BE38" s="13"/>
      <c r="BF38" s="136"/>
      <c r="BG38" s="168"/>
      <c r="BH38" s="136"/>
      <c r="BI38" s="136"/>
      <c r="BJ38" s="13"/>
      <c r="BK38" s="15"/>
      <c r="BL38" s="136"/>
      <c r="BM38" s="16"/>
      <c r="BN38" s="8"/>
      <c r="BO38" s="169"/>
      <c r="BP38" s="9"/>
      <c r="BQ38" s="135"/>
      <c r="BR38" s="10"/>
      <c r="BS38" s="10"/>
      <c r="BT38" s="13"/>
      <c r="BU38" s="13"/>
      <c r="BV38" s="136"/>
      <c r="BW38" s="168"/>
      <c r="BX38" s="136"/>
      <c r="BY38" s="136"/>
      <c r="BZ38" s="13"/>
      <c r="CA38" s="15"/>
      <c r="CB38" s="136"/>
      <c r="CC38" s="16"/>
      <c r="CD38" s="8"/>
      <c r="CE38" s="169"/>
      <c r="CF38" s="9"/>
      <c r="CG38" s="135"/>
      <c r="CH38" s="10"/>
      <c r="CI38" s="10"/>
      <c r="CJ38" s="13"/>
      <c r="CK38" s="13"/>
      <c r="CL38" s="136"/>
      <c r="CM38" s="168"/>
      <c r="CN38" s="136"/>
      <c r="CO38" s="136"/>
      <c r="CP38" s="13"/>
      <c r="CQ38" s="15"/>
      <c r="CR38" s="136"/>
      <c r="CS38" s="16"/>
      <c r="CT38" s="8"/>
      <c r="CU38" s="169"/>
      <c r="CV38" s="9"/>
      <c r="CW38" s="135"/>
      <c r="CX38" s="10"/>
      <c r="CY38" s="10"/>
      <c r="CZ38" s="13"/>
      <c r="DA38" s="13"/>
      <c r="DB38" s="136"/>
      <c r="DC38" s="168"/>
      <c r="DD38" s="136"/>
      <c r="DE38" s="136"/>
      <c r="DF38" s="13"/>
      <c r="DG38" s="15"/>
      <c r="DH38" s="136"/>
      <c r="DI38" s="16"/>
      <c r="DJ38" s="8"/>
      <c r="DK38" s="169"/>
      <c r="DL38" s="9"/>
      <c r="DM38" s="135"/>
      <c r="DN38" s="10"/>
      <c r="DO38" s="10"/>
      <c r="DP38" s="13"/>
      <c r="DQ38" s="13"/>
      <c r="DR38" s="136"/>
      <c r="DS38" s="168"/>
      <c r="DT38" s="136"/>
      <c r="DU38" s="136"/>
      <c r="DV38" s="13"/>
      <c r="DW38" s="15"/>
      <c r="DX38" s="136"/>
      <c r="DY38" s="16"/>
      <c r="DZ38" s="8"/>
      <c r="EA38" s="169"/>
      <c r="EB38" s="9"/>
      <c r="EC38" s="135"/>
      <c r="ED38" s="10"/>
      <c r="EE38" s="10"/>
      <c r="EF38" s="13"/>
      <c r="EG38" s="13"/>
      <c r="EH38" s="136"/>
      <c r="EI38" s="168"/>
      <c r="EJ38" s="136"/>
      <c r="EK38" s="136"/>
      <c r="EL38" s="13"/>
      <c r="EM38" s="15"/>
      <c r="EN38" s="136"/>
      <c r="EO38" s="16"/>
      <c r="EP38" s="8"/>
      <c r="EQ38" s="169"/>
      <c r="ER38" s="9"/>
      <c r="ES38" s="135"/>
      <c r="ET38" s="10"/>
      <c r="EU38" s="10"/>
      <c r="EV38" s="13"/>
      <c r="EW38" s="13"/>
      <c r="EX38" s="136"/>
      <c r="EY38" s="168"/>
      <c r="EZ38" s="136"/>
      <c r="FA38" s="136"/>
      <c r="FB38" s="13"/>
      <c r="FC38" s="15"/>
      <c r="FD38" s="136"/>
      <c r="FE38" s="16"/>
      <c r="FF38" s="8"/>
      <c r="FG38" s="169"/>
      <c r="FH38" s="9"/>
      <c r="FI38" s="135"/>
      <c r="FJ38" s="10"/>
      <c r="FK38" s="10"/>
      <c r="FL38" s="13"/>
      <c r="FM38" s="13"/>
      <c r="FN38" s="136"/>
      <c r="FO38" s="168"/>
      <c r="FP38" s="136"/>
      <c r="FQ38" s="136"/>
      <c r="FR38" s="13"/>
      <c r="FS38" s="15"/>
      <c r="FT38" s="136"/>
      <c r="FU38" s="16"/>
      <c r="FV38" s="8"/>
      <c r="FW38" s="169"/>
      <c r="FX38" s="9"/>
      <c r="FY38" s="135"/>
      <c r="FZ38" s="10"/>
      <c r="GA38" s="10"/>
      <c r="GB38" s="13"/>
      <c r="GC38" s="13"/>
      <c r="GD38" s="136"/>
      <c r="GE38" s="168"/>
      <c r="GF38" s="136"/>
      <c r="GG38" s="136"/>
      <c r="GH38" s="13"/>
      <c r="GI38" s="15"/>
      <c r="GJ38" s="136"/>
      <c r="GK38" s="16"/>
      <c r="GL38" s="8"/>
      <c r="GM38" s="169"/>
      <c r="GN38" s="9"/>
      <c r="GO38" s="135"/>
      <c r="GP38" s="10"/>
      <c r="GQ38" s="10"/>
      <c r="GR38" s="13"/>
      <c r="GS38" s="13"/>
      <c r="GT38" s="136"/>
      <c r="GU38" s="168"/>
      <c r="GV38" s="136"/>
      <c r="GW38" s="136"/>
      <c r="GX38" s="13"/>
      <c r="GY38" s="15"/>
      <c r="GZ38" s="136"/>
      <c r="HA38" s="16"/>
      <c r="HB38" s="8"/>
      <c r="HC38" s="169"/>
      <c r="HD38" s="9"/>
      <c r="HE38" s="135"/>
      <c r="HF38" s="10"/>
      <c r="HG38" s="10"/>
      <c r="HH38" s="13"/>
      <c r="HI38" s="13"/>
      <c r="HJ38" s="136"/>
      <c r="HK38" s="168"/>
      <c r="HL38" s="136"/>
      <c r="HM38" s="136"/>
      <c r="HN38" s="13"/>
      <c r="HO38" s="15"/>
      <c r="HP38" s="136"/>
      <c r="HQ38" s="16"/>
      <c r="HR38" s="8"/>
      <c r="HS38" s="169"/>
      <c r="HT38" s="9"/>
      <c r="HU38" s="135"/>
      <c r="HV38" s="10"/>
      <c r="HW38" s="10"/>
      <c r="HX38" s="13"/>
      <c r="HY38" s="13"/>
      <c r="HZ38" s="136"/>
      <c r="IA38" s="168"/>
      <c r="IB38" s="136"/>
      <c r="IC38" s="136"/>
      <c r="ID38" s="13"/>
      <c r="IE38" s="15"/>
      <c r="IF38" s="136"/>
      <c r="IG38" s="16"/>
      <c r="IH38" s="8"/>
      <c r="II38" s="169"/>
      <c r="IJ38" s="9"/>
      <c r="IK38" s="135"/>
      <c r="IL38" s="10"/>
      <c r="IM38" s="10"/>
      <c r="IN38" s="13"/>
      <c r="IO38" s="13"/>
      <c r="IP38" s="136"/>
      <c r="IQ38" s="168"/>
      <c r="IR38" s="136"/>
      <c r="IS38" s="136"/>
      <c r="IT38" s="13"/>
      <c r="IU38" s="15"/>
    </row>
    <row r="39" spans="1:255" s="7" customFormat="1" ht="15.75" customHeight="1">
      <c r="A39" s="153" t="s">
        <v>107</v>
      </c>
      <c r="B39" s="161" t="s">
        <v>47</v>
      </c>
      <c r="C39" s="166"/>
      <c r="D39" s="162">
        <v>3</v>
      </c>
      <c r="E39" s="162">
        <v>15</v>
      </c>
      <c r="F39" s="162"/>
      <c r="G39" s="162">
        <v>1.5</v>
      </c>
      <c r="H39" s="134">
        <f t="shared" si="4"/>
        <v>54</v>
      </c>
      <c r="I39" s="134"/>
      <c r="J39" s="162"/>
      <c r="K39" s="162"/>
      <c r="L39" s="162"/>
      <c r="M39" s="21"/>
      <c r="N39" s="170"/>
      <c r="O39" s="170"/>
      <c r="P39" s="167"/>
      <c r="Q39" s="132"/>
      <c r="R39" s="132"/>
      <c r="S39" s="133"/>
      <c r="T39" s="46">
        <f>G39/T7</f>
        <v>0.13636363636363635</v>
      </c>
      <c r="U39" s="135"/>
      <c r="V39" s="10"/>
      <c r="W39" s="10"/>
      <c r="X39" s="13"/>
      <c r="Y39" s="13"/>
      <c r="Z39" s="136"/>
      <c r="AA39" s="168"/>
      <c r="AB39" s="136"/>
      <c r="AC39" s="136"/>
      <c r="AD39" s="13"/>
      <c r="AE39" s="15"/>
      <c r="AF39" s="136"/>
      <c r="AG39" s="16"/>
      <c r="AH39" s="8"/>
      <c r="AI39" s="169"/>
      <c r="AJ39" s="9"/>
      <c r="AK39" s="135"/>
      <c r="AL39" s="10"/>
      <c r="AM39" s="10"/>
      <c r="AN39" s="13"/>
      <c r="AO39" s="13"/>
      <c r="AP39" s="136"/>
      <c r="AQ39" s="168"/>
      <c r="AR39" s="136"/>
      <c r="AS39" s="136"/>
      <c r="AT39" s="13"/>
      <c r="AU39" s="15"/>
      <c r="AV39" s="136"/>
      <c r="AW39" s="16"/>
      <c r="AX39" s="8"/>
      <c r="AY39" s="169"/>
      <c r="AZ39" s="9"/>
      <c r="BA39" s="135"/>
      <c r="BB39" s="10"/>
      <c r="BC39" s="10"/>
      <c r="BD39" s="13"/>
      <c r="BE39" s="13"/>
      <c r="BF39" s="136"/>
      <c r="BG39" s="168"/>
      <c r="BH39" s="136"/>
      <c r="BI39" s="136"/>
      <c r="BJ39" s="13"/>
      <c r="BK39" s="15"/>
      <c r="BL39" s="136"/>
      <c r="BM39" s="16"/>
      <c r="BN39" s="8"/>
      <c r="BO39" s="169"/>
      <c r="BP39" s="9"/>
      <c r="BQ39" s="135"/>
      <c r="BR39" s="10"/>
      <c r="BS39" s="10"/>
      <c r="BT39" s="13"/>
      <c r="BU39" s="13"/>
      <c r="BV39" s="136"/>
      <c r="BW39" s="168"/>
      <c r="BX39" s="136"/>
      <c r="BY39" s="136"/>
      <c r="BZ39" s="13"/>
      <c r="CA39" s="15"/>
      <c r="CB39" s="136"/>
      <c r="CC39" s="16"/>
      <c r="CD39" s="8"/>
      <c r="CE39" s="169"/>
      <c r="CF39" s="9"/>
      <c r="CG39" s="135"/>
      <c r="CH39" s="10"/>
      <c r="CI39" s="10"/>
      <c r="CJ39" s="13"/>
      <c r="CK39" s="13"/>
      <c r="CL39" s="136"/>
      <c r="CM39" s="168"/>
      <c r="CN39" s="136"/>
      <c r="CO39" s="136"/>
      <c r="CP39" s="13"/>
      <c r="CQ39" s="15"/>
      <c r="CR39" s="136"/>
      <c r="CS39" s="16"/>
      <c r="CT39" s="8"/>
      <c r="CU39" s="169"/>
      <c r="CV39" s="9"/>
      <c r="CW39" s="135"/>
      <c r="CX39" s="10"/>
      <c r="CY39" s="10"/>
      <c r="CZ39" s="13"/>
      <c r="DA39" s="13"/>
      <c r="DB39" s="136"/>
      <c r="DC39" s="168"/>
      <c r="DD39" s="136"/>
      <c r="DE39" s="136"/>
      <c r="DF39" s="13"/>
      <c r="DG39" s="15"/>
      <c r="DH39" s="136"/>
      <c r="DI39" s="16"/>
      <c r="DJ39" s="8"/>
      <c r="DK39" s="169"/>
      <c r="DL39" s="9"/>
      <c r="DM39" s="135"/>
      <c r="DN39" s="10"/>
      <c r="DO39" s="10"/>
      <c r="DP39" s="13"/>
      <c r="DQ39" s="13"/>
      <c r="DR39" s="136"/>
      <c r="DS39" s="168"/>
      <c r="DT39" s="136"/>
      <c r="DU39" s="136"/>
      <c r="DV39" s="13"/>
      <c r="DW39" s="15"/>
      <c r="DX39" s="136"/>
      <c r="DY39" s="16"/>
      <c r="DZ39" s="8"/>
      <c r="EA39" s="169"/>
      <c r="EB39" s="9"/>
      <c r="EC39" s="135"/>
      <c r="ED39" s="10"/>
      <c r="EE39" s="10"/>
      <c r="EF39" s="13"/>
      <c r="EG39" s="13"/>
      <c r="EH39" s="136"/>
      <c r="EI39" s="168"/>
      <c r="EJ39" s="136"/>
      <c r="EK39" s="136"/>
      <c r="EL39" s="13"/>
      <c r="EM39" s="15"/>
      <c r="EN39" s="136"/>
      <c r="EO39" s="16"/>
      <c r="EP39" s="8"/>
      <c r="EQ39" s="169"/>
      <c r="ER39" s="9"/>
      <c r="ES39" s="135"/>
      <c r="ET39" s="10"/>
      <c r="EU39" s="10"/>
      <c r="EV39" s="13"/>
      <c r="EW39" s="13"/>
      <c r="EX39" s="136"/>
      <c r="EY39" s="168"/>
      <c r="EZ39" s="136"/>
      <c r="FA39" s="136"/>
      <c r="FB39" s="13"/>
      <c r="FC39" s="15"/>
      <c r="FD39" s="136"/>
      <c r="FE39" s="16"/>
      <c r="FF39" s="8"/>
      <c r="FG39" s="169"/>
      <c r="FH39" s="9"/>
      <c r="FI39" s="135"/>
      <c r="FJ39" s="10"/>
      <c r="FK39" s="10"/>
      <c r="FL39" s="13"/>
      <c r="FM39" s="13"/>
      <c r="FN39" s="136"/>
      <c r="FO39" s="168"/>
      <c r="FP39" s="136"/>
      <c r="FQ39" s="136"/>
      <c r="FR39" s="13"/>
      <c r="FS39" s="15"/>
      <c r="FT39" s="136"/>
      <c r="FU39" s="16"/>
      <c r="FV39" s="8"/>
      <c r="FW39" s="169"/>
      <c r="FX39" s="9"/>
      <c r="FY39" s="135"/>
      <c r="FZ39" s="10"/>
      <c r="GA39" s="10"/>
      <c r="GB39" s="13"/>
      <c r="GC39" s="13"/>
      <c r="GD39" s="136"/>
      <c r="GE39" s="168"/>
      <c r="GF39" s="136"/>
      <c r="GG39" s="136"/>
      <c r="GH39" s="13"/>
      <c r="GI39" s="15"/>
      <c r="GJ39" s="136"/>
      <c r="GK39" s="16"/>
      <c r="GL39" s="8"/>
      <c r="GM39" s="169"/>
      <c r="GN39" s="9"/>
      <c r="GO39" s="135"/>
      <c r="GP39" s="10"/>
      <c r="GQ39" s="10"/>
      <c r="GR39" s="13"/>
      <c r="GS39" s="13"/>
      <c r="GT39" s="136"/>
      <c r="GU39" s="168"/>
      <c r="GV39" s="136"/>
      <c r="GW39" s="136"/>
      <c r="GX39" s="13"/>
      <c r="GY39" s="15"/>
      <c r="GZ39" s="136"/>
      <c r="HA39" s="16"/>
      <c r="HB39" s="8"/>
      <c r="HC39" s="169"/>
      <c r="HD39" s="9"/>
      <c r="HE39" s="135"/>
      <c r="HF39" s="10"/>
      <c r="HG39" s="10"/>
      <c r="HH39" s="13"/>
      <c r="HI39" s="13"/>
      <c r="HJ39" s="136"/>
      <c r="HK39" s="168"/>
      <c r="HL39" s="136"/>
      <c r="HM39" s="136"/>
      <c r="HN39" s="13"/>
      <c r="HO39" s="15"/>
      <c r="HP39" s="136"/>
      <c r="HQ39" s="16"/>
      <c r="HR39" s="8"/>
      <c r="HS39" s="169"/>
      <c r="HT39" s="9"/>
      <c r="HU39" s="135"/>
      <c r="HV39" s="10"/>
      <c r="HW39" s="10"/>
      <c r="HX39" s="13"/>
      <c r="HY39" s="13"/>
      <c r="HZ39" s="136"/>
      <c r="IA39" s="168"/>
      <c r="IB39" s="136"/>
      <c r="IC39" s="136"/>
      <c r="ID39" s="13"/>
      <c r="IE39" s="15"/>
      <c r="IF39" s="136"/>
      <c r="IG39" s="16"/>
      <c r="IH39" s="8"/>
      <c r="II39" s="169"/>
      <c r="IJ39" s="9"/>
      <c r="IK39" s="135"/>
      <c r="IL39" s="10"/>
      <c r="IM39" s="10"/>
      <c r="IN39" s="13"/>
      <c r="IO39" s="13"/>
      <c r="IP39" s="136"/>
      <c r="IQ39" s="168"/>
      <c r="IR39" s="136"/>
      <c r="IS39" s="136"/>
      <c r="IT39" s="13"/>
      <c r="IU39" s="15"/>
    </row>
    <row r="40" spans="1:20" s="7" customFormat="1" ht="33" customHeight="1" thickBot="1">
      <c r="A40" s="111" t="s">
        <v>62</v>
      </c>
      <c r="B40" s="233" t="s">
        <v>23</v>
      </c>
      <c r="C40" s="171"/>
      <c r="D40" s="171"/>
      <c r="E40" s="171">
        <v>15</v>
      </c>
      <c r="F40" s="171"/>
      <c r="G40" s="242">
        <v>13</v>
      </c>
      <c r="H40" s="235">
        <f t="shared" si="4"/>
        <v>468</v>
      </c>
      <c r="I40" s="278"/>
      <c r="J40" s="172"/>
      <c r="K40" s="172"/>
      <c r="L40" s="172"/>
      <c r="M40" s="172"/>
      <c r="N40" s="172"/>
      <c r="O40" s="172"/>
      <c r="P40" s="188"/>
      <c r="Q40" s="173"/>
      <c r="R40" s="173"/>
      <c r="S40" s="174"/>
      <c r="T40" s="64">
        <f>G40/T7</f>
        <v>1.1818181818181819</v>
      </c>
    </row>
    <row r="41" spans="1:20" s="7" customFormat="1" ht="16.5" thickBot="1">
      <c r="A41" s="325" t="s">
        <v>38</v>
      </c>
      <c r="B41" s="326"/>
      <c r="C41" s="189"/>
      <c r="D41" s="189"/>
      <c r="E41" s="190"/>
      <c r="F41" s="190"/>
      <c r="G41" s="191">
        <f>G33+G34+G37+G40</f>
        <v>26.5</v>
      </c>
      <c r="H41" s="191">
        <f>H33+H34+H37+H40</f>
        <v>954</v>
      </c>
      <c r="I41" s="192"/>
      <c r="J41" s="192"/>
      <c r="K41" s="192"/>
      <c r="L41" s="192"/>
      <c r="M41" s="193"/>
      <c r="N41" s="194"/>
      <c r="O41" s="194"/>
      <c r="P41" s="195"/>
      <c r="Q41" s="74" t="e">
        <f>#REF!+Q35</f>
        <v>#REF!</v>
      </c>
      <c r="R41" s="74" t="e">
        <f>#REF!+#REF!</f>
        <v>#REF!</v>
      </c>
      <c r="S41" s="75">
        <f>S38+S36</f>
        <v>0.45454545454545453</v>
      </c>
      <c r="T41" s="76">
        <f>T39+T40</f>
        <v>1.3181818181818183</v>
      </c>
    </row>
    <row r="42" spans="1:20" ht="15.75">
      <c r="A42" s="388" t="s">
        <v>92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90"/>
      <c r="R42" s="390"/>
      <c r="S42" s="390"/>
      <c r="T42" s="391"/>
    </row>
    <row r="43" spans="1:20" ht="15.75">
      <c r="A43" s="234" t="s">
        <v>73</v>
      </c>
      <c r="B43" s="154" t="s">
        <v>55</v>
      </c>
      <c r="C43" s="157">
        <v>3</v>
      </c>
      <c r="D43" s="157"/>
      <c r="E43" s="157"/>
      <c r="F43" s="157"/>
      <c r="G43" s="157">
        <v>2</v>
      </c>
      <c r="H43" s="134">
        <f>PRODUCT(G43,36)</f>
        <v>72</v>
      </c>
      <c r="I43" s="55"/>
      <c r="J43" s="157"/>
      <c r="K43" s="157"/>
      <c r="L43" s="157"/>
      <c r="M43" s="65"/>
      <c r="N43" s="110"/>
      <c r="O43" s="158"/>
      <c r="P43" s="70"/>
      <c r="Q43" s="175"/>
      <c r="R43" s="176"/>
      <c r="S43" s="176"/>
      <c r="T43" s="177">
        <f>G43/T7</f>
        <v>0.18181818181818182</v>
      </c>
    </row>
    <row r="44" spans="1:20" ht="16.5" thickBot="1">
      <c r="A44" s="342" t="s">
        <v>100</v>
      </c>
      <c r="B44" s="343"/>
      <c r="C44" s="41"/>
      <c r="D44" s="41"/>
      <c r="E44" s="42"/>
      <c r="F44" s="42"/>
      <c r="G44" s="43">
        <f>G43+G41+G31+G14</f>
        <v>55.5</v>
      </c>
      <c r="H44" s="235">
        <f>PRODUCT(G44,36)</f>
        <v>1998</v>
      </c>
      <c r="I44" s="43">
        <f aca="true" t="shared" si="5" ref="I44:P44">I31+I14</f>
        <v>440</v>
      </c>
      <c r="J44" s="43">
        <f t="shared" si="5"/>
        <v>256</v>
      </c>
      <c r="K44" s="43">
        <f t="shared" si="5"/>
        <v>48</v>
      </c>
      <c r="L44" s="43">
        <f t="shared" si="5"/>
        <v>136</v>
      </c>
      <c r="M44" s="43">
        <f t="shared" si="5"/>
        <v>532</v>
      </c>
      <c r="N44" s="102">
        <v>20.5</v>
      </c>
      <c r="O44" s="102">
        <f t="shared" si="5"/>
        <v>15</v>
      </c>
      <c r="P44" s="102">
        <f t="shared" si="5"/>
        <v>0</v>
      </c>
      <c r="Q44" s="72" t="e">
        <f>Q31+Q14+Q41</f>
        <v>#REF!</v>
      </c>
      <c r="R44" s="72" t="e">
        <f>R31+R14+R41</f>
        <v>#REF!</v>
      </c>
      <c r="S44" s="72">
        <f>S31+S14+S41</f>
        <v>1.3181818181818181</v>
      </c>
      <c r="T44" s="72">
        <f>T31+T14+T43+T41</f>
        <v>1.5000000000000002</v>
      </c>
    </row>
    <row r="45" spans="1:20" ht="15.75">
      <c r="A45" s="376" t="s">
        <v>93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8"/>
    </row>
    <row r="46" spans="1:20" ht="15.75">
      <c r="A46" s="379" t="s">
        <v>94</v>
      </c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  <c r="S46" s="348"/>
      <c r="T46" s="380"/>
    </row>
    <row r="47" spans="1:20" ht="15.75">
      <c r="A47" s="329" t="s">
        <v>95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1"/>
    </row>
    <row r="48" spans="1:20" ht="16.5" thickBot="1">
      <c r="A48" s="359" t="s">
        <v>108</v>
      </c>
      <c r="B48" s="360"/>
      <c r="C48" s="231"/>
      <c r="D48" s="520" t="s">
        <v>143</v>
      </c>
      <c r="E48" s="21"/>
      <c r="F48" s="232"/>
      <c r="G48" s="170">
        <v>4.5</v>
      </c>
      <c r="H48" s="134">
        <f>PRODUCT(G48,36)</f>
        <v>162</v>
      </c>
      <c r="I48" s="22">
        <v>54</v>
      </c>
      <c r="J48" s="22">
        <v>27</v>
      </c>
      <c r="K48" s="22"/>
      <c r="L48" s="22">
        <v>27</v>
      </c>
      <c r="M48" s="22">
        <f>H48-I48</f>
        <v>108</v>
      </c>
      <c r="N48" s="22"/>
      <c r="O48" s="22">
        <f>I48/9</f>
        <v>6</v>
      </c>
      <c r="P48" s="231"/>
      <c r="Q48" s="87"/>
      <c r="R48" s="93"/>
      <c r="S48" s="93">
        <f>G48/S7</f>
        <v>0.4090909090909091</v>
      </c>
      <c r="T48" s="50"/>
    </row>
    <row r="49" spans="1:20" ht="16.5" thickBot="1">
      <c r="A49" s="344" t="s">
        <v>87</v>
      </c>
      <c r="B49" s="345"/>
      <c r="C49" s="292"/>
      <c r="D49" s="292"/>
      <c r="E49" s="143"/>
      <c r="F49" s="292"/>
      <c r="G49" s="293">
        <f>G48</f>
        <v>4.5</v>
      </c>
      <c r="H49" s="299">
        <f>PRODUCT(G49,36)</f>
        <v>162</v>
      </c>
      <c r="I49" s="294">
        <v>54</v>
      </c>
      <c r="J49" s="295">
        <f>J48</f>
        <v>27</v>
      </c>
      <c r="K49" s="295"/>
      <c r="L49" s="295">
        <f>L48</f>
        <v>27</v>
      </c>
      <c r="M49" s="295">
        <v>108</v>
      </c>
      <c r="N49" s="296">
        <v>0</v>
      </c>
      <c r="O49" s="297">
        <f>O48</f>
        <v>6</v>
      </c>
      <c r="P49" s="298"/>
      <c r="Q49" s="236" t="e">
        <f>#REF!</f>
        <v>#REF!</v>
      </c>
      <c r="R49" s="39" t="e">
        <f>#REF!</f>
        <v>#REF!</v>
      </c>
      <c r="S49" s="39">
        <f>S48</f>
        <v>0.4090909090909091</v>
      </c>
      <c r="T49" s="40"/>
    </row>
    <row r="50" spans="1:20" s="7" customFormat="1" ht="20.25" customHeight="1" thickBot="1">
      <c r="A50" s="338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40"/>
      <c r="R50" s="340"/>
      <c r="S50" s="340"/>
      <c r="T50" s="341"/>
    </row>
    <row r="51" spans="1:20" s="7" customFormat="1" ht="20.25" customHeight="1" thickBot="1">
      <c r="A51" s="322" t="s">
        <v>139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4"/>
      <c r="Q51" s="275"/>
      <c r="R51" s="275"/>
      <c r="S51" s="275"/>
      <c r="T51" s="275"/>
    </row>
    <row r="52" spans="1:20" ht="31.5">
      <c r="A52" s="201">
        <v>1</v>
      </c>
      <c r="B52" s="202" t="s">
        <v>66</v>
      </c>
      <c r="C52" s="180"/>
      <c r="D52" s="180">
        <v>2</v>
      </c>
      <c r="E52" s="203">
        <v>14</v>
      </c>
      <c r="F52" s="204"/>
      <c r="G52" s="204">
        <v>1.5</v>
      </c>
      <c r="H52" s="199">
        <f aca="true" t="shared" si="6" ref="H52:H59">PRODUCT(G52,36)</f>
        <v>54</v>
      </c>
      <c r="I52" s="279">
        <f aca="true" t="shared" si="7" ref="I52:I58">SUM(J52+K52+L52)</f>
        <v>18</v>
      </c>
      <c r="J52" s="205">
        <v>9</v>
      </c>
      <c r="K52" s="181"/>
      <c r="L52" s="205">
        <v>9</v>
      </c>
      <c r="M52" s="199">
        <f aca="true" t="shared" si="8" ref="M52:M58">H52-I52</f>
        <v>36</v>
      </c>
      <c r="N52" s="205"/>
      <c r="O52" s="205">
        <v>2</v>
      </c>
      <c r="P52" s="206"/>
      <c r="Q52" s="101">
        <f>G52/Q7</f>
        <v>0.16666666666666666</v>
      </c>
      <c r="R52" s="100"/>
      <c r="S52" s="56"/>
      <c r="T52" s="98"/>
    </row>
    <row r="53" spans="1:20" ht="15.75">
      <c r="A53" s="27">
        <v>2</v>
      </c>
      <c r="B53" s="33" t="s">
        <v>114</v>
      </c>
      <c r="C53" s="19"/>
      <c r="D53" s="19">
        <v>2</v>
      </c>
      <c r="E53" s="23">
        <v>14</v>
      </c>
      <c r="F53" s="24"/>
      <c r="G53" s="24">
        <v>1.5</v>
      </c>
      <c r="H53" s="21">
        <f t="shared" si="6"/>
        <v>54</v>
      </c>
      <c r="I53" s="280">
        <f t="shared" si="7"/>
        <v>18</v>
      </c>
      <c r="J53" s="22">
        <v>9</v>
      </c>
      <c r="K53" s="32"/>
      <c r="L53" s="22">
        <v>9</v>
      </c>
      <c r="M53" s="21">
        <f t="shared" si="8"/>
        <v>36</v>
      </c>
      <c r="N53" s="170"/>
      <c r="O53" s="22">
        <v>2</v>
      </c>
      <c r="P53" s="66"/>
      <c r="Q53" s="101">
        <f>G53/Q7</f>
        <v>0.16666666666666666</v>
      </c>
      <c r="R53" s="101"/>
      <c r="S53" s="34"/>
      <c r="T53" s="48"/>
    </row>
    <row r="54" spans="1:20" s="7" customFormat="1" ht="16.5" thickBot="1">
      <c r="A54" s="307">
        <v>3</v>
      </c>
      <c r="B54" s="308" t="s">
        <v>111</v>
      </c>
      <c r="C54" s="309"/>
      <c r="D54" s="309">
        <v>2</v>
      </c>
      <c r="E54" s="310">
        <v>14</v>
      </c>
      <c r="F54" s="309"/>
      <c r="G54" s="41">
        <v>1.5</v>
      </c>
      <c r="H54" s="309">
        <f t="shared" si="6"/>
        <v>54</v>
      </c>
      <c r="I54" s="281">
        <f t="shared" si="7"/>
        <v>18</v>
      </c>
      <c r="J54" s="311">
        <v>9</v>
      </c>
      <c r="K54" s="277"/>
      <c r="L54" s="311">
        <v>9</v>
      </c>
      <c r="M54" s="30">
        <f t="shared" si="8"/>
        <v>36</v>
      </c>
      <c r="N54" s="31"/>
      <c r="O54" s="311">
        <v>2</v>
      </c>
      <c r="P54" s="312"/>
      <c r="Q54" s="85"/>
      <c r="R54" s="85">
        <f>G54/R7</f>
        <v>0.16666666666666666</v>
      </c>
      <c r="S54" s="56"/>
      <c r="T54" s="57"/>
    </row>
    <row r="55" spans="1:20" s="7" customFormat="1" ht="16.5" thickBot="1">
      <c r="A55" s="319" t="s">
        <v>140</v>
      </c>
      <c r="B55" s="320"/>
      <c r="C55" s="320"/>
      <c r="D55" s="320"/>
      <c r="E55" s="320"/>
      <c r="F55" s="320"/>
      <c r="G55" s="320"/>
      <c r="H55" s="320"/>
      <c r="I55" s="320"/>
      <c r="J55" s="320"/>
      <c r="K55" s="320"/>
      <c r="L55" s="320"/>
      <c r="M55" s="320"/>
      <c r="N55" s="320"/>
      <c r="O55" s="320"/>
      <c r="P55" s="321"/>
      <c r="Q55" s="85"/>
      <c r="R55" s="85"/>
      <c r="S55" s="56"/>
      <c r="T55" s="57"/>
    </row>
    <row r="56" spans="1:20" s="7" customFormat="1" ht="28.5" customHeight="1">
      <c r="A56" s="105">
        <v>1</v>
      </c>
      <c r="B56" s="313" t="s">
        <v>77</v>
      </c>
      <c r="C56" s="54"/>
      <c r="D56" s="54">
        <v>2</v>
      </c>
      <c r="E56" s="53">
        <v>14</v>
      </c>
      <c r="F56" s="314"/>
      <c r="G56" s="315">
        <v>1.5</v>
      </c>
      <c r="H56" s="51">
        <f t="shared" si="6"/>
        <v>54</v>
      </c>
      <c r="I56" s="280">
        <f t="shared" si="7"/>
        <v>18</v>
      </c>
      <c r="J56" s="52">
        <v>9</v>
      </c>
      <c r="K56" s="92"/>
      <c r="L56" s="52">
        <v>9</v>
      </c>
      <c r="M56" s="51">
        <f t="shared" si="8"/>
        <v>36</v>
      </c>
      <c r="N56" s="110"/>
      <c r="O56" s="52">
        <v>2</v>
      </c>
      <c r="P56" s="70"/>
      <c r="Q56" s="86"/>
      <c r="R56" s="85">
        <f>G56/R7</f>
        <v>0.16666666666666666</v>
      </c>
      <c r="S56" s="34"/>
      <c r="T56" s="49"/>
    </row>
    <row r="57" spans="1:20" ht="28.5" customHeight="1">
      <c r="A57" s="26">
        <v>2</v>
      </c>
      <c r="B57" s="25" t="s">
        <v>112</v>
      </c>
      <c r="C57" s="19"/>
      <c r="D57" s="19">
        <v>2</v>
      </c>
      <c r="E57" s="23">
        <v>14</v>
      </c>
      <c r="F57" s="24"/>
      <c r="G57" s="24">
        <v>1.5</v>
      </c>
      <c r="H57" s="21">
        <f t="shared" si="6"/>
        <v>54</v>
      </c>
      <c r="I57" s="280">
        <f t="shared" si="7"/>
        <v>18</v>
      </c>
      <c r="J57" s="22">
        <v>9</v>
      </c>
      <c r="K57" s="32"/>
      <c r="L57" s="22">
        <v>9</v>
      </c>
      <c r="M57" s="21">
        <f t="shared" si="8"/>
        <v>36</v>
      </c>
      <c r="N57" s="22"/>
      <c r="O57" s="22">
        <v>2</v>
      </c>
      <c r="P57" s="66"/>
      <c r="Q57" s="86"/>
      <c r="R57" s="86"/>
      <c r="S57" s="34">
        <f>G57/S7</f>
        <v>0.13636363636363635</v>
      </c>
      <c r="T57" s="49"/>
    </row>
    <row r="58" spans="1:20" ht="21.75" customHeight="1" thickBot="1">
      <c r="A58" s="58">
        <v>3</v>
      </c>
      <c r="B58" s="59" t="s">
        <v>110</v>
      </c>
      <c r="C58" s="30"/>
      <c r="D58" s="30">
        <v>2</v>
      </c>
      <c r="E58" s="60">
        <v>14</v>
      </c>
      <c r="F58" s="30"/>
      <c r="G58" s="61">
        <v>1.5</v>
      </c>
      <c r="H58" s="30">
        <f t="shared" si="6"/>
        <v>54</v>
      </c>
      <c r="I58" s="281">
        <f t="shared" si="7"/>
        <v>18</v>
      </c>
      <c r="J58" s="31">
        <v>9</v>
      </c>
      <c r="K58" s="62"/>
      <c r="L58" s="31">
        <v>9</v>
      </c>
      <c r="M58" s="30">
        <f t="shared" si="8"/>
        <v>36</v>
      </c>
      <c r="N58" s="104"/>
      <c r="O58" s="31">
        <v>2</v>
      </c>
      <c r="P58" s="68"/>
      <c r="Q58" s="87"/>
      <c r="R58" s="87"/>
      <c r="S58" s="63">
        <f>G58/S7</f>
        <v>0.13636363636363635</v>
      </c>
      <c r="T58" s="50"/>
    </row>
    <row r="59" spans="1:20" ht="18.75" customHeight="1" thickBot="1">
      <c r="A59" s="325" t="s">
        <v>74</v>
      </c>
      <c r="B59" s="326"/>
      <c r="C59" s="44"/>
      <c r="D59" s="44"/>
      <c r="E59" s="44"/>
      <c r="F59" s="44"/>
      <c r="G59" s="45">
        <f>G49+G44</f>
        <v>60</v>
      </c>
      <c r="H59" s="103">
        <f t="shared" si="6"/>
        <v>2160</v>
      </c>
      <c r="I59" s="187">
        <f>SUM(I49+I44)</f>
        <v>494</v>
      </c>
      <c r="J59" s="187">
        <f>SUM(J49+J44)</f>
        <v>283</v>
      </c>
      <c r="K59" s="187">
        <f>SUM(K49+K44)</f>
        <v>48</v>
      </c>
      <c r="L59" s="187">
        <f>SUM(L49+L44)</f>
        <v>163</v>
      </c>
      <c r="M59" s="187">
        <f>SUM(M49+M44)</f>
        <v>640</v>
      </c>
      <c r="N59" s="186"/>
      <c r="O59" s="185"/>
      <c r="P59" s="207"/>
      <c r="Q59" s="200"/>
      <c r="R59" s="39"/>
      <c r="S59" s="39"/>
      <c r="T59" s="40"/>
    </row>
    <row r="60" spans="1:20" ht="15.75">
      <c r="A60" s="383" t="s">
        <v>56</v>
      </c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4"/>
      <c r="M60" s="385"/>
      <c r="N60" s="316">
        <f>N49+N44</f>
        <v>20.5</v>
      </c>
      <c r="O60" s="178">
        <f>O49+O44</f>
        <v>21</v>
      </c>
      <c r="P60" s="179">
        <f>P41+P31+P14</f>
        <v>0</v>
      </c>
      <c r="Q60" s="69" t="e">
        <f>Q44+Q49</f>
        <v>#REF!</v>
      </c>
      <c r="R60" s="83" t="e">
        <f>R44+R49</f>
        <v>#REF!</v>
      </c>
      <c r="S60" s="83">
        <f>S44+S49</f>
        <v>1.7272727272727273</v>
      </c>
      <c r="T60" s="83">
        <f>T44+T49</f>
        <v>1.5000000000000002</v>
      </c>
    </row>
    <row r="61" spans="1:20" ht="15.75">
      <c r="A61" s="370" t="s">
        <v>35</v>
      </c>
      <c r="B61" s="371"/>
      <c r="C61" s="371"/>
      <c r="D61" s="371"/>
      <c r="E61" s="371"/>
      <c r="F61" s="371"/>
      <c r="G61" s="371"/>
      <c r="H61" s="371"/>
      <c r="I61" s="371"/>
      <c r="J61" s="371"/>
      <c r="K61" s="371"/>
      <c r="L61" s="371"/>
      <c r="M61" s="372"/>
      <c r="N61" s="20">
        <v>3</v>
      </c>
      <c r="O61" s="20">
        <v>1</v>
      </c>
      <c r="P61" s="80"/>
      <c r="Q61" s="94">
        <v>2</v>
      </c>
      <c r="R61" s="20">
        <v>2</v>
      </c>
      <c r="S61" s="20">
        <v>1</v>
      </c>
      <c r="T61" s="46"/>
    </row>
    <row r="62" spans="1:20" ht="15.75">
      <c r="A62" s="370" t="s">
        <v>36</v>
      </c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2"/>
      <c r="N62" s="20">
        <v>6</v>
      </c>
      <c r="O62" s="521">
        <v>7</v>
      </c>
      <c r="P62" s="80"/>
      <c r="Q62" s="94">
        <v>3</v>
      </c>
      <c r="R62" s="20">
        <v>3</v>
      </c>
      <c r="S62" s="20">
        <v>5</v>
      </c>
      <c r="T62" s="46"/>
    </row>
    <row r="63" spans="1:20" ht="16.5" thickBot="1">
      <c r="A63" s="367" t="s">
        <v>37</v>
      </c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9"/>
      <c r="N63" s="96"/>
      <c r="O63" s="96">
        <v>1</v>
      </c>
      <c r="P63" s="97"/>
      <c r="Q63" s="95"/>
      <c r="R63" s="96"/>
      <c r="S63" s="96">
        <v>1</v>
      </c>
      <c r="T63" s="64"/>
    </row>
    <row r="64" spans="1:16" ht="15.75">
      <c r="A64" s="14"/>
      <c r="B64" s="11"/>
      <c r="C64" s="12"/>
      <c r="D64" s="12"/>
      <c r="E64" s="12"/>
      <c r="F64" s="12"/>
      <c r="G64" s="12"/>
      <c r="H64" s="13"/>
      <c r="I64" s="282"/>
      <c r="J64" s="12"/>
      <c r="K64" s="12"/>
      <c r="L64" s="12"/>
      <c r="M64" s="13"/>
      <c r="N64" s="15"/>
      <c r="O64" s="16"/>
      <c r="P64" s="16"/>
    </row>
    <row r="65" spans="1:16" ht="15.75">
      <c r="A65" s="14"/>
      <c r="B65" s="522" t="s">
        <v>144</v>
      </c>
      <c r="C65" s="522"/>
      <c r="D65" s="523"/>
      <c r="E65" s="524"/>
      <c r="F65" s="524"/>
      <c r="G65" s="522"/>
      <c r="H65" s="525" t="s">
        <v>145</v>
      </c>
      <c r="I65" s="526"/>
      <c r="J65" s="526"/>
      <c r="K65" s="12"/>
      <c r="L65" s="12"/>
      <c r="M65" s="13"/>
      <c r="N65" s="15"/>
      <c r="O65" s="16"/>
      <c r="P65" s="16"/>
    </row>
    <row r="66" spans="1:16" ht="15.75">
      <c r="A66" s="14"/>
      <c r="B66" s="522"/>
      <c r="C66" s="522"/>
      <c r="D66" s="522"/>
      <c r="E66" s="522"/>
      <c r="F66" s="522"/>
      <c r="G66" s="522"/>
      <c r="H66" s="522"/>
      <c r="I66" s="522"/>
      <c r="J66" s="522"/>
      <c r="K66" s="12"/>
      <c r="L66" s="12"/>
      <c r="M66" s="13"/>
      <c r="N66" s="15"/>
      <c r="O66" s="16"/>
      <c r="P66" s="16"/>
    </row>
    <row r="67" spans="1:16" ht="15.75">
      <c r="A67" s="14"/>
      <c r="B67" s="522" t="s">
        <v>146</v>
      </c>
      <c r="C67" s="522"/>
      <c r="D67" s="523"/>
      <c r="E67" s="524"/>
      <c r="F67" s="524"/>
      <c r="G67" s="522"/>
      <c r="H67" s="525" t="s">
        <v>147</v>
      </c>
      <c r="I67" s="527"/>
      <c r="J67" s="527"/>
      <c r="K67" s="12"/>
      <c r="L67" s="12"/>
      <c r="M67" s="13"/>
      <c r="N67" s="15"/>
      <c r="O67" s="16"/>
      <c r="P67" s="16"/>
    </row>
    <row r="68" spans="1:16" ht="15.75">
      <c r="A68" s="14"/>
      <c r="B68" s="11"/>
      <c r="C68" s="12"/>
      <c r="D68" s="12"/>
      <c r="E68" s="12"/>
      <c r="F68" s="12"/>
      <c r="G68" s="12"/>
      <c r="H68" s="13"/>
      <c r="I68" s="282"/>
      <c r="J68" s="12"/>
      <c r="K68" s="12"/>
      <c r="L68" s="12"/>
      <c r="M68" s="13"/>
      <c r="N68" s="15"/>
      <c r="O68" s="16"/>
      <c r="P68" s="16"/>
    </row>
    <row r="69" spans="1:16" ht="15.75">
      <c r="A69" s="14"/>
      <c r="B69" s="11"/>
      <c r="C69" s="12"/>
      <c r="D69" s="12"/>
      <c r="E69" s="12"/>
      <c r="F69" s="12"/>
      <c r="G69" s="12"/>
      <c r="H69" s="13"/>
      <c r="I69" s="282"/>
      <c r="J69" s="12"/>
      <c r="K69" s="12"/>
      <c r="L69" s="12"/>
      <c r="M69" s="13"/>
      <c r="N69" s="15"/>
      <c r="O69" s="16"/>
      <c r="P69" s="16"/>
    </row>
    <row r="70" spans="1:16" ht="15.75">
      <c r="A70" s="14"/>
      <c r="B70" s="11"/>
      <c r="C70" s="12"/>
      <c r="D70" s="12"/>
      <c r="E70" s="12"/>
      <c r="F70" s="12"/>
      <c r="G70" s="12"/>
      <c r="H70" s="13"/>
      <c r="I70" s="282"/>
      <c r="J70" s="12"/>
      <c r="K70" s="12"/>
      <c r="L70" s="12"/>
      <c r="M70" s="13"/>
      <c r="N70" s="15"/>
      <c r="O70" s="16"/>
      <c r="P70" s="16"/>
    </row>
  </sheetData>
  <sheetProtection/>
  <mergeCells count="52">
    <mergeCell ref="D65:F65"/>
    <mergeCell ref="H65:J65"/>
    <mergeCell ref="D67:F67"/>
    <mergeCell ref="H67:J67"/>
    <mergeCell ref="A9:T9"/>
    <mergeCell ref="A60:M60"/>
    <mergeCell ref="E4:E7"/>
    <mergeCell ref="A31:B31"/>
    <mergeCell ref="A42:T42"/>
    <mergeCell ref="A32:T32"/>
    <mergeCell ref="N6:P6"/>
    <mergeCell ref="F2:F7"/>
    <mergeCell ref="H2:M2"/>
    <mergeCell ref="N4:P4"/>
    <mergeCell ref="H3:H7"/>
    <mergeCell ref="A63:M63"/>
    <mergeCell ref="A61:M61"/>
    <mergeCell ref="A62:M62"/>
    <mergeCell ref="A2:A7"/>
    <mergeCell ref="C4:C7"/>
    <mergeCell ref="J4:J7"/>
    <mergeCell ref="L4:L7"/>
    <mergeCell ref="A45:T45"/>
    <mergeCell ref="A46:T46"/>
    <mergeCell ref="I3:L3"/>
    <mergeCell ref="A1:O1"/>
    <mergeCell ref="I4:I7"/>
    <mergeCell ref="B2:B7"/>
    <mergeCell ref="M3:M7"/>
    <mergeCell ref="G2:G7"/>
    <mergeCell ref="D4:D7"/>
    <mergeCell ref="C2:E3"/>
    <mergeCell ref="K4:K7"/>
    <mergeCell ref="N2:P3"/>
    <mergeCell ref="Q2:T3"/>
    <mergeCell ref="A50:T50"/>
    <mergeCell ref="A44:B44"/>
    <mergeCell ref="A49:B49"/>
    <mergeCell ref="A18:T18"/>
    <mergeCell ref="Q4:T4"/>
    <mergeCell ref="Q6:T6"/>
    <mergeCell ref="A10:T10"/>
    <mergeCell ref="A8:T8"/>
    <mergeCell ref="A48:B48"/>
    <mergeCell ref="A55:P55"/>
    <mergeCell ref="A51:P51"/>
    <mergeCell ref="A59:B59"/>
    <mergeCell ref="A14:B14"/>
    <mergeCell ref="A47:T47"/>
    <mergeCell ref="A41:B41"/>
    <mergeCell ref="A17:B17"/>
    <mergeCell ref="B16:C16"/>
  </mergeCells>
  <conditionalFormatting sqref="A43:B43 B40 A42 A32:A33">
    <cfRule type="cellIs" priority="6" dxfId="3" operator="equal" stopIfTrue="1">
      <formula>0</formula>
    </cfRule>
  </conditionalFormatting>
  <conditionalFormatting sqref="A43:B43">
    <cfRule type="cellIs" priority="4" dxfId="4" operator="lessThan" stopIfTrue="1">
      <formula>0</formula>
    </cfRule>
    <cfRule type="cellIs" priority="5" dxfId="3" operator="equal" stopIfTrue="1">
      <formula>0</formula>
    </cfRule>
  </conditionalFormatting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38"/>
  <sheetViews>
    <sheetView zoomScale="75" zoomScaleNormal="75" zoomScalePageLayoutView="0" workbookViewId="0" topLeftCell="A28">
      <selection activeCell="C34" sqref="C34:I34"/>
    </sheetView>
  </sheetViews>
  <sheetFormatPr defaultColWidth="9.00390625" defaultRowHeight="12.75"/>
  <cols>
    <col min="1" max="1" width="6.625" style="0" customWidth="1"/>
    <col min="2" max="4" width="2.125" style="0" bestFit="1" customWidth="1"/>
    <col min="5" max="5" width="2.625" style="0" bestFit="1" customWidth="1"/>
    <col min="6" max="21" width="4.375" style="0" bestFit="1" customWidth="1"/>
    <col min="22" max="24" width="3.25390625" style="0" bestFit="1" customWidth="1"/>
    <col min="25" max="25" width="5.125" style="0" customWidth="1"/>
    <col min="26" max="33" width="4.375" style="0" bestFit="1" customWidth="1"/>
    <col min="34" max="34" width="6.625" style="0" customWidth="1"/>
    <col min="35" max="35" width="3.25390625" style="0" bestFit="1" customWidth="1"/>
    <col min="36" max="38" width="4.75390625" style="0" bestFit="1" customWidth="1"/>
    <col min="39" max="39" width="5.375" style="0" customWidth="1"/>
    <col min="40" max="40" width="7.00390625" style="0" customWidth="1"/>
    <col min="41" max="41" width="11.00390625" style="0" customWidth="1"/>
    <col min="42" max="42" width="4.75390625" style="0" bestFit="1" customWidth="1"/>
    <col min="43" max="46" width="3.25390625" style="0" bestFit="1" customWidth="1"/>
    <col min="47" max="48" width="3.75390625" style="0" bestFit="1" customWidth="1"/>
    <col min="49" max="52" width="3.25390625" style="0" bestFit="1" customWidth="1"/>
    <col min="53" max="53" width="4.87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1" t="s">
        <v>115</v>
      </c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AD2" s="401"/>
      <c r="AE2" s="401"/>
      <c r="AF2" s="401"/>
      <c r="AG2" s="401"/>
      <c r="AH2" s="401"/>
      <c r="AI2" s="401"/>
      <c r="AJ2" s="401"/>
      <c r="AK2" s="401"/>
      <c r="AL2" s="401"/>
      <c r="AM2" s="401"/>
      <c r="AN2" s="401"/>
      <c r="AO2" s="402"/>
      <c r="AP2" s="402"/>
      <c r="AQ2" s="402"/>
      <c r="AR2" s="402"/>
      <c r="AS2" s="402"/>
      <c r="AT2" s="402"/>
      <c r="AU2" s="402"/>
      <c r="AV2" s="402"/>
      <c r="AW2" s="402"/>
      <c r="AX2" s="402"/>
      <c r="AY2" s="402"/>
      <c r="AZ2" s="402"/>
      <c r="BA2" s="402"/>
    </row>
    <row r="3" spans="1:53" ht="26.25">
      <c r="A3" s="403" t="s">
        <v>16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</row>
    <row r="4" spans="1:53" ht="30.75">
      <c r="A4" s="404" t="s">
        <v>39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 t="s">
        <v>17</v>
      </c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</row>
    <row r="5" spans="1:53" ht="26.25">
      <c r="A5" s="403" t="s">
        <v>116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406" t="s">
        <v>101</v>
      </c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7"/>
      <c r="BA5" s="407"/>
    </row>
    <row r="6" spans="1:53" ht="23.25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</row>
    <row r="7" spans="1:53" ht="26.25">
      <c r="A7" s="403" t="s">
        <v>117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</row>
    <row r="8" spans="1:53" ht="27">
      <c r="A8" s="400"/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10" t="s">
        <v>78</v>
      </c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2" t="s">
        <v>118</v>
      </c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</row>
    <row r="9" spans="1:53" ht="25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06" t="s">
        <v>119</v>
      </c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5"/>
      <c r="AC9" s="415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</row>
    <row r="10" spans="1:53" ht="25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06" t="s">
        <v>120</v>
      </c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249"/>
      <c r="AM10" s="249"/>
      <c r="AN10" s="416" t="s">
        <v>121</v>
      </c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</row>
    <row r="11" spans="1:53" ht="25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06" t="s">
        <v>122</v>
      </c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249"/>
      <c r="AL11" s="249"/>
      <c r="AM11" s="249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</row>
    <row r="12" spans="1:53" ht="25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18" t="s">
        <v>123</v>
      </c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5"/>
      <c r="AM12" s="415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</row>
    <row r="13" spans="1:53" ht="26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19" t="s">
        <v>124</v>
      </c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</row>
    <row r="14" spans="1:53" ht="18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</row>
    <row r="15" spans="1:53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</row>
    <row r="16" spans="1:53" ht="18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</row>
    <row r="17" spans="1:53" ht="25.5">
      <c r="A17" s="421" t="s">
        <v>79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</row>
    <row r="18" spans="1:53" ht="25.5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</row>
    <row r="19" spans="1:53" ht="18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15.75">
      <c r="A20" s="422" t="s">
        <v>12</v>
      </c>
      <c r="B20" s="423" t="s">
        <v>11</v>
      </c>
      <c r="C20" s="423"/>
      <c r="D20" s="423"/>
      <c r="E20" s="423"/>
      <c r="F20" s="423" t="s">
        <v>0</v>
      </c>
      <c r="G20" s="423"/>
      <c r="H20" s="423"/>
      <c r="I20" s="423"/>
      <c r="J20" s="423" t="s">
        <v>1</v>
      </c>
      <c r="K20" s="423"/>
      <c r="L20" s="423"/>
      <c r="M20" s="423"/>
      <c r="N20" s="423" t="s">
        <v>2</v>
      </c>
      <c r="O20" s="423"/>
      <c r="P20" s="423"/>
      <c r="Q20" s="423"/>
      <c r="R20" s="423"/>
      <c r="S20" s="423" t="s">
        <v>3</v>
      </c>
      <c r="T20" s="423"/>
      <c r="U20" s="423"/>
      <c r="V20" s="423"/>
      <c r="W20" s="423" t="s">
        <v>4</v>
      </c>
      <c r="X20" s="423"/>
      <c r="Y20" s="423"/>
      <c r="Z20" s="423"/>
      <c r="AA20" s="423"/>
      <c r="AB20" s="423" t="s">
        <v>5</v>
      </c>
      <c r="AC20" s="423"/>
      <c r="AD20" s="423"/>
      <c r="AE20" s="423"/>
      <c r="AF20" s="423" t="s">
        <v>6</v>
      </c>
      <c r="AG20" s="423"/>
      <c r="AH20" s="423"/>
      <c r="AI20" s="423"/>
      <c r="AJ20" s="423" t="s">
        <v>7</v>
      </c>
      <c r="AK20" s="423"/>
      <c r="AL20" s="423"/>
      <c r="AM20" s="423"/>
      <c r="AN20" s="423" t="s">
        <v>8</v>
      </c>
      <c r="AO20" s="423"/>
      <c r="AP20" s="423"/>
      <c r="AQ20" s="423"/>
      <c r="AR20" s="423"/>
      <c r="AS20" s="423" t="s">
        <v>9</v>
      </c>
      <c r="AT20" s="423"/>
      <c r="AU20" s="423"/>
      <c r="AV20" s="423"/>
      <c r="AW20" s="423" t="s">
        <v>10</v>
      </c>
      <c r="AX20" s="423"/>
      <c r="AY20" s="423"/>
      <c r="AZ20" s="423"/>
      <c r="BA20" s="423"/>
    </row>
    <row r="21" spans="1:53" ht="22.5" customHeight="1">
      <c r="A21" s="422"/>
      <c r="B21" s="171">
        <v>1</v>
      </c>
      <c r="C21" s="171">
        <v>2</v>
      </c>
      <c r="D21" s="171">
        <v>3</v>
      </c>
      <c r="E21" s="171">
        <v>4</v>
      </c>
      <c r="F21" s="171">
        <v>5</v>
      </c>
      <c r="G21" s="171">
        <v>6</v>
      </c>
      <c r="H21" s="171">
        <v>7</v>
      </c>
      <c r="I21" s="171">
        <v>8</v>
      </c>
      <c r="J21" s="171">
        <v>9</v>
      </c>
      <c r="K21" s="171">
        <v>10</v>
      </c>
      <c r="L21" s="171">
        <v>11</v>
      </c>
      <c r="M21" s="171">
        <v>12</v>
      </c>
      <c r="N21" s="171">
        <v>13</v>
      </c>
      <c r="O21" s="171">
        <v>14</v>
      </c>
      <c r="P21" s="171">
        <v>15</v>
      </c>
      <c r="Q21" s="171">
        <v>16</v>
      </c>
      <c r="R21" s="171">
        <v>17</v>
      </c>
      <c r="S21" s="171">
        <v>18</v>
      </c>
      <c r="T21" s="171">
        <v>19</v>
      </c>
      <c r="U21" s="171">
        <v>20</v>
      </c>
      <c r="V21" s="171">
        <v>21</v>
      </c>
      <c r="W21" s="171">
        <v>22</v>
      </c>
      <c r="X21" s="171">
        <v>23</v>
      </c>
      <c r="Y21" s="171">
        <v>24</v>
      </c>
      <c r="Z21" s="171">
        <v>25</v>
      </c>
      <c r="AA21" s="171">
        <v>26</v>
      </c>
      <c r="AB21" s="171">
        <v>27</v>
      </c>
      <c r="AC21" s="171">
        <v>28</v>
      </c>
      <c r="AD21" s="171">
        <v>29</v>
      </c>
      <c r="AE21" s="171">
        <v>30</v>
      </c>
      <c r="AF21" s="171">
        <v>31</v>
      </c>
      <c r="AG21" s="171">
        <v>32</v>
      </c>
      <c r="AH21" s="171">
        <v>33</v>
      </c>
      <c r="AI21" s="171">
        <v>34</v>
      </c>
      <c r="AJ21" s="171">
        <v>35</v>
      </c>
      <c r="AK21" s="171">
        <v>36</v>
      </c>
      <c r="AL21" s="171">
        <v>37</v>
      </c>
      <c r="AM21" s="171">
        <v>38</v>
      </c>
      <c r="AN21" s="171">
        <v>39</v>
      </c>
      <c r="AO21" s="171">
        <v>40</v>
      </c>
      <c r="AP21" s="171">
        <v>41</v>
      </c>
      <c r="AQ21" s="171">
        <v>42</v>
      </c>
      <c r="AR21" s="171">
        <v>43</v>
      </c>
      <c r="AS21" s="171">
        <v>44</v>
      </c>
      <c r="AT21" s="171">
        <v>45</v>
      </c>
      <c r="AU21" s="171">
        <v>46</v>
      </c>
      <c r="AV21" s="171">
        <v>47</v>
      </c>
      <c r="AW21" s="162">
        <v>48</v>
      </c>
      <c r="AX21" s="162">
        <v>49</v>
      </c>
      <c r="AY21" s="162">
        <v>50</v>
      </c>
      <c r="AZ21" s="162">
        <v>51</v>
      </c>
      <c r="BA21" s="162">
        <v>52</v>
      </c>
    </row>
    <row r="22" spans="1:53" ht="36" customHeight="1">
      <c r="A22" s="246">
        <v>1</v>
      </c>
      <c r="B22" s="255" t="s">
        <v>84</v>
      </c>
      <c r="C22" s="255" t="s">
        <v>84</v>
      </c>
      <c r="D22" s="255" t="s">
        <v>84</v>
      </c>
      <c r="E22" s="162" t="s">
        <v>21</v>
      </c>
      <c r="F22" s="134" t="s">
        <v>80</v>
      </c>
      <c r="G22" s="134" t="s">
        <v>80</v>
      </c>
      <c r="H22" s="134" t="s">
        <v>80</v>
      </c>
      <c r="I22" s="134" t="s">
        <v>80</v>
      </c>
      <c r="J22" s="134" t="s">
        <v>80</v>
      </c>
      <c r="K22" s="134" t="s">
        <v>80</v>
      </c>
      <c r="L22" s="134" t="s">
        <v>80</v>
      </c>
      <c r="M22" s="134" t="s">
        <v>80</v>
      </c>
      <c r="N22" s="134" t="s">
        <v>80</v>
      </c>
      <c r="O22" s="134" t="s">
        <v>80</v>
      </c>
      <c r="P22" s="134" t="s">
        <v>80</v>
      </c>
      <c r="Q22" s="134" t="s">
        <v>80</v>
      </c>
      <c r="R22" s="134" t="s">
        <v>80</v>
      </c>
      <c r="S22" s="134" t="s">
        <v>80</v>
      </c>
      <c r="T22" s="134" t="s">
        <v>80</v>
      </c>
      <c r="U22" s="508" t="s">
        <v>19</v>
      </c>
      <c r="V22" s="162" t="s">
        <v>19</v>
      </c>
      <c r="W22" s="162" t="s">
        <v>19</v>
      </c>
      <c r="X22" s="162" t="s">
        <v>22</v>
      </c>
      <c r="Y22" s="134" t="s">
        <v>22</v>
      </c>
      <c r="Z22" s="134" t="s">
        <v>80</v>
      </c>
      <c r="AA22" s="134" t="s">
        <v>80</v>
      </c>
      <c r="AB22" s="134" t="s">
        <v>80</v>
      </c>
      <c r="AC22" s="134" t="s">
        <v>80</v>
      </c>
      <c r="AD22" s="134" t="s">
        <v>80</v>
      </c>
      <c r="AE22" s="134" t="s">
        <v>80</v>
      </c>
      <c r="AF22" s="134" t="s">
        <v>80</v>
      </c>
      <c r="AG22" s="134" t="s">
        <v>80</v>
      </c>
      <c r="AH22" s="134" t="s">
        <v>80</v>
      </c>
      <c r="AI22" s="162" t="s">
        <v>19</v>
      </c>
      <c r="AJ22" s="162" t="s">
        <v>81</v>
      </c>
      <c r="AK22" s="162" t="s">
        <v>81</v>
      </c>
      <c r="AL22" s="162" t="s">
        <v>81</v>
      </c>
      <c r="AM22" s="162" t="s">
        <v>81</v>
      </c>
      <c r="AN22" s="162" t="s">
        <v>81</v>
      </c>
      <c r="AO22" s="162" t="s">
        <v>81</v>
      </c>
      <c r="AP22" s="162" t="s">
        <v>81</v>
      </c>
      <c r="AQ22" s="162" t="s">
        <v>13</v>
      </c>
      <c r="AR22" s="162" t="s">
        <v>13</v>
      </c>
      <c r="AS22" s="162" t="s">
        <v>13</v>
      </c>
      <c r="AT22" s="162" t="s">
        <v>13</v>
      </c>
      <c r="AU22" s="162" t="s">
        <v>82</v>
      </c>
      <c r="AV22" s="162" t="s">
        <v>82</v>
      </c>
      <c r="AW22" s="424"/>
      <c r="AX22" s="425"/>
      <c r="AY22" s="425"/>
      <c r="AZ22" s="425"/>
      <c r="BA22" s="426"/>
    </row>
    <row r="23" spans="1:53" ht="18.75">
      <c r="A23" s="4"/>
      <c r="B23" s="256"/>
      <c r="C23" s="256"/>
      <c r="D23" s="256"/>
      <c r="E23" s="257"/>
      <c r="F23" s="258"/>
      <c r="G23" s="258"/>
      <c r="H23" s="258"/>
      <c r="I23" s="258"/>
      <c r="J23" s="258"/>
      <c r="K23" s="258"/>
      <c r="L23" s="258"/>
      <c r="M23" s="257"/>
      <c r="N23" s="258"/>
      <c r="O23" s="258"/>
      <c r="P23" s="258"/>
      <c r="Q23" s="258"/>
      <c r="R23" s="258"/>
      <c r="S23" s="258"/>
      <c r="T23" s="258"/>
      <c r="U23" s="258"/>
      <c r="V23" s="256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60"/>
      <c r="AX23" s="261"/>
      <c r="AY23" s="261"/>
      <c r="AZ23" s="261"/>
      <c r="BA23" s="261"/>
    </row>
    <row r="24" spans="1:5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 t="s">
        <v>83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</row>
    <row r="25" spans="1:53" ht="20.25">
      <c r="A25" s="427" t="s">
        <v>125</v>
      </c>
      <c r="B25" s="427"/>
      <c r="C25" s="427"/>
      <c r="D25" s="427"/>
      <c r="E25" s="427"/>
      <c r="F25" s="427"/>
      <c r="G25" s="427"/>
      <c r="H25" s="427"/>
      <c r="I25" s="427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262"/>
      <c r="AW25" s="262"/>
      <c r="AX25" s="262"/>
      <c r="AY25" s="262"/>
      <c r="AZ25" s="262"/>
      <c r="BA25" s="1"/>
    </row>
    <row r="26" spans="1:53" ht="15.75">
      <c r="A26" s="263"/>
      <c r="B26" s="263"/>
      <c r="C26" s="263"/>
      <c r="D26" s="263"/>
      <c r="E26" s="263"/>
      <c r="F26" s="263"/>
      <c r="G26" s="263"/>
      <c r="H26" s="263"/>
      <c r="I26" s="263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62"/>
      <c r="AW26" s="262"/>
      <c r="AX26" s="262"/>
      <c r="AY26" s="262"/>
      <c r="AZ26" s="262"/>
      <c r="BA26" s="1"/>
    </row>
    <row r="27" spans="1:53" ht="15.75">
      <c r="A27" s="263"/>
      <c r="B27" s="263"/>
      <c r="C27" s="263"/>
      <c r="D27" s="263"/>
      <c r="E27" s="263"/>
      <c r="F27" s="263"/>
      <c r="G27" s="263"/>
      <c r="H27" s="263"/>
      <c r="I27" s="263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62"/>
      <c r="AW27" s="262"/>
      <c r="AX27" s="262"/>
      <c r="AY27" s="262"/>
      <c r="AZ27" s="262"/>
      <c r="BA27" s="1"/>
    </row>
    <row r="28" spans="1:5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262"/>
      <c r="AW28" s="262"/>
      <c r="AX28" s="262"/>
      <c r="AY28" s="262"/>
      <c r="AZ28" s="262"/>
      <c r="BA28" s="1"/>
    </row>
    <row r="29" spans="1:53" ht="23.25">
      <c r="A29" s="264" t="s">
        <v>138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6"/>
      <c r="AX29" s="266"/>
      <c r="AY29" s="266"/>
      <c r="AZ29" s="266"/>
      <c r="BA29" s="267"/>
    </row>
    <row r="30" spans="1:53" ht="18.75">
      <c r="A30" s="268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3"/>
    </row>
    <row r="31" spans="1:53" ht="24" customHeight="1">
      <c r="A31" s="429" t="s">
        <v>12</v>
      </c>
      <c r="B31" s="430"/>
      <c r="C31" s="435" t="s">
        <v>14</v>
      </c>
      <c r="D31" s="436"/>
      <c r="E31" s="436"/>
      <c r="F31" s="430"/>
      <c r="G31" s="439" t="s">
        <v>18</v>
      </c>
      <c r="H31" s="436"/>
      <c r="I31" s="430"/>
      <c r="J31" s="439" t="s">
        <v>20</v>
      </c>
      <c r="K31" s="436"/>
      <c r="L31" s="436"/>
      <c r="M31" s="430"/>
      <c r="N31" s="439" t="s">
        <v>126</v>
      </c>
      <c r="O31" s="436"/>
      <c r="P31" s="430"/>
      <c r="Q31" s="439" t="s">
        <v>127</v>
      </c>
      <c r="R31" s="440"/>
      <c r="S31" s="441"/>
      <c r="T31" s="439" t="s">
        <v>15</v>
      </c>
      <c r="U31" s="436"/>
      <c r="V31" s="430"/>
      <c r="W31" s="439" t="s">
        <v>128</v>
      </c>
      <c r="X31" s="436"/>
      <c r="Y31" s="430"/>
      <c r="Z31" s="270"/>
      <c r="AA31" s="447" t="s">
        <v>129</v>
      </c>
      <c r="AB31" s="448"/>
      <c r="AC31" s="448"/>
      <c r="AD31" s="448"/>
      <c r="AE31" s="448"/>
      <c r="AF31" s="439" t="s">
        <v>48</v>
      </c>
      <c r="AG31" s="449"/>
      <c r="AH31" s="450"/>
      <c r="AI31" s="439" t="s">
        <v>130</v>
      </c>
      <c r="AJ31" s="436"/>
      <c r="AK31" s="450"/>
      <c r="AL31" s="271"/>
      <c r="AM31" s="454" t="s">
        <v>131</v>
      </c>
      <c r="AN31" s="455"/>
      <c r="AO31" s="456"/>
      <c r="AP31" s="463" t="s">
        <v>132</v>
      </c>
      <c r="AQ31" s="464"/>
      <c r="AR31" s="464"/>
      <c r="AS31" s="464"/>
      <c r="AT31" s="464"/>
      <c r="AU31" s="464"/>
      <c r="AV31" s="464"/>
      <c r="AW31" s="464"/>
      <c r="AX31" s="464" t="s">
        <v>48</v>
      </c>
      <c r="AY31" s="464"/>
      <c r="AZ31" s="464"/>
      <c r="BA31" s="467"/>
    </row>
    <row r="32" spans="1:53" ht="21.75" customHeight="1">
      <c r="A32" s="431"/>
      <c r="B32" s="432"/>
      <c r="C32" s="431"/>
      <c r="D32" s="437"/>
      <c r="E32" s="437"/>
      <c r="F32" s="432"/>
      <c r="G32" s="431"/>
      <c r="H32" s="437"/>
      <c r="I32" s="432"/>
      <c r="J32" s="431"/>
      <c r="K32" s="437"/>
      <c r="L32" s="437"/>
      <c r="M32" s="432"/>
      <c r="N32" s="431"/>
      <c r="O32" s="437"/>
      <c r="P32" s="432"/>
      <c r="Q32" s="442"/>
      <c r="R32" s="428"/>
      <c r="S32" s="443"/>
      <c r="T32" s="431"/>
      <c r="U32" s="437"/>
      <c r="V32" s="432"/>
      <c r="W32" s="431"/>
      <c r="X32" s="437"/>
      <c r="Y32" s="432"/>
      <c r="Z32" s="270"/>
      <c r="AA32" s="448"/>
      <c r="AB32" s="448"/>
      <c r="AC32" s="448"/>
      <c r="AD32" s="448"/>
      <c r="AE32" s="448"/>
      <c r="AF32" s="451"/>
      <c r="AG32" s="452"/>
      <c r="AH32" s="453"/>
      <c r="AI32" s="433"/>
      <c r="AJ32" s="438"/>
      <c r="AK32" s="453"/>
      <c r="AL32" s="272"/>
      <c r="AM32" s="457"/>
      <c r="AN32" s="458"/>
      <c r="AO32" s="459"/>
      <c r="AP32" s="463"/>
      <c r="AQ32" s="464"/>
      <c r="AR32" s="464"/>
      <c r="AS32" s="464"/>
      <c r="AT32" s="464"/>
      <c r="AU32" s="464"/>
      <c r="AV32" s="464"/>
      <c r="AW32" s="464"/>
      <c r="AX32" s="464"/>
      <c r="AY32" s="464"/>
      <c r="AZ32" s="464"/>
      <c r="BA32" s="467"/>
    </row>
    <row r="33" spans="1:53" ht="49.5" customHeight="1">
      <c r="A33" s="433"/>
      <c r="B33" s="434"/>
      <c r="C33" s="433"/>
      <c r="D33" s="438"/>
      <c r="E33" s="438"/>
      <c r="F33" s="434"/>
      <c r="G33" s="433"/>
      <c r="H33" s="438"/>
      <c r="I33" s="434"/>
      <c r="J33" s="433"/>
      <c r="K33" s="438"/>
      <c r="L33" s="438"/>
      <c r="M33" s="434"/>
      <c r="N33" s="433"/>
      <c r="O33" s="438"/>
      <c r="P33" s="434"/>
      <c r="Q33" s="444"/>
      <c r="R33" s="445"/>
      <c r="S33" s="446"/>
      <c r="T33" s="433"/>
      <c r="U33" s="438"/>
      <c r="V33" s="434"/>
      <c r="W33" s="433"/>
      <c r="X33" s="438"/>
      <c r="Y33" s="434"/>
      <c r="Z33" s="270"/>
      <c r="AA33" s="468" t="s">
        <v>133</v>
      </c>
      <c r="AB33" s="469"/>
      <c r="AC33" s="469"/>
      <c r="AD33" s="469"/>
      <c r="AE33" s="469"/>
      <c r="AF33" s="470">
        <v>1</v>
      </c>
      <c r="AG33" s="471"/>
      <c r="AH33" s="472"/>
      <c r="AI33" s="470" t="s">
        <v>134</v>
      </c>
      <c r="AJ33" s="471"/>
      <c r="AK33" s="472"/>
      <c r="AL33" s="272"/>
      <c r="AM33" s="457"/>
      <c r="AN33" s="458"/>
      <c r="AO33" s="459"/>
      <c r="AP33" s="463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7"/>
    </row>
    <row r="34" spans="1:53" ht="33" customHeight="1">
      <c r="A34" s="470">
        <v>1</v>
      </c>
      <c r="B34" s="473"/>
      <c r="C34" s="509">
        <v>24</v>
      </c>
      <c r="D34" s="510"/>
      <c r="E34" s="510"/>
      <c r="F34" s="511"/>
      <c r="G34" s="509">
        <v>4</v>
      </c>
      <c r="H34" s="510"/>
      <c r="I34" s="511"/>
      <c r="J34" s="470" t="s">
        <v>96</v>
      </c>
      <c r="K34" s="471"/>
      <c r="L34" s="471"/>
      <c r="M34" s="473"/>
      <c r="N34" s="470">
        <v>11</v>
      </c>
      <c r="O34" s="471"/>
      <c r="P34" s="473"/>
      <c r="Q34" s="474">
        <v>2</v>
      </c>
      <c r="R34" s="475"/>
      <c r="S34" s="476"/>
      <c r="T34" s="470">
        <v>2</v>
      </c>
      <c r="U34" s="471"/>
      <c r="V34" s="473"/>
      <c r="W34" s="470">
        <v>44</v>
      </c>
      <c r="X34" s="471"/>
      <c r="Y34" s="473"/>
      <c r="Z34" s="270"/>
      <c r="AA34" s="477" t="s">
        <v>25</v>
      </c>
      <c r="AB34" s="478"/>
      <c r="AC34" s="478"/>
      <c r="AD34" s="478"/>
      <c r="AE34" s="479"/>
      <c r="AF34" s="470" t="s">
        <v>135</v>
      </c>
      <c r="AG34" s="471"/>
      <c r="AH34" s="472"/>
      <c r="AI34" s="470" t="s">
        <v>136</v>
      </c>
      <c r="AJ34" s="471"/>
      <c r="AK34" s="472"/>
      <c r="AL34" s="272"/>
      <c r="AM34" s="460"/>
      <c r="AN34" s="461"/>
      <c r="AO34" s="462"/>
      <c r="AP34" s="465"/>
      <c r="AQ34" s="466"/>
      <c r="AR34" s="466"/>
      <c r="AS34" s="466"/>
      <c r="AT34" s="466"/>
      <c r="AU34" s="466"/>
      <c r="AV34" s="466"/>
      <c r="AW34" s="466"/>
      <c r="AX34" s="464"/>
      <c r="AY34" s="464"/>
      <c r="AZ34" s="464"/>
      <c r="BA34" s="467"/>
    </row>
    <row r="35" spans="1:53" ht="20.25">
      <c r="A35" s="480"/>
      <c r="B35" s="481"/>
      <c r="C35" s="480"/>
      <c r="D35" s="481"/>
      <c r="E35" s="481"/>
      <c r="F35" s="481"/>
      <c r="G35" s="480"/>
      <c r="H35" s="481"/>
      <c r="I35" s="481"/>
      <c r="J35" s="480"/>
      <c r="K35" s="481"/>
      <c r="L35" s="481"/>
      <c r="M35" s="481"/>
      <c r="N35" s="480"/>
      <c r="O35" s="481"/>
      <c r="P35" s="481"/>
      <c r="Q35" s="482"/>
      <c r="R35" s="483"/>
      <c r="S35" s="483"/>
      <c r="T35" s="480"/>
      <c r="U35" s="481"/>
      <c r="V35" s="481"/>
      <c r="W35" s="480"/>
      <c r="X35" s="481"/>
      <c r="Y35" s="481"/>
      <c r="Z35" s="270"/>
      <c r="AA35" s="484" t="s">
        <v>23</v>
      </c>
      <c r="AB35" s="469"/>
      <c r="AC35" s="469"/>
      <c r="AD35" s="469"/>
      <c r="AE35" s="469"/>
      <c r="AF35" s="485">
        <v>3</v>
      </c>
      <c r="AG35" s="436"/>
      <c r="AH35" s="450"/>
      <c r="AI35" s="485">
        <v>11</v>
      </c>
      <c r="AJ35" s="436"/>
      <c r="AK35" s="450"/>
      <c r="AL35" s="273"/>
      <c r="AM35" s="485" t="s">
        <v>23</v>
      </c>
      <c r="AN35" s="486"/>
      <c r="AO35" s="487"/>
      <c r="AP35" s="491" t="s">
        <v>137</v>
      </c>
      <c r="AQ35" s="491"/>
      <c r="AR35" s="491"/>
      <c r="AS35" s="491"/>
      <c r="AT35" s="491"/>
      <c r="AU35" s="491"/>
      <c r="AV35" s="491"/>
      <c r="AW35" s="491"/>
      <c r="AX35" s="493">
        <v>3</v>
      </c>
      <c r="AY35" s="494"/>
      <c r="AZ35" s="494"/>
      <c r="BA35" s="441"/>
    </row>
    <row r="36" spans="1:53" ht="48.75" customHeight="1">
      <c r="A36" s="480"/>
      <c r="B36" s="481"/>
      <c r="C36" s="480"/>
      <c r="D36" s="481"/>
      <c r="E36" s="481"/>
      <c r="F36" s="481"/>
      <c r="G36" s="480"/>
      <c r="H36" s="481"/>
      <c r="I36" s="481"/>
      <c r="J36" s="480"/>
      <c r="K36" s="481"/>
      <c r="L36" s="481"/>
      <c r="M36" s="481"/>
      <c r="N36" s="480"/>
      <c r="O36" s="481"/>
      <c r="P36" s="481"/>
      <c r="Q36" s="482"/>
      <c r="R36" s="483"/>
      <c r="S36" s="483"/>
      <c r="T36" s="480"/>
      <c r="U36" s="481"/>
      <c r="V36" s="481"/>
      <c r="W36" s="480"/>
      <c r="X36" s="481"/>
      <c r="Y36" s="481"/>
      <c r="Z36" s="270"/>
      <c r="AA36" s="469"/>
      <c r="AB36" s="469"/>
      <c r="AC36" s="469"/>
      <c r="AD36" s="469"/>
      <c r="AE36" s="469"/>
      <c r="AF36" s="433"/>
      <c r="AG36" s="438"/>
      <c r="AH36" s="453"/>
      <c r="AI36" s="433"/>
      <c r="AJ36" s="438"/>
      <c r="AK36" s="453"/>
      <c r="AL36" s="274"/>
      <c r="AM36" s="488"/>
      <c r="AN36" s="489"/>
      <c r="AO36" s="490"/>
      <c r="AP36" s="492"/>
      <c r="AQ36" s="492"/>
      <c r="AR36" s="492"/>
      <c r="AS36" s="492"/>
      <c r="AT36" s="492"/>
      <c r="AU36" s="492"/>
      <c r="AV36" s="492"/>
      <c r="AW36" s="492"/>
      <c r="AX36" s="444"/>
      <c r="AY36" s="445"/>
      <c r="AZ36" s="445"/>
      <c r="BA36" s="446"/>
    </row>
    <row r="37" spans="1:53" ht="20.25">
      <c r="A37" s="480"/>
      <c r="B37" s="481"/>
      <c r="C37" s="495"/>
      <c r="D37" s="496"/>
      <c r="E37" s="496"/>
      <c r="F37" s="496"/>
      <c r="G37" s="480"/>
      <c r="H37" s="481"/>
      <c r="I37" s="481"/>
      <c r="J37" s="480"/>
      <c r="K37" s="481"/>
      <c r="L37" s="481"/>
      <c r="M37" s="481"/>
      <c r="N37" s="495"/>
      <c r="O37" s="496"/>
      <c r="P37" s="496"/>
      <c r="Q37" s="497"/>
      <c r="R37" s="483"/>
      <c r="S37" s="483"/>
      <c r="T37" s="498"/>
      <c r="U37" s="481"/>
      <c r="V37" s="481"/>
      <c r="W37" s="498"/>
      <c r="X37" s="481"/>
      <c r="Y37" s="481"/>
      <c r="Z37" s="270"/>
      <c r="AA37" s="499"/>
      <c r="AB37" s="500"/>
      <c r="AC37" s="500"/>
      <c r="AD37" s="500"/>
      <c r="AE37" s="500"/>
      <c r="AF37" s="501"/>
      <c r="AG37" s="502"/>
      <c r="AH37" s="502"/>
      <c r="AI37" s="503"/>
      <c r="AJ37" s="504"/>
      <c r="AK37" s="505"/>
      <c r="AL37" s="273"/>
      <c r="AM37" s="506"/>
      <c r="AN37" s="506"/>
      <c r="AO37" s="506"/>
      <c r="AP37" s="497"/>
      <c r="AQ37" s="497"/>
      <c r="AR37" s="497"/>
      <c r="AS37" s="497"/>
      <c r="AT37" s="497"/>
      <c r="AU37" s="497"/>
      <c r="AV37" s="497"/>
      <c r="AW37" s="497"/>
      <c r="AX37" s="497"/>
      <c r="AY37" s="497"/>
      <c r="AZ37" s="497"/>
      <c r="BA37" s="507"/>
    </row>
    <row r="38" spans="1:53" ht="20.25">
      <c r="A38" s="480"/>
      <c r="B38" s="481"/>
      <c r="C38" s="495"/>
      <c r="D38" s="496"/>
      <c r="E38" s="496"/>
      <c r="F38" s="496"/>
      <c r="G38" s="480"/>
      <c r="H38" s="481"/>
      <c r="I38" s="481"/>
      <c r="J38" s="498"/>
      <c r="K38" s="481"/>
      <c r="L38" s="481"/>
      <c r="M38" s="481"/>
      <c r="N38" s="495"/>
      <c r="O38" s="496"/>
      <c r="P38" s="496"/>
      <c r="Q38" s="497"/>
      <c r="R38" s="483"/>
      <c r="S38" s="483"/>
      <c r="T38" s="480"/>
      <c r="U38" s="481"/>
      <c r="V38" s="481"/>
      <c r="W38" s="498"/>
      <c r="X38" s="481"/>
      <c r="Y38" s="481"/>
      <c r="Z38" s="270"/>
      <c r="AA38" s="500"/>
      <c r="AB38" s="500"/>
      <c r="AC38" s="500"/>
      <c r="AD38" s="500"/>
      <c r="AE38" s="500"/>
      <c r="AF38" s="502"/>
      <c r="AG38" s="502"/>
      <c r="AH38" s="502"/>
      <c r="AI38" s="504"/>
      <c r="AJ38" s="504"/>
      <c r="AK38" s="505"/>
      <c r="AL38" s="273"/>
      <c r="AM38" s="506"/>
      <c r="AN38" s="506"/>
      <c r="AO38" s="506"/>
      <c r="AP38" s="497"/>
      <c r="AQ38" s="497"/>
      <c r="AR38" s="497"/>
      <c r="AS38" s="497"/>
      <c r="AT38" s="497"/>
      <c r="AU38" s="497"/>
      <c r="AV38" s="497"/>
      <c r="AW38" s="497"/>
      <c r="AX38" s="497"/>
      <c r="AY38" s="497"/>
      <c r="AZ38" s="497"/>
      <c r="BA38" s="507"/>
    </row>
  </sheetData>
  <sheetProtection/>
  <mergeCells count="113">
    <mergeCell ref="AX38:BA38"/>
    <mergeCell ref="AP37:AW37"/>
    <mergeCell ref="AX37:BA37"/>
    <mergeCell ref="A38:B38"/>
    <mergeCell ref="C38:F38"/>
    <mergeCell ref="G38:I38"/>
    <mergeCell ref="J38:M38"/>
    <mergeCell ref="N38:P38"/>
    <mergeCell ref="Q38:S38"/>
    <mergeCell ref="W38:Y38"/>
    <mergeCell ref="T37:V37"/>
    <mergeCell ref="W37:Y37"/>
    <mergeCell ref="AA37:AE38"/>
    <mergeCell ref="AF37:AH38"/>
    <mergeCell ref="AP38:AW38"/>
    <mergeCell ref="AI37:AK38"/>
    <mergeCell ref="AM37:AO37"/>
    <mergeCell ref="AM38:AO38"/>
    <mergeCell ref="T38:V38"/>
    <mergeCell ref="A37:B37"/>
    <mergeCell ref="C37:F37"/>
    <mergeCell ref="G37:I37"/>
    <mergeCell ref="J37:M37"/>
    <mergeCell ref="N37:P37"/>
    <mergeCell ref="Q37:S37"/>
    <mergeCell ref="AM35:AO36"/>
    <mergeCell ref="AP35:AW36"/>
    <mergeCell ref="AX35:BA36"/>
    <mergeCell ref="A36:B36"/>
    <mergeCell ref="C36:F36"/>
    <mergeCell ref="G36:I36"/>
    <mergeCell ref="J36:M36"/>
    <mergeCell ref="N36:P36"/>
    <mergeCell ref="Q36:S36"/>
    <mergeCell ref="T36:V36"/>
    <mergeCell ref="Q35:S35"/>
    <mergeCell ref="T35:V35"/>
    <mergeCell ref="W35:Y35"/>
    <mergeCell ref="AA35:AE36"/>
    <mergeCell ref="AF35:AH36"/>
    <mergeCell ref="AI35:AK36"/>
    <mergeCell ref="W36:Y36"/>
    <mergeCell ref="T34:V34"/>
    <mergeCell ref="W34:Y34"/>
    <mergeCell ref="AA34:AE34"/>
    <mergeCell ref="AF34:AH34"/>
    <mergeCell ref="AI34:AK34"/>
    <mergeCell ref="A35:B35"/>
    <mergeCell ref="C35:F35"/>
    <mergeCell ref="G35:I35"/>
    <mergeCell ref="J35:M35"/>
    <mergeCell ref="N35:P35"/>
    <mergeCell ref="AX31:BA34"/>
    <mergeCell ref="AA33:AE33"/>
    <mergeCell ref="AF33:AH33"/>
    <mergeCell ref="AI33:AK33"/>
    <mergeCell ref="A34:B34"/>
    <mergeCell ref="C34:F34"/>
    <mergeCell ref="G34:I34"/>
    <mergeCell ref="J34:M34"/>
    <mergeCell ref="N34:P34"/>
    <mergeCell ref="Q34:S34"/>
    <mergeCell ref="W31:Y33"/>
    <mergeCell ref="AA31:AE32"/>
    <mergeCell ref="AF31:AH32"/>
    <mergeCell ref="AI31:AK32"/>
    <mergeCell ref="AM31:AO34"/>
    <mergeCell ref="AP31:AW34"/>
    <mergeCell ref="AW20:BA20"/>
    <mergeCell ref="AW22:BA22"/>
    <mergeCell ref="A25:AU25"/>
    <mergeCell ref="A31:B33"/>
    <mergeCell ref="C31:F33"/>
    <mergeCell ref="G31:I33"/>
    <mergeCell ref="J31:M33"/>
    <mergeCell ref="N31:P33"/>
    <mergeCell ref="Q31:S33"/>
    <mergeCell ref="T31:V33"/>
    <mergeCell ref="W20:AA20"/>
    <mergeCell ref="AB20:AE20"/>
    <mergeCell ref="AF20:AI20"/>
    <mergeCell ref="AJ20:AM20"/>
    <mergeCell ref="AN20:AR20"/>
    <mergeCell ref="AS20:AV20"/>
    <mergeCell ref="P12:AM12"/>
    <mergeCell ref="P13:AN13"/>
    <mergeCell ref="AO13:BA13"/>
    <mergeCell ref="A17:BA17"/>
    <mergeCell ref="A20:A21"/>
    <mergeCell ref="B20:E20"/>
    <mergeCell ref="F20:I20"/>
    <mergeCell ref="J20:M20"/>
    <mergeCell ref="N20:R20"/>
    <mergeCell ref="S20:V20"/>
    <mergeCell ref="A8:O8"/>
    <mergeCell ref="P8:AM8"/>
    <mergeCell ref="AN8:BA8"/>
    <mergeCell ref="P9:AC9"/>
    <mergeCell ref="P10:AK10"/>
    <mergeCell ref="AN10:BA11"/>
    <mergeCell ref="P11:AJ11"/>
    <mergeCell ref="A5:O5"/>
    <mergeCell ref="AN5:BA6"/>
    <mergeCell ref="A6:O6"/>
    <mergeCell ref="A7:O7"/>
    <mergeCell ref="P7:AN7"/>
    <mergeCell ref="AO7:BA7"/>
    <mergeCell ref="A2:O2"/>
    <mergeCell ref="P2:AN2"/>
    <mergeCell ref="AO2:BA4"/>
    <mergeCell ref="A3:O3"/>
    <mergeCell ref="A4:O4"/>
    <mergeCell ref="P4:AN4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Специалист ОМД </dc:title>
  <dc:subject>Навчальний план 10-11</dc:subject>
  <dc:creator>Пыц</dc:creator>
  <cp:keywords/>
  <dc:description/>
  <cp:lastModifiedBy>Алена Латышева</cp:lastModifiedBy>
  <cp:lastPrinted>2014-04-15T11:03:26Z</cp:lastPrinted>
  <dcterms:created xsi:type="dcterms:W3CDTF">2003-06-23T04:55:14Z</dcterms:created>
  <dcterms:modified xsi:type="dcterms:W3CDTF">2014-06-10T07:35:40Z</dcterms:modified>
  <cp:category/>
  <cp:version/>
  <cp:contentType/>
  <cp:contentStatus/>
</cp:coreProperties>
</file>