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<sst xmlns="http://schemas.openxmlformats.org/spreadsheetml/2006/main" count="519" uniqueCount="242">
  <si>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</si>
  <si>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</si>
  <si>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</si>
  <si>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</si>
  <si>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</si>
  <si>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</si>
  <si>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</si>
  <si>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</si>
  <si>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</si>
  <si>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</si>
  <si>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</si>
  <si>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</si>
  <si>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</si>
  <si>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</si>
  <si>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</si>
  <si>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</si>
  <si>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</si>
  <si>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</si>
  <si>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</si>
  <si>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</si>
  <si>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</si>
  <si>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Дипломне проектування</t>
  </si>
  <si>
    <t>Всього</t>
  </si>
  <si>
    <t>Триместр</t>
  </si>
  <si>
    <t>Захист дипломного проекту (роботи)</t>
  </si>
  <si>
    <t>Переддипломна практика</t>
  </si>
  <si>
    <t>№ п/п</t>
  </si>
  <si>
    <t>лекції</t>
  </si>
  <si>
    <t>Іноземна мова (за професійним спрямуванням)</t>
  </si>
  <si>
    <t>ф*</t>
  </si>
  <si>
    <t>Історія України</t>
  </si>
  <si>
    <t xml:space="preserve">Історія української культури </t>
  </si>
  <si>
    <t>Українська мова (за професійним спрямуванням)</t>
  </si>
  <si>
    <t>Філософія</t>
  </si>
  <si>
    <t>Фізичне виховання</t>
  </si>
  <si>
    <t>6.1</t>
  </si>
  <si>
    <t>6.2</t>
  </si>
  <si>
    <t>Етика та естетика</t>
  </si>
  <si>
    <t>Логіка</t>
  </si>
  <si>
    <t>Політологія</t>
  </si>
  <si>
    <t>Психологія</t>
  </si>
  <si>
    <t>Правознавство</t>
  </si>
  <si>
    <t>Соціологія</t>
  </si>
  <si>
    <t>Взаємозамінність, стандартизація та технічні вимірювання</t>
  </si>
  <si>
    <t>Вступ до навчального процесу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</si>
  <si>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</si>
  <si>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</si>
  <si>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</si>
  <si>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</si>
  <si>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</si>
  <si>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Інформатика</t>
  </si>
  <si>
    <t>Математика</t>
  </si>
  <si>
    <t>Матеріалознавство</t>
  </si>
  <si>
    <t>Нарисна геометрія, інженерна та комп'ютерна графіка</t>
  </si>
  <si>
    <t>Опір матеріалів</t>
  </si>
  <si>
    <t>Прикладна математика</t>
  </si>
  <si>
    <t>Теоретична механіка</t>
  </si>
  <si>
    <t>Теорія механізмів та машин</t>
  </si>
  <si>
    <t>Теорія механізмів та машин (курсова робота)</t>
  </si>
  <si>
    <t xml:space="preserve">Теплофізичні процеси </t>
  </si>
  <si>
    <t xml:space="preserve">Технологія конструкційних матеріалів </t>
  </si>
  <si>
    <t>Фізика</t>
  </si>
  <si>
    <t>Хімія</t>
  </si>
  <si>
    <t>Теорія різання</t>
  </si>
  <si>
    <t xml:space="preserve"> </t>
  </si>
  <si>
    <t>Практичні заняття на верстатах</t>
  </si>
  <si>
    <t>Виробнича практика (технологічна)</t>
  </si>
  <si>
    <t xml:space="preserve">Виробнича практика (конструкторсько-технологічна) </t>
  </si>
  <si>
    <t xml:space="preserve"> Кількість екзаменів</t>
  </si>
  <si>
    <t xml:space="preserve"> Кількість заліків</t>
  </si>
  <si>
    <t>Експлуатація і обслуговування машин</t>
  </si>
  <si>
    <t>-</t>
  </si>
  <si>
    <t>5.1</t>
  </si>
  <si>
    <t>5.2</t>
  </si>
  <si>
    <t>Історія науки і техніки</t>
  </si>
  <si>
    <t>Основи економічної теорії</t>
  </si>
  <si>
    <t>1. НОРМАТИВНІ НАВЧАЛЬНІ  ДИСЦИПЛІНИ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</si>
  <si>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</si>
  <si>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</si>
  <si>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 xml:space="preserve">1.3. Дисципліни загально-професійної підготовки 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</si>
  <si>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</si>
  <si>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</si>
  <si>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</si>
  <si>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2. ВИБІРКОВІ НАВЧАЛЬНІ ДИСЦИПЛІНИ</t>
  </si>
  <si>
    <t>2.1. Дисципліни самостійного вибору навчального закладу</t>
  </si>
  <si>
    <t xml:space="preserve">2.2. Дисципліни вільного вибору студента </t>
  </si>
  <si>
    <t>2.2.1. Гуманітарні та соціально-економічні дисципліни</t>
  </si>
  <si>
    <t xml:space="preserve"> Кількість курсових проектів</t>
  </si>
  <si>
    <t xml:space="preserve"> Т</t>
  </si>
  <si>
    <t>І . ГРАФІК НАВЧАЛЬНОГО ПРОЦЕСУ</t>
  </si>
  <si>
    <t>Т/П/Д</t>
  </si>
  <si>
    <t>Т/П</t>
  </si>
  <si>
    <t>Т/Д</t>
  </si>
  <si>
    <t>ЗД</t>
  </si>
  <si>
    <t>Безпека життєдіяльності</t>
  </si>
  <si>
    <t>Підприємницька діяльність та економіка підприємства</t>
  </si>
  <si>
    <t>Менеджмент та організація виробництва</t>
  </si>
  <si>
    <t>Виробнича (ознайомча)</t>
  </si>
  <si>
    <t>Виробнича (технологічна)</t>
  </si>
  <si>
    <t>НАЗВА НАВЧАЛЬНОЇ ДИСЦИПЛІНИ</t>
  </si>
  <si>
    <t>лабораторні</t>
  </si>
  <si>
    <t>практичні</t>
  </si>
  <si>
    <t>Розподіл за триместрами</t>
  </si>
  <si>
    <t>проекти</t>
  </si>
  <si>
    <t>роботи</t>
  </si>
  <si>
    <t>Кількість годин</t>
  </si>
  <si>
    <t>Основи охорони праці (починаючи з 2016-2017 навчального року)</t>
  </si>
  <si>
    <t>4.1</t>
  </si>
  <si>
    <t>4.2</t>
  </si>
  <si>
    <t>9.1</t>
  </si>
  <si>
    <t>9.2</t>
  </si>
  <si>
    <t>17.1</t>
  </si>
  <si>
    <t>17.2</t>
  </si>
  <si>
    <t>Верстатне обладнання автоматизованого виробництва</t>
  </si>
  <si>
    <t>Конструювання та розрахунок верстатів і верстатних комплексів</t>
  </si>
  <si>
    <t>2.1</t>
  </si>
  <si>
    <t>2.2</t>
  </si>
  <si>
    <t>Конструювання та розрахунок верстатів і верстатних комплексів (курсовий проект)</t>
  </si>
  <si>
    <t>Металорізальні верстати та обладнання автоматизованого виробництва</t>
  </si>
  <si>
    <t>Основи технології машинобудування</t>
  </si>
  <si>
    <t>Різальний інструмент та інструментальне забезпечення автоматизованого виробництва</t>
  </si>
  <si>
    <t>Різальний інструмент та інструментальне забезпечення автоматизованого виробництва (курсова робота)</t>
  </si>
  <si>
    <t>Технологія верстатобудування</t>
  </si>
  <si>
    <t>Технологія верстатобудування (курсовий проект)</t>
  </si>
  <si>
    <t>Автоматизований електропривод</t>
  </si>
  <si>
    <t>Основи автоматизованого проектування деталей та вузлів верстатів</t>
  </si>
  <si>
    <t>Основи наукових досліджень</t>
  </si>
  <si>
    <t>Основи управління процесами в технологічних системах механічної обробки</t>
  </si>
  <si>
    <t>Проектування машинобудівних, верстатобудівних та інструментальних цехів та заводів</t>
  </si>
  <si>
    <t>Ремонт і модернізація верстатного обладнання</t>
  </si>
  <si>
    <t xml:space="preserve">Системи управління верстатними комплексами та гнучкими виробництвами </t>
  </si>
  <si>
    <t>Виробнича практика (ознайомча)</t>
  </si>
  <si>
    <t>Дисципліни вільного вибору студента                   8 триместр</t>
  </si>
  <si>
    <t>Дисципліни вільного вибору студента              6 триместр</t>
  </si>
  <si>
    <t>Релігієзнавство</t>
  </si>
  <si>
    <t>2.2.2. Дисципліни професійної підготовки</t>
  </si>
  <si>
    <t>11, 11</t>
  </si>
  <si>
    <t>10, 10, 10</t>
  </si>
  <si>
    <t>Дисципліни вільного вибору студента                       10 триместр</t>
  </si>
  <si>
    <t>Дисципліни вільного вибору студента                11 триместр</t>
  </si>
  <si>
    <t>Індивідуальна траєкторія підготовки "Проектування, сертифікація та технічна експертиза верстатних комплексів"</t>
  </si>
  <si>
    <t>Методика і апаратура контролю та діагностики процесу різання та систем механічної обробки</t>
  </si>
  <si>
    <t>Програмне забезпечення механічної обробки на верстатах з числовим програмним управлінням</t>
  </si>
  <si>
    <t>Системи програмування верстатних комплексів</t>
  </si>
  <si>
    <t>Технологічне оснащення процесів механічної обробки</t>
  </si>
  <si>
    <t>Якість та сертифікація верстатного обладнання</t>
  </si>
  <si>
    <t>Індивідуальна траєкторія підготовки "Виробництво, експлуатація і технології ремонту верстатного обладнання"</t>
  </si>
  <si>
    <t>Верстатні пристосування</t>
  </si>
  <si>
    <t>Програмування обробки на верстатах з числовим програмним управлінням</t>
  </si>
  <si>
    <t xml:space="preserve">Технології підвищення експлуатаційних властивостей матеріалів </t>
  </si>
  <si>
    <t>Технологічне забезпечення механічної обробки на верстатах з числовим програмним управлінням</t>
  </si>
  <si>
    <t>Технологія складального виробництва</t>
  </si>
  <si>
    <t>Індивідуальна траєкторія підготовки "Цільова практична інженерна підготовка на виробництві"</t>
  </si>
  <si>
    <t>Цільова практична інженерна підготовка на виробництві</t>
  </si>
  <si>
    <t>8.1</t>
  </si>
  <si>
    <t>8.2</t>
  </si>
  <si>
    <t>Індивідуальна траєкторія підготовки "Обслуговування високотехнологічних комплексів"</t>
  </si>
  <si>
    <t>11, 12</t>
  </si>
  <si>
    <t>Українська мова (за професійним спрямуванням) (курсова робота)</t>
  </si>
  <si>
    <t>Всього фізичне виховання</t>
  </si>
  <si>
    <t>Всього п. 1.1. (без урахування фізичного виховання)</t>
  </si>
  <si>
    <t>Всього п. 1.1.</t>
  </si>
  <si>
    <t>Всього п. 1.2</t>
  </si>
  <si>
    <t>Всього п. 1.</t>
  </si>
  <si>
    <t>Технологія психічної саморегуляції та взаємодії</t>
  </si>
  <si>
    <t>Всього п. 2.1.</t>
  </si>
  <si>
    <t>Всього п. 2.2.1.</t>
  </si>
  <si>
    <t>Всього п. 2.2.2.</t>
  </si>
  <si>
    <t>Всього п. 2.</t>
  </si>
  <si>
    <t>Всього п. 2.2</t>
  </si>
  <si>
    <t>Переддипломна практика                                  11 триместр</t>
  </si>
  <si>
    <t>Переддипломна практика                                  12 триместр</t>
  </si>
  <si>
    <t>1 курс</t>
  </si>
  <si>
    <t>2 курс</t>
  </si>
  <si>
    <t>3 курс</t>
  </si>
  <si>
    <t>4 курс</t>
  </si>
  <si>
    <t>ЗАТВЕРДЖУЮ</t>
  </si>
  <si>
    <t>Міністерство освіти і науки України</t>
  </si>
  <si>
    <t>Донбаська державна машинобудівна академія</t>
  </si>
  <si>
    <t>Кваліфікація: технічний фахівець-механік</t>
  </si>
  <si>
    <t>Ділова риторика</t>
  </si>
  <si>
    <t xml:space="preserve">НАВЧАЛЬНИЙ ПЛАН </t>
  </si>
  <si>
    <t xml:space="preserve">На основі повної загальної середньої освіти 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</si>
  <si>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</si>
  <si>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</si>
  <si>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</si>
  <si>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</si>
  <si>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</si>
  <si>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</si>
  <si>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</si>
  <si>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</si>
  <si>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t>Переддипломна</t>
  </si>
  <si>
    <t xml:space="preserve"> ІІІ. ПРАКТИКА</t>
  </si>
  <si>
    <t>IV. ДЕРЖАВНА АТЕСТАЦІЯ</t>
  </si>
  <si>
    <t>II. ЗВЕДЕНІ ДАНІ ПРО БЮДЖЕТ ЧАСУ, тижні</t>
  </si>
  <si>
    <t xml:space="preserve">Виробнича                                                (конструкторсько-технологічна) </t>
  </si>
  <si>
    <r>
      <t xml:space="preserve">спеціалізація: </t>
    </r>
    <r>
      <rPr>
        <b/>
        <sz val="20"/>
        <rFont val="Times New Roman"/>
        <family val="1"/>
      </rPr>
      <t>"Металорізальні верстати та системи"</t>
    </r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</si>
  <si>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</si>
  <si>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r>
      <t xml:space="preserve">напрям: </t>
    </r>
    <r>
      <rPr>
        <b/>
        <sz val="20"/>
        <rFont val="Times New Roman"/>
        <family val="1"/>
      </rPr>
      <t>6.050503 "Машинобудування"</t>
    </r>
  </si>
  <si>
    <t>V. ПЛАН НАВЧАЛЬНОГО ПРОЦЕСУ НА 2014-2015 НАВЧАЛЬНИЙ РІК</t>
  </si>
  <si>
    <t>Ректор ___________________________</t>
  </si>
  <si>
    <t xml:space="preserve">     "___" ____________ 2014 р.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</si>
  <si>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</si>
  <si>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</si>
  <si>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Позначення: Т – теоретичне навчання; С – екзаменаційна сесія; П – практика; Д – дипломне проектування; ЗД – захист дипломного проекту; К – канікули</t>
  </si>
  <si>
    <t>екзамени</t>
  </si>
  <si>
    <t>заліки</t>
  </si>
  <si>
    <t>Кількість кредитів ЄКТС</t>
  </si>
  <si>
    <t>загальний обсяг</t>
  </si>
  <si>
    <t>всього</t>
  </si>
  <si>
    <t>у тому числі:</t>
  </si>
  <si>
    <t>курсові</t>
  </si>
  <si>
    <t>самостійна робота</t>
  </si>
  <si>
    <t>триместри</t>
  </si>
  <si>
    <t>кількість тижнів у триместрі</t>
  </si>
  <si>
    <t>Основи охорони праці та безпека життєдіяльності (тільки в 2014-2015 і 2015-2016 навчальних роках)</t>
  </si>
  <si>
    <r>
      <t>____________</t>
    </r>
    <r>
      <rPr>
        <u val="single"/>
        <sz val="20"/>
        <rFont val="Times New Roman"/>
        <family val="1"/>
      </rPr>
      <t>(Федорінов В. А.)</t>
    </r>
  </si>
  <si>
    <t>Термін навчання - 4 роки</t>
  </si>
  <si>
    <t>24 + 8 по 18 год.</t>
  </si>
  <si>
    <t>123 + 8 по 18 год.</t>
  </si>
  <si>
    <t>8 по 12 год. + 3</t>
  </si>
  <si>
    <t>Шифр ОПП</t>
  </si>
  <si>
    <t>аудиторних</t>
  </si>
  <si>
    <t>Розподіл аудиторних годин на тиждень за курсами і триместрами</t>
  </si>
  <si>
    <t>Всього п. 1.3</t>
  </si>
  <si>
    <t>1.4. Практична підготовка</t>
  </si>
  <si>
    <t>Всього п. 1.4.</t>
  </si>
  <si>
    <t>1.5. Державна атестація</t>
  </si>
  <si>
    <t>Всього п. 1.5</t>
  </si>
  <si>
    <t>90 год.</t>
  </si>
  <si>
    <t>2 + 1 + 90 год.</t>
  </si>
  <si>
    <t>5 + 180 год.</t>
  </si>
  <si>
    <t>1 + 90 год.</t>
  </si>
  <si>
    <t>11ф*</t>
  </si>
  <si>
    <t>Примітка: с*-секційні заняття</t>
  </si>
  <si>
    <t xml:space="preserve">                ф*-факультив</t>
  </si>
  <si>
    <t xml:space="preserve">      </t>
  </si>
  <si>
    <t>Зав.кафедри  КМСІТ</t>
  </si>
  <si>
    <t>В.Д. Ковальов</t>
  </si>
  <si>
    <t>Декан факультету машинобудування</t>
  </si>
  <si>
    <t>С.С. Красовський</t>
  </si>
  <si>
    <t>с*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</si>
</sst>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;\-* #,##0_-;\ &quot;&quot;_-;_-@_-"/>
    <numFmt numFmtId="181" formatCode="#,##0_-;\-* #,##0_-;\ &quot;&quot;_-;_-@_-"/>
    <numFmt numFmtId="182" formatCode="#,##0.00_ ;\-#,##0.00\ "/>
  </numFmts>
  <fonts count="6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877">
    <xf numFmtId="0" fontId="0" fillId="0" borderId="0" xfId="0" applyAlignment="1">
      <alignment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172" fontId="2" fillId="0" borderId="11" xfId="0" applyNumberFormat="1" applyFont="1" applyFill="1" applyBorder="1" applyAlignment="1" applyProtection="1">
      <alignment vertical="center"/>
      <protection/>
    </xf>
    <xf numFmtId="175" fontId="2" fillId="0" borderId="10" xfId="0" applyNumberFormat="1" applyFont="1" applyFill="1" applyBorder="1" applyAlignment="1" applyProtection="1">
      <alignment vertical="center"/>
      <protection/>
    </xf>
    <xf numFmtId="172" fontId="2" fillId="0" borderId="12" xfId="0" applyNumberFormat="1" applyFont="1" applyFill="1" applyBorder="1" applyAlignment="1" applyProtection="1">
      <alignment vertical="center"/>
      <protection/>
    </xf>
    <xf numFmtId="172" fontId="2" fillId="0" borderId="13" xfId="0" applyNumberFormat="1" applyFont="1" applyFill="1" applyBorder="1" applyAlignment="1" applyProtection="1">
      <alignment vertical="center"/>
      <protection/>
    </xf>
    <xf numFmtId="172" fontId="2" fillId="0" borderId="14" xfId="0" applyNumberFormat="1" applyFont="1" applyFill="1" applyBorder="1" applyAlignment="1" applyProtection="1">
      <alignment vertical="center"/>
      <protection/>
    </xf>
    <xf numFmtId="172" fontId="2" fillId="0" borderId="15" xfId="0" applyNumberFormat="1" applyFont="1" applyFill="1" applyBorder="1" applyAlignment="1" applyProtection="1">
      <alignment vertical="center"/>
      <protection/>
    </xf>
    <xf numFmtId="173" fontId="2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16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17" xfId="0" applyNumberFormat="1" applyFont="1" applyFill="1" applyBorder="1" applyAlignment="1" applyProtection="1">
      <alignment vertical="center"/>
      <protection/>
    </xf>
    <xf numFmtId="172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173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174" fontId="5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73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center" vertical="center" wrapText="1"/>
      <protection/>
    </xf>
    <xf numFmtId="172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2" fillId="0" borderId="35" xfId="0" applyNumberFormat="1" applyFont="1" applyFill="1" applyBorder="1" applyAlignment="1" applyProtection="1">
      <alignment horizontal="center" vertical="center"/>
      <protection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4" fontId="5" fillId="0" borderId="36" xfId="0" applyNumberFormat="1" applyFont="1" applyFill="1" applyBorder="1" applyAlignment="1" applyProtection="1">
      <alignment horizontal="center" vertical="center"/>
      <protection/>
    </xf>
    <xf numFmtId="174" fontId="2" fillId="0" borderId="37" xfId="0" applyNumberFormat="1" applyFont="1" applyFill="1" applyBorder="1" applyAlignment="1" applyProtection="1">
      <alignment horizontal="center" vertical="center"/>
      <protection/>
    </xf>
    <xf numFmtId="172" fontId="2" fillId="0" borderId="28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74" fontId="2" fillId="0" borderId="38" xfId="0" applyNumberFormat="1" applyFont="1" applyFill="1" applyBorder="1" applyAlignment="1" applyProtection="1">
      <alignment horizontal="center" vertical="center"/>
      <protection/>
    </xf>
    <xf numFmtId="172" fontId="2" fillId="0" borderId="2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4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horizontal="right" vertical="center"/>
      <protection/>
    </xf>
    <xf numFmtId="1" fontId="2" fillId="0" borderId="41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 wrapText="1"/>
    </xf>
    <xf numFmtId="174" fontId="5" fillId="0" borderId="43" xfId="0" applyNumberFormat="1" applyFont="1" applyFill="1" applyBorder="1" applyAlignment="1" applyProtection="1">
      <alignment horizontal="center" vertical="center"/>
      <protection/>
    </xf>
    <xf numFmtId="174" fontId="2" fillId="0" borderId="44" xfId="0" applyNumberFormat="1" applyFont="1" applyFill="1" applyBorder="1" applyAlignment="1" applyProtection="1">
      <alignment horizontal="center" vertical="center"/>
      <protection/>
    </xf>
    <xf numFmtId="174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4" fontId="5" fillId="0" borderId="36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72" fontId="2" fillId="0" borderId="49" xfId="0" applyNumberFormat="1" applyFont="1" applyFill="1" applyBorder="1" applyAlignment="1" applyProtection="1">
      <alignment horizontal="center" vertical="center"/>
      <protection/>
    </xf>
    <xf numFmtId="172" fontId="2" fillId="0" borderId="50" xfId="0" applyNumberFormat="1" applyFont="1" applyFill="1" applyBorder="1" applyAlignment="1" applyProtection="1">
      <alignment horizontal="center" vertical="center"/>
      <protection/>
    </xf>
    <xf numFmtId="172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173" fontId="2" fillId="0" borderId="22" xfId="0" applyNumberFormat="1" applyFont="1" applyFill="1" applyBorder="1" applyAlignment="1" applyProtection="1">
      <alignment horizontal="center" vertical="center"/>
      <protection/>
    </xf>
    <xf numFmtId="173" fontId="2" fillId="0" borderId="29" xfId="0" applyNumberFormat="1" applyFont="1" applyFill="1" applyBorder="1" applyAlignment="1" applyProtection="1">
      <alignment horizontal="center" vertical="center"/>
      <protection/>
    </xf>
    <xf numFmtId="173" fontId="2" fillId="0" borderId="53" xfId="0" applyNumberFormat="1" applyFont="1" applyFill="1" applyBorder="1" applyAlignment="1" applyProtection="1">
      <alignment horizontal="center" vertical="center"/>
      <protection/>
    </xf>
    <xf numFmtId="172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172" fontId="2" fillId="0" borderId="22" xfId="0" applyNumberFormat="1" applyFont="1" applyFill="1" applyBorder="1" applyAlignment="1" applyProtection="1">
      <alignment horizontal="center" vertical="center"/>
      <protection/>
    </xf>
    <xf numFmtId="172" fontId="2" fillId="0" borderId="29" xfId="0" applyNumberFormat="1" applyFont="1" applyFill="1" applyBorder="1" applyAlignment="1" applyProtection="1">
      <alignment horizontal="center" vertical="center"/>
      <protection/>
    </xf>
    <xf numFmtId="172" fontId="2" fillId="0" borderId="53" xfId="0" applyNumberFormat="1" applyFont="1" applyFill="1" applyBorder="1" applyAlignment="1" applyProtection="1">
      <alignment horizontal="center" vertical="center"/>
      <protection/>
    </xf>
    <xf numFmtId="172" fontId="2" fillId="0" borderId="55" xfId="0" applyNumberFormat="1" applyFont="1" applyFill="1" applyBorder="1" applyAlignment="1" applyProtection="1">
      <alignment horizontal="center" vertical="center"/>
      <protection/>
    </xf>
    <xf numFmtId="172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173" fontId="7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53" xfId="0" applyNumberFormat="1" applyFont="1" applyFill="1" applyBorder="1" applyAlignment="1" applyProtection="1">
      <alignment horizontal="center" vertical="center"/>
      <protection/>
    </xf>
    <xf numFmtId="2" fontId="5" fillId="0" borderId="22" xfId="0" applyNumberFormat="1" applyFont="1" applyFill="1" applyBorder="1" applyAlignment="1" applyProtection="1">
      <alignment horizontal="center" vertical="center"/>
      <protection/>
    </xf>
    <xf numFmtId="2" fontId="5" fillId="0" borderId="29" xfId="0" applyNumberFormat="1" applyFont="1" applyFill="1" applyBorder="1" applyAlignment="1" applyProtection="1">
      <alignment horizontal="center" vertical="center"/>
      <protection/>
    </xf>
    <xf numFmtId="2" fontId="5" fillId="0" borderId="53" xfId="0" applyNumberFormat="1" applyFont="1" applyFill="1" applyBorder="1" applyAlignment="1" applyProtection="1">
      <alignment horizontal="center" vertical="center"/>
      <protection/>
    </xf>
    <xf numFmtId="172" fontId="2" fillId="0" borderId="11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72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4" fontId="5" fillId="0" borderId="29" xfId="0" applyNumberFormat="1" applyFont="1" applyFill="1" applyBorder="1" applyAlignment="1" applyProtection="1">
      <alignment horizontal="center" vertical="center"/>
      <protection/>
    </xf>
    <xf numFmtId="174" fontId="5" fillId="0" borderId="53" xfId="0" applyNumberFormat="1" applyFont="1" applyFill="1" applyBorder="1" applyAlignment="1" applyProtection="1">
      <alignment horizontal="center" vertical="center"/>
      <protection/>
    </xf>
    <xf numFmtId="172" fontId="5" fillId="0" borderId="29" xfId="0" applyNumberFormat="1" applyFont="1" applyFill="1" applyBorder="1" applyAlignment="1">
      <alignment horizontal="center" vertical="center" wrapText="1"/>
    </xf>
    <xf numFmtId="172" fontId="5" fillId="0" borderId="5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180" fontId="2" fillId="0" borderId="59" xfId="0" applyNumberFormat="1" applyFont="1" applyFill="1" applyBorder="1" applyAlignment="1" applyProtection="1">
      <alignment horizontal="left" vertical="center" wrapText="1"/>
      <protection/>
    </xf>
    <xf numFmtId="1" fontId="2" fillId="0" borderId="60" xfId="0" applyNumberFormat="1" applyFont="1" applyFill="1" applyBorder="1" applyAlignment="1">
      <alignment horizontal="center" vertical="center"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vertical="center" wrapText="1"/>
    </xf>
    <xf numFmtId="1" fontId="2" fillId="0" borderId="61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80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>
      <alignment horizontal="center" vertical="center" wrapText="1"/>
    </xf>
    <xf numFmtId="174" fontId="5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left" vertic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72" fontId="2" fillId="0" borderId="66" xfId="0" applyNumberFormat="1" applyFont="1" applyFill="1" applyBorder="1" applyAlignment="1" applyProtection="1">
      <alignment horizontal="left" vertical="center" wrapText="1"/>
      <protection/>
    </xf>
    <xf numFmtId="0" fontId="2" fillId="0" borderId="56" xfId="0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 applyProtection="1">
      <alignment horizontal="left" vertical="center"/>
      <protection/>
    </xf>
    <xf numFmtId="49" fontId="7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vertical="center" wrapText="1"/>
    </xf>
    <xf numFmtId="0" fontId="2" fillId="0" borderId="71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181" fontId="2" fillId="0" borderId="59" xfId="0" applyNumberFormat="1" applyFont="1" applyFill="1" applyBorder="1" applyAlignment="1" applyProtection="1">
      <alignment vertical="center" wrapText="1"/>
      <protection/>
    </xf>
    <xf numFmtId="1" fontId="2" fillId="0" borderId="72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vertical="center" wrapText="1"/>
    </xf>
    <xf numFmtId="0" fontId="2" fillId="0" borderId="74" xfId="0" applyNumberFormat="1" applyFont="1" applyFill="1" applyBorder="1" applyAlignment="1">
      <alignment horizontal="center" vertical="center"/>
    </xf>
    <xf numFmtId="1" fontId="2" fillId="0" borderId="75" xfId="0" applyNumberFormat="1" applyFont="1" applyFill="1" applyBorder="1" applyAlignment="1">
      <alignment horizontal="center" vertical="center"/>
    </xf>
    <xf numFmtId="0" fontId="2" fillId="0" borderId="7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174" fontId="2" fillId="0" borderId="76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 wrapText="1"/>
    </xf>
    <xf numFmtId="174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78" xfId="0" applyNumberFormat="1" applyFont="1" applyFill="1" applyBorder="1" applyAlignment="1">
      <alignment horizontal="center" vertical="center"/>
    </xf>
    <xf numFmtId="1" fontId="2" fillId="0" borderId="79" xfId="0" applyNumberFormat="1" applyFont="1" applyFill="1" applyBorder="1" applyAlignment="1">
      <alignment horizontal="center" vertical="center"/>
    </xf>
    <xf numFmtId="180" fontId="2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 applyProtection="1">
      <alignment horizontal="center" vertical="center"/>
      <protection/>
    </xf>
    <xf numFmtId="174" fontId="2" fillId="0" borderId="82" xfId="0" applyNumberFormat="1" applyFont="1" applyFill="1" applyBorder="1" applyAlignment="1" applyProtection="1">
      <alignment horizontal="center" vertical="center"/>
      <protection/>
    </xf>
    <xf numFmtId="174" fontId="2" fillId="0" borderId="83" xfId="0" applyNumberFormat="1" applyFont="1" applyFill="1" applyBorder="1" applyAlignment="1" applyProtection="1">
      <alignment horizontal="center" vertical="center"/>
      <protection/>
    </xf>
    <xf numFmtId="174" fontId="2" fillId="0" borderId="84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78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wrapText="1"/>
    </xf>
    <xf numFmtId="174" fontId="2" fillId="0" borderId="86" xfId="0" applyNumberFormat="1" applyFont="1" applyFill="1" applyBorder="1" applyAlignment="1" applyProtection="1">
      <alignment horizontal="center" vertical="center"/>
      <protection/>
    </xf>
    <xf numFmtId="174" fontId="2" fillId="0" borderId="87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174" fontId="2" fillId="0" borderId="76" xfId="0" applyNumberFormat="1" applyFont="1" applyFill="1" applyBorder="1" applyAlignment="1" applyProtection="1">
      <alignment horizontal="center" vertical="center"/>
      <protection/>
    </xf>
    <xf numFmtId="174" fontId="2" fillId="0" borderId="77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left" vertical="center" wrapText="1"/>
    </xf>
    <xf numFmtId="49" fontId="2" fillId="0" borderId="89" xfId="0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90" xfId="0" applyNumberFormat="1" applyFont="1" applyFill="1" applyBorder="1" applyAlignment="1">
      <alignment horizontal="left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59" xfId="0" applyNumberFormat="1" applyFont="1" applyFill="1" applyBorder="1" applyAlignment="1">
      <alignment horizontal="left" vertical="center" wrapText="1"/>
    </xf>
    <xf numFmtId="174" fontId="2" fillId="0" borderId="91" xfId="0" applyNumberFormat="1" applyFont="1" applyFill="1" applyBorder="1" applyAlignment="1" applyProtection="1">
      <alignment horizontal="center" vertical="center"/>
      <protection/>
    </xf>
    <xf numFmtId="49" fontId="2" fillId="0" borderId="92" xfId="0" applyNumberFormat="1" applyFont="1" applyFill="1" applyBorder="1" applyAlignment="1" applyProtection="1">
      <alignment horizontal="left" vertical="center"/>
      <protection/>
    </xf>
    <xf numFmtId="172" fontId="5" fillId="0" borderId="19" xfId="0" applyNumberFormat="1" applyFont="1" applyFill="1" applyBorder="1" applyAlignment="1" applyProtection="1">
      <alignment vertical="center"/>
      <protection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vertical="center"/>
      <protection/>
    </xf>
    <xf numFmtId="172" fontId="2" fillId="0" borderId="20" xfId="0" applyNumberFormat="1" applyFont="1" applyFill="1" applyBorder="1" applyAlignment="1" applyProtection="1">
      <alignment vertical="center"/>
      <protection/>
    </xf>
    <xf numFmtId="172" fontId="2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93" xfId="0" applyNumberFormat="1" applyFont="1" applyFill="1" applyBorder="1" applyAlignment="1" applyProtection="1">
      <alignment vertical="center"/>
      <protection/>
    </xf>
    <xf numFmtId="172" fontId="2" fillId="0" borderId="61" xfId="0" applyNumberFormat="1" applyFont="1" applyFill="1" applyBorder="1" applyAlignment="1" applyProtection="1">
      <alignment horizontal="center" vertical="center"/>
      <protection/>
    </xf>
    <xf numFmtId="172" fontId="2" fillId="0" borderId="61" xfId="0" applyNumberFormat="1" applyFont="1" applyFill="1" applyBorder="1" applyAlignment="1" applyProtection="1">
      <alignment vertical="center"/>
      <protection/>
    </xf>
    <xf numFmtId="172" fontId="2" fillId="0" borderId="61" xfId="0" applyNumberFormat="1" applyFont="1" applyFill="1" applyBorder="1" applyAlignment="1">
      <alignment horizontal="center" vertical="center" wrapText="1"/>
    </xf>
    <xf numFmtId="0" fontId="5" fillId="0" borderId="61" xfId="0" applyNumberFormat="1" applyFont="1" applyFill="1" applyBorder="1" applyAlignment="1" applyProtection="1">
      <alignment vertical="center"/>
      <protection/>
    </xf>
    <xf numFmtId="172" fontId="2" fillId="0" borderId="94" xfId="0" applyNumberFormat="1" applyFont="1" applyFill="1" applyBorder="1" applyAlignment="1" applyProtection="1">
      <alignment horizontal="center" vertical="center"/>
      <protection/>
    </xf>
    <xf numFmtId="172" fontId="2" fillId="0" borderId="94" xfId="0" applyNumberFormat="1" applyFont="1" applyFill="1" applyBorder="1" applyAlignment="1" applyProtection="1">
      <alignment vertical="center"/>
      <protection/>
    </xf>
    <xf numFmtId="172" fontId="2" fillId="0" borderId="94" xfId="0" applyNumberFormat="1" applyFont="1" applyFill="1" applyBorder="1" applyAlignment="1">
      <alignment horizontal="center" vertical="center" wrapText="1"/>
    </xf>
    <xf numFmtId="0" fontId="5" fillId="0" borderId="94" xfId="0" applyNumberFormat="1" applyFont="1" applyFill="1" applyBorder="1" applyAlignment="1" applyProtection="1">
      <alignment vertical="center"/>
      <protection/>
    </xf>
    <xf numFmtId="172" fontId="5" fillId="0" borderId="95" xfId="0" applyNumberFormat="1" applyFont="1" applyFill="1" applyBorder="1" applyAlignment="1" applyProtection="1">
      <alignment vertical="center"/>
      <protection/>
    </xf>
    <xf numFmtId="172" fontId="2" fillId="0" borderId="90" xfId="0" applyNumberFormat="1" applyFont="1" applyFill="1" applyBorder="1" applyAlignment="1" applyProtection="1">
      <alignment vertical="center"/>
      <protection/>
    </xf>
    <xf numFmtId="172" fontId="5" fillId="0" borderId="71" xfId="0" applyNumberFormat="1" applyFont="1" applyFill="1" applyBorder="1" applyAlignment="1" applyProtection="1">
      <alignment vertical="center"/>
      <protection/>
    </xf>
    <xf numFmtId="172" fontId="2" fillId="0" borderId="59" xfId="0" applyNumberFormat="1" applyFont="1" applyFill="1" applyBorder="1" applyAlignment="1" applyProtection="1">
      <alignment vertical="center"/>
      <protection/>
    </xf>
    <xf numFmtId="172" fontId="5" fillId="0" borderId="96" xfId="0" applyNumberFormat="1" applyFont="1" applyFill="1" applyBorder="1" applyAlignment="1" applyProtection="1">
      <alignment vertical="center"/>
      <protection/>
    </xf>
    <xf numFmtId="172" fontId="2" fillId="0" borderId="89" xfId="0" applyNumberFormat="1" applyFont="1" applyFill="1" applyBorder="1" applyAlignment="1" applyProtection="1">
      <alignment vertical="center"/>
      <protection/>
    </xf>
    <xf numFmtId="174" fontId="2" fillId="0" borderId="97" xfId="0" applyNumberFormat="1" applyFont="1" applyFill="1" applyBorder="1" applyAlignment="1" applyProtection="1">
      <alignment horizontal="center" vertical="center"/>
      <protection/>
    </xf>
    <xf numFmtId="174" fontId="2" fillId="0" borderId="98" xfId="0" applyNumberFormat="1" applyFont="1" applyFill="1" applyBorder="1" applyAlignment="1" applyProtection="1">
      <alignment horizontal="center" vertical="center"/>
      <protection/>
    </xf>
    <xf numFmtId="174" fontId="2" fillId="0" borderId="99" xfId="0" applyNumberFormat="1" applyFont="1" applyFill="1" applyBorder="1" applyAlignment="1" applyProtection="1">
      <alignment horizontal="center" vertical="center"/>
      <protection/>
    </xf>
    <xf numFmtId="172" fontId="2" fillId="0" borderId="95" xfId="0" applyNumberFormat="1" applyFont="1" applyFill="1" applyBorder="1" applyAlignment="1" applyProtection="1">
      <alignment horizontal="center" vertical="center"/>
      <protection/>
    </xf>
    <xf numFmtId="172" fontId="2" fillId="0" borderId="71" xfId="0" applyNumberFormat="1" applyFont="1" applyFill="1" applyBorder="1" applyAlignment="1" applyProtection="1">
      <alignment horizontal="center" vertical="center"/>
      <protection/>
    </xf>
    <xf numFmtId="172" fontId="2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vertical="center"/>
      <protection/>
    </xf>
    <xf numFmtId="0" fontId="5" fillId="0" borderId="59" xfId="0" applyNumberFormat="1" applyFont="1" applyFill="1" applyBorder="1" applyAlignment="1" applyProtection="1">
      <alignment vertical="center"/>
      <protection/>
    </xf>
    <xf numFmtId="0" fontId="5" fillId="0" borderId="89" xfId="0" applyNumberFormat="1" applyFont="1" applyFill="1" applyBorder="1" applyAlignment="1" applyProtection="1">
      <alignment vertical="center"/>
      <protection/>
    </xf>
    <xf numFmtId="174" fontId="5" fillId="0" borderId="100" xfId="0" applyNumberFormat="1" applyFont="1" applyFill="1" applyBorder="1" applyAlignment="1" applyProtection="1">
      <alignment vertical="center"/>
      <protection/>
    </xf>
    <xf numFmtId="0" fontId="5" fillId="0" borderId="101" xfId="0" applyNumberFormat="1" applyFont="1" applyFill="1" applyBorder="1" applyAlignment="1" applyProtection="1">
      <alignment vertical="center"/>
      <protection/>
    </xf>
    <xf numFmtId="0" fontId="5" fillId="0" borderId="102" xfId="0" applyNumberFormat="1" applyFont="1" applyFill="1" applyBorder="1" applyAlignment="1" applyProtection="1">
      <alignment vertical="center"/>
      <protection/>
    </xf>
    <xf numFmtId="174" fontId="5" fillId="0" borderId="103" xfId="0" applyNumberFormat="1" applyFont="1" applyFill="1" applyBorder="1" applyAlignment="1" applyProtection="1">
      <alignment vertical="center"/>
      <protection/>
    </xf>
    <xf numFmtId="0" fontId="5" fillId="0" borderId="104" xfId="0" applyNumberFormat="1" applyFont="1" applyFill="1" applyBorder="1" applyAlignment="1" applyProtection="1">
      <alignment vertical="center"/>
      <protection/>
    </xf>
    <xf numFmtId="0" fontId="5" fillId="0" borderId="105" xfId="0" applyNumberFormat="1" applyFont="1" applyFill="1" applyBorder="1" applyAlignment="1" applyProtection="1">
      <alignment vertical="center"/>
      <protection/>
    </xf>
    <xf numFmtId="174" fontId="5" fillId="0" borderId="106" xfId="0" applyNumberFormat="1" applyFont="1" applyFill="1" applyBorder="1" applyAlignment="1" applyProtection="1">
      <alignment vertical="center"/>
      <protection/>
    </xf>
    <xf numFmtId="0" fontId="5" fillId="0" borderId="107" xfId="0" applyNumberFormat="1" applyFont="1" applyFill="1" applyBorder="1" applyAlignment="1" applyProtection="1">
      <alignment vertical="center"/>
      <protection/>
    </xf>
    <xf numFmtId="0" fontId="5" fillId="0" borderId="108" xfId="0" applyNumberFormat="1" applyFont="1" applyFill="1" applyBorder="1" applyAlignment="1" applyProtection="1">
      <alignment vertical="center"/>
      <protection/>
    </xf>
    <xf numFmtId="0" fontId="5" fillId="0" borderId="100" xfId="0" applyNumberFormat="1" applyFont="1" applyFill="1" applyBorder="1" applyAlignment="1" applyProtection="1">
      <alignment vertical="center"/>
      <protection/>
    </xf>
    <xf numFmtId="0" fontId="5" fillId="0" borderId="103" xfId="0" applyNumberFormat="1" applyFont="1" applyFill="1" applyBorder="1" applyAlignment="1" applyProtection="1">
      <alignment vertical="center"/>
      <protection/>
    </xf>
    <xf numFmtId="0" fontId="5" fillId="0" borderId="106" xfId="0" applyNumberFormat="1" applyFont="1" applyFill="1" applyBorder="1" applyAlignment="1" applyProtection="1">
      <alignment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0" fontId="2" fillId="0" borderId="104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6" xfId="0" applyNumberFormat="1" applyFont="1" applyFill="1" applyBorder="1" applyAlignment="1" applyProtection="1">
      <alignment horizontal="center" vertical="center"/>
      <protection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90" xfId="0" applyNumberFormat="1" applyFont="1" applyFill="1" applyBorder="1" applyAlignment="1" applyProtection="1">
      <alignment horizontal="center" vertical="center"/>
      <protection/>
    </xf>
    <xf numFmtId="172" fontId="2" fillId="0" borderId="59" xfId="0" applyNumberFormat="1" applyFont="1" applyFill="1" applyBorder="1" applyAlignment="1">
      <alignment horizontal="center" vertical="center" wrapText="1"/>
    </xf>
    <xf numFmtId="172" fontId="2" fillId="0" borderId="89" xfId="0" applyNumberFormat="1" applyFont="1" applyFill="1" applyBorder="1" applyAlignment="1">
      <alignment horizontal="center" vertical="center" wrapText="1"/>
    </xf>
    <xf numFmtId="174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49" xfId="0" applyNumberFormat="1" applyFont="1" applyFill="1" applyBorder="1" applyAlignment="1" applyProtection="1">
      <alignment horizontal="center" vertical="center"/>
      <protection/>
    </xf>
    <xf numFmtId="1" fontId="5" fillId="0" borderId="50" xfId="0" applyNumberFormat="1" applyFont="1" applyFill="1" applyBorder="1" applyAlignment="1" applyProtection="1">
      <alignment horizontal="center" vertical="center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1" fontId="5" fillId="0" borderId="55" xfId="0" applyNumberFormat="1" applyFont="1" applyFill="1" applyBorder="1" applyAlignment="1">
      <alignment horizontal="center" vertical="center"/>
    </xf>
    <xf numFmtId="1" fontId="5" fillId="0" borderId="113" xfId="0" applyNumberFormat="1" applyFont="1" applyFill="1" applyBorder="1" applyAlignment="1" applyProtection="1">
      <alignment horizontal="center" vertical="center"/>
      <protection/>
    </xf>
    <xf numFmtId="1" fontId="5" fillId="0" borderId="11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88" xfId="0" applyNumberFormat="1" applyFont="1" applyFill="1" applyBorder="1" applyAlignment="1" applyProtection="1">
      <alignment horizontal="center" vertical="center"/>
      <protection/>
    </xf>
    <xf numFmtId="174" fontId="2" fillId="0" borderId="114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vertical="center"/>
      <protection/>
    </xf>
    <xf numFmtId="49" fontId="5" fillId="0" borderId="29" xfId="0" applyNumberFormat="1" applyFont="1" applyFill="1" applyBorder="1" applyAlignment="1" applyProtection="1">
      <alignment vertical="center"/>
      <protection/>
    </xf>
    <xf numFmtId="49" fontId="5" fillId="0" borderId="53" xfId="0" applyNumberFormat="1" applyFont="1" applyFill="1" applyBorder="1" applyAlignment="1" applyProtection="1">
      <alignment vertical="center"/>
      <protection/>
    </xf>
    <xf numFmtId="172" fontId="5" fillId="0" borderId="22" xfId="0" applyNumberFormat="1" applyFont="1" applyFill="1" applyBorder="1" applyAlignment="1" applyProtection="1">
      <alignment vertical="center" wrapText="1"/>
      <protection/>
    </xf>
    <xf numFmtId="172" fontId="5" fillId="0" borderId="29" xfId="0" applyNumberFormat="1" applyFont="1" applyFill="1" applyBorder="1" applyAlignment="1" applyProtection="1">
      <alignment vertical="center" wrapText="1"/>
      <protection/>
    </xf>
    <xf numFmtId="172" fontId="5" fillId="0" borderId="53" xfId="0" applyNumberFormat="1" applyFont="1" applyFill="1" applyBorder="1" applyAlignment="1" applyProtection="1">
      <alignment vertical="center" wrapText="1"/>
      <protection/>
    </xf>
    <xf numFmtId="17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3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174" fontId="11" fillId="0" borderId="22" xfId="0" applyNumberFormat="1" applyFont="1" applyFill="1" applyBorder="1" applyAlignment="1" applyProtection="1">
      <alignment horizontal="center" vertical="center"/>
      <protection/>
    </xf>
    <xf numFmtId="174" fontId="11" fillId="0" borderId="29" xfId="0" applyNumberFormat="1" applyFont="1" applyFill="1" applyBorder="1" applyAlignment="1" applyProtection="1">
      <alignment horizontal="center" vertical="center"/>
      <protection/>
    </xf>
    <xf numFmtId="174" fontId="11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 applyProtection="1">
      <alignment horizontal="center" vertical="center"/>
      <protection/>
    </xf>
    <xf numFmtId="175" fontId="2" fillId="0" borderId="11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174" fontId="2" fillId="0" borderId="15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 wrapText="1"/>
    </xf>
    <xf numFmtId="174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120" xfId="0" applyNumberFormat="1" applyFont="1" applyFill="1" applyBorder="1" applyAlignment="1" applyProtection="1">
      <alignment vertical="center"/>
      <protection/>
    </xf>
    <xf numFmtId="0" fontId="5" fillId="0" borderId="79" xfId="0" applyNumberFormat="1" applyFont="1" applyFill="1" applyBorder="1" applyAlignment="1" applyProtection="1">
      <alignment vertical="center"/>
      <protection/>
    </xf>
    <xf numFmtId="0" fontId="5" fillId="0" borderId="121" xfId="0" applyNumberFormat="1" applyFont="1" applyFill="1" applyBorder="1" applyAlignment="1" applyProtection="1">
      <alignment vertical="center"/>
      <protection/>
    </xf>
    <xf numFmtId="0" fontId="5" fillId="0" borderId="54" xfId="0" applyNumberFormat="1" applyFont="1" applyFill="1" applyBorder="1" applyAlignment="1">
      <alignment horizontal="center" vertical="center" wrapText="1"/>
    </xf>
    <xf numFmtId="174" fontId="5" fillId="0" borderId="55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118" xfId="0" applyNumberFormat="1" applyFont="1" applyFill="1" applyBorder="1" applyAlignment="1" applyProtection="1">
      <alignment horizontal="center" vertical="center"/>
      <protection/>
    </xf>
    <xf numFmtId="2" fontId="5" fillId="0" borderId="41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 applyProtection="1">
      <alignment horizontal="center" vertical="center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/>
    </xf>
    <xf numFmtId="49" fontId="62" fillId="0" borderId="30" xfId="0" applyNumberFormat="1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121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52" applyFont="1" applyFill="1" applyAlignment="1">
      <alignment/>
      <protection/>
    </xf>
    <xf numFmtId="0" fontId="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5" xfId="0" applyNumberFormat="1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4" fontId="6" fillId="0" borderId="22" xfId="42" applyFont="1" applyFill="1" applyBorder="1" applyAlignment="1">
      <alignment vertical="center" wrapText="1"/>
    </xf>
    <xf numFmtId="44" fontId="6" fillId="0" borderId="29" xfId="42" applyFont="1" applyFill="1" applyBorder="1" applyAlignment="1">
      <alignment vertical="center" wrapText="1"/>
    </xf>
    <xf numFmtId="44" fontId="6" fillId="0" borderId="53" xfId="42" applyFont="1" applyFill="1" applyBorder="1" applyAlignment="1">
      <alignment vertical="center" wrapText="1"/>
    </xf>
    <xf numFmtId="49" fontId="2" fillId="0" borderId="126" xfId="0" applyNumberFormat="1" applyFont="1" applyFill="1" applyBorder="1" applyAlignment="1">
      <alignment horizontal="center" vertical="center" wrapText="1"/>
    </xf>
    <xf numFmtId="180" fontId="2" fillId="0" borderId="127" xfId="0" applyNumberFormat="1" applyFont="1" applyFill="1" applyBorder="1" applyAlignment="1" applyProtection="1">
      <alignment horizontal="left" vertical="center" wrapText="1"/>
      <protection/>
    </xf>
    <xf numFmtId="174" fontId="2" fillId="0" borderId="7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29" xfId="0" applyNumberFormat="1" applyFont="1" applyFill="1" applyBorder="1" applyAlignment="1" applyProtection="1">
      <alignment horizontal="center" vertical="center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130" xfId="0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131" xfId="0" applyNumberFormat="1" applyFont="1" applyFill="1" applyBorder="1" applyAlignment="1">
      <alignment horizontal="center" vertical="center" wrapText="1"/>
    </xf>
    <xf numFmtId="49" fontId="2" fillId="0" borderId="13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62" fillId="0" borderId="133" xfId="0" applyNumberFormat="1" applyFont="1" applyFill="1" applyBorder="1" applyAlignment="1" applyProtection="1">
      <alignment horizontal="left" vertical="center"/>
      <protection/>
    </xf>
    <xf numFmtId="0" fontId="64" fillId="0" borderId="134" xfId="0" applyFont="1" applyFill="1" applyBorder="1" applyAlignment="1">
      <alignment vertical="center" wrapText="1"/>
    </xf>
    <xf numFmtId="0" fontId="62" fillId="0" borderId="60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left" vertical="center"/>
    </xf>
    <xf numFmtId="0" fontId="63" fillId="0" borderId="133" xfId="0" applyFont="1" applyFill="1" applyBorder="1" applyAlignment="1">
      <alignment horizontal="left" vertical="center"/>
    </xf>
    <xf numFmtId="174" fontId="62" fillId="0" borderId="114" xfId="0" applyNumberFormat="1" applyFont="1" applyFill="1" applyBorder="1" applyAlignment="1" applyProtection="1">
      <alignment horizontal="center" vertical="center"/>
      <protection/>
    </xf>
    <xf numFmtId="0" fontId="62" fillId="0" borderId="78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 wrapText="1"/>
    </xf>
    <xf numFmtId="2" fontId="5" fillId="0" borderId="135" xfId="0" applyNumberFormat="1" applyFont="1" applyFill="1" applyBorder="1" applyAlignment="1" applyProtection="1">
      <alignment horizontal="center" vertical="center"/>
      <protection/>
    </xf>
    <xf numFmtId="2" fontId="5" fillId="0" borderId="136" xfId="0" applyNumberFormat="1" applyFont="1" applyFill="1" applyBorder="1" applyAlignment="1" applyProtection="1">
      <alignment horizontal="center" vertical="center"/>
      <protection/>
    </xf>
    <xf numFmtId="2" fontId="5" fillId="0" borderId="137" xfId="0" applyNumberFormat="1" applyFont="1" applyFill="1" applyBorder="1" applyAlignment="1" applyProtection="1">
      <alignment horizontal="center" vertical="center"/>
      <protection/>
    </xf>
    <xf numFmtId="2" fontId="5" fillId="0" borderId="78" xfId="0" applyNumberFormat="1" applyFont="1" applyFill="1" applyBorder="1" applyAlignment="1" applyProtection="1">
      <alignment horizontal="center" vertical="center"/>
      <protection/>
    </xf>
    <xf numFmtId="1" fontId="2" fillId="0" borderId="66" xfId="0" applyNumberFormat="1" applyFont="1" applyFill="1" applyBorder="1" applyAlignment="1" applyProtection="1">
      <alignment horizontal="center" vertical="center"/>
      <protection/>
    </xf>
    <xf numFmtId="1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3" fillId="0" borderId="30" xfId="0" applyFont="1" applyFill="1" applyBorder="1" applyAlignment="1">
      <alignment horizontal="center" vertical="center" wrapText="1"/>
    </xf>
    <xf numFmtId="174" fontId="62" fillId="0" borderId="37" xfId="0" applyNumberFormat="1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/>
    </xf>
    <xf numFmtId="0" fontId="2" fillId="0" borderId="141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146" xfId="0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left" vertical="center" wrapText="1"/>
    </xf>
    <xf numFmtId="172" fontId="2" fillId="0" borderId="41" xfId="0" applyNumberFormat="1" applyFont="1" applyFill="1" applyBorder="1" applyAlignment="1">
      <alignment horizontal="center" vertical="center" wrapText="1"/>
    </xf>
    <xf numFmtId="172" fontId="2" fillId="0" borderId="4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left" vertical="center" wrapText="1"/>
    </xf>
    <xf numFmtId="174" fontId="2" fillId="0" borderId="32" xfId="0" applyNumberFormat="1" applyFont="1" applyFill="1" applyBorder="1" applyAlignment="1">
      <alignment horizontal="center" vertical="center" wrapText="1"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5" fillId="0" borderId="148" xfId="0" applyFont="1" applyFill="1" applyBorder="1" applyAlignment="1">
      <alignment horizontal="left" vertical="center" wrapText="1"/>
    </xf>
    <xf numFmtId="0" fontId="5" fillId="0" borderId="125" xfId="0" applyFont="1" applyFill="1" applyBorder="1" applyAlignment="1">
      <alignment horizontal="left" vertical="center" wrapText="1"/>
    </xf>
    <xf numFmtId="0" fontId="5" fillId="0" borderId="149" xfId="0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vertical="center"/>
      <protection/>
    </xf>
    <xf numFmtId="0" fontId="2" fillId="0" borderId="15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2" fillId="0" borderId="151" xfId="0" applyFont="1" applyFill="1" applyBorder="1" applyAlignment="1">
      <alignment horizontal="center" vertical="center" textRotation="90"/>
    </xf>
    <xf numFmtId="0" fontId="2" fillId="0" borderId="152" xfId="0" applyFont="1" applyFill="1" applyBorder="1" applyAlignment="1">
      <alignment horizontal="center" vertical="center" textRotation="90"/>
    </xf>
    <xf numFmtId="0" fontId="2" fillId="0" borderId="153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4" fillId="0" borderId="155" xfId="52" applyFont="1" applyFill="1" applyBorder="1" applyAlignment="1">
      <alignment horizontal="center" vertical="center" wrapText="1"/>
      <protection/>
    </xf>
    <xf numFmtId="0" fontId="24" fillId="0" borderId="156" xfId="52" applyFont="1" applyFill="1" applyBorder="1" applyAlignment="1">
      <alignment horizontal="center" vertical="center" wrapText="1"/>
      <protection/>
    </xf>
    <xf numFmtId="0" fontId="24" fillId="0" borderId="157" xfId="52" applyFont="1" applyFill="1" applyBorder="1" applyAlignment="1">
      <alignment horizontal="center" vertical="center" wrapText="1"/>
      <protection/>
    </xf>
    <xf numFmtId="0" fontId="24" fillId="0" borderId="158" xfId="52" applyFont="1" applyFill="1" applyBorder="1" applyAlignment="1">
      <alignment horizontal="center" vertical="center" wrapText="1"/>
      <protection/>
    </xf>
    <xf numFmtId="0" fontId="24" fillId="0" borderId="159" xfId="52" applyFont="1" applyFill="1" applyBorder="1" applyAlignment="1">
      <alignment horizontal="center" vertical="center" wrapText="1"/>
      <protection/>
    </xf>
    <xf numFmtId="0" fontId="24" fillId="0" borderId="160" xfId="52" applyFont="1" applyFill="1" applyBorder="1" applyAlignment="1">
      <alignment horizontal="center" vertical="center" wrapText="1"/>
      <protection/>
    </xf>
    <xf numFmtId="0" fontId="2" fillId="0" borderId="144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13" fillId="0" borderId="156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horizontal="center" vertical="center" wrapText="1"/>
    </xf>
    <xf numFmtId="0" fontId="13" fillId="0" borderId="160" xfId="0" applyFont="1" applyFill="1" applyBorder="1" applyAlignment="1">
      <alignment horizontal="center" vertical="center" wrapText="1"/>
    </xf>
    <xf numFmtId="0" fontId="14" fillId="0" borderId="133" xfId="0" applyFont="1" applyFill="1" applyBorder="1" applyAlignment="1">
      <alignment horizontal="center" vertical="center" wrapText="1"/>
    </xf>
    <xf numFmtId="0" fontId="14" fillId="0" borderId="150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162" xfId="0" applyFont="1" applyFill="1" applyBorder="1" applyAlignment="1">
      <alignment horizontal="center" vertical="center" wrapText="1"/>
    </xf>
    <xf numFmtId="0" fontId="14" fillId="0" borderId="163" xfId="0" applyFont="1" applyFill="1" applyBorder="1" applyAlignment="1">
      <alignment horizontal="center" vertical="center" wrapText="1"/>
    </xf>
    <xf numFmtId="0" fontId="14" fillId="0" borderId="132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16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65" xfId="0" applyFont="1" applyFill="1" applyBorder="1" applyAlignment="1">
      <alignment horizontal="center" vertical="center" wrapText="1"/>
    </xf>
    <xf numFmtId="0" fontId="14" fillId="0" borderId="166" xfId="0" applyFont="1" applyFill="1" applyBorder="1" applyAlignment="1">
      <alignment horizontal="center" vertical="center" wrapText="1"/>
    </xf>
    <xf numFmtId="0" fontId="14" fillId="0" borderId="167" xfId="0" applyFont="1" applyFill="1" applyBorder="1" applyAlignment="1">
      <alignment horizontal="center" vertical="center" wrapText="1"/>
    </xf>
    <xf numFmtId="0" fontId="14" fillId="0" borderId="16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133" xfId="52" applyFont="1" applyFill="1" applyBorder="1" applyAlignment="1">
      <alignment horizontal="center" vertical="center" wrapText="1"/>
      <protection/>
    </xf>
    <xf numFmtId="0" fontId="13" fillId="0" borderId="150" xfId="52" applyFont="1" applyFill="1" applyBorder="1" applyAlignment="1">
      <alignment horizontal="center" vertical="center" wrapText="1"/>
      <protection/>
    </xf>
    <xf numFmtId="0" fontId="13" fillId="0" borderId="78" xfId="52" applyFont="1" applyFill="1" applyBorder="1" applyAlignment="1">
      <alignment horizontal="center" vertical="center" wrapText="1"/>
      <protection/>
    </xf>
    <xf numFmtId="49" fontId="14" fillId="0" borderId="169" xfId="52" applyNumberFormat="1" applyFont="1" applyFill="1" applyBorder="1" applyAlignment="1">
      <alignment horizontal="left" vertical="center" wrapText="1"/>
      <protection/>
    </xf>
    <xf numFmtId="49" fontId="14" fillId="0" borderId="144" xfId="52" applyNumberFormat="1" applyFont="1" applyFill="1" applyBorder="1" applyAlignment="1">
      <alignment horizontal="left" vertical="center" wrapText="1"/>
      <protection/>
    </xf>
    <xf numFmtId="49" fontId="14" fillId="0" borderId="121" xfId="52" applyNumberFormat="1" applyFont="1" applyFill="1" applyBorder="1" applyAlignment="1">
      <alignment horizontal="left" vertical="center" wrapText="1"/>
      <protection/>
    </xf>
    <xf numFmtId="49" fontId="14" fillId="0" borderId="170" xfId="0" applyNumberFormat="1" applyFont="1" applyFill="1" applyBorder="1" applyAlignment="1">
      <alignment horizontal="center" vertical="center" wrapText="1"/>
    </xf>
    <xf numFmtId="49" fontId="14" fillId="0" borderId="171" xfId="0" applyNumberFormat="1" applyFont="1" applyFill="1" applyBorder="1" applyAlignment="1">
      <alignment horizontal="center" vertical="center" wrapText="1"/>
    </xf>
    <xf numFmtId="49" fontId="14" fillId="0" borderId="172" xfId="0" applyNumberFormat="1" applyFont="1" applyFill="1" applyBorder="1" applyAlignment="1">
      <alignment horizontal="center" vertical="center" wrapText="1"/>
    </xf>
    <xf numFmtId="0" fontId="14" fillId="0" borderId="170" xfId="0" applyFont="1" applyFill="1" applyBorder="1" applyAlignment="1">
      <alignment horizontal="center" vertical="center" wrapText="1"/>
    </xf>
    <xf numFmtId="0" fontId="14" fillId="0" borderId="171" xfId="0" applyFont="1" applyFill="1" applyBorder="1" applyAlignment="1">
      <alignment horizontal="center" vertical="center" wrapText="1"/>
    </xf>
    <xf numFmtId="0" fontId="14" fillId="0" borderId="172" xfId="0" applyFont="1" applyFill="1" applyBorder="1" applyAlignment="1">
      <alignment horizontal="center" vertical="center" wrapText="1"/>
    </xf>
    <xf numFmtId="0" fontId="13" fillId="0" borderId="65" xfId="52" applyFont="1" applyFill="1" applyBorder="1" applyAlignment="1">
      <alignment horizontal="center" vertical="center" wrapText="1"/>
      <protection/>
    </xf>
    <xf numFmtId="0" fontId="13" fillId="0" borderId="130" xfId="52" applyFont="1" applyFill="1" applyBorder="1" applyAlignment="1">
      <alignment horizontal="center" vertical="center" wrapText="1"/>
      <protection/>
    </xf>
    <xf numFmtId="0" fontId="13" fillId="0" borderId="79" xfId="52" applyFont="1" applyFill="1" applyBorder="1" applyAlignment="1">
      <alignment horizontal="center" vertical="center" wrapText="1"/>
      <protection/>
    </xf>
    <xf numFmtId="0" fontId="14" fillId="0" borderId="173" xfId="0" applyFont="1" applyFill="1" applyBorder="1" applyAlignment="1">
      <alignment horizontal="center" vertical="center" wrapText="1"/>
    </xf>
    <xf numFmtId="0" fontId="14" fillId="0" borderId="123" xfId="52" applyFont="1" applyFill="1" applyBorder="1" applyAlignment="1">
      <alignment horizontal="center" vertical="center" wrapText="1"/>
      <protection/>
    </xf>
    <xf numFmtId="0" fontId="14" fillId="0" borderId="144" xfId="52" applyFont="1" applyFill="1" applyBorder="1" applyAlignment="1">
      <alignment horizontal="center" vertical="center" wrapText="1"/>
      <protection/>
    </xf>
    <xf numFmtId="0" fontId="14" fillId="0" borderId="121" xfId="52" applyFont="1" applyFill="1" applyBorder="1" applyAlignment="1">
      <alignment horizontal="center" vertical="center" wrapText="1"/>
      <protection/>
    </xf>
    <xf numFmtId="0" fontId="14" fillId="0" borderId="164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173" xfId="0" applyNumberFormat="1" applyFont="1" applyFill="1" applyBorder="1" applyAlignment="1">
      <alignment horizontal="center" vertical="center" wrapText="1"/>
    </xf>
    <xf numFmtId="0" fontId="14" fillId="0" borderId="170" xfId="0" applyNumberFormat="1" applyFont="1" applyFill="1" applyBorder="1" applyAlignment="1">
      <alignment horizontal="center" vertical="center" wrapText="1"/>
    </xf>
    <xf numFmtId="49" fontId="14" fillId="0" borderId="174" xfId="0" applyNumberFormat="1" applyFont="1" applyFill="1" applyBorder="1" applyAlignment="1">
      <alignment horizontal="center" vertical="center" wrapText="1"/>
    </xf>
    <xf numFmtId="0" fontId="14" fillId="0" borderId="175" xfId="0" applyFont="1" applyFill="1" applyBorder="1" applyAlignment="1">
      <alignment horizontal="center" vertical="center" wrapText="1"/>
    </xf>
    <xf numFmtId="0" fontId="14" fillId="0" borderId="176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center"/>
      <protection/>
    </xf>
    <xf numFmtId="0" fontId="13" fillId="0" borderId="156" xfId="52" applyFont="1" applyFill="1" applyBorder="1" applyAlignment="1">
      <alignment horizontal="center" vertical="center" wrapText="1"/>
      <protection/>
    </xf>
    <xf numFmtId="0" fontId="13" fillId="0" borderId="158" xfId="52" applyFont="1" applyFill="1" applyBorder="1" applyAlignment="1">
      <alignment horizontal="center" vertical="center" wrapText="1"/>
      <protection/>
    </xf>
    <xf numFmtId="0" fontId="13" fillId="0" borderId="160" xfId="52" applyFont="1" applyFill="1" applyBorder="1" applyAlignment="1">
      <alignment horizontal="center" vertical="center" wrapText="1"/>
      <protection/>
    </xf>
    <xf numFmtId="49" fontId="14" fillId="0" borderId="177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3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79" xfId="52" applyNumberFormat="1" applyFont="1" applyFill="1" applyBorder="1" applyAlignment="1" applyProtection="1">
      <alignment horizontal="left" vertical="center" wrapText="1"/>
      <protection locked="0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30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178" xfId="0" applyFont="1" applyFill="1" applyBorder="1" applyAlignment="1">
      <alignment horizontal="center" vertical="center" wrapText="1"/>
    </xf>
    <xf numFmtId="0" fontId="13" fillId="0" borderId="179" xfId="0" applyFont="1" applyFill="1" applyBorder="1" applyAlignment="1">
      <alignment horizontal="center" vertical="center" wrapText="1"/>
    </xf>
    <xf numFmtId="0" fontId="13" fillId="0" borderId="180" xfId="0" applyFont="1" applyFill="1" applyBorder="1" applyAlignment="1">
      <alignment horizontal="center" vertical="center" wrapText="1"/>
    </xf>
    <xf numFmtId="0" fontId="13" fillId="0" borderId="181" xfId="0" applyFont="1" applyFill="1" applyBorder="1" applyAlignment="1">
      <alignment horizontal="center" vertical="center" wrapText="1"/>
    </xf>
    <xf numFmtId="0" fontId="14" fillId="0" borderId="65" xfId="52" applyFont="1" applyFill="1" applyBorder="1" applyAlignment="1">
      <alignment horizontal="center" vertical="center" wrapText="1"/>
      <protection/>
    </xf>
    <xf numFmtId="0" fontId="14" fillId="0" borderId="130" xfId="52" applyFont="1" applyFill="1" applyBorder="1" applyAlignment="1">
      <alignment horizontal="center" vertical="center" wrapText="1"/>
      <protection/>
    </xf>
    <xf numFmtId="0" fontId="14" fillId="0" borderId="79" xfId="52" applyFont="1" applyFill="1" applyBorder="1" applyAlignment="1">
      <alignment horizontal="center" vertical="center" wrapText="1"/>
      <protection/>
    </xf>
    <xf numFmtId="49" fontId="14" fillId="0" borderId="177" xfId="52" applyNumberFormat="1" applyFont="1" applyFill="1" applyBorder="1" applyAlignment="1">
      <alignment horizontal="left" vertical="center" wrapText="1"/>
      <protection/>
    </xf>
    <xf numFmtId="49" fontId="14" fillId="0" borderId="130" xfId="52" applyNumberFormat="1" applyFont="1" applyFill="1" applyBorder="1" applyAlignment="1">
      <alignment horizontal="left" vertical="center" wrapText="1"/>
      <protection/>
    </xf>
    <xf numFmtId="49" fontId="14" fillId="0" borderId="79" xfId="52" applyNumberFormat="1" applyFont="1" applyFill="1" applyBorder="1" applyAlignment="1">
      <alignment horizontal="left" vertical="center" wrapText="1"/>
      <protection/>
    </xf>
    <xf numFmtId="0" fontId="14" fillId="0" borderId="182" xfId="0" applyFont="1" applyFill="1" applyBorder="1" applyAlignment="1">
      <alignment horizontal="center" vertical="center" wrapText="1"/>
    </xf>
    <xf numFmtId="0" fontId="14" fillId="0" borderId="183" xfId="0" applyFont="1" applyFill="1" applyBorder="1" applyAlignment="1">
      <alignment horizontal="center" vertical="center" wrapText="1"/>
    </xf>
    <xf numFmtId="49" fontId="14" fillId="0" borderId="184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5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78" xfId="52" applyNumberFormat="1" applyFont="1" applyFill="1" applyBorder="1" applyAlignment="1" applyProtection="1">
      <alignment horizontal="left" vertical="center" wrapText="1"/>
      <protection locked="0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44" xfId="0" applyFont="1" applyFill="1" applyBorder="1" applyAlignment="1">
      <alignment horizontal="center" vertical="center" wrapText="1"/>
    </xf>
    <xf numFmtId="0" fontId="14" fillId="0" borderId="161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3" fillId="0" borderId="93" xfId="52" applyFont="1" applyFill="1" applyBorder="1" applyAlignment="1">
      <alignment horizontal="center" vertical="center" wrapText="1"/>
      <protection/>
    </xf>
    <xf numFmtId="0" fontId="13" fillId="0" borderId="90" xfId="52" applyFont="1" applyFill="1" applyBorder="1" applyAlignment="1">
      <alignment horizontal="center" vertical="center" wrapText="1"/>
      <protection/>
    </xf>
    <xf numFmtId="0" fontId="13" fillId="0" borderId="61" xfId="52" applyFont="1" applyFill="1" applyBorder="1" applyAlignment="1">
      <alignment horizontal="center" vertical="center" wrapText="1"/>
      <protection/>
    </xf>
    <xf numFmtId="0" fontId="13" fillId="0" borderId="59" xfId="52" applyFont="1" applyFill="1" applyBorder="1" applyAlignment="1">
      <alignment horizontal="center" vertical="center" wrapText="1"/>
      <protection/>
    </xf>
    <xf numFmtId="0" fontId="13" fillId="0" borderId="94" xfId="52" applyFont="1" applyFill="1" applyBorder="1" applyAlignment="1">
      <alignment horizontal="center" vertical="center" wrapText="1"/>
      <protection/>
    </xf>
    <xf numFmtId="0" fontId="13" fillId="0" borderId="89" xfId="52" applyFont="1" applyFill="1" applyBorder="1" applyAlignment="1">
      <alignment horizontal="center" vertical="center" wrapText="1"/>
      <protection/>
    </xf>
    <xf numFmtId="0" fontId="14" fillId="0" borderId="12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60" xfId="52" applyFont="1" applyFill="1" applyBorder="1" applyAlignment="1">
      <alignment horizontal="center" vertical="center" wrapText="1"/>
      <protection/>
    </xf>
    <xf numFmtId="0" fontId="14" fillId="0" borderId="94" xfId="52" applyFont="1" applyFill="1" applyBorder="1" applyAlignment="1">
      <alignment horizontal="center" vertical="center" wrapText="1"/>
      <protection/>
    </xf>
    <xf numFmtId="0" fontId="14" fillId="0" borderId="62" xfId="52" applyFont="1" applyFill="1" applyBorder="1" applyAlignment="1">
      <alignment horizontal="center" vertical="center" wrapText="1"/>
      <protection/>
    </xf>
    <xf numFmtId="0" fontId="14" fillId="0" borderId="89" xfId="52" applyFont="1" applyFill="1" applyBorder="1" applyAlignment="1">
      <alignment horizontal="center" vertical="center" wrapText="1"/>
      <protection/>
    </xf>
    <xf numFmtId="49" fontId="14" fillId="0" borderId="185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32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85" xfId="5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top" wrapText="1"/>
    </xf>
    <xf numFmtId="0" fontId="13" fillId="0" borderId="179" xfId="52" applyFont="1" applyFill="1" applyBorder="1" applyAlignment="1">
      <alignment horizontal="center" vertical="center" wrapText="1"/>
      <protection/>
    </xf>
    <xf numFmtId="0" fontId="13" fillId="0" borderId="180" xfId="52" applyFont="1" applyFill="1" applyBorder="1" applyAlignment="1">
      <alignment horizontal="center" vertical="center" wrapText="1"/>
      <protection/>
    </xf>
    <xf numFmtId="0" fontId="13" fillId="0" borderId="181" xfId="52" applyFont="1" applyFill="1" applyBorder="1" applyAlignment="1">
      <alignment horizontal="center" vertical="center" wrapText="1"/>
      <protection/>
    </xf>
    <xf numFmtId="49" fontId="13" fillId="0" borderId="155" xfId="52" applyNumberFormat="1" applyFont="1" applyFill="1" applyBorder="1" applyAlignment="1">
      <alignment horizontal="center" vertical="center" wrapText="1"/>
      <protection/>
    </xf>
    <xf numFmtId="49" fontId="13" fillId="0" borderId="156" xfId="52" applyNumberFormat="1" applyFont="1" applyFill="1" applyBorder="1" applyAlignment="1">
      <alignment horizontal="center" vertical="center" wrapText="1"/>
      <protection/>
    </xf>
    <xf numFmtId="49" fontId="13" fillId="0" borderId="157" xfId="52" applyNumberFormat="1" applyFont="1" applyFill="1" applyBorder="1" applyAlignment="1">
      <alignment horizontal="center" vertical="center" wrapText="1"/>
      <protection/>
    </xf>
    <xf numFmtId="49" fontId="13" fillId="0" borderId="158" xfId="52" applyNumberFormat="1" applyFont="1" applyFill="1" applyBorder="1" applyAlignment="1">
      <alignment horizontal="center" vertical="center" wrapText="1"/>
      <protection/>
    </xf>
    <xf numFmtId="49" fontId="13" fillId="0" borderId="159" xfId="52" applyNumberFormat="1" applyFont="1" applyFill="1" applyBorder="1" applyAlignment="1">
      <alignment horizontal="center" vertical="center" wrapText="1"/>
      <protection/>
    </xf>
    <xf numFmtId="49" fontId="13" fillId="0" borderId="160" xfId="52" applyNumberFormat="1" applyFont="1" applyFill="1" applyBorder="1" applyAlignment="1">
      <alignment horizontal="center" vertical="center" wrapText="1"/>
      <protection/>
    </xf>
    <xf numFmtId="0" fontId="2" fillId="0" borderId="186" xfId="0" applyNumberFormat="1" applyFont="1" applyFill="1" applyBorder="1" applyAlignment="1" applyProtection="1">
      <alignment horizontal="center" vertical="center" textRotation="90"/>
      <protection/>
    </xf>
    <xf numFmtId="0" fontId="8" fillId="0" borderId="40" xfId="0" applyFont="1" applyFill="1" applyBorder="1" applyAlignment="1">
      <alignment/>
    </xf>
    <xf numFmtId="172" fontId="2" fillId="0" borderId="187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88" xfId="0" applyNumberFormat="1" applyFont="1" applyFill="1" applyBorder="1" applyAlignment="1" applyProtection="1">
      <alignment horizontal="center" textRotation="90" wrapText="1"/>
      <protection/>
    </xf>
    <xf numFmtId="0" fontId="8" fillId="0" borderId="18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172" fontId="2" fillId="0" borderId="14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13" xfId="0" applyNumberFormat="1" applyFont="1" applyFill="1" applyBorder="1" applyAlignment="1" applyProtection="1">
      <alignment horizontal="center" vertical="center" wrapText="1"/>
      <protection/>
    </xf>
    <xf numFmtId="172" fontId="2" fillId="0" borderId="148" xfId="0" applyNumberFormat="1" applyFont="1" applyFill="1" applyBorder="1" applyAlignment="1" applyProtection="1">
      <alignment horizontal="center" vertical="center"/>
      <protection/>
    </xf>
    <xf numFmtId="172" fontId="2" fillId="0" borderId="125" xfId="0" applyNumberFormat="1" applyFont="1" applyFill="1" applyBorder="1" applyAlignment="1" applyProtection="1">
      <alignment horizontal="center" vertical="center"/>
      <protection/>
    </xf>
    <xf numFmtId="172" fontId="2" fillId="0" borderId="149" xfId="0" applyNumberFormat="1" applyFont="1" applyFill="1" applyBorder="1" applyAlignment="1" applyProtection="1">
      <alignment horizontal="center" vertical="center"/>
      <protection/>
    </xf>
    <xf numFmtId="172" fontId="2" fillId="0" borderId="26" xfId="0" applyNumberFormat="1" applyFont="1" applyFill="1" applyBorder="1" applyAlignment="1" applyProtection="1">
      <alignment horizontal="center" textRotation="90" wrapText="1"/>
      <protection/>
    </xf>
    <xf numFmtId="172" fontId="2" fillId="0" borderId="40" xfId="0" applyNumberFormat="1" applyFont="1" applyFill="1" applyBorder="1" applyAlignment="1" applyProtection="1">
      <alignment horizontal="center" textRotation="90" wrapText="1"/>
      <protection/>
    </xf>
    <xf numFmtId="172" fontId="2" fillId="0" borderId="138" xfId="0" applyNumberFormat="1" applyFont="1" applyFill="1" applyBorder="1" applyAlignment="1" applyProtection="1">
      <alignment horizontal="center" textRotation="90" wrapText="1"/>
      <protection/>
    </xf>
    <xf numFmtId="0" fontId="2" fillId="0" borderId="25" xfId="0" applyFont="1" applyFill="1" applyBorder="1" applyAlignment="1">
      <alignment horizontal="center" textRotation="90" wrapText="1"/>
    </xf>
    <xf numFmtId="0" fontId="2" fillId="0" borderId="42" xfId="0" applyFont="1" applyFill="1" applyBorder="1" applyAlignment="1">
      <alignment horizontal="center" textRotation="90" wrapText="1"/>
    </xf>
    <xf numFmtId="0" fontId="2" fillId="0" borderId="140" xfId="0" applyFont="1" applyFill="1" applyBorder="1" applyAlignment="1">
      <alignment horizontal="center" textRotation="90" wrapText="1"/>
    </xf>
    <xf numFmtId="172" fontId="2" fillId="0" borderId="24" xfId="0" applyNumberFormat="1" applyFont="1" applyFill="1" applyBorder="1" applyAlignment="1" applyProtection="1">
      <alignment horizontal="center" textRotation="90" wrapText="1"/>
      <protection/>
    </xf>
    <xf numFmtId="172" fontId="2" fillId="0" borderId="41" xfId="0" applyNumberFormat="1" applyFont="1" applyFill="1" applyBorder="1" applyAlignment="1" applyProtection="1">
      <alignment horizontal="center" textRotation="90" wrapText="1"/>
      <protection/>
    </xf>
    <xf numFmtId="172" fontId="2" fillId="0" borderId="139" xfId="0" applyNumberFormat="1" applyFont="1" applyFill="1" applyBorder="1" applyAlignment="1" applyProtection="1">
      <alignment horizontal="center" textRotation="90" wrapText="1"/>
      <protection/>
    </xf>
    <xf numFmtId="172" fontId="5" fillId="0" borderId="190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textRotation="90" wrapText="1"/>
    </xf>
    <xf numFmtId="0" fontId="2" fillId="0" borderId="41" xfId="0" applyFont="1" applyFill="1" applyBorder="1" applyAlignment="1">
      <alignment horizontal="center" textRotation="90" wrapText="1"/>
    </xf>
    <xf numFmtId="0" fontId="2" fillId="0" borderId="139" xfId="0" applyFont="1" applyFill="1" applyBorder="1" applyAlignment="1">
      <alignment horizontal="center" textRotation="90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25" xfId="0" applyNumberFormat="1" applyFont="1" applyFill="1" applyBorder="1" applyAlignment="1" applyProtection="1">
      <alignment horizontal="center" textRotation="90" wrapText="1"/>
      <protection/>
    </xf>
    <xf numFmtId="172" fontId="2" fillId="0" borderId="42" xfId="0" applyNumberFormat="1" applyFont="1" applyFill="1" applyBorder="1" applyAlignment="1" applyProtection="1">
      <alignment horizontal="center" textRotation="90" wrapText="1"/>
      <protection/>
    </xf>
    <xf numFmtId="172" fontId="2" fillId="0" borderId="140" xfId="0" applyNumberFormat="1" applyFont="1" applyFill="1" applyBorder="1" applyAlignment="1" applyProtection="1">
      <alignment horizontal="center" textRotation="90" wrapText="1"/>
      <protection/>
    </xf>
    <xf numFmtId="0" fontId="5" fillId="0" borderId="148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left" vertical="center" wrapText="1"/>
    </xf>
    <xf numFmtId="0" fontId="5" fillId="0" borderId="125" xfId="0" applyFont="1" applyFill="1" applyBorder="1" applyAlignment="1">
      <alignment horizontal="left" vertical="center" wrapText="1"/>
    </xf>
    <xf numFmtId="0" fontId="5" fillId="0" borderId="149" xfId="0" applyFont="1" applyFill="1" applyBorder="1" applyAlignment="1">
      <alignment horizontal="left" vertical="center" wrapText="1"/>
    </xf>
    <xf numFmtId="44" fontId="5" fillId="0" borderId="148" xfId="42" applyFont="1" applyFill="1" applyBorder="1" applyAlignment="1">
      <alignment horizontal="left" vertical="center" wrapText="1"/>
    </xf>
    <xf numFmtId="44" fontId="5" fillId="0" borderId="125" xfId="42" applyFont="1" applyFill="1" applyBorder="1" applyAlignment="1">
      <alignment horizontal="left" vertical="center" wrapText="1"/>
    </xf>
    <xf numFmtId="0" fontId="5" fillId="0" borderId="149" xfId="0" applyFont="1" applyFill="1" applyBorder="1" applyAlignment="1">
      <alignment horizontal="left"/>
    </xf>
    <xf numFmtId="172" fontId="2" fillId="0" borderId="191" xfId="0" applyNumberFormat="1" applyFont="1" applyFill="1" applyBorder="1" applyAlignment="1" applyProtection="1">
      <alignment horizontal="center" vertical="center"/>
      <protection/>
    </xf>
    <xf numFmtId="172" fontId="2" fillId="0" borderId="192" xfId="0" applyNumberFormat="1" applyFont="1" applyFill="1" applyBorder="1" applyAlignment="1" applyProtection="1">
      <alignment horizontal="center" vertical="center"/>
      <protection/>
    </xf>
    <xf numFmtId="172" fontId="2" fillId="0" borderId="193" xfId="0" applyNumberFormat="1" applyFont="1" applyFill="1" applyBorder="1" applyAlignment="1" applyProtection="1">
      <alignment horizontal="center" vertical="center"/>
      <protection/>
    </xf>
    <xf numFmtId="172" fontId="2" fillId="0" borderId="194" xfId="0" applyNumberFormat="1" applyFont="1" applyFill="1" applyBorder="1" applyAlignment="1" applyProtection="1">
      <alignment horizontal="center" vertical="center"/>
      <protection/>
    </xf>
    <xf numFmtId="172" fontId="2" fillId="0" borderId="195" xfId="0" applyNumberFormat="1" applyFont="1" applyFill="1" applyBorder="1" applyAlignment="1" applyProtection="1">
      <alignment horizontal="center" vertical="center"/>
      <protection/>
    </xf>
    <xf numFmtId="172" fontId="2" fillId="0" borderId="196" xfId="0" applyNumberFormat="1" applyFont="1" applyFill="1" applyBorder="1" applyAlignment="1" applyProtection="1">
      <alignment horizontal="center" vertical="center"/>
      <protection/>
    </xf>
    <xf numFmtId="172" fontId="2" fillId="0" borderId="197" xfId="0" applyNumberFormat="1" applyFont="1" applyFill="1" applyBorder="1" applyAlignment="1" applyProtection="1">
      <alignment horizontal="center" vertical="center"/>
      <protection/>
    </xf>
    <xf numFmtId="172" fontId="2" fillId="0" borderId="190" xfId="0" applyNumberFormat="1" applyFont="1" applyFill="1" applyBorder="1" applyAlignment="1" applyProtection="1">
      <alignment horizontal="center" vertical="center"/>
      <protection/>
    </xf>
    <xf numFmtId="172" fontId="2" fillId="0" borderId="198" xfId="0" applyNumberFormat="1" applyFont="1" applyFill="1" applyBorder="1" applyAlignment="1" applyProtection="1">
      <alignment horizontal="center" vertical="center"/>
      <protection/>
    </xf>
    <xf numFmtId="172" fontId="2" fillId="0" borderId="188" xfId="0" applyNumberFormat="1" applyFont="1" applyFill="1" applyBorder="1" applyAlignment="1" applyProtection="1">
      <alignment horizontal="center" vertical="center"/>
      <protection/>
    </xf>
    <xf numFmtId="172" fontId="2" fillId="0" borderId="43" xfId="0" applyNumberFormat="1" applyFont="1" applyFill="1" applyBorder="1" applyAlignment="1" applyProtection="1">
      <alignment horizontal="center" vertical="center"/>
      <protection/>
    </xf>
    <xf numFmtId="172" fontId="2" fillId="0" borderId="11" xfId="0" applyNumberFormat="1" applyFont="1" applyFill="1" applyBorder="1" applyAlignment="1" applyProtection="1">
      <alignment horizontal="center" vertical="center"/>
      <protection/>
    </xf>
    <xf numFmtId="172" fontId="2" fillId="0" borderId="39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49" fontId="5" fillId="0" borderId="12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left" vertical="center" wrapText="1"/>
      <protection/>
    </xf>
    <xf numFmtId="49" fontId="5" fillId="0" borderId="125" xfId="0" applyNumberFormat="1" applyFont="1" applyFill="1" applyBorder="1" applyAlignment="1" applyProtection="1">
      <alignment horizontal="left" vertical="center" wrapText="1"/>
      <protection/>
    </xf>
    <xf numFmtId="49" fontId="5" fillId="0" borderId="149" xfId="0" applyNumberFormat="1" applyFont="1" applyFill="1" applyBorder="1" applyAlignment="1" applyProtection="1">
      <alignment horizontal="left" vertical="center" wrapText="1"/>
      <protection/>
    </xf>
    <xf numFmtId="49" fontId="5" fillId="0" borderId="148" xfId="0" applyNumberFormat="1" applyFont="1" applyFill="1" applyBorder="1" applyAlignment="1" applyProtection="1">
      <alignment horizontal="center" vertical="center" wrapText="1"/>
      <protection/>
    </xf>
    <xf numFmtId="49" fontId="5" fillId="0" borderId="125" xfId="0" applyNumberFormat="1" applyFont="1" applyFill="1" applyBorder="1" applyAlignment="1" applyProtection="1">
      <alignment horizontal="center" vertical="center" wrapText="1"/>
      <protection/>
    </xf>
    <xf numFmtId="49" fontId="5" fillId="0" borderId="149" xfId="0" applyNumberFormat="1" applyFont="1" applyFill="1" applyBorder="1" applyAlignment="1" applyProtection="1">
      <alignment horizontal="center" vertical="center" wrapText="1"/>
      <protection/>
    </xf>
    <xf numFmtId="2" fontId="5" fillId="0" borderId="148" xfId="0" applyNumberFormat="1" applyFont="1" applyFill="1" applyBorder="1" applyAlignment="1" applyProtection="1">
      <alignment horizontal="center" vertical="center"/>
      <protection/>
    </xf>
    <xf numFmtId="2" fontId="5" fillId="0" borderId="125" xfId="0" applyNumberFormat="1" applyFont="1" applyFill="1" applyBorder="1" applyAlignment="1" applyProtection="1">
      <alignment horizontal="center" vertical="center"/>
      <protection/>
    </xf>
    <xf numFmtId="2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99" xfId="0" applyFont="1" applyFill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0" fontId="5" fillId="0" borderId="200" xfId="0" applyFont="1" applyFill="1" applyBorder="1" applyAlignment="1" applyProtection="1">
      <alignment horizontal="right" vertical="center"/>
      <protection/>
    </xf>
    <xf numFmtId="0" fontId="5" fillId="0" borderId="201" xfId="0" applyFont="1" applyFill="1" applyBorder="1" applyAlignment="1" applyProtection="1">
      <alignment horizontal="right" vertical="center"/>
      <protection/>
    </xf>
    <xf numFmtId="0" fontId="5" fillId="0" borderId="91" xfId="0" applyFont="1" applyFill="1" applyBorder="1" applyAlignment="1" applyProtection="1">
      <alignment horizontal="right" vertical="center"/>
      <protection/>
    </xf>
    <xf numFmtId="0" fontId="5" fillId="0" borderId="117" xfId="0" applyFont="1" applyFill="1" applyBorder="1" applyAlignment="1" applyProtection="1">
      <alignment horizontal="right" vertical="center"/>
      <protection/>
    </xf>
    <xf numFmtId="0" fontId="5" fillId="0" borderId="202" xfId="0" applyFont="1" applyFill="1" applyBorder="1" applyAlignment="1">
      <alignment horizontal="left" vertical="center" wrapText="1"/>
    </xf>
    <xf numFmtId="0" fontId="5" fillId="0" borderId="203" xfId="0" applyFont="1" applyFill="1" applyBorder="1" applyAlignment="1">
      <alignment horizontal="left" vertical="center" wrapText="1"/>
    </xf>
    <xf numFmtId="0" fontId="5" fillId="0" borderId="204" xfId="0" applyFont="1" applyFill="1" applyBorder="1" applyAlignment="1">
      <alignment horizontal="left" vertical="center" wrapText="1"/>
    </xf>
    <xf numFmtId="172" fontId="5" fillId="0" borderId="148" xfId="0" applyNumberFormat="1" applyFont="1" applyFill="1" applyBorder="1" applyAlignment="1" applyProtection="1">
      <alignment horizontal="left" vertical="center" wrapText="1"/>
      <protection/>
    </xf>
    <xf numFmtId="172" fontId="5" fillId="0" borderId="125" xfId="0" applyNumberFormat="1" applyFont="1" applyFill="1" applyBorder="1" applyAlignment="1" applyProtection="1">
      <alignment horizontal="left" vertical="center" wrapText="1"/>
      <protection/>
    </xf>
    <xf numFmtId="172" fontId="5" fillId="0" borderId="149" xfId="0" applyNumberFormat="1" applyFont="1" applyFill="1" applyBorder="1" applyAlignment="1" applyProtection="1">
      <alignment horizontal="left" vertical="center" wrapText="1"/>
      <protection/>
    </xf>
    <xf numFmtId="0" fontId="2" fillId="0" borderId="76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right" vertical="center" wrapText="1"/>
    </xf>
    <xf numFmtId="49" fontId="5" fillId="0" borderId="197" xfId="0" applyNumberFormat="1" applyFont="1" applyFill="1" applyBorder="1" applyAlignment="1">
      <alignment horizontal="center" vertical="center" wrapText="1"/>
    </xf>
    <xf numFmtId="49" fontId="5" fillId="0" borderId="190" xfId="0" applyNumberFormat="1" applyFont="1" applyFill="1" applyBorder="1" applyAlignment="1">
      <alignment horizontal="center" vertical="center" wrapText="1"/>
    </xf>
    <xf numFmtId="49" fontId="5" fillId="0" borderId="198" xfId="0" applyNumberFormat="1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 vertical="center" wrapText="1"/>
    </xf>
    <xf numFmtId="0" fontId="5" fillId="0" borderId="192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205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206" xfId="0" applyFont="1" applyFill="1" applyBorder="1" applyAlignment="1">
      <alignment horizontal="right" vertical="center"/>
    </xf>
    <xf numFmtId="49" fontId="5" fillId="0" borderId="148" xfId="0" applyNumberFormat="1" applyFont="1" applyFill="1" applyBorder="1" applyAlignment="1" applyProtection="1">
      <alignment horizontal="left" vertical="center"/>
      <protection/>
    </xf>
    <xf numFmtId="49" fontId="5" fillId="0" borderId="125" xfId="0" applyNumberFormat="1" applyFont="1" applyFill="1" applyBorder="1" applyAlignment="1" applyProtection="1">
      <alignment horizontal="left" vertical="center"/>
      <protection/>
    </xf>
    <xf numFmtId="49" fontId="5" fillId="0" borderId="149" xfId="0" applyNumberFormat="1" applyFont="1" applyFill="1" applyBorder="1" applyAlignment="1" applyProtection="1">
      <alignment horizontal="left" vertical="center"/>
      <protection/>
    </xf>
    <xf numFmtId="0" fontId="2" fillId="0" borderId="205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right" vertical="center" wrapText="1"/>
    </xf>
    <xf numFmtId="0" fontId="2" fillId="0" borderId="206" xfId="0" applyFont="1" applyFill="1" applyBorder="1" applyAlignment="1">
      <alignment horizontal="right" vertical="center" wrapText="1"/>
    </xf>
    <xf numFmtId="172" fontId="5" fillId="0" borderId="194" xfId="0" applyNumberFormat="1" applyFont="1" applyFill="1" applyBorder="1" applyAlignment="1" applyProtection="1">
      <alignment horizontal="left" vertical="center"/>
      <protection/>
    </xf>
    <xf numFmtId="172" fontId="5" fillId="0" borderId="195" xfId="0" applyNumberFormat="1" applyFont="1" applyFill="1" applyBorder="1" applyAlignment="1" applyProtection="1">
      <alignment horizontal="left" vertical="center"/>
      <protection/>
    </xf>
    <xf numFmtId="172" fontId="5" fillId="0" borderId="196" xfId="0" applyNumberFormat="1" applyFont="1" applyFill="1" applyBorder="1" applyAlignment="1" applyProtection="1">
      <alignment horizontal="left" vertical="center"/>
      <protection/>
    </xf>
    <xf numFmtId="172" fontId="5" fillId="0" borderId="207" xfId="0" applyNumberFormat="1" applyFont="1" applyFill="1" applyBorder="1" applyAlignment="1" applyProtection="1">
      <alignment horizontal="left" vertical="center"/>
      <protection/>
    </xf>
    <xf numFmtId="172" fontId="5" fillId="0" borderId="0" xfId="0" applyNumberFormat="1" applyFont="1" applyFill="1" applyBorder="1" applyAlignment="1" applyProtection="1">
      <alignment horizontal="left" vertical="center"/>
      <protection/>
    </xf>
    <xf numFmtId="172" fontId="5" fillId="0" borderId="208" xfId="0" applyNumberFormat="1" applyFont="1" applyFill="1" applyBorder="1" applyAlignment="1" applyProtection="1">
      <alignment horizontal="left" vertical="center"/>
      <protection/>
    </xf>
    <xf numFmtId="0" fontId="2" fillId="0" borderId="209" xfId="0" applyNumberFormat="1" applyFont="1" applyFill="1" applyBorder="1" applyAlignment="1" applyProtection="1">
      <alignment horizontal="center" vertical="center" textRotation="90"/>
      <protection/>
    </xf>
    <xf numFmtId="0" fontId="2" fillId="0" borderId="41" xfId="0" applyNumberFormat="1" applyFont="1" applyFill="1" applyBorder="1" applyAlignment="1" applyProtection="1">
      <alignment horizontal="center" vertical="center" textRotation="90"/>
      <protection/>
    </xf>
    <xf numFmtId="0" fontId="2" fillId="0" borderId="139" xfId="0" applyNumberFormat="1" applyFont="1" applyFill="1" applyBorder="1" applyAlignment="1" applyProtection="1">
      <alignment horizontal="center" vertical="center" textRotation="90"/>
      <protection/>
    </xf>
    <xf numFmtId="0" fontId="2" fillId="0" borderId="210" xfId="0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right" vertical="center" wrapText="1"/>
    </xf>
    <xf numFmtId="0" fontId="2" fillId="0" borderId="211" xfId="0" applyFont="1" applyFill="1" applyBorder="1" applyAlignment="1">
      <alignment horizontal="right" vertical="center" wrapText="1"/>
    </xf>
    <xf numFmtId="0" fontId="5" fillId="0" borderId="148" xfId="0" applyNumberFormat="1" applyFont="1" applyFill="1" applyBorder="1" applyAlignment="1" applyProtection="1">
      <alignment horizontal="center" vertical="center"/>
      <protection/>
    </xf>
    <xf numFmtId="0" fontId="5" fillId="0" borderId="125" xfId="0" applyNumberFormat="1" applyFont="1" applyFill="1" applyBorder="1" applyAlignment="1" applyProtection="1">
      <alignment horizontal="center" vertical="center"/>
      <protection/>
    </xf>
    <xf numFmtId="0" fontId="5" fillId="0" borderId="149" xfId="0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>
      <alignment horizontal="center" vertical="center" wrapText="1"/>
    </xf>
    <xf numFmtId="49" fontId="5" fillId="0" borderId="125" xfId="0" applyNumberFormat="1" applyFont="1" applyFill="1" applyBorder="1" applyAlignment="1">
      <alignment horizontal="center" vertical="center" wrapText="1"/>
    </xf>
    <xf numFmtId="49" fontId="5" fillId="0" borderId="149" xfId="0" applyNumberFormat="1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zoomScale="70" zoomScaleNormal="70" zoomScalePageLayoutView="0" workbookViewId="0" topLeftCell="H16">
      <selection activeCell="AD50" sqref="AD50"/>
    </sheetView>
  </sheetViews>
  <sheetFormatPr defaultColWidth="9.00390625" defaultRowHeight="12.75"/>
  <cols>
    <col min="1" max="1" width="5.75390625" style="0" customWidth="1"/>
    <col min="2" max="2" width="6.25390625" style="0" customWidth="1"/>
    <col min="3" max="3" width="5.00390625" style="0" customWidth="1"/>
    <col min="4" max="4" width="5.375" style="0" customWidth="1"/>
    <col min="5" max="5" width="5.75390625" style="0" customWidth="1"/>
    <col min="6" max="6" width="7.00390625" style="0" customWidth="1"/>
    <col min="7" max="7" width="7.75390625" style="0" customWidth="1"/>
    <col min="8" max="8" width="7.375" style="0" customWidth="1"/>
    <col min="9" max="9" width="7.25390625" style="0" customWidth="1"/>
    <col min="10" max="11" width="5.125" style="0" customWidth="1"/>
    <col min="12" max="12" width="5.25390625" style="0" customWidth="1"/>
    <col min="13" max="13" width="5.00390625" style="0" customWidth="1"/>
    <col min="14" max="14" width="7.00390625" style="0" customWidth="1"/>
    <col min="15" max="15" width="7.125" style="0" customWidth="1"/>
    <col min="16" max="16" width="6.875" style="0" customWidth="1"/>
    <col min="17" max="17" width="4.875" style="0" customWidth="1"/>
    <col min="18" max="18" width="5.125" style="0" customWidth="1"/>
    <col min="19" max="19" width="5.00390625" style="0" customWidth="1"/>
    <col min="20" max="20" width="5.875" style="0" customWidth="1"/>
    <col min="21" max="21" width="4.25390625" style="0" customWidth="1"/>
    <col min="22" max="22" width="4.375" style="0" customWidth="1"/>
    <col min="23" max="23" width="3.875" style="0" customWidth="1"/>
    <col min="24" max="24" width="4.00390625" style="0" customWidth="1"/>
    <col min="25" max="25" width="4.25390625" style="0" customWidth="1"/>
    <col min="26" max="26" width="5.125" style="0" customWidth="1"/>
    <col min="27" max="27" width="6.125" style="0" customWidth="1"/>
    <col min="28" max="29" width="5.875" style="0" customWidth="1"/>
    <col min="30" max="31" width="6.125" style="0" customWidth="1"/>
    <col min="32" max="32" width="6.375" style="0" customWidth="1"/>
    <col min="33" max="33" width="6.00390625" style="0" customWidth="1"/>
    <col min="34" max="34" width="5.75390625" style="0" customWidth="1"/>
    <col min="35" max="35" width="3.375" style="0" customWidth="1"/>
    <col min="36" max="36" width="6.375" style="0" customWidth="1"/>
    <col min="37" max="37" width="7.375" style="0" customWidth="1"/>
    <col min="38" max="38" width="7.00390625" style="0" customWidth="1"/>
    <col min="39" max="39" width="7.375" style="0" customWidth="1"/>
    <col min="40" max="40" width="7.25390625" style="0" customWidth="1"/>
    <col min="41" max="41" width="7.125" style="0" customWidth="1"/>
    <col min="42" max="42" width="5.625" style="0" customWidth="1"/>
    <col min="43" max="43" width="5.125" style="0" customWidth="1"/>
    <col min="44" max="44" width="4.25390625" style="0" customWidth="1"/>
    <col min="45" max="45" width="4.125" style="0" customWidth="1"/>
    <col min="46" max="46" width="4.00390625" style="0" customWidth="1"/>
    <col min="47" max="47" width="4.375" style="0" customWidth="1"/>
    <col min="48" max="48" width="5.125" style="0" customWidth="1"/>
    <col min="49" max="49" width="3.75390625" style="0" customWidth="1"/>
    <col min="50" max="50" width="3.625" style="0" customWidth="1"/>
    <col min="51" max="51" width="4.25390625" style="0" customWidth="1"/>
    <col min="52" max="52" width="3.75390625" style="0" customWidth="1"/>
    <col min="53" max="53" width="3.375" style="0" customWidth="1"/>
  </cols>
  <sheetData>
    <row r="1" spans="1:53" ht="15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</row>
    <row r="2" spans="1:53" ht="30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7" t="s">
        <v>177</v>
      </c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8"/>
      <c r="AP2" s="618"/>
      <c r="AQ2" s="618"/>
      <c r="AR2" s="618"/>
      <c r="AS2" s="618"/>
      <c r="AT2" s="618"/>
      <c r="AU2" s="618"/>
      <c r="AV2" s="618"/>
      <c r="AW2" s="618"/>
      <c r="AX2" s="618"/>
      <c r="AY2" s="618"/>
      <c r="AZ2" s="618"/>
      <c r="BA2" s="618"/>
    </row>
    <row r="3" spans="1:53" ht="26.25">
      <c r="A3" s="619" t="s">
        <v>176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618"/>
      <c r="AP3" s="618"/>
      <c r="AQ3" s="618"/>
      <c r="AR3" s="618"/>
      <c r="AS3" s="618"/>
      <c r="AT3" s="618"/>
      <c r="AU3" s="618"/>
      <c r="AV3" s="618"/>
      <c r="AW3" s="618"/>
      <c r="AX3" s="618"/>
      <c r="AY3" s="618"/>
      <c r="AZ3" s="618"/>
      <c r="BA3" s="618"/>
    </row>
    <row r="4" spans="1:53" ht="30.75">
      <c r="A4" s="620" t="s">
        <v>200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1" t="s">
        <v>178</v>
      </c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18"/>
      <c r="AP4" s="618"/>
      <c r="AQ4" s="618"/>
      <c r="AR4" s="618"/>
      <c r="AS4" s="618"/>
      <c r="AT4" s="618"/>
      <c r="AU4" s="618"/>
      <c r="AV4" s="618"/>
      <c r="AW4" s="618"/>
      <c r="AX4" s="618"/>
      <c r="AY4" s="618"/>
      <c r="AZ4" s="618"/>
      <c r="BA4" s="618"/>
    </row>
    <row r="5" spans="1:53" ht="26.25">
      <c r="A5" s="628" t="s">
        <v>216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622" t="s">
        <v>179</v>
      </c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</row>
    <row r="6" spans="1:53" ht="23.25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622"/>
      <c r="BA6" s="622"/>
    </row>
    <row r="7" spans="1:53" ht="26.25">
      <c r="A7" s="619" t="s">
        <v>201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24"/>
    </row>
    <row r="8" spans="1:53" ht="27">
      <c r="A8" s="616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26" t="s">
        <v>181</v>
      </c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7" t="s">
        <v>217</v>
      </c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</row>
    <row r="9" spans="1:53" ht="26.2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625" t="s">
        <v>202</v>
      </c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720" t="s">
        <v>182</v>
      </c>
      <c r="AO9" s="720"/>
      <c r="AP9" s="720"/>
      <c r="AQ9" s="720"/>
      <c r="AR9" s="720"/>
      <c r="AS9" s="720"/>
      <c r="AT9" s="720"/>
      <c r="AU9" s="720"/>
      <c r="AV9" s="720"/>
      <c r="AW9" s="720"/>
      <c r="AX9" s="720"/>
      <c r="AY9" s="720"/>
      <c r="AZ9" s="720"/>
      <c r="BA9" s="720"/>
    </row>
    <row r="10" spans="1:53" ht="26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625" t="s">
        <v>197</v>
      </c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487"/>
      <c r="AM10" s="487"/>
      <c r="AN10" s="720"/>
      <c r="AO10" s="720"/>
      <c r="AP10" s="720"/>
      <c r="AQ10" s="720"/>
      <c r="AR10" s="720"/>
      <c r="AS10" s="720"/>
      <c r="AT10" s="720"/>
      <c r="AU10" s="720"/>
      <c r="AV10" s="720"/>
      <c r="AW10" s="720"/>
      <c r="AX10" s="720"/>
      <c r="AY10" s="720"/>
      <c r="AZ10" s="720"/>
      <c r="BA10" s="720"/>
    </row>
    <row r="11" spans="1:53" ht="26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625" t="s">
        <v>198</v>
      </c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5"/>
      <c r="AH11" s="625"/>
      <c r="AI11" s="625"/>
      <c r="AJ11" s="625"/>
      <c r="AK11" s="487"/>
      <c r="AL11" s="487"/>
      <c r="AM11" s="487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  <c r="AY11" s="488"/>
      <c r="AZ11" s="488"/>
      <c r="BA11" s="488"/>
    </row>
    <row r="12" spans="1:53" ht="26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630" t="s">
        <v>196</v>
      </c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489"/>
      <c r="AM12" s="489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</row>
    <row r="13" spans="1:53" ht="26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622" t="s">
        <v>203</v>
      </c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</row>
    <row r="14" spans="1:53" ht="9.7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</row>
    <row r="15" spans="1:53" ht="13.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</row>
    <row r="16" spans="1:53" ht="12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</row>
    <row r="17" spans="1:53" ht="22.5">
      <c r="A17" s="631" t="s">
        <v>89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631"/>
    </row>
    <row r="18" spans="1:53" ht="12" customHeight="1" thickBot="1">
      <c r="A18" s="485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</row>
    <row r="19" spans="1:53" ht="18.75" customHeight="1">
      <c r="A19" s="632" t="s">
        <v>0</v>
      </c>
      <c r="B19" s="634" t="s">
        <v>12</v>
      </c>
      <c r="C19" s="635"/>
      <c r="D19" s="635"/>
      <c r="E19" s="636"/>
      <c r="F19" s="634" t="s">
        <v>1</v>
      </c>
      <c r="G19" s="635"/>
      <c r="H19" s="635"/>
      <c r="I19" s="636"/>
      <c r="J19" s="635" t="s">
        <v>2</v>
      </c>
      <c r="K19" s="635"/>
      <c r="L19" s="635"/>
      <c r="M19" s="635"/>
      <c r="N19" s="634" t="s">
        <v>3</v>
      </c>
      <c r="O19" s="635"/>
      <c r="P19" s="635"/>
      <c r="Q19" s="635"/>
      <c r="R19" s="636"/>
      <c r="S19" s="637" t="s">
        <v>4</v>
      </c>
      <c r="T19" s="638"/>
      <c r="U19" s="638"/>
      <c r="V19" s="639"/>
      <c r="W19" s="637" t="s">
        <v>5</v>
      </c>
      <c r="X19" s="638"/>
      <c r="Y19" s="638"/>
      <c r="Z19" s="638"/>
      <c r="AA19" s="639"/>
      <c r="AB19" s="637" t="s">
        <v>6</v>
      </c>
      <c r="AC19" s="638"/>
      <c r="AD19" s="638"/>
      <c r="AE19" s="639"/>
      <c r="AF19" s="637" t="s">
        <v>7</v>
      </c>
      <c r="AG19" s="638"/>
      <c r="AH19" s="638"/>
      <c r="AI19" s="639"/>
      <c r="AJ19" s="637" t="s">
        <v>8</v>
      </c>
      <c r="AK19" s="638"/>
      <c r="AL19" s="638"/>
      <c r="AM19" s="639"/>
      <c r="AN19" s="637" t="s">
        <v>9</v>
      </c>
      <c r="AO19" s="638"/>
      <c r="AP19" s="638"/>
      <c r="AQ19" s="638"/>
      <c r="AR19" s="639"/>
      <c r="AS19" s="634" t="s">
        <v>10</v>
      </c>
      <c r="AT19" s="635"/>
      <c r="AU19" s="635"/>
      <c r="AV19" s="636"/>
      <c r="AW19" s="635" t="s">
        <v>11</v>
      </c>
      <c r="AX19" s="635"/>
      <c r="AY19" s="635"/>
      <c r="AZ19" s="635"/>
      <c r="BA19" s="636"/>
    </row>
    <row r="20" spans="1:53" ht="21.75" customHeight="1" thickBot="1">
      <c r="A20" s="633"/>
      <c r="B20" s="471">
        <v>1</v>
      </c>
      <c r="C20" s="461">
        <v>2</v>
      </c>
      <c r="D20" s="461">
        <v>3</v>
      </c>
      <c r="E20" s="472">
        <v>4</v>
      </c>
      <c r="F20" s="471">
        <v>5</v>
      </c>
      <c r="G20" s="461">
        <v>6</v>
      </c>
      <c r="H20" s="461">
        <v>7</v>
      </c>
      <c r="I20" s="472">
        <v>8</v>
      </c>
      <c r="J20" s="491">
        <v>9</v>
      </c>
      <c r="K20" s="461">
        <v>10</v>
      </c>
      <c r="L20" s="461">
        <v>11</v>
      </c>
      <c r="M20" s="492">
        <v>12</v>
      </c>
      <c r="N20" s="471">
        <v>13</v>
      </c>
      <c r="O20" s="461">
        <v>14</v>
      </c>
      <c r="P20" s="461">
        <v>15</v>
      </c>
      <c r="Q20" s="461">
        <v>16</v>
      </c>
      <c r="R20" s="472">
        <v>17</v>
      </c>
      <c r="S20" s="471">
        <v>18</v>
      </c>
      <c r="T20" s="461">
        <v>19</v>
      </c>
      <c r="U20" s="461">
        <v>20</v>
      </c>
      <c r="V20" s="472">
        <v>21</v>
      </c>
      <c r="W20" s="471">
        <v>22</v>
      </c>
      <c r="X20" s="461">
        <v>23</v>
      </c>
      <c r="Y20" s="461">
        <v>24</v>
      </c>
      <c r="Z20" s="461">
        <v>25</v>
      </c>
      <c r="AA20" s="472">
        <v>26</v>
      </c>
      <c r="AB20" s="471">
        <v>27</v>
      </c>
      <c r="AC20" s="461">
        <v>28</v>
      </c>
      <c r="AD20" s="461">
        <v>29</v>
      </c>
      <c r="AE20" s="472">
        <v>30</v>
      </c>
      <c r="AF20" s="471">
        <v>31</v>
      </c>
      <c r="AG20" s="461">
        <v>32</v>
      </c>
      <c r="AH20" s="461">
        <v>33</v>
      </c>
      <c r="AI20" s="472">
        <v>34</v>
      </c>
      <c r="AJ20" s="471">
        <v>35</v>
      </c>
      <c r="AK20" s="461">
        <v>36</v>
      </c>
      <c r="AL20" s="461">
        <v>37</v>
      </c>
      <c r="AM20" s="472">
        <v>38</v>
      </c>
      <c r="AN20" s="471">
        <v>39</v>
      </c>
      <c r="AO20" s="461">
        <v>40</v>
      </c>
      <c r="AP20" s="461">
        <v>41</v>
      </c>
      <c r="AQ20" s="461">
        <v>42</v>
      </c>
      <c r="AR20" s="472">
        <v>43</v>
      </c>
      <c r="AS20" s="471">
        <v>44</v>
      </c>
      <c r="AT20" s="461">
        <v>45</v>
      </c>
      <c r="AU20" s="461">
        <v>46</v>
      </c>
      <c r="AV20" s="472">
        <v>47</v>
      </c>
      <c r="AW20" s="491">
        <v>48</v>
      </c>
      <c r="AX20" s="461">
        <v>49</v>
      </c>
      <c r="AY20" s="461">
        <v>50</v>
      </c>
      <c r="AZ20" s="461">
        <v>51</v>
      </c>
      <c r="BA20" s="472">
        <v>52</v>
      </c>
    </row>
    <row r="21" spans="1:53" ht="15.75">
      <c r="A21" s="493">
        <v>1</v>
      </c>
      <c r="B21" s="467" t="s">
        <v>71</v>
      </c>
      <c r="C21" s="468" t="s">
        <v>71</v>
      </c>
      <c r="D21" s="468" t="s">
        <v>71</v>
      </c>
      <c r="E21" s="469" t="s">
        <v>71</v>
      </c>
      <c r="F21" s="473" t="s">
        <v>88</v>
      </c>
      <c r="G21" s="474" t="s">
        <v>88</v>
      </c>
      <c r="H21" s="474" t="s">
        <v>88</v>
      </c>
      <c r="I21" s="475" t="s">
        <v>88</v>
      </c>
      <c r="J21" s="473" t="s">
        <v>88</v>
      </c>
      <c r="K21" s="474" t="s">
        <v>88</v>
      </c>
      <c r="L21" s="474" t="s">
        <v>88</v>
      </c>
      <c r="M21" s="479" t="s">
        <v>88</v>
      </c>
      <c r="N21" s="482" t="s">
        <v>88</v>
      </c>
      <c r="O21" s="464" t="s">
        <v>88</v>
      </c>
      <c r="P21" s="464" t="s">
        <v>88</v>
      </c>
      <c r="Q21" s="464" t="s">
        <v>88</v>
      </c>
      <c r="R21" s="483" t="s">
        <v>88</v>
      </c>
      <c r="S21" s="482" t="s">
        <v>88</v>
      </c>
      <c r="T21" s="464" t="s">
        <v>88</v>
      </c>
      <c r="U21" s="463" t="s">
        <v>13</v>
      </c>
      <c r="V21" s="465" t="s">
        <v>13</v>
      </c>
      <c r="W21" s="484" t="s">
        <v>13</v>
      </c>
      <c r="X21" s="463" t="s">
        <v>14</v>
      </c>
      <c r="Y21" s="463" t="s">
        <v>14</v>
      </c>
      <c r="Z21" s="464" t="s">
        <v>88</v>
      </c>
      <c r="AA21" s="483" t="s">
        <v>88</v>
      </c>
      <c r="AB21" s="482" t="s">
        <v>88</v>
      </c>
      <c r="AC21" s="464" t="s">
        <v>88</v>
      </c>
      <c r="AD21" s="464" t="s">
        <v>88</v>
      </c>
      <c r="AE21" s="483" t="s">
        <v>88</v>
      </c>
      <c r="AF21" s="482" t="s">
        <v>88</v>
      </c>
      <c r="AG21" s="464" t="s">
        <v>88</v>
      </c>
      <c r="AH21" s="464" t="s">
        <v>88</v>
      </c>
      <c r="AI21" s="465" t="s">
        <v>13</v>
      </c>
      <c r="AJ21" s="482" t="s">
        <v>88</v>
      </c>
      <c r="AK21" s="464" t="s">
        <v>88</v>
      </c>
      <c r="AL21" s="464" t="s">
        <v>88</v>
      </c>
      <c r="AM21" s="483" t="s">
        <v>88</v>
      </c>
      <c r="AN21" s="482" t="s">
        <v>88</v>
      </c>
      <c r="AO21" s="464" t="s">
        <v>88</v>
      </c>
      <c r="AP21" s="464" t="s">
        <v>88</v>
      </c>
      <c r="AQ21" s="464" t="s">
        <v>88</v>
      </c>
      <c r="AR21" s="483" t="s">
        <v>88</v>
      </c>
      <c r="AS21" s="484" t="s">
        <v>13</v>
      </c>
      <c r="AT21" s="463" t="s">
        <v>13</v>
      </c>
      <c r="AU21" s="463" t="s">
        <v>13</v>
      </c>
      <c r="AV21" s="465" t="s">
        <v>13</v>
      </c>
      <c r="AW21" s="466" t="s">
        <v>14</v>
      </c>
      <c r="AX21" s="463" t="s">
        <v>14</v>
      </c>
      <c r="AY21" s="463" t="s">
        <v>14</v>
      </c>
      <c r="AZ21" s="463" t="s">
        <v>14</v>
      </c>
      <c r="BA21" s="465" t="s">
        <v>14</v>
      </c>
    </row>
    <row r="22" spans="1:53" ht="15.75">
      <c r="A22" s="494">
        <v>2</v>
      </c>
      <c r="B22" s="470" t="s">
        <v>14</v>
      </c>
      <c r="C22" s="457" t="s">
        <v>14</v>
      </c>
      <c r="D22" s="457" t="s">
        <v>14</v>
      </c>
      <c r="E22" s="460" t="s">
        <v>14</v>
      </c>
      <c r="F22" s="476" t="s">
        <v>88</v>
      </c>
      <c r="G22" s="237" t="s">
        <v>88</v>
      </c>
      <c r="H22" s="237" t="s">
        <v>88</v>
      </c>
      <c r="I22" s="242" t="s">
        <v>88</v>
      </c>
      <c r="J22" s="476" t="s">
        <v>88</v>
      </c>
      <c r="K22" s="237" t="s">
        <v>88</v>
      </c>
      <c r="L22" s="237" t="s">
        <v>88</v>
      </c>
      <c r="M22" s="480" t="s">
        <v>88</v>
      </c>
      <c r="N22" s="476" t="s">
        <v>88</v>
      </c>
      <c r="O22" s="237" t="s">
        <v>88</v>
      </c>
      <c r="P22" s="237" t="s">
        <v>88</v>
      </c>
      <c r="Q22" s="237" t="s">
        <v>88</v>
      </c>
      <c r="R22" s="242" t="s">
        <v>88</v>
      </c>
      <c r="S22" s="476" t="s">
        <v>88</v>
      </c>
      <c r="T22" s="237" t="s">
        <v>88</v>
      </c>
      <c r="U22" s="457" t="s">
        <v>13</v>
      </c>
      <c r="V22" s="460" t="s">
        <v>13</v>
      </c>
      <c r="W22" s="470" t="s">
        <v>13</v>
      </c>
      <c r="X22" s="457" t="s">
        <v>14</v>
      </c>
      <c r="Y22" s="457" t="s">
        <v>14</v>
      </c>
      <c r="Z22" s="237" t="s">
        <v>88</v>
      </c>
      <c r="AA22" s="242" t="s">
        <v>88</v>
      </c>
      <c r="AB22" s="476" t="s">
        <v>88</v>
      </c>
      <c r="AC22" s="237" t="s">
        <v>88</v>
      </c>
      <c r="AD22" s="237" t="s">
        <v>88</v>
      </c>
      <c r="AE22" s="242" t="s">
        <v>88</v>
      </c>
      <c r="AF22" s="476" t="s">
        <v>88</v>
      </c>
      <c r="AG22" s="237" t="s">
        <v>88</v>
      </c>
      <c r="AH22" s="237" t="s">
        <v>88</v>
      </c>
      <c r="AI22" s="460" t="s">
        <v>13</v>
      </c>
      <c r="AJ22" s="476" t="s">
        <v>88</v>
      </c>
      <c r="AK22" s="237" t="s">
        <v>88</v>
      </c>
      <c r="AL22" s="237" t="s">
        <v>88</v>
      </c>
      <c r="AM22" s="242" t="s">
        <v>88</v>
      </c>
      <c r="AN22" s="476" t="s">
        <v>88</v>
      </c>
      <c r="AO22" s="237" t="s">
        <v>88</v>
      </c>
      <c r="AP22" s="237" t="s">
        <v>88</v>
      </c>
      <c r="AQ22" s="237" t="s">
        <v>88</v>
      </c>
      <c r="AR22" s="242" t="s">
        <v>88</v>
      </c>
      <c r="AS22" s="470" t="s">
        <v>13</v>
      </c>
      <c r="AT22" s="457" t="s">
        <v>13</v>
      </c>
      <c r="AU22" s="457" t="s">
        <v>13</v>
      </c>
      <c r="AV22" s="460" t="s">
        <v>13</v>
      </c>
      <c r="AW22" s="459" t="s">
        <v>15</v>
      </c>
      <c r="AX22" s="457" t="s">
        <v>15</v>
      </c>
      <c r="AY22" s="457" t="s">
        <v>14</v>
      </c>
      <c r="AZ22" s="457" t="s">
        <v>14</v>
      </c>
      <c r="BA22" s="460" t="s">
        <v>14</v>
      </c>
    </row>
    <row r="23" spans="1:53" ht="15.75">
      <c r="A23" s="494">
        <v>3</v>
      </c>
      <c r="B23" s="470" t="s">
        <v>14</v>
      </c>
      <c r="C23" s="457" t="s">
        <v>14</v>
      </c>
      <c r="D23" s="457" t="s">
        <v>14</v>
      </c>
      <c r="E23" s="460" t="s">
        <v>14</v>
      </c>
      <c r="F23" s="470" t="s">
        <v>91</v>
      </c>
      <c r="G23" s="457" t="s">
        <v>91</v>
      </c>
      <c r="H23" s="457" t="s">
        <v>91</v>
      </c>
      <c r="I23" s="460" t="s">
        <v>91</v>
      </c>
      <c r="J23" s="470" t="s">
        <v>91</v>
      </c>
      <c r="K23" s="457" t="s">
        <v>91</v>
      </c>
      <c r="L23" s="457" t="s">
        <v>91</v>
      </c>
      <c r="M23" s="458" t="s">
        <v>91</v>
      </c>
      <c r="N23" s="470" t="s">
        <v>91</v>
      </c>
      <c r="O23" s="457" t="s">
        <v>91</v>
      </c>
      <c r="P23" s="457" t="s">
        <v>91</v>
      </c>
      <c r="Q23" s="457" t="s">
        <v>91</v>
      </c>
      <c r="R23" s="460" t="s">
        <v>91</v>
      </c>
      <c r="S23" s="470" t="s">
        <v>91</v>
      </c>
      <c r="T23" s="457" t="s">
        <v>91</v>
      </c>
      <c r="U23" s="457" t="s">
        <v>13</v>
      </c>
      <c r="V23" s="460" t="s">
        <v>13</v>
      </c>
      <c r="W23" s="470" t="s">
        <v>13</v>
      </c>
      <c r="X23" s="457" t="s">
        <v>14</v>
      </c>
      <c r="Y23" s="457" t="s">
        <v>14</v>
      </c>
      <c r="Z23" s="237" t="s">
        <v>88</v>
      </c>
      <c r="AA23" s="242" t="s">
        <v>88</v>
      </c>
      <c r="AB23" s="476" t="s">
        <v>88</v>
      </c>
      <c r="AC23" s="237" t="s">
        <v>88</v>
      </c>
      <c r="AD23" s="237" t="s">
        <v>88</v>
      </c>
      <c r="AE23" s="242" t="s">
        <v>88</v>
      </c>
      <c r="AF23" s="476" t="s">
        <v>88</v>
      </c>
      <c r="AG23" s="237" t="s">
        <v>88</v>
      </c>
      <c r="AH23" s="237" t="s">
        <v>88</v>
      </c>
      <c r="AI23" s="460" t="s">
        <v>13</v>
      </c>
      <c r="AJ23" s="476" t="s">
        <v>88</v>
      </c>
      <c r="AK23" s="237" t="s">
        <v>88</v>
      </c>
      <c r="AL23" s="237" t="s">
        <v>88</v>
      </c>
      <c r="AM23" s="242" t="s">
        <v>88</v>
      </c>
      <c r="AN23" s="476" t="s">
        <v>88</v>
      </c>
      <c r="AO23" s="237" t="s">
        <v>88</v>
      </c>
      <c r="AP23" s="237" t="s">
        <v>88</v>
      </c>
      <c r="AQ23" s="237" t="s">
        <v>88</v>
      </c>
      <c r="AR23" s="242" t="s">
        <v>88</v>
      </c>
      <c r="AS23" s="470" t="s">
        <v>13</v>
      </c>
      <c r="AT23" s="457" t="s">
        <v>13</v>
      </c>
      <c r="AU23" s="457" t="s">
        <v>13</v>
      </c>
      <c r="AV23" s="460" t="s">
        <v>13</v>
      </c>
      <c r="AW23" s="459" t="s">
        <v>14</v>
      </c>
      <c r="AX23" s="457" t="s">
        <v>14</v>
      </c>
      <c r="AY23" s="457" t="s">
        <v>14</v>
      </c>
      <c r="AZ23" s="457" t="s">
        <v>14</v>
      </c>
      <c r="BA23" s="460" t="s">
        <v>14</v>
      </c>
    </row>
    <row r="24" spans="1:53" ht="16.5" thickBot="1">
      <c r="A24" s="495">
        <v>4</v>
      </c>
      <c r="B24" s="471" t="s">
        <v>14</v>
      </c>
      <c r="C24" s="461" t="s">
        <v>14</v>
      </c>
      <c r="D24" s="461" t="s">
        <v>15</v>
      </c>
      <c r="E24" s="472" t="s">
        <v>15</v>
      </c>
      <c r="F24" s="477" t="s">
        <v>88</v>
      </c>
      <c r="G24" s="462" t="s">
        <v>88</v>
      </c>
      <c r="H24" s="462" t="s">
        <v>88</v>
      </c>
      <c r="I24" s="478" t="s">
        <v>88</v>
      </c>
      <c r="J24" s="477" t="s">
        <v>88</v>
      </c>
      <c r="K24" s="462" t="s">
        <v>88</v>
      </c>
      <c r="L24" s="462" t="s">
        <v>88</v>
      </c>
      <c r="M24" s="481" t="s">
        <v>88</v>
      </c>
      <c r="N24" s="477" t="s">
        <v>88</v>
      </c>
      <c r="O24" s="462" t="s">
        <v>88</v>
      </c>
      <c r="P24" s="462" t="s">
        <v>88</v>
      </c>
      <c r="Q24" s="462" t="s">
        <v>88</v>
      </c>
      <c r="R24" s="478" t="s">
        <v>88</v>
      </c>
      <c r="S24" s="477" t="s">
        <v>88</v>
      </c>
      <c r="T24" s="462" t="s">
        <v>88</v>
      </c>
      <c r="U24" s="461" t="s">
        <v>13</v>
      </c>
      <c r="V24" s="472" t="s">
        <v>13</v>
      </c>
      <c r="W24" s="471" t="s">
        <v>14</v>
      </c>
      <c r="X24" s="461" t="s">
        <v>14</v>
      </c>
      <c r="Y24" s="461" t="s">
        <v>15</v>
      </c>
      <c r="Z24" s="462" t="s">
        <v>91</v>
      </c>
      <c r="AA24" s="478" t="s">
        <v>91</v>
      </c>
      <c r="AB24" s="477" t="s">
        <v>91</v>
      </c>
      <c r="AC24" s="462" t="s">
        <v>91</v>
      </c>
      <c r="AD24" s="462" t="s">
        <v>91</v>
      </c>
      <c r="AE24" s="478" t="s">
        <v>91</v>
      </c>
      <c r="AF24" s="477" t="s">
        <v>91</v>
      </c>
      <c r="AG24" s="462" t="s">
        <v>91</v>
      </c>
      <c r="AH24" s="462" t="s">
        <v>91</v>
      </c>
      <c r="AI24" s="472" t="s">
        <v>13</v>
      </c>
      <c r="AJ24" s="471" t="s">
        <v>90</v>
      </c>
      <c r="AK24" s="461" t="s">
        <v>90</v>
      </c>
      <c r="AL24" s="461" t="s">
        <v>90</v>
      </c>
      <c r="AM24" s="472" t="s">
        <v>90</v>
      </c>
      <c r="AN24" s="471" t="s">
        <v>90</v>
      </c>
      <c r="AO24" s="461" t="s">
        <v>90</v>
      </c>
      <c r="AP24" s="461" t="s">
        <v>92</v>
      </c>
      <c r="AQ24" s="461" t="s">
        <v>92</v>
      </c>
      <c r="AR24" s="472" t="s">
        <v>13</v>
      </c>
      <c r="AS24" s="471" t="s">
        <v>16</v>
      </c>
      <c r="AT24" s="461" t="s">
        <v>16</v>
      </c>
      <c r="AU24" s="461" t="s">
        <v>16</v>
      </c>
      <c r="AV24" s="472" t="s">
        <v>93</v>
      </c>
      <c r="AW24" s="646"/>
      <c r="AX24" s="646"/>
      <c r="AY24" s="646"/>
      <c r="AZ24" s="646"/>
      <c r="BA24" s="647"/>
    </row>
    <row r="25" spans="1:53" ht="12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 t="s">
        <v>64</v>
      </c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</row>
    <row r="26" spans="1:53" ht="20.25" customHeight="1">
      <c r="A26" s="744" t="s">
        <v>204</v>
      </c>
      <c r="B26" s="744"/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744"/>
      <c r="AT26" s="744"/>
      <c r="AU26" s="744"/>
      <c r="AV26" s="744"/>
      <c r="AW26" s="744"/>
      <c r="AX26" s="744"/>
      <c r="AY26" s="744"/>
      <c r="AZ26" s="744"/>
      <c r="BA26" s="744"/>
    </row>
    <row r="27" spans="1:53" ht="15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496"/>
      <c r="AW27" s="496"/>
      <c r="AX27" s="496"/>
      <c r="AY27" s="496"/>
      <c r="AZ27" s="496"/>
      <c r="BA27" s="95"/>
    </row>
    <row r="28" spans="1:53" ht="20.25">
      <c r="A28" s="691" t="s">
        <v>194</v>
      </c>
      <c r="B28" s="691"/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  <c r="Z28" s="497"/>
      <c r="AA28" s="691" t="s">
        <v>192</v>
      </c>
      <c r="AB28" s="691"/>
      <c r="AC28" s="691"/>
      <c r="AD28" s="691"/>
      <c r="AE28" s="691"/>
      <c r="AF28" s="691"/>
      <c r="AG28" s="691"/>
      <c r="AH28" s="691"/>
      <c r="AI28" s="691"/>
      <c r="AJ28" s="691"/>
      <c r="AK28" s="691"/>
      <c r="AL28" s="691"/>
      <c r="AM28" s="691"/>
      <c r="AN28" s="497"/>
      <c r="AO28" s="691" t="s">
        <v>193</v>
      </c>
      <c r="AP28" s="691"/>
      <c r="AQ28" s="691"/>
      <c r="AR28" s="691"/>
      <c r="AS28" s="691"/>
      <c r="AT28" s="691"/>
      <c r="AU28" s="691"/>
      <c r="AV28" s="691"/>
      <c r="AW28" s="691"/>
      <c r="AX28" s="691"/>
      <c r="AY28" s="691"/>
      <c r="AZ28" s="691"/>
      <c r="BA28" s="691"/>
    </row>
    <row r="29" spans="1:53" ht="12" customHeight="1" thickBot="1">
      <c r="A29" s="498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94"/>
    </row>
    <row r="30" spans="1:53" ht="12.75" customHeight="1">
      <c r="A30" s="640" t="s">
        <v>0</v>
      </c>
      <c r="B30" s="641"/>
      <c r="C30" s="648" t="s">
        <v>17</v>
      </c>
      <c r="D30" s="648"/>
      <c r="E30" s="648"/>
      <c r="F30" s="648"/>
      <c r="G30" s="692" t="s">
        <v>18</v>
      </c>
      <c r="H30" s="692"/>
      <c r="I30" s="692"/>
      <c r="J30" s="692" t="s">
        <v>19</v>
      </c>
      <c r="K30" s="692"/>
      <c r="L30" s="692"/>
      <c r="M30" s="692"/>
      <c r="N30" s="692" t="s">
        <v>183</v>
      </c>
      <c r="O30" s="692"/>
      <c r="P30" s="692"/>
      <c r="Q30" s="692" t="s">
        <v>184</v>
      </c>
      <c r="R30" s="692"/>
      <c r="S30" s="692"/>
      <c r="T30" s="692" t="s">
        <v>20</v>
      </c>
      <c r="U30" s="692"/>
      <c r="V30" s="692"/>
      <c r="W30" s="692" t="s">
        <v>185</v>
      </c>
      <c r="X30" s="692"/>
      <c r="Y30" s="745"/>
      <c r="Z30" s="500"/>
      <c r="AA30" s="748" t="s">
        <v>186</v>
      </c>
      <c r="AB30" s="749"/>
      <c r="AC30" s="749"/>
      <c r="AD30" s="749"/>
      <c r="AE30" s="749"/>
      <c r="AF30" s="749"/>
      <c r="AG30" s="749"/>
      <c r="AH30" s="692" t="s">
        <v>23</v>
      </c>
      <c r="AI30" s="692"/>
      <c r="AJ30" s="692"/>
      <c r="AK30" s="648" t="s">
        <v>187</v>
      </c>
      <c r="AL30" s="648"/>
      <c r="AM30" s="702"/>
      <c r="AN30" s="501"/>
      <c r="AO30" s="721" t="s">
        <v>188</v>
      </c>
      <c r="AP30" s="722"/>
      <c r="AQ30" s="722"/>
      <c r="AR30" s="722"/>
      <c r="AS30" s="727" t="s">
        <v>189</v>
      </c>
      <c r="AT30" s="727"/>
      <c r="AU30" s="727"/>
      <c r="AV30" s="727"/>
      <c r="AW30" s="727"/>
      <c r="AX30" s="727" t="s">
        <v>23</v>
      </c>
      <c r="AY30" s="727"/>
      <c r="AZ30" s="727"/>
      <c r="BA30" s="728"/>
    </row>
    <row r="31" spans="1:53" ht="12.75" customHeight="1">
      <c r="A31" s="642"/>
      <c r="B31" s="643"/>
      <c r="C31" s="649"/>
      <c r="D31" s="649"/>
      <c r="E31" s="649"/>
      <c r="F31" s="649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746"/>
      <c r="Z31" s="500"/>
      <c r="AA31" s="750"/>
      <c r="AB31" s="751"/>
      <c r="AC31" s="751"/>
      <c r="AD31" s="751"/>
      <c r="AE31" s="751"/>
      <c r="AF31" s="751"/>
      <c r="AG31" s="751"/>
      <c r="AH31" s="693"/>
      <c r="AI31" s="693"/>
      <c r="AJ31" s="693"/>
      <c r="AK31" s="649"/>
      <c r="AL31" s="649"/>
      <c r="AM31" s="703"/>
      <c r="AN31" s="501"/>
      <c r="AO31" s="723"/>
      <c r="AP31" s="724"/>
      <c r="AQ31" s="724"/>
      <c r="AR31" s="724"/>
      <c r="AS31" s="729"/>
      <c r="AT31" s="729"/>
      <c r="AU31" s="729"/>
      <c r="AV31" s="729"/>
      <c r="AW31" s="729"/>
      <c r="AX31" s="729"/>
      <c r="AY31" s="729"/>
      <c r="AZ31" s="729"/>
      <c r="BA31" s="730"/>
    </row>
    <row r="32" spans="1:53" ht="27.75" customHeight="1" thickBot="1">
      <c r="A32" s="642"/>
      <c r="B32" s="643"/>
      <c r="C32" s="649"/>
      <c r="D32" s="649"/>
      <c r="E32" s="649"/>
      <c r="F32" s="649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746"/>
      <c r="Z32" s="500"/>
      <c r="AA32" s="752"/>
      <c r="AB32" s="753"/>
      <c r="AC32" s="753"/>
      <c r="AD32" s="753"/>
      <c r="AE32" s="753"/>
      <c r="AF32" s="753"/>
      <c r="AG32" s="753"/>
      <c r="AH32" s="694"/>
      <c r="AI32" s="694"/>
      <c r="AJ32" s="694"/>
      <c r="AK32" s="650"/>
      <c r="AL32" s="650"/>
      <c r="AM32" s="704"/>
      <c r="AN32" s="501"/>
      <c r="AO32" s="723"/>
      <c r="AP32" s="724"/>
      <c r="AQ32" s="724"/>
      <c r="AR32" s="724"/>
      <c r="AS32" s="729"/>
      <c r="AT32" s="729"/>
      <c r="AU32" s="729"/>
      <c r="AV32" s="729"/>
      <c r="AW32" s="729"/>
      <c r="AX32" s="729"/>
      <c r="AY32" s="729"/>
      <c r="AZ32" s="729"/>
      <c r="BA32" s="730"/>
    </row>
    <row r="33" spans="1:53" ht="24.75" customHeight="1" thickBot="1">
      <c r="A33" s="644"/>
      <c r="B33" s="645"/>
      <c r="C33" s="650"/>
      <c r="D33" s="650"/>
      <c r="E33" s="650"/>
      <c r="F33" s="650"/>
      <c r="G33" s="694"/>
      <c r="H33" s="694"/>
      <c r="I33" s="694"/>
      <c r="J33" s="694"/>
      <c r="K33" s="694"/>
      <c r="L33" s="694"/>
      <c r="M33" s="694"/>
      <c r="N33" s="694"/>
      <c r="O33" s="694"/>
      <c r="P33" s="694"/>
      <c r="Q33" s="694"/>
      <c r="R33" s="694"/>
      <c r="S33" s="694"/>
      <c r="T33" s="694"/>
      <c r="U33" s="694"/>
      <c r="V33" s="694"/>
      <c r="W33" s="694"/>
      <c r="X33" s="694"/>
      <c r="Y33" s="747"/>
      <c r="Z33" s="500"/>
      <c r="AA33" s="713" t="s">
        <v>97</v>
      </c>
      <c r="AB33" s="714"/>
      <c r="AC33" s="714"/>
      <c r="AD33" s="714"/>
      <c r="AE33" s="714"/>
      <c r="AF33" s="714"/>
      <c r="AG33" s="715"/>
      <c r="AH33" s="651">
        <v>6</v>
      </c>
      <c r="AI33" s="652"/>
      <c r="AJ33" s="653"/>
      <c r="AK33" s="651">
        <v>2</v>
      </c>
      <c r="AL33" s="652"/>
      <c r="AM33" s="654"/>
      <c r="AN33" s="501"/>
      <c r="AO33" s="723"/>
      <c r="AP33" s="724"/>
      <c r="AQ33" s="724"/>
      <c r="AR33" s="724"/>
      <c r="AS33" s="729"/>
      <c r="AT33" s="729"/>
      <c r="AU33" s="729"/>
      <c r="AV33" s="729"/>
      <c r="AW33" s="729"/>
      <c r="AX33" s="729"/>
      <c r="AY33" s="729"/>
      <c r="AZ33" s="729"/>
      <c r="BA33" s="730"/>
    </row>
    <row r="34" spans="1:53" ht="26.25" customHeight="1">
      <c r="A34" s="661">
        <v>1</v>
      </c>
      <c r="B34" s="662"/>
      <c r="C34" s="663">
        <v>33</v>
      </c>
      <c r="D34" s="664"/>
      <c r="E34" s="664"/>
      <c r="F34" s="662"/>
      <c r="G34" s="663">
        <v>8</v>
      </c>
      <c r="H34" s="664"/>
      <c r="I34" s="662"/>
      <c r="J34" s="663"/>
      <c r="K34" s="664"/>
      <c r="L34" s="664"/>
      <c r="M34" s="662"/>
      <c r="N34" s="663"/>
      <c r="O34" s="664"/>
      <c r="P34" s="662"/>
      <c r="Q34" s="665"/>
      <c r="R34" s="666"/>
      <c r="S34" s="667"/>
      <c r="T34" s="663">
        <v>7</v>
      </c>
      <c r="U34" s="664"/>
      <c r="V34" s="662"/>
      <c r="W34" s="663">
        <f>C34+G34+J34+N34+Q34+T34</f>
        <v>48</v>
      </c>
      <c r="X34" s="664"/>
      <c r="Y34" s="711"/>
      <c r="Z34" s="500"/>
      <c r="AA34" s="695" t="s">
        <v>98</v>
      </c>
      <c r="AB34" s="696"/>
      <c r="AC34" s="696"/>
      <c r="AD34" s="696"/>
      <c r="AE34" s="696"/>
      <c r="AF34" s="696"/>
      <c r="AG34" s="697"/>
      <c r="AH34" s="698">
        <v>7</v>
      </c>
      <c r="AI34" s="699"/>
      <c r="AJ34" s="700"/>
      <c r="AK34" s="698" t="s">
        <v>229</v>
      </c>
      <c r="AL34" s="699"/>
      <c r="AM34" s="701"/>
      <c r="AN34" s="501"/>
      <c r="AO34" s="723"/>
      <c r="AP34" s="724"/>
      <c r="AQ34" s="724"/>
      <c r="AR34" s="724"/>
      <c r="AS34" s="729"/>
      <c r="AT34" s="729"/>
      <c r="AU34" s="729"/>
      <c r="AV34" s="729"/>
      <c r="AW34" s="729"/>
      <c r="AX34" s="729"/>
      <c r="AY34" s="729"/>
      <c r="AZ34" s="729"/>
      <c r="BA34" s="730"/>
    </row>
    <row r="35" spans="1:53" ht="24.75" customHeight="1">
      <c r="A35" s="690">
        <v>2</v>
      </c>
      <c r="B35" s="680"/>
      <c r="C35" s="658">
        <v>33</v>
      </c>
      <c r="D35" s="659"/>
      <c r="E35" s="659"/>
      <c r="F35" s="680"/>
      <c r="G35" s="658">
        <v>8</v>
      </c>
      <c r="H35" s="659"/>
      <c r="I35" s="680"/>
      <c r="J35" s="658">
        <v>2</v>
      </c>
      <c r="K35" s="659"/>
      <c r="L35" s="659"/>
      <c r="M35" s="680"/>
      <c r="N35" s="658"/>
      <c r="O35" s="659"/>
      <c r="P35" s="680"/>
      <c r="Q35" s="677"/>
      <c r="R35" s="678"/>
      <c r="S35" s="679"/>
      <c r="T35" s="658">
        <v>9</v>
      </c>
      <c r="U35" s="659"/>
      <c r="V35" s="680"/>
      <c r="W35" s="658">
        <f>C35+G35+J35+N35+Q35+T35</f>
        <v>52</v>
      </c>
      <c r="X35" s="659"/>
      <c r="Y35" s="660"/>
      <c r="Z35" s="500"/>
      <c r="AA35" s="741" t="s">
        <v>195</v>
      </c>
      <c r="AB35" s="742"/>
      <c r="AC35" s="742"/>
      <c r="AD35" s="742"/>
      <c r="AE35" s="742"/>
      <c r="AF35" s="742"/>
      <c r="AG35" s="743"/>
      <c r="AH35" s="655">
        <v>10</v>
      </c>
      <c r="AI35" s="656"/>
      <c r="AJ35" s="657"/>
      <c r="AK35" s="655">
        <v>2</v>
      </c>
      <c r="AL35" s="656"/>
      <c r="AM35" s="712"/>
      <c r="AN35" s="501"/>
      <c r="AO35" s="723"/>
      <c r="AP35" s="724"/>
      <c r="AQ35" s="724"/>
      <c r="AR35" s="724"/>
      <c r="AS35" s="729"/>
      <c r="AT35" s="729"/>
      <c r="AU35" s="729"/>
      <c r="AV35" s="729"/>
      <c r="AW35" s="729"/>
      <c r="AX35" s="729"/>
      <c r="AY35" s="729"/>
      <c r="AZ35" s="729"/>
      <c r="BA35" s="730"/>
    </row>
    <row r="36" spans="1:53" ht="24" customHeight="1" thickBot="1">
      <c r="A36" s="690">
        <v>3</v>
      </c>
      <c r="B36" s="680"/>
      <c r="C36" s="658">
        <v>33</v>
      </c>
      <c r="D36" s="659"/>
      <c r="E36" s="659"/>
      <c r="F36" s="680"/>
      <c r="G36" s="658">
        <v>8</v>
      </c>
      <c r="H36" s="659"/>
      <c r="I36" s="680"/>
      <c r="J36" s="658" t="s">
        <v>229</v>
      </c>
      <c r="K36" s="659"/>
      <c r="L36" s="659"/>
      <c r="M36" s="680"/>
      <c r="N36" s="658"/>
      <c r="O36" s="659"/>
      <c r="P36" s="680"/>
      <c r="Q36" s="677"/>
      <c r="R36" s="678"/>
      <c r="S36" s="679"/>
      <c r="T36" s="658">
        <v>11</v>
      </c>
      <c r="U36" s="659"/>
      <c r="V36" s="680"/>
      <c r="W36" s="658">
        <f>C36+G36+0+N36+Q36+T36</f>
        <v>52</v>
      </c>
      <c r="X36" s="659"/>
      <c r="Y36" s="660"/>
      <c r="Z36" s="500"/>
      <c r="AA36" s="713"/>
      <c r="AB36" s="714"/>
      <c r="AC36" s="714"/>
      <c r="AD36" s="714"/>
      <c r="AE36" s="714"/>
      <c r="AF36" s="714"/>
      <c r="AG36" s="715"/>
      <c r="AH36" s="651"/>
      <c r="AI36" s="652"/>
      <c r="AJ36" s="653"/>
      <c r="AK36" s="651"/>
      <c r="AL36" s="652"/>
      <c r="AM36" s="654"/>
      <c r="AN36" s="502"/>
      <c r="AO36" s="725"/>
      <c r="AP36" s="726"/>
      <c r="AQ36" s="726"/>
      <c r="AR36" s="726"/>
      <c r="AS36" s="731"/>
      <c r="AT36" s="731"/>
      <c r="AU36" s="731"/>
      <c r="AV36" s="731"/>
      <c r="AW36" s="731"/>
      <c r="AX36" s="731"/>
      <c r="AY36" s="731"/>
      <c r="AZ36" s="731"/>
      <c r="BA36" s="732"/>
    </row>
    <row r="37" spans="1:53" ht="30.75" customHeight="1">
      <c r="A37" s="690">
        <v>4</v>
      </c>
      <c r="B37" s="680"/>
      <c r="C37" s="658" t="s">
        <v>218</v>
      </c>
      <c r="D37" s="659"/>
      <c r="E37" s="659"/>
      <c r="F37" s="680"/>
      <c r="G37" s="658">
        <v>4</v>
      </c>
      <c r="H37" s="659"/>
      <c r="I37" s="680"/>
      <c r="J37" s="658" t="s">
        <v>230</v>
      </c>
      <c r="K37" s="659"/>
      <c r="L37" s="659"/>
      <c r="M37" s="680"/>
      <c r="N37" s="658" t="s">
        <v>220</v>
      </c>
      <c r="O37" s="659"/>
      <c r="P37" s="680"/>
      <c r="Q37" s="705">
        <v>1</v>
      </c>
      <c r="R37" s="706"/>
      <c r="S37" s="707"/>
      <c r="T37" s="684">
        <v>4</v>
      </c>
      <c r="U37" s="685"/>
      <c r="V37" s="686"/>
      <c r="W37" s="658">
        <f>32+G37+3+3+Q37+T37</f>
        <v>47</v>
      </c>
      <c r="X37" s="659"/>
      <c r="Y37" s="660"/>
      <c r="Z37" s="500"/>
      <c r="AA37" s="708" t="s">
        <v>191</v>
      </c>
      <c r="AB37" s="709"/>
      <c r="AC37" s="709"/>
      <c r="AD37" s="709"/>
      <c r="AE37" s="709"/>
      <c r="AF37" s="709"/>
      <c r="AG37" s="710"/>
      <c r="AH37" s="698" t="s">
        <v>157</v>
      </c>
      <c r="AI37" s="699"/>
      <c r="AJ37" s="700"/>
      <c r="AK37" s="698" t="s">
        <v>232</v>
      </c>
      <c r="AL37" s="699"/>
      <c r="AM37" s="701"/>
      <c r="AN37" s="503"/>
      <c r="AO37" s="733" t="s">
        <v>21</v>
      </c>
      <c r="AP37" s="734"/>
      <c r="AQ37" s="734"/>
      <c r="AR37" s="734"/>
      <c r="AS37" s="737" t="s">
        <v>190</v>
      </c>
      <c r="AT37" s="737"/>
      <c r="AU37" s="737"/>
      <c r="AV37" s="737"/>
      <c r="AW37" s="737"/>
      <c r="AX37" s="737">
        <v>12</v>
      </c>
      <c r="AY37" s="737"/>
      <c r="AZ37" s="737"/>
      <c r="BA37" s="739"/>
    </row>
    <row r="38" spans="1:53" ht="32.25" customHeight="1" thickBot="1">
      <c r="A38" s="689" t="s">
        <v>22</v>
      </c>
      <c r="B38" s="676"/>
      <c r="C38" s="674" t="s">
        <v>219</v>
      </c>
      <c r="D38" s="675"/>
      <c r="E38" s="675"/>
      <c r="F38" s="676"/>
      <c r="G38" s="674">
        <f>SUM(G34:G37)</f>
        <v>28</v>
      </c>
      <c r="H38" s="675"/>
      <c r="I38" s="676"/>
      <c r="J38" s="671" t="s">
        <v>231</v>
      </c>
      <c r="K38" s="672"/>
      <c r="L38" s="672"/>
      <c r="M38" s="673"/>
      <c r="N38" s="674" t="s">
        <v>220</v>
      </c>
      <c r="O38" s="675"/>
      <c r="P38" s="676"/>
      <c r="Q38" s="681">
        <f>SUM(Q37)</f>
        <v>1</v>
      </c>
      <c r="R38" s="682"/>
      <c r="S38" s="683"/>
      <c r="T38" s="674">
        <f>SUM(T34:T37)</f>
        <v>31</v>
      </c>
      <c r="U38" s="675"/>
      <c r="V38" s="676"/>
      <c r="W38" s="687">
        <f>SUM(W34:W37)</f>
        <v>199</v>
      </c>
      <c r="X38" s="672"/>
      <c r="Y38" s="688"/>
      <c r="Z38" s="504"/>
      <c r="AA38" s="668" t="s">
        <v>21</v>
      </c>
      <c r="AB38" s="669"/>
      <c r="AC38" s="669"/>
      <c r="AD38" s="669"/>
      <c r="AE38" s="669"/>
      <c r="AF38" s="669"/>
      <c r="AG38" s="670"/>
      <c r="AH38" s="716">
        <v>12</v>
      </c>
      <c r="AI38" s="717"/>
      <c r="AJ38" s="719"/>
      <c r="AK38" s="716" t="s">
        <v>220</v>
      </c>
      <c r="AL38" s="717"/>
      <c r="AM38" s="718"/>
      <c r="AN38" s="504"/>
      <c r="AO38" s="735"/>
      <c r="AP38" s="736"/>
      <c r="AQ38" s="736"/>
      <c r="AR38" s="736"/>
      <c r="AS38" s="738"/>
      <c r="AT38" s="738"/>
      <c r="AU38" s="738"/>
      <c r="AV38" s="738"/>
      <c r="AW38" s="738"/>
      <c r="AX38" s="738"/>
      <c r="AY38" s="738"/>
      <c r="AZ38" s="738"/>
      <c r="BA38" s="740"/>
    </row>
  </sheetData>
  <sheetProtection/>
  <mergeCells count="113">
    <mergeCell ref="AA35:AG36"/>
    <mergeCell ref="G30:I33"/>
    <mergeCell ref="J30:M33"/>
    <mergeCell ref="N30:P33"/>
    <mergeCell ref="A28:Y28"/>
    <mergeCell ref="A26:BA26"/>
    <mergeCell ref="AA28:AM28"/>
    <mergeCell ref="AS30:AW36"/>
    <mergeCell ref="W30:Y33"/>
    <mergeCell ref="AA30:AG32"/>
    <mergeCell ref="AH30:AJ32"/>
    <mergeCell ref="T35:V35"/>
    <mergeCell ref="AK38:AM38"/>
    <mergeCell ref="AH38:AJ38"/>
    <mergeCell ref="AN9:BA10"/>
    <mergeCell ref="AO30:AR36"/>
    <mergeCell ref="AX30:BA36"/>
    <mergeCell ref="AO37:AR38"/>
    <mergeCell ref="AS37:AW38"/>
    <mergeCell ref="AX37:BA38"/>
    <mergeCell ref="AK30:AM32"/>
    <mergeCell ref="Q36:S36"/>
    <mergeCell ref="Q37:S37"/>
    <mergeCell ref="AA37:AG37"/>
    <mergeCell ref="AH37:AJ37"/>
    <mergeCell ref="T36:V36"/>
    <mergeCell ref="W34:Y34"/>
    <mergeCell ref="W36:Y36"/>
    <mergeCell ref="AK35:AM36"/>
    <mergeCell ref="AA33:AG33"/>
    <mergeCell ref="AO28:BA28"/>
    <mergeCell ref="Q30:S33"/>
    <mergeCell ref="T30:V33"/>
    <mergeCell ref="AA34:AG34"/>
    <mergeCell ref="AH34:AJ34"/>
    <mergeCell ref="A37:B37"/>
    <mergeCell ref="AK37:AM37"/>
    <mergeCell ref="N36:P36"/>
    <mergeCell ref="AK34:AM34"/>
    <mergeCell ref="T34:V34"/>
    <mergeCell ref="A38:B38"/>
    <mergeCell ref="C35:F35"/>
    <mergeCell ref="C36:F36"/>
    <mergeCell ref="C37:F37"/>
    <mergeCell ref="G36:I36"/>
    <mergeCell ref="G37:I37"/>
    <mergeCell ref="A35:B35"/>
    <mergeCell ref="A36:B36"/>
    <mergeCell ref="T38:V38"/>
    <mergeCell ref="Q38:S38"/>
    <mergeCell ref="T37:V37"/>
    <mergeCell ref="W37:Y37"/>
    <mergeCell ref="N38:P38"/>
    <mergeCell ref="N37:P37"/>
    <mergeCell ref="W38:Y38"/>
    <mergeCell ref="AA38:AG38"/>
    <mergeCell ref="J38:M38"/>
    <mergeCell ref="G38:I38"/>
    <mergeCell ref="C38:F38"/>
    <mergeCell ref="Q35:S35"/>
    <mergeCell ref="N35:P35"/>
    <mergeCell ref="J35:M35"/>
    <mergeCell ref="G35:I35"/>
    <mergeCell ref="J37:M37"/>
    <mergeCell ref="J36:M36"/>
    <mergeCell ref="AH33:AJ33"/>
    <mergeCell ref="AK33:AM33"/>
    <mergeCell ref="AH35:AJ36"/>
    <mergeCell ref="W35:Y35"/>
    <mergeCell ref="A34:B34"/>
    <mergeCell ref="C34:F34"/>
    <mergeCell ref="G34:I34"/>
    <mergeCell ref="J34:M34"/>
    <mergeCell ref="N34:P34"/>
    <mergeCell ref="Q34:S34"/>
    <mergeCell ref="AS19:AV19"/>
    <mergeCell ref="A30:B33"/>
    <mergeCell ref="AW19:BA19"/>
    <mergeCell ref="AW24:BA24"/>
    <mergeCell ref="W19:AA19"/>
    <mergeCell ref="AB19:AE19"/>
    <mergeCell ref="AF19:AI19"/>
    <mergeCell ref="AJ19:AM19"/>
    <mergeCell ref="AN19:AR19"/>
    <mergeCell ref="C30:F33"/>
    <mergeCell ref="A19:A20"/>
    <mergeCell ref="B19:E19"/>
    <mergeCell ref="F19:I19"/>
    <mergeCell ref="J19:M19"/>
    <mergeCell ref="N19:R19"/>
    <mergeCell ref="S19:V19"/>
    <mergeCell ref="P10:AK10"/>
    <mergeCell ref="P11:AJ11"/>
    <mergeCell ref="P13:AN13"/>
    <mergeCell ref="AO13:BA13"/>
    <mergeCell ref="P12:AK12"/>
    <mergeCell ref="A17:BA17"/>
    <mergeCell ref="AN5:BA6"/>
    <mergeCell ref="A6:O6"/>
    <mergeCell ref="A7:O7"/>
    <mergeCell ref="P7:AN7"/>
    <mergeCell ref="AO7:BA7"/>
    <mergeCell ref="P9:AA9"/>
    <mergeCell ref="A8:O8"/>
    <mergeCell ref="P8:AM8"/>
    <mergeCell ref="AN8:BA8"/>
    <mergeCell ref="A5:O5"/>
    <mergeCell ref="A2:O2"/>
    <mergeCell ref="P2:AN2"/>
    <mergeCell ref="AO2:BA4"/>
    <mergeCell ref="A3:O3"/>
    <mergeCell ref="A4:O4"/>
    <mergeCell ref="P4:AN4"/>
  </mergeCells>
  <printOptions/>
  <pageMargins left="0.7086614173228347" right="0.7086614173228347" top="0.7480314960629921" bottom="0.3937007874015748" header="0.31496062992125984" footer="0.31496062992125984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4"/>
  <sheetViews>
    <sheetView tabSelected="1" zoomScale="60" zoomScaleNormal="60" zoomScalePageLayoutView="0" workbookViewId="0" topLeftCell="A19">
      <selection activeCell="Y36" sqref="Y36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4.75390625" style="0" customWidth="1"/>
    <col min="4" max="4" width="6.75390625" style="0" customWidth="1"/>
    <col min="5" max="5" width="7.25390625" style="0" customWidth="1"/>
    <col min="6" max="6" width="7.00390625" style="0" customWidth="1"/>
    <col min="7" max="7" width="6.25390625" style="0" customWidth="1"/>
    <col min="8" max="9" width="8.00390625" style="0" customWidth="1"/>
    <col min="10" max="10" width="8.125" style="0" customWidth="1"/>
    <col min="11" max="11" width="7.625" style="0" customWidth="1"/>
    <col min="12" max="13" width="7.25390625" style="0" customWidth="1"/>
    <col min="14" max="14" width="7.75390625" style="0" customWidth="1"/>
    <col min="15" max="15" width="6.375" style="0" customWidth="1"/>
    <col min="16" max="17" width="6.125" style="0" customWidth="1"/>
    <col min="18" max="18" width="6.625" style="0" customWidth="1"/>
    <col min="19" max="19" width="6.75390625" style="0" customWidth="1"/>
    <col min="20" max="20" width="6.875" style="0" customWidth="1"/>
    <col min="21" max="21" width="6.75390625" style="0" customWidth="1"/>
    <col min="22" max="22" width="6.25390625" style="0" customWidth="1"/>
    <col min="23" max="23" width="6.375" style="0" customWidth="1"/>
    <col min="24" max="24" width="6.125" style="0" customWidth="1"/>
    <col min="25" max="25" width="6.25390625" style="0" customWidth="1"/>
    <col min="26" max="26" width="6.375" style="0" customWidth="1"/>
  </cols>
  <sheetData>
    <row r="1" spans="1:26" ht="18.75" customHeight="1" thickBot="1">
      <c r="A1" s="782" t="s">
        <v>199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</row>
    <row r="2" spans="1:26" ht="20.25" customHeight="1" thickBot="1">
      <c r="A2" s="754" t="s">
        <v>26</v>
      </c>
      <c r="B2" s="862" t="s">
        <v>221</v>
      </c>
      <c r="C2" s="756" t="s">
        <v>99</v>
      </c>
      <c r="D2" s="758" t="s">
        <v>102</v>
      </c>
      <c r="E2" s="759"/>
      <c r="F2" s="759"/>
      <c r="G2" s="760"/>
      <c r="H2" s="764" t="s">
        <v>207</v>
      </c>
      <c r="I2" s="767" t="s">
        <v>105</v>
      </c>
      <c r="J2" s="768"/>
      <c r="K2" s="768"/>
      <c r="L2" s="768"/>
      <c r="M2" s="768"/>
      <c r="N2" s="769"/>
      <c r="O2" s="770" t="s">
        <v>223</v>
      </c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2"/>
    </row>
    <row r="3" spans="1:26" ht="15.75">
      <c r="A3" s="755"/>
      <c r="B3" s="863"/>
      <c r="C3" s="757"/>
      <c r="D3" s="761"/>
      <c r="E3" s="762"/>
      <c r="F3" s="762"/>
      <c r="G3" s="763"/>
      <c r="H3" s="765"/>
      <c r="I3" s="773" t="s">
        <v>208</v>
      </c>
      <c r="J3" s="786" t="s">
        <v>222</v>
      </c>
      <c r="K3" s="786"/>
      <c r="L3" s="786"/>
      <c r="M3" s="786"/>
      <c r="N3" s="787" t="s">
        <v>212</v>
      </c>
      <c r="O3" s="802" t="s">
        <v>172</v>
      </c>
      <c r="P3" s="803"/>
      <c r="Q3" s="804"/>
      <c r="R3" s="808" t="s">
        <v>173</v>
      </c>
      <c r="S3" s="808"/>
      <c r="T3" s="808"/>
      <c r="U3" s="808" t="s">
        <v>174</v>
      </c>
      <c r="V3" s="808"/>
      <c r="W3" s="808"/>
      <c r="X3" s="808" t="s">
        <v>175</v>
      </c>
      <c r="Y3" s="808"/>
      <c r="Z3" s="808"/>
    </row>
    <row r="4" spans="1:26" ht="16.5" thickBot="1">
      <c r="A4" s="755"/>
      <c r="B4" s="863"/>
      <c r="C4" s="757"/>
      <c r="D4" s="773" t="s">
        <v>205</v>
      </c>
      <c r="E4" s="779" t="s">
        <v>206</v>
      </c>
      <c r="F4" s="813" t="s">
        <v>211</v>
      </c>
      <c r="G4" s="814"/>
      <c r="H4" s="765"/>
      <c r="I4" s="774"/>
      <c r="J4" s="779" t="s">
        <v>209</v>
      </c>
      <c r="K4" s="810" t="s">
        <v>210</v>
      </c>
      <c r="L4" s="811"/>
      <c r="M4" s="812"/>
      <c r="N4" s="788"/>
      <c r="O4" s="805"/>
      <c r="P4" s="806"/>
      <c r="Q4" s="807"/>
      <c r="R4" s="809"/>
      <c r="S4" s="809"/>
      <c r="T4" s="809"/>
      <c r="U4" s="809"/>
      <c r="V4" s="809"/>
      <c r="W4" s="809"/>
      <c r="X4" s="809"/>
      <c r="Y4" s="809"/>
      <c r="Z4" s="809"/>
    </row>
    <row r="5" spans="1:26" ht="16.5" thickBot="1">
      <c r="A5" s="755"/>
      <c r="B5" s="863"/>
      <c r="C5" s="757"/>
      <c r="D5" s="774"/>
      <c r="E5" s="780"/>
      <c r="F5" s="783" t="s">
        <v>103</v>
      </c>
      <c r="G5" s="776" t="s">
        <v>104</v>
      </c>
      <c r="H5" s="765"/>
      <c r="I5" s="774"/>
      <c r="J5" s="780"/>
      <c r="K5" s="779" t="s">
        <v>27</v>
      </c>
      <c r="L5" s="779" t="s">
        <v>100</v>
      </c>
      <c r="M5" s="779" t="s">
        <v>101</v>
      </c>
      <c r="N5" s="788"/>
      <c r="O5" s="770" t="s">
        <v>213</v>
      </c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2"/>
    </row>
    <row r="6" spans="1:26" ht="18.75" customHeight="1" thickBot="1">
      <c r="A6" s="755"/>
      <c r="B6" s="863"/>
      <c r="C6" s="757"/>
      <c r="D6" s="774"/>
      <c r="E6" s="780"/>
      <c r="F6" s="784"/>
      <c r="G6" s="777"/>
      <c r="H6" s="765"/>
      <c r="I6" s="774"/>
      <c r="J6" s="780"/>
      <c r="K6" s="780"/>
      <c r="L6" s="780"/>
      <c r="M6" s="780"/>
      <c r="N6" s="788"/>
      <c r="O6" s="171">
        <v>1</v>
      </c>
      <c r="P6" s="172">
        <v>2</v>
      </c>
      <c r="Q6" s="173">
        <v>3</v>
      </c>
      <c r="R6" s="171">
        <v>4</v>
      </c>
      <c r="S6" s="172">
        <v>5</v>
      </c>
      <c r="T6" s="173">
        <v>6</v>
      </c>
      <c r="U6" s="171">
        <v>7</v>
      </c>
      <c r="V6" s="172">
        <v>8</v>
      </c>
      <c r="W6" s="173">
        <v>9</v>
      </c>
      <c r="X6" s="171">
        <v>10</v>
      </c>
      <c r="Y6" s="172">
        <v>11</v>
      </c>
      <c r="Z6" s="173">
        <v>12</v>
      </c>
    </row>
    <row r="7" spans="1:26" ht="18.75" customHeight="1" thickBot="1">
      <c r="A7" s="755"/>
      <c r="B7" s="863"/>
      <c r="C7" s="757"/>
      <c r="D7" s="774"/>
      <c r="E7" s="780"/>
      <c r="F7" s="784"/>
      <c r="G7" s="777"/>
      <c r="H7" s="765"/>
      <c r="I7" s="774"/>
      <c r="J7" s="780"/>
      <c r="K7" s="780"/>
      <c r="L7" s="780"/>
      <c r="M7" s="780"/>
      <c r="N7" s="788"/>
      <c r="O7" s="799" t="s">
        <v>214</v>
      </c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1"/>
    </row>
    <row r="8" spans="1:26" ht="21" customHeight="1" thickBot="1">
      <c r="A8" s="755"/>
      <c r="B8" s="864"/>
      <c r="C8" s="757"/>
      <c r="D8" s="775"/>
      <c r="E8" s="781"/>
      <c r="F8" s="785"/>
      <c r="G8" s="778"/>
      <c r="H8" s="766"/>
      <c r="I8" s="775"/>
      <c r="J8" s="781"/>
      <c r="K8" s="781"/>
      <c r="L8" s="781"/>
      <c r="M8" s="781"/>
      <c r="N8" s="789"/>
      <c r="O8" s="433">
        <v>15</v>
      </c>
      <c r="P8" s="165">
        <v>9</v>
      </c>
      <c r="Q8" s="166">
        <v>9</v>
      </c>
      <c r="R8" s="164">
        <v>15</v>
      </c>
      <c r="S8" s="165">
        <v>9</v>
      </c>
      <c r="T8" s="166">
        <v>9</v>
      </c>
      <c r="U8" s="164">
        <v>15</v>
      </c>
      <c r="V8" s="165">
        <v>9</v>
      </c>
      <c r="W8" s="166">
        <v>9</v>
      </c>
      <c r="X8" s="164">
        <v>15</v>
      </c>
      <c r="Y8" s="165">
        <v>9</v>
      </c>
      <c r="Z8" s="170">
        <v>8</v>
      </c>
    </row>
    <row r="9" spans="1:26" ht="18.75" customHeight="1" thickBot="1">
      <c r="A9" s="175">
        <v>1</v>
      </c>
      <c r="B9" s="509"/>
      <c r="C9" s="176">
        <v>2</v>
      </c>
      <c r="D9" s="177">
        <v>3</v>
      </c>
      <c r="E9" s="178">
        <v>4</v>
      </c>
      <c r="F9" s="178">
        <v>5</v>
      </c>
      <c r="G9" s="179">
        <v>6</v>
      </c>
      <c r="H9" s="181">
        <v>7</v>
      </c>
      <c r="I9" s="180">
        <v>8</v>
      </c>
      <c r="J9" s="178">
        <v>9</v>
      </c>
      <c r="K9" s="178">
        <v>10</v>
      </c>
      <c r="L9" s="178">
        <v>11</v>
      </c>
      <c r="M9" s="178">
        <v>12</v>
      </c>
      <c r="N9" s="179">
        <v>13</v>
      </c>
      <c r="O9" s="167">
        <v>14</v>
      </c>
      <c r="P9" s="168">
        <v>15</v>
      </c>
      <c r="Q9" s="169">
        <v>16</v>
      </c>
      <c r="R9" s="167">
        <v>17</v>
      </c>
      <c r="S9" s="168">
        <v>18</v>
      </c>
      <c r="T9" s="169">
        <v>19</v>
      </c>
      <c r="U9" s="167">
        <v>20</v>
      </c>
      <c r="V9" s="168">
        <v>21</v>
      </c>
      <c r="W9" s="169">
        <v>22</v>
      </c>
      <c r="X9" s="174">
        <v>23</v>
      </c>
      <c r="Y9" s="168">
        <v>24</v>
      </c>
      <c r="Z9" s="169">
        <v>25</v>
      </c>
    </row>
    <row r="10" spans="1:26" ht="20.25" customHeight="1" thickBot="1">
      <c r="A10" s="824" t="s">
        <v>76</v>
      </c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6"/>
    </row>
    <row r="11" spans="1:26" ht="21.75" customHeight="1" thickBot="1">
      <c r="A11" s="824" t="s">
        <v>77</v>
      </c>
      <c r="B11" s="825"/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6"/>
    </row>
    <row r="12" spans="1:26" ht="33" customHeight="1">
      <c r="A12" s="89">
        <v>1</v>
      </c>
      <c r="B12" s="510"/>
      <c r="C12" s="197" t="s">
        <v>28</v>
      </c>
      <c r="D12" s="69"/>
      <c r="E12" s="98"/>
      <c r="F12" s="98"/>
      <c r="G12" s="60"/>
      <c r="H12" s="109">
        <f>H13+H14+H15</f>
        <v>6</v>
      </c>
      <c r="I12" s="191">
        <f aca="true" t="shared" si="0" ref="I12:N12">I13+I14+I15</f>
        <v>216</v>
      </c>
      <c r="J12" s="192">
        <f t="shared" si="0"/>
        <v>81</v>
      </c>
      <c r="K12" s="192"/>
      <c r="L12" s="192"/>
      <c r="M12" s="192">
        <f t="shared" si="0"/>
        <v>81</v>
      </c>
      <c r="N12" s="193">
        <f t="shared" si="0"/>
        <v>135</v>
      </c>
      <c r="O12" s="89"/>
      <c r="P12" s="90"/>
      <c r="Q12" s="91"/>
      <c r="R12" s="9"/>
      <c r="S12" s="6"/>
      <c r="T12" s="7"/>
      <c r="U12" s="8"/>
      <c r="V12" s="6"/>
      <c r="W12" s="7"/>
      <c r="X12" s="8"/>
      <c r="Y12" s="6"/>
      <c r="Z12" s="7"/>
    </row>
    <row r="13" spans="1:26" ht="33" customHeight="1">
      <c r="A13" s="198"/>
      <c r="B13" s="511"/>
      <c r="C13" s="199" t="s">
        <v>28</v>
      </c>
      <c r="D13" s="55"/>
      <c r="E13" s="114">
        <v>1</v>
      </c>
      <c r="F13" s="99"/>
      <c r="G13" s="48"/>
      <c r="H13" s="100">
        <v>3.5</v>
      </c>
      <c r="I13" s="52">
        <f>H13*36</f>
        <v>126</v>
      </c>
      <c r="J13" s="88">
        <f aca="true" t="shared" si="1" ref="J13:J19">K13+L13+M13</f>
        <v>45</v>
      </c>
      <c r="K13" s="44"/>
      <c r="L13" s="44"/>
      <c r="M13" s="44">
        <v>45</v>
      </c>
      <c r="N13" s="190">
        <f>I13-J13</f>
        <v>81</v>
      </c>
      <c r="O13" s="52">
        <v>3</v>
      </c>
      <c r="P13" s="44"/>
      <c r="Q13" s="53"/>
      <c r="R13" s="52"/>
      <c r="S13" s="44"/>
      <c r="T13" s="53"/>
      <c r="U13" s="162"/>
      <c r="V13" s="44"/>
      <c r="W13" s="53"/>
      <c r="X13" s="55"/>
      <c r="Y13" s="44"/>
      <c r="Z13" s="53"/>
    </row>
    <row r="14" spans="1:26" ht="36" customHeight="1">
      <c r="A14" s="198"/>
      <c r="B14" s="511"/>
      <c r="C14" s="199" t="s">
        <v>28</v>
      </c>
      <c r="D14" s="55"/>
      <c r="E14" s="99"/>
      <c r="F14" s="99"/>
      <c r="G14" s="48"/>
      <c r="H14" s="100">
        <v>1</v>
      </c>
      <c r="I14" s="52">
        <f>H14*36</f>
        <v>36</v>
      </c>
      <c r="J14" s="88">
        <f t="shared" si="1"/>
        <v>18</v>
      </c>
      <c r="K14" s="44"/>
      <c r="L14" s="44"/>
      <c r="M14" s="44">
        <v>18</v>
      </c>
      <c r="N14" s="190">
        <f>I14-J14</f>
        <v>18</v>
      </c>
      <c r="O14" s="52"/>
      <c r="P14" s="44">
        <v>2</v>
      </c>
      <c r="Q14" s="53"/>
      <c r="R14" s="52"/>
      <c r="S14" s="44"/>
      <c r="T14" s="53"/>
      <c r="U14" s="162"/>
      <c r="V14" s="44"/>
      <c r="W14" s="53"/>
      <c r="X14" s="55"/>
      <c r="Y14" s="44"/>
      <c r="Z14" s="53"/>
    </row>
    <row r="15" spans="1:26" ht="32.25" customHeight="1">
      <c r="A15" s="198"/>
      <c r="B15" s="511"/>
      <c r="C15" s="199" t="s">
        <v>28</v>
      </c>
      <c r="D15" s="55">
        <v>3</v>
      </c>
      <c r="E15" s="99"/>
      <c r="F15" s="99"/>
      <c r="G15" s="48"/>
      <c r="H15" s="100">
        <v>1.5</v>
      </c>
      <c r="I15" s="52">
        <f>H15*36</f>
        <v>54</v>
      </c>
      <c r="J15" s="88">
        <f t="shared" si="1"/>
        <v>18</v>
      </c>
      <c r="K15" s="44"/>
      <c r="L15" s="44"/>
      <c r="M15" s="44">
        <v>18</v>
      </c>
      <c r="N15" s="190">
        <f>I15-J15</f>
        <v>36</v>
      </c>
      <c r="O15" s="52"/>
      <c r="P15" s="44"/>
      <c r="Q15" s="53">
        <v>2</v>
      </c>
      <c r="R15" s="52"/>
      <c r="S15" s="44"/>
      <c r="T15" s="53"/>
      <c r="U15" s="162"/>
      <c r="V15" s="44"/>
      <c r="W15" s="53"/>
      <c r="X15" s="55"/>
      <c r="Y15" s="44"/>
      <c r="Z15" s="53"/>
    </row>
    <row r="16" spans="1:26" ht="31.5" customHeight="1">
      <c r="A16" s="198"/>
      <c r="B16" s="511"/>
      <c r="C16" s="199" t="s">
        <v>28</v>
      </c>
      <c r="D16" s="55"/>
      <c r="E16" s="99"/>
      <c r="F16" s="99"/>
      <c r="G16" s="48"/>
      <c r="H16" s="100"/>
      <c r="I16" s="52"/>
      <c r="J16" s="88">
        <f t="shared" si="1"/>
        <v>0</v>
      </c>
      <c r="K16" s="44"/>
      <c r="L16" s="44"/>
      <c r="M16" s="44"/>
      <c r="N16" s="54"/>
      <c r="O16" s="52"/>
      <c r="P16" s="44"/>
      <c r="Q16" s="53"/>
      <c r="R16" s="52" t="s">
        <v>29</v>
      </c>
      <c r="S16" s="44" t="s">
        <v>29</v>
      </c>
      <c r="T16" s="53" t="s">
        <v>29</v>
      </c>
      <c r="U16" s="162" t="s">
        <v>29</v>
      </c>
      <c r="V16" s="44" t="s">
        <v>29</v>
      </c>
      <c r="W16" s="53" t="s">
        <v>29</v>
      </c>
      <c r="X16" s="55" t="s">
        <v>29</v>
      </c>
      <c r="Y16" s="44" t="s">
        <v>29</v>
      </c>
      <c r="Z16" s="53" t="s">
        <v>29</v>
      </c>
    </row>
    <row r="17" spans="1:26" ht="18.75" customHeight="1">
      <c r="A17" s="52">
        <v>2</v>
      </c>
      <c r="B17" s="506"/>
      <c r="C17" s="199" t="s">
        <v>30</v>
      </c>
      <c r="D17" s="55">
        <v>1</v>
      </c>
      <c r="E17" s="44"/>
      <c r="F17" s="44"/>
      <c r="G17" s="58"/>
      <c r="H17" s="100">
        <v>3.5</v>
      </c>
      <c r="I17" s="52">
        <f>H17*36</f>
        <v>126</v>
      </c>
      <c r="J17" s="88">
        <f t="shared" si="1"/>
        <v>45</v>
      </c>
      <c r="K17" s="44">
        <v>30</v>
      </c>
      <c r="L17" s="44"/>
      <c r="M17" s="44">
        <v>15</v>
      </c>
      <c r="N17" s="194">
        <f>I17-J17</f>
        <v>81</v>
      </c>
      <c r="O17" s="52">
        <v>3</v>
      </c>
      <c r="P17" s="141"/>
      <c r="Q17" s="219"/>
      <c r="R17" s="102"/>
      <c r="S17" s="44"/>
      <c r="T17" s="53"/>
      <c r="U17" s="55"/>
      <c r="V17" s="44"/>
      <c r="W17" s="53"/>
      <c r="X17" s="55"/>
      <c r="Y17" s="44"/>
      <c r="Z17" s="53"/>
    </row>
    <row r="18" spans="1:26" ht="18" customHeight="1">
      <c r="A18" s="52">
        <v>3</v>
      </c>
      <c r="B18" s="506"/>
      <c r="C18" s="199" t="s">
        <v>31</v>
      </c>
      <c r="D18" s="55">
        <v>3</v>
      </c>
      <c r="E18" s="44"/>
      <c r="F18" s="44"/>
      <c r="G18" s="58"/>
      <c r="H18" s="100">
        <v>2</v>
      </c>
      <c r="I18" s="52">
        <f>H18*36</f>
        <v>72</v>
      </c>
      <c r="J18" s="88">
        <f t="shared" si="1"/>
        <v>27</v>
      </c>
      <c r="K18" s="44">
        <v>18</v>
      </c>
      <c r="L18" s="44"/>
      <c r="M18" s="44">
        <v>9</v>
      </c>
      <c r="N18" s="190">
        <f>I18-J18</f>
        <v>45</v>
      </c>
      <c r="O18" s="52"/>
      <c r="P18" s="44"/>
      <c r="Q18" s="53">
        <v>3</v>
      </c>
      <c r="R18" s="52"/>
      <c r="S18" s="103"/>
      <c r="T18" s="53"/>
      <c r="U18" s="55"/>
      <c r="V18" s="44"/>
      <c r="W18" s="53"/>
      <c r="X18" s="55"/>
      <c r="Y18" s="44"/>
      <c r="Z18" s="53"/>
    </row>
    <row r="19" spans="1:26" ht="18.75" customHeight="1">
      <c r="A19" s="52">
        <v>4</v>
      </c>
      <c r="B19" s="506"/>
      <c r="C19" s="199" t="s">
        <v>39</v>
      </c>
      <c r="D19" s="55">
        <v>6</v>
      </c>
      <c r="E19" s="44"/>
      <c r="F19" s="44"/>
      <c r="G19" s="43"/>
      <c r="H19" s="100">
        <v>2</v>
      </c>
      <c r="I19" s="52">
        <f>H19*36</f>
        <v>72</v>
      </c>
      <c r="J19" s="88">
        <f t="shared" si="1"/>
        <v>27</v>
      </c>
      <c r="K19" s="44">
        <v>18</v>
      </c>
      <c r="L19" s="44"/>
      <c r="M19" s="44">
        <v>9</v>
      </c>
      <c r="N19" s="190">
        <f>I19-J19</f>
        <v>45</v>
      </c>
      <c r="O19" s="52"/>
      <c r="P19" s="44"/>
      <c r="Q19" s="53"/>
      <c r="R19" s="52"/>
      <c r="S19" s="103"/>
      <c r="T19" s="53">
        <v>3</v>
      </c>
      <c r="U19" s="55"/>
      <c r="V19" s="44"/>
      <c r="W19" s="53"/>
      <c r="X19" s="55"/>
      <c r="Y19" s="44"/>
      <c r="Z19" s="53"/>
    </row>
    <row r="20" spans="1:26" ht="33.75" customHeight="1">
      <c r="A20" s="17">
        <v>5</v>
      </c>
      <c r="B20" s="512"/>
      <c r="C20" s="199" t="s">
        <v>32</v>
      </c>
      <c r="D20" s="55"/>
      <c r="E20" s="44"/>
      <c r="F20" s="44"/>
      <c r="G20" s="22"/>
      <c r="H20" s="100">
        <f>H21+H22</f>
        <v>3</v>
      </c>
      <c r="I20" s="195">
        <f aca="true" t="shared" si="2" ref="I20:N20">I21+I22</f>
        <v>108</v>
      </c>
      <c r="J20" s="45">
        <f t="shared" si="2"/>
        <v>39</v>
      </c>
      <c r="K20" s="45"/>
      <c r="L20" s="45"/>
      <c r="M20" s="45">
        <f t="shared" si="2"/>
        <v>39</v>
      </c>
      <c r="N20" s="46">
        <f t="shared" si="2"/>
        <v>69</v>
      </c>
      <c r="O20" s="52"/>
      <c r="P20" s="103"/>
      <c r="Q20" s="402"/>
      <c r="R20" s="101"/>
      <c r="S20" s="44"/>
      <c r="T20" s="53"/>
      <c r="U20" s="55"/>
      <c r="V20" s="44"/>
      <c r="W20" s="53"/>
      <c r="X20" s="55"/>
      <c r="Y20" s="44"/>
      <c r="Z20" s="53"/>
    </row>
    <row r="21" spans="1:26" ht="31.5" customHeight="1">
      <c r="A21" s="198" t="s">
        <v>72</v>
      </c>
      <c r="B21" s="511"/>
      <c r="C21" s="199" t="s">
        <v>32</v>
      </c>
      <c r="D21" s="55">
        <v>4</v>
      </c>
      <c r="E21" s="44"/>
      <c r="F21" s="44"/>
      <c r="G21" s="22"/>
      <c r="H21" s="100">
        <v>2.5</v>
      </c>
      <c r="I21" s="52">
        <f>H21*36</f>
        <v>90</v>
      </c>
      <c r="J21" s="88">
        <f>K21+L21+M21</f>
        <v>30</v>
      </c>
      <c r="K21" s="44"/>
      <c r="L21" s="44"/>
      <c r="M21" s="44">
        <v>30</v>
      </c>
      <c r="N21" s="190">
        <f>I21-J21</f>
        <v>60</v>
      </c>
      <c r="O21" s="52"/>
      <c r="P21" s="103"/>
      <c r="Q21" s="402"/>
      <c r="R21" s="102">
        <v>2</v>
      </c>
      <c r="S21" s="44"/>
      <c r="T21" s="53"/>
      <c r="U21" s="55"/>
      <c r="V21" s="44"/>
      <c r="W21" s="53"/>
      <c r="X21" s="55"/>
      <c r="Y21" s="44"/>
      <c r="Z21" s="53"/>
    </row>
    <row r="22" spans="1:26" ht="31.5" customHeight="1">
      <c r="A22" s="198" t="s">
        <v>73</v>
      </c>
      <c r="B22" s="511"/>
      <c r="C22" s="199" t="s">
        <v>158</v>
      </c>
      <c r="D22" s="55"/>
      <c r="E22" s="44"/>
      <c r="F22" s="44"/>
      <c r="G22" s="22">
        <v>5</v>
      </c>
      <c r="H22" s="100">
        <v>0.5</v>
      </c>
      <c r="I22" s="52">
        <f>H22*36</f>
        <v>18</v>
      </c>
      <c r="J22" s="88">
        <f>K22+L22+M22</f>
        <v>9</v>
      </c>
      <c r="K22" s="44"/>
      <c r="L22" s="44"/>
      <c r="M22" s="44">
        <v>9</v>
      </c>
      <c r="N22" s="190">
        <f>I22-J22</f>
        <v>9</v>
      </c>
      <c r="O22" s="52"/>
      <c r="P22" s="103"/>
      <c r="Q22" s="402"/>
      <c r="R22" s="101"/>
      <c r="S22" s="44">
        <v>1</v>
      </c>
      <c r="T22" s="53"/>
      <c r="U22" s="55"/>
      <c r="V22" s="44"/>
      <c r="W22" s="53"/>
      <c r="X22" s="55"/>
      <c r="Y22" s="44"/>
      <c r="Z22" s="53"/>
    </row>
    <row r="23" spans="1:26" ht="21" customHeight="1" thickBot="1">
      <c r="A23" s="92">
        <v>6</v>
      </c>
      <c r="B23" s="513"/>
      <c r="C23" s="200" t="s">
        <v>33</v>
      </c>
      <c r="D23" s="107">
        <v>5</v>
      </c>
      <c r="E23" s="28"/>
      <c r="F23" s="28"/>
      <c r="G23" s="56"/>
      <c r="H23" s="119">
        <v>3.5</v>
      </c>
      <c r="I23" s="78">
        <f>H23*36</f>
        <v>126</v>
      </c>
      <c r="J23" s="120">
        <f>K23+L23+M23</f>
        <v>45</v>
      </c>
      <c r="K23" s="28">
        <v>27</v>
      </c>
      <c r="L23" s="28"/>
      <c r="M23" s="28">
        <v>18</v>
      </c>
      <c r="N23" s="196">
        <f>I23-J23</f>
        <v>81</v>
      </c>
      <c r="O23" s="104"/>
      <c r="P23" s="28"/>
      <c r="Q23" s="106"/>
      <c r="R23" s="78"/>
      <c r="S23" s="160">
        <v>5</v>
      </c>
      <c r="T23" s="106"/>
      <c r="U23" s="107"/>
      <c r="V23" s="28"/>
      <c r="W23" s="106"/>
      <c r="X23" s="107"/>
      <c r="Y23" s="28"/>
      <c r="Z23" s="106"/>
    </row>
    <row r="24" spans="1:26" ht="34.5" customHeight="1" thickBot="1">
      <c r="A24" s="793" t="s">
        <v>160</v>
      </c>
      <c r="B24" s="794"/>
      <c r="C24" s="795"/>
      <c r="D24" s="182"/>
      <c r="E24" s="39"/>
      <c r="F24" s="39"/>
      <c r="G24" s="183"/>
      <c r="H24" s="108">
        <f>H12+H17+H18+H19+H20+H23</f>
        <v>20</v>
      </c>
      <c r="I24" s="42">
        <f>I12+I17+I18+I19+I20+I23</f>
        <v>720</v>
      </c>
      <c r="J24" s="185">
        <f>J12+J17+J18+J19+J20+J23</f>
        <v>264</v>
      </c>
      <c r="K24" s="185">
        <f>K12+K17+K18+K19+K20+K23</f>
        <v>93</v>
      </c>
      <c r="L24" s="185"/>
      <c r="M24" s="185">
        <f>M12+M17+M18+M19+M20+M23</f>
        <v>171</v>
      </c>
      <c r="N24" s="185">
        <f>N12+N17+N18+N19+N20+N23</f>
        <v>456</v>
      </c>
      <c r="O24" s="42">
        <f aca="true" t="shared" si="3" ref="O24:T24">SUM(O12:O23)</f>
        <v>6</v>
      </c>
      <c r="P24" s="185">
        <f t="shared" si="3"/>
        <v>2</v>
      </c>
      <c r="Q24" s="186">
        <f t="shared" si="3"/>
        <v>5</v>
      </c>
      <c r="R24" s="42">
        <f t="shared" si="3"/>
        <v>2</v>
      </c>
      <c r="S24" s="185">
        <f t="shared" si="3"/>
        <v>6</v>
      </c>
      <c r="T24" s="186">
        <f t="shared" si="3"/>
        <v>3</v>
      </c>
      <c r="U24" s="514"/>
      <c r="V24" s="515"/>
      <c r="W24" s="411"/>
      <c r="X24" s="514"/>
      <c r="Y24" s="515"/>
      <c r="Z24" s="411"/>
    </row>
    <row r="25" spans="1:26" ht="21" customHeight="1">
      <c r="A25" s="71">
        <v>7</v>
      </c>
      <c r="B25" s="516"/>
      <c r="C25" s="67" t="s">
        <v>34</v>
      </c>
      <c r="D25" s="89"/>
      <c r="E25" s="98"/>
      <c r="F25" s="98"/>
      <c r="G25" s="60"/>
      <c r="H25" s="109"/>
      <c r="I25" s="71"/>
      <c r="J25" s="110">
        <f>J26+J27+J28+J29+J30+J31+J32+J33+J34+J35+J36</f>
        <v>492</v>
      </c>
      <c r="K25" s="38">
        <f>K26+K27+K28+K29+K30+K31+K32+K33+K34+K35+K36</f>
        <v>12</v>
      </c>
      <c r="L25" s="38"/>
      <c r="M25" s="38">
        <f>M26+M27+M28+M29+M30+M31+M32+M33+M34+M35+M36</f>
        <v>480</v>
      </c>
      <c r="N25" s="70"/>
      <c r="O25" s="129"/>
      <c r="P25" s="130"/>
      <c r="Q25" s="131"/>
      <c r="R25" s="356"/>
      <c r="S25" s="130"/>
      <c r="T25" s="131"/>
      <c r="U25" s="403"/>
      <c r="V25" s="130"/>
      <c r="W25" s="131"/>
      <c r="X25" s="403"/>
      <c r="Y25" s="130"/>
      <c r="Z25" s="91"/>
    </row>
    <row r="26" spans="1:26" ht="17.25" customHeight="1">
      <c r="A26" s="198"/>
      <c r="B26" s="511"/>
      <c r="C26" s="61" t="s">
        <v>34</v>
      </c>
      <c r="D26" s="52"/>
      <c r="E26" s="114">
        <v>1</v>
      </c>
      <c r="F26" s="99"/>
      <c r="G26" s="48"/>
      <c r="H26" s="100"/>
      <c r="I26" s="52"/>
      <c r="J26" s="44">
        <f>K26+L26+M26</f>
        <v>60</v>
      </c>
      <c r="K26" s="44">
        <v>8</v>
      </c>
      <c r="L26" s="44"/>
      <c r="M26" s="44">
        <v>52</v>
      </c>
      <c r="N26" s="54"/>
      <c r="O26" s="113">
        <v>4</v>
      </c>
      <c r="P26" s="114"/>
      <c r="Q26" s="116"/>
      <c r="R26" s="113"/>
      <c r="S26" s="114"/>
      <c r="T26" s="116"/>
      <c r="U26" s="117"/>
      <c r="V26" s="114"/>
      <c r="W26" s="116"/>
      <c r="X26" s="117"/>
      <c r="Y26" s="114"/>
      <c r="Z26" s="53"/>
    </row>
    <row r="27" spans="1:26" ht="18" customHeight="1">
      <c r="A27" s="198"/>
      <c r="B27" s="511"/>
      <c r="C27" s="61" t="s">
        <v>34</v>
      </c>
      <c r="D27" s="52"/>
      <c r="E27" s="99"/>
      <c r="F27" s="99"/>
      <c r="G27" s="48"/>
      <c r="H27" s="100"/>
      <c r="I27" s="52"/>
      <c r="J27" s="44">
        <f aca="true" t="shared" si="4" ref="J27:J36">K27+L27+M27</f>
        <v>36</v>
      </c>
      <c r="K27" s="44"/>
      <c r="L27" s="44"/>
      <c r="M27" s="44">
        <v>36</v>
      </c>
      <c r="N27" s="54"/>
      <c r="O27" s="113"/>
      <c r="P27" s="114">
        <v>4</v>
      </c>
      <c r="Q27" s="116"/>
      <c r="R27" s="113"/>
      <c r="S27" s="114"/>
      <c r="T27" s="116"/>
      <c r="U27" s="117"/>
      <c r="V27" s="114"/>
      <c r="W27" s="116"/>
      <c r="X27" s="117"/>
      <c r="Y27" s="114"/>
      <c r="Z27" s="53"/>
    </row>
    <row r="28" spans="1:26" ht="16.5" customHeight="1">
      <c r="A28" s="198"/>
      <c r="B28" s="511"/>
      <c r="C28" s="61" t="s">
        <v>34</v>
      </c>
      <c r="D28" s="52"/>
      <c r="E28" s="114">
        <v>3</v>
      </c>
      <c r="F28" s="99"/>
      <c r="G28" s="48"/>
      <c r="H28" s="100"/>
      <c r="I28" s="52"/>
      <c r="J28" s="44">
        <f t="shared" si="4"/>
        <v>36</v>
      </c>
      <c r="K28" s="44"/>
      <c r="L28" s="44"/>
      <c r="M28" s="44">
        <v>36</v>
      </c>
      <c r="N28" s="54"/>
      <c r="O28" s="113"/>
      <c r="P28" s="114"/>
      <c r="Q28" s="116">
        <v>4</v>
      </c>
      <c r="R28" s="113"/>
      <c r="S28" s="114"/>
      <c r="T28" s="116"/>
      <c r="U28" s="117"/>
      <c r="V28" s="114"/>
      <c r="W28" s="116"/>
      <c r="X28" s="117"/>
      <c r="Y28" s="114"/>
      <c r="Z28" s="53"/>
    </row>
    <row r="29" spans="1:26" ht="18.75" customHeight="1">
      <c r="A29" s="198"/>
      <c r="B29" s="511"/>
      <c r="C29" s="61" t="s">
        <v>34</v>
      </c>
      <c r="D29" s="52"/>
      <c r="E29" s="114">
        <v>4</v>
      </c>
      <c r="F29" s="99"/>
      <c r="G29" s="48"/>
      <c r="H29" s="100"/>
      <c r="I29" s="52"/>
      <c r="J29" s="44">
        <f t="shared" si="4"/>
        <v>60</v>
      </c>
      <c r="K29" s="44">
        <v>4</v>
      </c>
      <c r="L29" s="44"/>
      <c r="M29" s="44">
        <v>56</v>
      </c>
      <c r="N29" s="54"/>
      <c r="O29" s="113"/>
      <c r="P29" s="114"/>
      <c r="Q29" s="116"/>
      <c r="R29" s="113">
        <v>4</v>
      </c>
      <c r="S29" s="114"/>
      <c r="T29" s="116"/>
      <c r="U29" s="117"/>
      <c r="V29" s="114"/>
      <c r="W29" s="116"/>
      <c r="X29" s="117"/>
      <c r="Y29" s="114"/>
      <c r="Z29" s="53"/>
    </row>
    <row r="30" spans="1:26" ht="18.75" customHeight="1">
      <c r="A30" s="198"/>
      <c r="B30" s="511"/>
      <c r="C30" s="61" t="s">
        <v>34</v>
      </c>
      <c r="D30" s="52"/>
      <c r="E30" s="99"/>
      <c r="F30" s="99"/>
      <c r="G30" s="48"/>
      <c r="H30" s="100"/>
      <c r="I30" s="52"/>
      <c r="J30" s="44">
        <f t="shared" si="4"/>
        <v>36</v>
      </c>
      <c r="K30" s="44"/>
      <c r="L30" s="44"/>
      <c r="M30" s="44">
        <v>36</v>
      </c>
      <c r="N30" s="54"/>
      <c r="O30" s="113"/>
      <c r="P30" s="114"/>
      <c r="Q30" s="116"/>
      <c r="R30" s="113"/>
      <c r="S30" s="114">
        <v>4</v>
      </c>
      <c r="T30" s="116"/>
      <c r="U30" s="117"/>
      <c r="V30" s="114"/>
      <c r="W30" s="116"/>
      <c r="X30" s="117"/>
      <c r="Y30" s="114"/>
      <c r="Z30" s="53"/>
    </row>
    <row r="31" spans="1:26" ht="18" customHeight="1">
      <c r="A31" s="198"/>
      <c r="B31" s="511"/>
      <c r="C31" s="61" t="s">
        <v>34</v>
      </c>
      <c r="D31" s="52"/>
      <c r="E31" s="114">
        <v>6</v>
      </c>
      <c r="F31" s="99"/>
      <c r="G31" s="48"/>
      <c r="H31" s="100"/>
      <c r="I31" s="52"/>
      <c r="J31" s="44">
        <f t="shared" si="4"/>
        <v>36</v>
      </c>
      <c r="K31" s="44"/>
      <c r="L31" s="44"/>
      <c r="M31" s="44">
        <v>36</v>
      </c>
      <c r="N31" s="54"/>
      <c r="O31" s="113"/>
      <c r="P31" s="114"/>
      <c r="Q31" s="116"/>
      <c r="R31" s="113"/>
      <c r="S31" s="114"/>
      <c r="T31" s="116">
        <v>4</v>
      </c>
      <c r="U31" s="117"/>
      <c r="V31" s="114"/>
      <c r="W31" s="116"/>
      <c r="X31" s="117"/>
      <c r="Y31" s="114"/>
      <c r="Z31" s="53"/>
    </row>
    <row r="32" spans="1:26" ht="16.5" customHeight="1">
      <c r="A32" s="198"/>
      <c r="B32" s="511"/>
      <c r="C32" s="61" t="s">
        <v>34</v>
      </c>
      <c r="D32" s="52"/>
      <c r="E32" s="114">
        <v>7</v>
      </c>
      <c r="F32" s="99"/>
      <c r="G32" s="48"/>
      <c r="H32" s="100"/>
      <c r="I32" s="52"/>
      <c r="J32" s="44">
        <f t="shared" si="4"/>
        <v>60</v>
      </c>
      <c r="K32" s="44"/>
      <c r="L32" s="44"/>
      <c r="M32" s="44">
        <v>60</v>
      </c>
      <c r="N32" s="54"/>
      <c r="O32" s="113"/>
      <c r="P32" s="114"/>
      <c r="Q32" s="116"/>
      <c r="R32" s="113"/>
      <c r="S32" s="114"/>
      <c r="T32" s="116"/>
      <c r="U32" s="117" t="s">
        <v>241</v>
      </c>
      <c r="V32" s="114"/>
      <c r="W32" s="116"/>
      <c r="X32" s="117"/>
      <c r="Y32" s="114"/>
      <c r="Z32" s="53"/>
    </row>
    <row r="33" spans="1:26" ht="18.75" customHeight="1">
      <c r="A33" s="198"/>
      <c r="B33" s="511"/>
      <c r="C33" s="61" t="s">
        <v>34</v>
      </c>
      <c r="D33" s="52"/>
      <c r="E33" s="99"/>
      <c r="F33" s="99"/>
      <c r="G33" s="48"/>
      <c r="H33" s="100"/>
      <c r="I33" s="52"/>
      <c r="J33" s="44">
        <f t="shared" si="4"/>
        <v>36</v>
      </c>
      <c r="K33" s="44"/>
      <c r="L33" s="44"/>
      <c r="M33" s="44">
        <v>36</v>
      </c>
      <c r="N33" s="54"/>
      <c r="O33" s="113"/>
      <c r="P33" s="114"/>
      <c r="Q33" s="116"/>
      <c r="R33" s="113"/>
      <c r="S33" s="114"/>
      <c r="T33" s="116"/>
      <c r="U33" s="117"/>
      <c r="V33" s="114" t="s">
        <v>241</v>
      </c>
      <c r="W33" s="116"/>
      <c r="X33" s="117"/>
      <c r="Y33" s="114"/>
      <c r="Z33" s="53"/>
    </row>
    <row r="34" spans="1:26" ht="17.25" customHeight="1">
      <c r="A34" s="198"/>
      <c r="B34" s="511"/>
      <c r="C34" s="61" t="s">
        <v>34</v>
      </c>
      <c r="D34" s="52"/>
      <c r="E34" s="114">
        <v>9</v>
      </c>
      <c r="F34" s="99"/>
      <c r="G34" s="48"/>
      <c r="H34" s="100"/>
      <c r="I34" s="52"/>
      <c r="J34" s="44">
        <f t="shared" si="4"/>
        <v>36</v>
      </c>
      <c r="K34" s="44"/>
      <c r="L34" s="44"/>
      <c r="M34" s="44">
        <v>36</v>
      </c>
      <c r="N34" s="54"/>
      <c r="O34" s="113"/>
      <c r="P34" s="114"/>
      <c r="Q34" s="116"/>
      <c r="R34" s="113"/>
      <c r="S34" s="114"/>
      <c r="T34" s="116"/>
      <c r="U34" s="117"/>
      <c r="V34" s="114"/>
      <c r="W34" s="116" t="s">
        <v>241</v>
      </c>
      <c r="X34" s="117"/>
      <c r="Y34" s="114"/>
      <c r="Z34" s="53"/>
    </row>
    <row r="35" spans="1:26" ht="17.25" customHeight="1">
      <c r="A35" s="198"/>
      <c r="B35" s="511"/>
      <c r="C35" s="61" t="s">
        <v>34</v>
      </c>
      <c r="D35" s="52"/>
      <c r="E35" s="114"/>
      <c r="F35" s="99"/>
      <c r="G35" s="48"/>
      <c r="H35" s="100"/>
      <c r="I35" s="52"/>
      <c r="J35" s="44">
        <f t="shared" si="4"/>
        <v>60</v>
      </c>
      <c r="K35" s="44"/>
      <c r="L35" s="44"/>
      <c r="M35" s="44">
        <v>60</v>
      </c>
      <c r="N35" s="54"/>
      <c r="O35" s="113"/>
      <c r="P35" s="114"/>
      <c r="Q35" s="116"/>
      <c r="R35" s="113"/>
      <c r="S35" s="114"/>
      <c r="T35" s="116"/>
      <c r="U35" s="117"/>
      <c r="V35" s="114"/>
      <c r="W35" s="116"/>
      <c r="X35" s="117" t="s">
        <v>241</v>
      </c>
      <c r="Y35" s="114"/>
      <c r="Z35" s="53"/>
    </row>
    <row r="36" spans="1:26" ht="17.25" customHeight="1" thickBot="1">
      <c r="A36" s="386"/>
      <c r="B36" s="517"/>
      <c r="C36" s="41" t="s">
        <v>34</v>
      </c>
      <c r="D36" s="92"/>
      <c r="E36" s="610" t="s">
        <v>233</v>
      </c>
      <c r="F36" s="118"/>
      <c r="G36" s="59"/>
      <c r="H36" s="119"/>
      <c r="I36" s="78"/>
      <c r="J36" s="120">
        <f t="shared" si="4"/>
        <v>36</v>
      </c>
      <c r="K36" s="28"/>
      <c r="L36" s="28"/>
      <c r="M36" s="28">
        <v>36</v>
      </c>
      <c r="N36" s="105"/>
      <c r="O36" s="216"/>
      <c r="P36" s="214"/>
      <c r="Q36" s="215"/>
      <c r="R36" s="216"/>
      <c r="S36" s="214"/>
      <c r="T36" s="215"/>
      <c r="U36" s="404"/>
      <c r="V36" s="214"/>
      <c r="W36" s="215"/>
      <c r="X36" s="404"/>
      <c r="Y36" s="214" t="s">
        <v>241</v>
      </c>
      <c r="Z36" s="93"/>
    </row>
    <row r="37" spans="1:26" ht="16.5" thickBot="1">
      <c r="A37" s="793" t="s">
        <v>159</v>
      </c>
      <c r="B37" s="794"/>
      <c r="C37" s="795"/>
      <c r="D37" s="383"/>
      <c r="E37" s="384"/>
      <c r="F37" s="384"/>
      <c r="G37" s="385"/>
      <c r="H37" s="108"/>
      <c r="I37" s="184"/>
      <c r="J37" s="203">
        <f>J25</f>
        <v>492</v>
      </c>
      <c r="K37" s="203">
        <f>K25</f>
        <v>12</v>
      </c>
      <c r="L37" s="203">
        <f>L25</f>
        <v>0</v>
      </c>
      <c r="M37" s="203">
        <f>M25</f>
        <v>480</v>
      </c>
      <c r="N37" s="204">
        <f>N25</f>
        <v>0</v>
      </c>
      <c r="O37" s="405">
        <f aca="true" t="shared" si="5" ref="O37:T37">SUM(O26:O36)</f>
        <v>4</v>
      </c>
      <c r="P37" s="406">
        <f t="shared" si="5"/>
        <v>4</v>
      </c>
      <c r="Q37" s="407">
        <f t="shared" si="5"/>
        <v>4</v>
      </c>
      <c r="R37" s="405">
        <f t="shared" si="5"/>
        <v>4</v>
      </c>
      <c r="S37" s="406">
        <f t="shared" si="5"/>
        <v>4</v>
      </c>
      <c r="T37" s="407">
        <f t="shared" si="5"/>
        <v>4</v>
      </c>
      <c r="U37" s="408"/>
      <c r="V37" s="409"/>
      <c r="W37" s="410"/>
      <c r="X37" s="408"/>
      <c r="Y37" s="409"/>
      <c r="Z37" s="411"/>
    </row>
    <row r="38" spans="1:26" ht="25.5" customHeight="1" thickBot="1">
      <c r="A38" s="607"/>
      <c r="B38" s="608"/>
      <c r="C38" s="609" t="s">
        <v>234</v>
      </c>
      <c r="D38" s="383"/>
      <c r="E38" s="384"/>
      <c r="F38" s="384"/>
      <c r="G38" s="385"/>
      <c r="H38" s="108"/>
      <c r="I38" s="184"/>
      <c r="J38" s="203"/>
      <c r="K38" s="203"/>
      <c r="L38" s="203"/>
      <c r="M38" s="203"/>
      <c r="N38" s="204"/>
      <c r="O38" s="405"/>
      <c r="P38" s="406"/>
      <c r="Q38" s="407"/>
      <c r="R38" s="405"/>
      <c r="S38" s="406"/>
      <c r="T38" s="407"/>
      <c r="U38" s="408"/>
      <c r="V38" s="409"/>
      <c r="W38" s="410"/>
      <c r="X38" s="408"/>
      <c r="Y38" s="409"/>
      <c r="Z38" s="411"/>
    </row>
    <row r="39" spans="1:26" ht="20.25" customHeight="1" thickBot="1">
      <c r="A39" s="607"/>
      <c r="B39" s="608"/>
      <c r="C39" s="609" t="s">
        <v>235</v>
      </c>
      <c r="D39" s="383"/>
      <c r="E39" s="384"/>
      <c r="F39" s="384"/>
      <c r="G39" s="385"/>
      <c r="H39" s="108"/>
      <c r="I39" s="184"/>
      <c r="J39" s="203"/>
      <c r="K39" s="203"/>
      <c r="L39" s="203"/>
      <c r="M39" s="203"/>
      <c r="N39" s="204"/>
      <c r="O39" s="405"/>
      <c r="P39" s="406"/>
      <c r="Q39" s="407"/>
      <c r="R39" s="405"/>
      <c r="S39" s="406"/>
      <c r="T39" s="407"/>
      <c r="U39" s="408"/>
      <c r="V39" s="409"/>
      <c r="W39" s="410"/>
      <c r="X39" s="408"/>
      <c r="Y39" s="409"/>
      <c r="Z39" s="411"/>
    </row>
    <row r="40" spans="1:26" ht="16.5" thickBot="1">
      <c r="A40" s="607"/>
      <c r="B40" s="608"/>
      <c r="C40" s="609"/>
      <c r="D40" s="383"/>
      <c r="E40" s="384"/>
      <c r="F40" s="384"/>
      <c r="G40" s="385"/>
      <c r="H40" s="108"/>
      <c r="I40" s="184"/>
      <c r="J40" s="203"/>
      <c r="K40" s="203"/>
      <c r="L40" s="203"/>
      <c r="M40" s="203"/>
      <c r="N40" s="204"/>
      <c r="O40" s="405"/>
      <c r="P40" s="406"/>
      <c r="Q40" s="407"/>
      <c r="R40" s="405"/>
      <c r="S40" s="406"/>
      <c r="T40" s="407"/>
      <c r="U40" s="408"/>
      <c r="V40" s="409"/>
      <c r="W40" s="410"/>
      <c r="X40" s="408"/>
      <c r="Y40" s="409"/>
      <c r="Z40" s="411"/>
    </row>
    <row r="41" spans="1:26" ht="16.5" thickBot="1">
      <c r="A41" s="793" t="s">
        <v>161</v>
      </c>
      <c r="B41" s="794"/>
      <c r="C41" s="795"/>
      <c r="D41" s="383"/>
      <c r="E41" s="384"/>
      <c r="F41" s="384"/>
      <c r="G41" s="385"/>
      <c r="H41" s="108">
        <f>H24+H37</f>
        <v>20</v>
      </c>
      <c r="I41" s="42">
        <f>I24+I37</f>
        <v>720</v>
      </c>
      <c r="J41" s="201"/>
      <c r="K41" s="201"/>
      <c r="L41" s="201"/>
      <c r="M41" s="201"/>
      <c r="N41" s="202"/>
      <c r="O41" s="42">
        <f aca="true" t="shared" si="6" ref="O41:T41">O24+O37</f>
        <v>10</v>
      </c>
      <c r="P41" s="185">
        <f t="shared" si="6"/>
        <v>6</v>
      </c>
      <c r="Q41" s="186">
        <f t="shared" si="6"/>
        <v>9</v>
      </c>
      <c r="R41" s="42">
        <f t="shared" si="6"/>
        <v>6</v>
      </c>
      <c r="S41" s="185">
        <f t="shared" si="6"/>
        <v>10</v>
      </c>
      <c r="T41" s="186">
        <f t="shared" si="6"/>
        <v>7</v>
      </c>
      <c r="U41" s="412"/>
      <c r="V41" s="413"/>
      <c r="W41" s="414"/>
      <c r="X41" s="412"/>
      <c r="Y41" s="413"/>
      <c r="Z41" s="414"/>
    </row>
    <row r="42" spans="1:26" ht="21.75" customHeight="1" thickBot="1">
      <c r="A42" s="868" t="s">
        <v>78</v>
      </c>
      <c r="B42" s="869"/>
      <c r="C42" s="869"/>
      <c r="D42" s="869"/>
      <c r="E42" s="869"/>
      <c r="F42" s="869"/>
      <c r="G42" s="869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869"/>
      <c r="S42" s="869"/>
      <c r="T42" s="869"/>
      <c r="U42" s="869"/>
      <c r="V42" s="869"/>
      <c r="W42" s="869"/>
      <c r="X42" s="869"/>
      <c r="Y42" s="869"/>
      <c r="Z42" s="870"/>
    </row>
    <row r="43" spans="1:26" ht="21.75" customHeight="1">
      <c r="A43" s="52">
        <v>1</v>
      </c>
      <c r="B43" s="506"/>
      <c r="C43" s="20" t="s">
        <v>94</v>
      </c>
      <c r="D43" s="125"/>
      <c r="E43" s="128">
        <v>2</v>
      </c>
      <c r="F43" s="126"/>
      <c r="G43" s="206"/>
      <c r="H43" s="134">
        <v>2</v>
      </c>
      <c r="I43" s="209">
        <f>H43*36</f>
        <v>72</v>
      </c>
      <c r="J43" s="124">
        <f>K43+L43+M43</f>
        <v>27</v>
      </c>
      <c r="K43" s="127">
        <v>18</v>
      </c>
      <c r="L43" s="128"/>
      <c r="M43" s="128">
        <v>9</v>
      </c>
      <c r="N43" s="218">
        <f>I43-J43</f>
        <v>45</v>
      </c>
      <c r="O43" s="129"/>
      <c r="P43" s="130">
        <v>3</v>
      </c>
      <c r="Q43" s="131"/>
      <c r="R43" s="129"/>
      <c r="S43" s="130"/>
      <c r="T43" s="131"/>
      <c r="U43" s="129"/>
      <c r="V43" s="130"/>
      <c r="W43" s="415"/>
      <c r="X43" s="129"/>
      <c r="Y43" s="130"/>
      <c r="Z43" s="131"/>
    </row>
    <row r="44" spans="1:26" ht="43.5" customHeight="1">
      <c r="A44" s="71">
        <v>2</v>
      </c>
      <c r="B44" s="516"/>
      <c r="C44" s="74" t="s">
        <v>43</v>
      </c>
      <c r="D44" s="121">
        <v>7</v>
      </c>
      <c r="E44" s="122"/>
      <c r="F44" s="122"/>
      <c r="G44" s="13"/>
      <c r="H44" s="157">
        <v>4.5</v>
      </c>
      <c r="I44" s="123">
        <f>H44*36</f>
        <v>162</v>
      </c>
      <c r="J44" s="88">
        <f>K44+L44+M44</f>
        <v>60</v>
      </c>
      <c r="K44" s="132">
        <v>30</v>
      </c>
      <c r="L44" s="133">
        <v>15</v>
      </c>
      <c r="M44" s="133">
        <v>15</v>
      </c>
      <c r="N44" s="219">
        <f>I44-J44</f>
        <v>102</v>
      </c>
      <c r="O44" s="113"/>
      <c r="P44" s="114"/>
      <c r="Q44" s="116"/>
      <c r="R44" s="113"/>
      <c r="S44" s="114"/>
      <c r="T44" s="116"/>
      <c r="U44" s="113">
        <v>4</v>
      </c>
      <c r="V44" s="114"/>
      <c r="W44" s="115"/>
      <c r="X44" s="113"/>
      <c r="Y44" s="114"/>
      <c r="Z44" s="116"/>
    </row>
    <row r="45" spans="1:26" ht="33.75" customHeight="1">
      <c r="A45" s="52">
        <v>3</v>
      </c>
      <c r="B45" s="506"/>
      <c r="C45" s="20" t="s">
        <v>45</v>
      </c>
      <c r="D45" s="121">
        <v>8</v>
      </c>
      <c r="E45" s="44"/>
      <c r="F45" s="44"/>
      <c r="G45" s="12"/>
      <c r="H45" s="134">
        <v>3.5</v>
      </c>
      <c r="I45" s="123">
        <f>H45*36</f>
        <v>126</v>
      </c>
      <c r="J45" s="88">
        <f>K45+L45+M45</f>
        <v>45</v>
      </c>
      <c r="K45" s="132">
        <v>27</v>
      </c>
      <c r="L45" s="133">
        <v>9</v>
      </c>
      <c r="M45" s="133">
        <v>9</v>
      </c>
      <c r="N45" s="219">
        <f>I45-J45</f>
        <v>81</v>
      </c>
      <c r="O45" s="102"/>
      <c r="P45" s="44"/>
      <c r="Q45" s="53"/>
      <c r="R45" s="52"/>
      <c r="S45" s="44"/>
      <c r="T45" s="53"/>
      <c r="U45" s="52"/>
      <c r="V45" s="44">
        <v>5</v>
      </c>
      <c r="W45" s="54"/>
      <c r="X45" s="52"/>
      <c r="Y45" s="44"/>
      <c r="Z45" s="53"/>
    </row>
    <row r="46" spans="1:26" ht="19.5" customHeight="1">
      <c r="A46" s="52">
        <v>4</v>
      </c>
      <c r="B46" s="506"/>
      <c r="C46" s="20" t="s">
        <v>46</v>
      </c>
      <c r="D46" s="121"/>
      <c r="E46" s="44"/>
      <c r="F46" s="44"/>
      <c r="G46" s="12"/>
      <c r="H46" s="100">
        <f>H47+H48</f>
        <v>9</v>
      </c>
      <c r="I46" s="195">
        <f aca="true" t="shared" si="7" ref="I46:N46">I47+I48</f>
        <v>324</v>
      </c>
      <c r="J46" s="45">
        <f t="shared" si="7"/>
        <v>126</v>
      </c>
      <c r="K46" s="45">
        <f t="shared" si="7"/>
        <v>60</v>
      </c>
      <c r="L46" s="45">
        <f t="shared" si="7"/>
        <v>15</v>
      </c>
      <c r="M46" s="45">
        <f t="shared" si="7"/>
        <v>51</v>
      </c>
      <c r="N46" s="46">
        <f t="shared" si="7"/>
        <v>198</v>
      </c>
      <c r="O46" s="102"/>
      <c r="P46" s="44"/>
      <c r="Q46" s="53"/>
      <c r="R46" s="52"/>
      <c r="S46" s="44"/>
      <c r="T46" s="53"/>
      <c r="U46" s="52"/>
      <c r="V46" s="44"/>
      <c r="W46" s="54"/>
      <c r="X46" s="52"/>
      <c r="Y46" s="44"/>
      <c r="Z46" s="53"/>
    </row>
    <row r="47" spans="1:26" ht="17.25" customHeight="1">
      <c r="A47" s="220" t="s">
        <v>107</v>
      </c>
      <c r="B47" s="518"/>
      <c r="C47" s="20" t="s">
        <v>46</v>
      </c>
      <c r="D47" s="121">
        <v>7</v>
      </c>
      <c r="E47" s="122"/>
      <c r="F47" s="122"/>
      <c r="G47" s="13"/>
      <c r="H47" s="134">
        <v>6.5</v>
      </c>
      <c r="I47" s="123">
        <f>H47*36</f>
        <v>234</v>
      </c>
      <c r="J47" s="88">
        <f>K47+L47+M47</f>
        <v>90</v>
      </c>
      <c r="K47" s="132">
        <v>60</v>
      </c>
      <c r="L47" s="133">
        <v>15</v>
      </c>
      <c r="M47" s="133">
        <v>15</v>
      </c>
      <c r="N47" s="219">
        <f>I47-J47</f>
        <v>144</v>
      </c>
      <c r="O47" s="113"/>
      <c r="P47" s="114"/>
      <c r="Q47" s="116"/>
      <c r="R47" s="113"/>
      <c r="S47" s="114"/>
      <c r="T47" s="116"/>
      <c r="U47" s="113">
        <v>6</v>
      </c>
      <c r="V47" s="114"/>
      <c r="W47" s="115"/>
      <c r="X47" s="113"/>
      <c r="Y47" s="114"/>
      <c r="Z47" s="116"/>
    </row>
    <row r="48" spans="1:26" ht="20.25" customHeight="1">
      <c r="A48" s="220" t="s">
        <v>108</v>
      </c>
      <c r="B48" s="518"/>
      <c r="C48" s="20" t="s">
        <v>47</v>
      </c>
      <c r="D48" s="121"/>
      <c r="E48" s="122"/>
      <c r="F48" s="122"/>
      <c r="G48" s="13"/>
      <c r="H48" s="134">
        <f>H49+H50</f>
        <v>2.5</v>
      </c>
      <c r="I48" s="195">
        <f aca="true" t="shared" si="8" ref="I48:N48">I49+I50</f>
        <v>90</v>
      </c>
      <c r="J48" s="45">
        <f t="shared" si="8"/>
        <v>36</v>
      </c>
      <c r="K48" s="45"/>
      <c r="L48" s="45"/>
      <c r="M48" s="45">
        <f t="shared" si="8"/>
        <v>36</v>
      </c>
      <c r="N48" s="46">
        <f t="shared" si="8"/>
        <v>54</v>
      </c>
      <c r="O48" s="113"/>
      <c r="P48" s="114"/>
      <c r="Q48" s="116"/>
      <c r="R48" s="113"/>
      <c r="S48" s="114"/>
      <c r="T48" s="116"/>
      <c r="U48" s="113"/>
      <c r="V48" s="114"/>
      <c r="W48" s="115"/>
      <c r="X48" s="113"/>
      <c r="Y48" s="114"/>
      <c r="Z48" s="116"/>
    </row>
    <row r="49" spans="1:26" ht="17.25" customHeight="1">
      <c r="A49" s="52"/>
      <c r="B49" s="506"/>
      <c r="C49" s="20" t="s">
        <v>47</v>
      </c>
      <c r="D49" s="121"/>
      <c r="E49" s="122"/>
      <c r="F49" s="122"/>
      <c r="G49" s="13"/>
      <c r="H49" s="134">
        <v>1</v>
      </c>
      <c r="I49" s="123">
        <f>H49*36</f>
        <v>36</v>
      </c>
      <c r="J49" s="88">
        <f>K49+L49+M49</f>
        <v>18</v>
      </c>
      <c r="K49" s="132"/>
      <c r="L49" s="133"/>
      <c r="M49" s="133">
        <v>18</v>
      </c>
      <c r="N49" s="219">
        <f>I49-J49</f>
        <v>18</v>
      </c>
      <c r="O49" s="113"/>
      <c r="P49" s="114"/>
      <c r="Q49" s="116"/>
      <c r="R49" s="113"/>
      <c r="S49" s="114"/>
      <c r="T49" s="116"/>
      <c r="U49" s="113"/>
      <c r="V49" s="114">
        <v>2</v>
      </c>
      <c r="W49" s="115"/>
      <c r="X49" s="113"/>
      <c r="Y49" s="114"/>
      <c r="Z49" s="116"/>
    </row>
    <row r="50" spans="1:26" ht="18.75" customHeight="1">
      <c r="A50" s="52"/>
      <c r="B50" s="506"/>
      <c r="C50" s="20" t="s">
        <v>47</v>
      </c>
      <c r="D50" s="121"/>
      <c r="E50" s="122"/>
      <c r="F50" s="133">
        <v>9</v>
      </c>
      <c r="G50" s="13"/>
      <c r="H50" s="134">
        <v>1.5</v>
      </c>
      <c r="I50" s="123">
        <f>H50*36</f>
        <v>54</v>
      </c>
      <c r="J50" s="88">
        <f>K50+L50+M50</f>
        <v>18</v>
      </c>
      <c r="K50" s="132"/>
      <c r="L50" s="133"/>
      <c r="M50" s="133">
        <v>18</v>
      </c>
      <c r="N50" s="219">
        <f>I50-J50</f>
        <v>36</v>
      </c>
      <c r="O50" s="113"/>
      <c r="P50" s="114"/>
      <c r="Q50" s="116"/>
      <c r="R50" s="113"/>
      <c r="S50" s="114"/>
      <c r="T50" s="116"/>
      <c r="U50" s="113"/>
      <c r="V50" s="114"/>
      <c r="W50" s="115">
        <v>2</v>
      </c>
      <c r="X50" s="113"/>
      <c r="Y50" s="114"/>
      <c r="Z50" s="116"/>
    </row>
    <row r="51" spans="1:26" ht="15.75">
      <c r="A51" s="52">
        <v>5</v>
      </c>
      <c r="B51" s="506"/>
      <c r="C51" s="20" t="s">
        <v>48</v>
      </c>
      <c r="D51" s="135"/>
      <c r="E51" s="133">
        <v>2</v>
      </c>
      <c r="F51" s="133"/>
      <c r="G51" s="12"/>
      <c r="H51" s="134">
        <v>2</v>
      </c>
      <c r="I51" s="123">
        <f>H51*36</f>
        <v>72</v>
      </c>
      <c r="J51" s="88">
        <f>K51+L51+M51</f>
        <v>27</v>
      </c>
      <c r="K51" s="132">
        <v>18</v>
      </c>
      <c r="L51" s="133"/>
      <c r="M51" s="133">
        <v>9</v>
      </c>
      <c r="N51" s="219">
        <f>I51-J51</f>
        <v>45</v>
      </c>
      <c r="O51" s="101"/>
      <c r="P51" s="114">
        <v>3</v>
      </c>
      <c r="Q51" s="116"/>
      <c r="R51" s="113"/>
      <c r="S51" s="114"/>
      <c r="T51" s="116"/>
      <c r="U51" s="113"/>
      <c r="V51" s="114"/>
      <c r="W51" s="115"/>
      <c r="X51" s="113"/>
      <c r="Y51" s="114"/>
      <c r="Z51" s="116"/>
    </row>
    <row r="52" spans="1:26" ht="32.25" customHeight="1">
      <c r="A52" s="52">
        <v>6</v>
      </c>
      <c r="B52" s="506"/>
      <c r="C52" s="20" t="s">
        <v>70</v>
      </c>
      <c r="D52" s="136"/>
      <c r="E52" s="137">
        <v>11</v>
      </c>
      <c r="F52" s="137"/>
      <c r="G52" s="63"/>
      <c r="H52" s="134">
        <v>2</v>
      </c>
      <c r="I52" s="123">
        <f>H52*36</f>
        <v>72</v>
      </c>
      <c r="J52" s="88">
        <f>K52+L52+M52</f>
        <v>27</v>
      </c>
      <c r="K52" s="132">
        <v>18</v>
      </c>
      <c r="L52" s="133">
        <v>9</v>
      </c>
      <c r="M52" s="133"/>
      <c r="N52" s="219">
        <f>I52-J52</f>
        <v>45</v>
      </c>
      <c r="O52" s="217"/>
      <c r="P52" s="416"/>
      <c r="Q52" s="387"/>
      <c r="R52" s="217"/>
      <c r="S52" s="416"/>
      <c r="T52" s="387"/>
      <c r="U52" s="217"/>
      <c r="V52" s="416"/>
      <c r="W52" s="417"/>
      <c r="X52" s="217"/>
      <c r="Y52" s="416">
        <v>3</v>
      </c>
      <c r="Z52" s="387"/>
    </row>
    <row r="53" spans="1:26" ht="32.25" customHeight="1">
      <c r="A53" s="52">
        <v>7</v>
      </c>
      <c r="B53" s="506"/>
      <c r="C53" s="20" t="s">
        <v>49</v>
      </c>
      <c r="D53" s="121"/>
      <c r="E53" s="133"/>
      <c r="F53" s="133"/>
      <c r="G53" s="13"/>
      <c r="H53" s="134">
        <f>H54+H55</f>
        <v>8</v>
      </c>
      <c r="I53" s="195">
        <f aca="true" t="shared" si="9" ref="I53:N53">I54+I55</f>
        <v>288</v>
      </c>
      <c r="J53" s="45">
        <f t="shared" si="9"/>
        <v>105</v>
      </c>
      <c r="K53" s="45">
        <f t="shared" si="9"/>
        <v>57</v>
      </c>
      <c r="L53" s="45">
        <f t="shared" si="9"/>
        <v>33</v>
      </c>
      <c r="M53" s="45">
        <f t="shared" si="9"/>
        <v>15</v>
      </c>
      <c r="N53" s="46">
        <f t="shared" si="9"/>
        <v>183</v>
      </c>
      <c r="O53" s="113"/>
      <c r="P53" s="114"/>
      <c r="Q53" s="116"/>
      <c r="R53" s="113"/>
      <c r="S53" s="114"/>
      <c r="T53" s="116"/>
      <c r="U53" s="113"/>
      <c r="V53" s="114"/>
      <c r="W53" s="115"/>
      <c r="X53" s="113"/>
      <c r="Y53" s="114"/>
      <c r="Z53" s="116"/>
    </row>
    <row r="54" spans="1:26" ht="31.5" customHeight="1">
      <c r="A54" s="52"/>
      <c r="B54" s="506"/>
      <c r="C54" s="20" t="s">
        <v>49</v>
      </c>
      <c r="D54" s="121"/>
      <c r="E54" s="133">
        <v>7</v>
      </c>
      <c r="F54" s="133"/>
      <c r="G54" s="13"/>
      <c r="H54" s="134">
        <v>4.5</v>
      </c>
      <c r="I54" s="123">
        <f>H54*36</f>
        <v>162</v>
      </c>
      <c r="J54" s="88">
        <f>K54+L54+M54</f>
        <v>60</v>
      </c>
      <c r="K54" s="132">
        <v>30</v>
      </c>
      <c r="L54" s="133">
        <v>15</v>
      </c>
      <c r="M54" s="133">
        <v>15</v>
      </c>
      <c r="N54" s="219">
        <f>I54-J54</f>
        <v>102</v>
      </c>
      <c r="O54" s="113"/>
      <c r="P54" s="114"/>
      <c r="Q54" s="116"/>
      <c r="R54" s="113"/>
      <c r="S54" s="114"/>
      <c r="T54" s="116"/>
      <c r="U54" s="113">
        <v>4</v>
      </c>
      <c r="V54" s="114"/>
      <c r="W54" s="115"/>
      <c r="X54" s="113"/>
      <c r="Y54" s="114"/>
      <c r="Z54" s="116"/>
    </row>
    <row r="55" spans="1:26" ht="32.25" customHeight="1">
      <c r="A55" s="52"/>
      <c r="B55" s="506"/>
      <c r="C55" s="20" t="s">
        <v>49</v>
      </c>
      <c r="D55" s="121">
        <v>8</v>
      </c>
      <c r="E55" s="133"/>
      <c r="F55" s="133"/>
      <c r="G55" s="13"/>
      <c r="H55" s="134">
        <v>3.5</v>
      </c>
      <c r="I55" s="123">
        <f>H55*36</f>
        <v>126</v>
      </c>
      <c r="J55" s="88">
        <f>K55+L55+M55</f>
        <v>45</v>
      </c>
      <c r="K55" s="132">
        <v>27</v>
      </c>
      <c r="L55" s="133">
        <v>18</v>
      </c>
      <c r="M55" s="133"/>
      <c r="N55" s="219">
        <f>I55-J55</f>
        <v>81</v>
      </c>
      <c r="O55" s="113"/>
      <c r="P55" s="114"/>
      <c r="Q55" s="116"/>
      <c r="R55" s="113"/>
      <c r="S55" s="114"/>
      <c r="T55" s="116"/>
      <c r="U55" s="113"/>
      <c r="V55" s="114">
        <v>5</v>
      </c>
      <c r="W55" s="115"/>
      <c r="X55" s="113"/>
      <c r="Y55" s="114"/>
      <c r="Z55" s="116"/>
    </row>
    <row r="56" spans="1:26" ht="16.5" customHeight="1">
      <c r="A56" s="52">
        <v>8</v>
      </c>
      <c r="B56" s="506"/>
      <c r="C56" s="20" t="s">
        <v>50</v>
      </c>
      <c r="D56" s="121"/>
      <c r="E56" s="122"/>
      <c r="F56" s="122"/>
      <c r="G56" s="13"/>
      <c r="H56" s="134">
        <f>H57+H58+H59</f>
        <v>7</v>
      </c>
      <c r="I56" s="123">
        <f aca="true" t="shared" si="10" ref="I56:N56">I57+I58+I59</f>
        <v>252</v>
      </c>
      <c r="J56" s="88">
        <f t="shared" si="10"/>
        <v>99</v>
      </c>
      <c r="K56" s="132">
        <f t="shared" si="10"/>
        <v>33</v>
      </c>
      <c r="L56" s="133">
        <f t="shared" si="10"/>
        <v>66</v>
      </c>
      <c r="M56" s="133"/>
      <c r="N56" s="53">
        <f t="shared" si="10"/>
        <v>153</v>
      </c>
      <c r="O56" s="113"/>
      <c r="P56" s="114"/>
      <c r="Q56" s="116"/>
      <c r="R56" s="113"/>
      <c r="S56" s="114"/>
      <c r="T56" s="116"/>
      <c r="U56" s="113"/>
      <c r="V56" s="114"/>
      <c r="W56" s="115"/>
      <c r="X56" s="113"/>
      <c r="Y56" s="114"/>
      <c r="Z56" s="116"/>
    </row>
    <row r="57" spans="1:26" ht="17.25" customHeight="1">
      <c r="A57" s="52"/>
      <c r="B57" s="506"/>
      <c r="C57" s="20" t="s">
        <v>50</v>
      </c>
      <c r="D57" s="121"/>
      <c r="E57" s="133">
        <v>1</v>
      </c>
      <c r="F57" s="122"/>
      <c r="G57" s="13"/>
      <c r="H57" s="134">
        <v>3.5</v>
      </c>
      <c r="I57" s="123">
        <f>H57*36</f>
        <v>126</v>
      </c>
      <c r="J57" s="88">
        <f>K57+L57+M57</f>
        <v>45</v>
      </c>
      <c r="K57" s="132">
        <v>15</v>
      </c>
      <c r="L57" s="133">
        <v>30</v>
      </c>
      <c r="M57" s="133"/>
      <c r="N57" s="219">
        <f>I57-J57</f>
        <v>81</v>
      </c>
      <c r="O57" s="113">
        <v>3</v>
      </c>
      <c r="P57" s="114"/>
      <c r="Q57" s="116"/>
      <c r="R57" s="113"/>
      <c r="S57" s="114"/>
      <c r="T57" s="116"/>
      <c r="U57" s="113"/>
      <c r="V57" s="114"/>
      <c r="W57" s="115"/>
      <c r="X57" s="113"/>
      <c r="Y57" s="114"/>
      <c r="Z57" s="116"/>
    </row>
    <row r="58" spans="1:26" ht="18.75" customHeight="1">
      <c r="A58" s="52"/>
      <c r="B58" s="506"/>
      <c r="C58" s="20" t="s">
        <v>50</v>
      </c>
      <c r="D58" s="121"/>
      <c r="E58" s="122"/>
      <c r="F58" s="122"/>
      <c r="G58" s="13"/>
      <c r="H58" s="134">
        <v>1.5</v>
      </c>
      <c r="I58" s="123">
        <f>H58*36</f>
        <v>54</v>
      </c>
      <c r="J58" s="88">
        <f>K58+L58+M58</f>
        <v>27</v>
      </c>
      <c r="K58" s="132">
        <v>9</v>
      </c>
      <c r="L58" s="133">
        <v>18</v>
      </c>
      <c r="M58" s="133"/>
      <c r="N58" s="53">
        <f>I58-J58</f>
        <v>27</v>
      </c>
      <c r="O58" s="113"/>
      <c r="P58" s="114">
        <v>3</v>
      </c>
      <c r="Q58" s="116"/>
      <c r="R58" s="113"/>
      <c r="S58" s="114"/>
      <c r="T58" s="116"/>
      <c r="U58" s="113"/>
      <c r="V58" s="114"/>
      <c r="W58" s="115"/>
      <c r="X58" s="113"/>
      <c r="Y58" s="114"/>
      <c r="Z58" s="116"/>
    </row>
    <row r="59" spans="1:26" ht="18.75" customHeight="1">
      <c r="A59" s="52"/>
      <c r="B59" s="506"/>
      <c r="C59" s="20" t="s">
        <v>50</v>
      </c>
      <c r="D59" s="121">
        <v>3</v>
      </c>
      <c r="E59" s="122"/>
      <c r="F59" s="122"/>
      <c r="G59" s="13"/>
      <c r="H59" s="134">
        <v>2</v>
      </c>
      <c r="I59" s="123">
        <f>H59*36</f>
        <v>72</v>
      </c>
      <c r="J59" s="88">
        <f>K59+L59+M59</f>
        <v>27</v>
      </c>
      <c r="K59" s="132">
        <v>9</v>
      </c>
      <c r="L59" s="133">
        <v>18</v>
      </c>
      <c r="M59" s="133"/>
      <c r="N59" s="53">
        <f>I59-J59</f>
        <v>45</v>
      </c>
      <c r="O59" s="113"/>
      <c r="P59" s="114"/>
      <c r="Q59" s="116">
        <v>3</v>
      </c>
      <c r="R59" s="113"/>
      <c r="S59" s="114"/>
      <c r="T59" s="116"/>
      <c r="U59" s="113"/>
      <c r="V59" s="114"/>
      <c r="W59" s="115"/>
      <c r="X59" s="113"/>
      <c r="Y59" s="114"/>
      <c r="Z59" s="116"/>
    </row>
    <row r="60" spans="1:26" ht="18" customHeight="1">
      <c r="A60" s="52">
        <v>9</v>
      </c>
      <c r="B60" s="506"/>
      <c r="C60" s="20" t="s">
        <v>51</v>
      </c>
      <c r="D60" s="135"/>
      <c r="E60" s="122"/>
      <c r="F60" s="122"/>
      <c r="G60" s="13"/>
      <c r="H60" s="134">
        <f aca="true" t="shared" si="11" ref="H60:N60">H61+H66</f>
        <v>20.5</v>
      </c>
      <c r="I60" s="195">
        <f t="shared" si="11"/>
        <v>738</v>
      </c>
      <c r="J60" s="45">
        <f t="shared" si="11"/>
        <v>318</v>
      </c>
      <c r="K60" s="45">
        <f t="shared" si="11"/>
        <v>159</v>
      </c>
      <c r="L60" s="45">
        <f t="shared" si="11"/>
        <v>15</v>
      </c>
      <c r="M60" s="45">
        <f t="shared" si="11"/>
        <v>144</v>
      </c>
      <c r="N60" s="46">
        <f t="shared" si="11"/>
        <v>420</v>
      </c>
      <c r="O60" s="113"/>
      <c r="P60" s="114"/>
      <c r="Q60" s="116"/>
      <c r="R60" s="113"/>
      <c r="S60" s="114"/>
      <c r="T60" s="116"/>
      <c r="U60" s="113"/>
      <c r="V60" s="114"/>
      <c r="W60" s="115"/>
      <c r="X60" s="113"/>
      <c r="Y60" s="114"/>
      <c r="Z60" s="116"/>
    </row>
    <row r="61" spans="1:26" ht="32.25" customHeight="1">
      <c r="A61" s="198" t="s">
        <v>109</v>
      </c>
      <c r="B61" s="511"/>
      <c r="C61" s="20" t="s">
        <v>51</v>
      </c>
      <c r="D61" s="135"/>
      <c r="E61" s="122"/>
      <c r="F61" s="122"/>
      <c r="G61" s="13"/>
      <c r="H61" s="134">
        <f>H62+H63+H64+H65</f>
        <v>16.5</v>
      </c>
      <c r="I61" s="195">
        <f>I62+I63+I64+I65</f>
        <v>594</v>
      </c>
      <c r="J61" s="45">
        <f>J62+J63+J64+J65</f>
        <v>258</v>
      </c>
      <c r="K61" s="45">
        <f>K62+K63+K64+K65</f>
        <v>129</v>
      </c>
      <c r="L61" s="45"/>
      <c r="M61" s="45">
        <f>M62+M63+M64+M65</f>
        <v>129</v>
      </c>
      <c r="N61" s="45">
        <f>N62+N63+N64+N65</f>
        <v>336</v>
      </c>
      <c r="O61" s="113"/>
      <c r="P61" s="114"/>
      <c r="Q61" s="116"/>
      <c r="R61" s="113"/>
      <c r="S61" s="114"/>
      <c r="T61" s="116"/>
      <c r="U61" s="113"/>
      <c r="V61" s="114"/>
      <c r="W61" s="115"/>
      <c r="X61" s="113"/>
      <c r="Y61" s="114"/>
      <c r="Z61" s="116"/>
    </row>
    <row r="62" spans="1:26" ht="33" customHeight="1">
      <c r="A62" s="198"/>
      <c r="B62" s="511"/>
      <c r="C62" s="20" t="s">
        <v>51</v>
      </c>
      <c r="D62" s="135"/>
      <c r="E62" s="133">
        <v>1</v>
      </c>
      <c r="F62" s="122"/>
      <c r="G62" s="13"/>
      <c r="H62" s="134">
        <v>5.5</v>
      </c>
      <c r="I62" s="123">
        <f aca="true" t="shared" si="12" ref="I62:I68">H62*36</f>
        <v>198</v>
      </c>
      <c r="J62" s="88">
        <f aca="true" t="shared" si="13" ref="J62:J68">K62+L62+M62</f>
        <v>90</v>
      </c>
      <c r="K62" s="132">
        <v>45</v>
      </c>
      <c r="L62" s="133"/>
      <c r="M62" s="133">
        <v>45</v>
      </c>
      <c r="N62" s="53">
        <f aca="true" t="shared" si="14" ref="N62:N68">I62-J62</f>
        <v>108</v>
      </c>
      <c r="O62" s="113">
        <v>6</v>
      </c>
      <c r="P62" s="114"/>
      <c r="Q62" s="116"/>
      <c r="R62" s="113"/>
      <c r="S62" s="114"/>
      <c r="T62" s="116"/>
      <c r="U62" s="113"/>
      <c r="V62" s="114"/>
      <c r="W62" s="115"/>
      <c r="X62" s="113"/>
      <c r="Y62" s="114"/>
      <c r="Z62" s="116"/>
    </row>
    <row r="63" spans="1:26" ht="30.75" customHeight="1">
      <c r="A63" s="198"/>
      <c r="B63" s="511"/>
      <c r="C63" s="20" t="s">
        <v>51</v>
      </c>
      <c r="D63" s="121">
        <v>2</v>
      </c>
      <c r="E63" s="122"/>
      <c r="F63" s="122"/>
      <c r="G63" s="13"/>
      <c r="H63" s="134">
        <v>3.5</v>
      </c>
      <c r="I63" s="123">
        <f t="shared" si="12"/>
        <v>126</v>
      </c>
      <c r="J63" s="88">
        <f t="shared" si="13"/>
        <v>54</v>
      </c>
      <c r="K63" s="132">
        <v>27</v>
      </c>
      <c r="L63" s="133"/>
      <c r="M63" s="133">
        <v>27</v>
      </c>
      <c r="N63" s="53">
        <f t="shared" si="14"/>
        <v>72</v>
      </c>
      <c r="O63" s="113"/>
      <c r="P63" s="114">
        <v>6</v>
      </c>
      <c r="Q63" s="116"/>
      <c r="R63" s="113"/>
      <c r="S63" s="114"/>
      <c r="T63" s="116"/>
      <c r="U63" s="113"/>
      <c r="V63" s="114"/>
      <c r="W63" s="115"/>
      <c r="X63" s="113"/>
      <c r="Y63" s="114"/>
      <c r="Z63" s="116"/>
    </row>
    <row r="64" spans="1:26" ht="35.25" customHeight="1">
      <c r="A64" s="198"/>
      <c r="B64" s="511"/>
      <c r="C64" s="20" t="s">
        <v>51</v>
      </c>
      <c r="D64" s="135"/>
      <c r="E64" s="133">
        <v>3</v>
      </c>
      <c r="F64" s="122"/>
      <c r="G64" s="13"/>
      <c r="H64" s="134">
        <v>4</v>
      </c>
      <c r="I64" s="123">
        <f t="shared" si="12"/>
        <v>144</v>
      </c>
      <c r="J64" s="88">
        <f t="shared" si="13"/>
        <v>54</v>
      </c>
      <c r="K64" s="132">
        <v>27</v>
      </c>
      <c r="L64" s="133"/>
      <c r="M64" s="133">
        <v>27</v>
      </c>
      <c r="N64" s="53">
        <f t="shared" si="14"/>
        <v>90</v>
      </c>
      <c r="O64" s="113"/>
      <c r="P64" s="114"/>
      <c r="Q64" s="116">
        <v>6</v>
      </c>
      <c r="R64" s="113"/>
      <c r="S64" s="114"/>
      <c r="T64" s="116"/>
      <c r="U64" s="113"/>
      <c r="V64" s="114"/>
      <c r="W64" s="115"/>
      <c r="X64" s="113"/>
      <c r="Y64" s="114"/>
      <c r="Z64" s="116"/>
    </row>
    <row r="65" spans="1:26" ht="33" customHeight="1">
      <c r="A65" s="198"/>
      <c r="B65" s="511"/>
      <c r="C65" s="20" t="s">
        <v>51</v>
      </c>
      <c r="D65" s="121">
        <v>4</v>
      </c>
      <c r="E65" s="122"/>
      <c r="F65" s="122"/>
      <c r="G65" s="13"/>
      <c r="H65" s="134">
        <v>3.5</v>
      </c>
      <c r="I65" s="123">
        <f t="shared" si="12"/>
        <v>126</v>
      </c>
      <c r="J65" s="88">
        <f t="shared" si="13"/>
        <v>60</v>
      </c>
      <c r="K65" s="132">
        <v>30</v>
      </c>
      <c r="L65" s="133"/>
      <c r="M65" s="133">
        <v>30</v>
      </c>
      <c r="N65" s="53">
        <f t="shared" si="14"/>
        <v>66</v>
      </c>
      <c r="O65" s="113"/>
      <c r="P65" s="114"/>
      <c r="Q65" s="116"/>
      <c r="R65" s="113">
        <v>4</v>
      </c>
      <c r="S65" s="114"/>
      <c r="T65" s="116"/>
      <c r="U65" s="113"/>
      <c r="V65" s="114"/>
      <c r="W65" s="115"/>
      <c r="X65" s="113"/>
      <c r="Y65" s="114"/>
      <c r="Z65" s="116"/>
    </row>
    <row r="66" spans="1:26" ht="19.5" customHeight="1">
      <c r="A66" s="198" t="s">
        <v>110</v>
      </c>
      <c r="B66" s="511"/>
      <c r="C66" s="61" t="s">
        <v>55</v>
      </c>
      <c r="D66" s="138"/>
      <c r="E66" s="133">
        <v>4</v>
      </c>
      <c r="F66" s="139"/>
      <c r="G66" s="64"/>
      <c r="H66" s="134">
        <v>4</v>
      </c>
      <c r="I66" s="123">
        <f t="shared" si="12"/>
        <v>144</v>
      </c>
      <c r="J66" s="88">
        <f t="shared" si="13"/>
        <v>60</v>
      </c>
      <c r="K66" s="132">
        <v>30</v>
      </c>
      <c r="L66" s="133">
        <v>15</v>
      </c>
      <c r="M66" s="133">
        <v>15</v>
      </c>
      <c r="N66" s="53">
        <f t="shared" si="14"/>
        <v>84</v>
      </c>
      <c r="O66" s="113"/>
      <c r="P66" s="114"/>
      <c r="Q66" s="116"/>
      <c r="R66" s="113">
        <v>4</v>
      </c>
      <c r="S66" s="114"/>
      <c r="T66" s="116"/>
      <c r="U66" s="113"/>
      <c r="V66" s="114"/>
      <c r="W66" s="115"/>
      <c r="X66" s="113"/>
      <c r="Y66" s="114"/>
      <c r="Z66" s="116"/>
    </row>
    <row r="67" spans="1:26" ht="18.75" customHeight="1">
      <c r="A67" s="52">
        <v>10</v>
      </c>
      <c r="B67" s="506"/>
      <c r="C67" s="20" t="s">
        <v>52</v>
      </c>
      <c r="D67" s="121">
        <v>6</v>
      </c>
      <c r="E67" s="122"/>
      <c r="F67" s="122"/>
      <c r="G67" s="13"/>
      <c r="H67" s="134">
        <v>3.5</v>
      </c>
      <c r="I67" s="123">
        <f t="shared" si="12"/>
        <v>126</v>
      </c>
      <c r="J67" s="88">
        <f t="shared" si="13"/>
        <v>54</v>
      </c>
      <c r="K67" s="132">
        <v>36</v>
      </c>
      <c r="L67" s="133">
        <v>18</v>
      </c>
      <c r="M67" s="133"/>
      <c r="N67" s="53">
        <f t="shared" si="14"/>
        <v>72</v>
      </c>
      <c r="O67" s="113"/>
      <c r="P67" s="114"/>
      <c r="Q67" s="116"/>
      <c r="R67" s="113"/>
      <c r="S67" s="114"/>
      <c r="T67" s="116">
        <v>6</v>
      </c>
      <c r="U67" s="113"/>
      <c r="V67" s="114"/>
      <c r="W67" s="115"/>
      <c r="X67" s="113"/>
      <c r="Y67" s="114"/>
      <c r="Z67" s="116"/>
    </row>
    <row r="68" spans="1:26" ht="31.5" customHeight="1">
      <c r="A68" s="17">
        <v>11</v>
      </c>
      <c r="B68" s="512"/>
      <c r="C68" s="61" t="s">
        <v>96</v>
      </c>
      <c r="D68" s="138"/>
      <c r="E68" s="133">
        <v>12</v>
      </c>
      <c r="F68" s="139"/>
      <c r="G68" s="64"/>
      <c r="H68" s="134">
        <v>2</v>
      </c>
      <c r="I68" s="123">
        <f t="shared" si="12"/>
        <v>72</v>
      </c>
      <c r="J68" s="88">
        <f t="shared" si="13"/>
        <v>32</v>
      </c>
      <c r="K68" s="132">
        <v>24</v>
      </c>
      <c r="L68" s="133"/>
      <c r="M68" s="133">
        <v>8</v>
      </c>
      <c r="N68" s="219">
        <f t="shared" si="14"/>
        <v>40</v>
      </c>
      <c r="O68" s="113"/>
      <c r="P68" s="114"/>
      <c r="Q68" s="116"/>
      <c r="R68" s="113"/>
      <c r="S68" s="114"/>
      <c r="T68" s="116"/>
      <c r="U68" s="113"/>
      <c r="V68" s="114"/>
      <c r="W68" s="115"/>
      <c r="X68" s="113"/>
      <c r="Y68" s="114"/>
      <c r="Z68" s="116">
        <v>4</v>
      </c>
    </row>
    <row r="69" spans="1:26" ht="31.5" customHeight="1">
      <c r="A69" s="52">
        <v>12</v>
      </c>
      <c r="B69" s="506"/>
      <c r="C69" s="20" t="s">
        <v>53</v>
      </c>
      <c r="D69" s="121"/>
      <c r="E69" s="122"/>
      <c r="F69" s="122"/>
      <c r="G69" s="13"/>
      <c r="H69" s="134">
        <f>H70+H71+H72</f>
        <v>8.5</v>
      </c>
      <c r="I69" s="195">
        <f aca="true" t="shared" si="15" ref="I69:N69">I70+I71+I72</f>
        <v>306</v>
      </c>
      <c r="J69" s="45">
        <f t="shared" si="15"/>
        <v>123</v>
      </c>
      <c r="K69" s="45">
        <f t="shared" si="15"/>
        <v>30</v>
      </c>
      <c r="L69" s="45"/>
      <c r="M69" s="45">
        <f t="shared" si="15"/>
        <v>93</v>
      </c>
      <c r="N69" s="46">
        <f t="shared" si="15"/>
        <v>183</v>
      </c>
      <c r="O69" s="113"/>
      <c r="P69" s="114"/>
      <c r="Q69" s="116"/>
      <c r="R69" s="113"/>
      <c r="S69" s="114"/>
      <c r="T69" s="116"/>
      <c r="U69" s="113"/>
      <c r="V69" s="114"/>
      <c r="W69" s="115"/>
      <c r="X69" s="113"/>
      <c r="Y69" s="114"/>
      <c r="Z69" s="116"/>
    </row>
    <row r="70" spans="1:26" ht="31.5" customHeight="1">
      <c r="A70" s="52"/>
      <c r="B70" s="506"/>
      <c r="C70" s="20" t="s">
        <v>53</v>
      </c>
      <c r="D70" s="121">
        <v>1</v>
      </c>
      <c r="E70" s="122"/>
      <c r="F70" s="122"/>
      <c r="G70" s="13"/>
      <c r="H70" s="134">
        <v>4.5</v>
      </c>
      <c r="I70" s="123">
        <f>H70*36</f>
        <v>162</v>
      </c>
      <c r="J70" s="88">
        <f>K70+L70+M70</f>
        <v>60</v>
      </c>
      <c r="K70" s="132">
        <v>30</v>
      </c>
      <c r="L70" s="133"/>
      <c r="M70" s="133">
        <v>30</v>
      </c>
      <c r="N70" s="53">
        <f>I70-J70</f>
        <v>102</v>
      </c>
      <c r="O70" s="113">
        <v>4</v>
      </c>
      <c r="P70" s="114"/>
      <c r="Q70" s="116"/>
      <c r="R70" s="113"/>
      <c r="S70" s="114"/>
      <c r="T70" s="116"/>
      <c r="U70" s="113"/>
      <c r="V70" s="114"/>
      <c r="W70" s="115"/>
      <c r="X70" s="113"/>
      <c r="Y70" s="114"/>
      <c r="Z70" s="116"/>
    </row>
    <row r="71" spans="1:26" ht="31.5" customHeight="1">
      <c r="A71" s="52"/>
      <c r="B71" s="506"/>
      <c r="C71" s="20" t="s">
        <v>53</v>
      </c>
      <c r="D71" s="121"/>
      <c r="E71" s="133">
        <v>2</v>
      </c>
      <c r="F71" s="139"/>
      <c r="G71" s="13"/>
      <c r="H71" s="134">
        <v>2</v>
      </c>
      <c r="I71" s="123">
        <f>H71*36</f>
        <v>72</v>
      </c>
      <c r="J71" s="88">
        <f>K71+L71+M71</f>
        <v>36</v>
      </c>
      <c r="K71" s="132"/>
      <c r="L71" s="133"/>
      <c r="M71" s="133">
        <v>36</v>
      </c>
      <c r="N71" s="53">
        <f>I71-J71</f>
        <v>36</v>
      </c>
      <c r="O71" s="113"/>
      <c r="P71" s="114">
        <v>4</v>
      </c>
      <c r="Q71" s="116"/>
      <c r="R71" s="113"/>
      <c r="S71" s="114"/>
      <c r="T71" s="116"/>
      <c r="U71" s="113"/>
      <c r="V71" s="114"/>
      <c r="W71" s="115"/>
      <c r="X71" s="113"/>
      <c r="Y71" s="114"/>
      <c r="Z71" s="116"/>
    </row>
    <row r="72" spans="1:26" ht="33.75" customHeight="1">
      <c r="A72" s="52"/>
      <c r="B72" s="506"/>
      <c r="C72" s="20" t="s">
        <v>53</v>
      </c>
      <c r="D72" s="121"/>
      <c r="E72" s="133">
        <v>3</v>
      </c>
      <c r="F72" s="122"/>
      <c r="G72" s="13"/>
      <c r="H72" s="134">
        <v>2</v>
      </c>
      <c r="I72" s="123">
        <f>H72*36</f>
        <v>72</v>
      </c>
      <c r="J72" s="88">
        <f>K72+L72+M72</f>
        <v>27</v>
      </c>
      <c r="K72" s="132"/>
      <c r="L72" s="133"/>
      <c r="M72" s="133">
        <v>27</v>
      </c>
      <c r="N72" s="53">
        <f>I72-J72</f>
        <v>45</v>
      </c>
      <c r="O72" s="113"/>
      <c r="P72" s="114"/>
      <c r="Q72" s="116">
        <v>3</v>
      </c>
      <c r="R72" s="113"/>
      <c r="S72" s="114"/>
      <c r="T72" s="116"/>
      <c r="U72" s="113"/>
      <c r="V72" s="114"/>
      <c r="W72" s="115"/>
      <c r="X72" s="113"/>
      <c r="Y72" s="114"/>
      <c r="Z72" s="116"/>
    </row>
    <row r="73" spans="1:26" ht="18.75" customHeight="1">
      <c r="A73" s="52">
        <v>13</v>
      </c>
      <c r="B73" s="506"/>
      <c r="C73" s="20" t="s">
        <v>54</v>
      </c>
      <c r="D73" s="135"/>
      <c r="E73" s="122"/>
      <c r="F73" s="122"/>
      <c r="G73" s="13"/>
      <c r="H73" s="134">
        <f>H74+H75+H76</f>
        <v>8.5</v>
      </c>
      <c r="I73" s="195">
        <f aca="true" t="shared" si="16" ref="I73:N73">I74+I75+I76</f>
        <v>306</v>
      </c>
      <c r="J73" s="45">
        <f t="shared" si="16"/>
        <v>132</v>
      </c>
      <c r="K73" s="45">
        <f t="shared" si="16"/>
        <v>66</v>
      </c>
      <c r="L73" s="45"/>
      <c r="M73" s="45">
        <f t="shared" si="16"/>
        <v>66</v>
      </c>
      <c r="N73" s="46">
        <f t="shared" si="16"/>
        <v>174</v>
      </c>
      <c r="O73" s="113"/>
      <c r="P73" s="114"/>
      <c r="Q73" s="116"/>
      <c r="R73" s="113"/>
      <c r="S73" s="114"/>
      <c r="T73" s="116"/>
      <c r="U73" s="113"/>
      <c r="V73" s="114"/>
      <c r="W73" s="115"/>
      <c r="X73" s="113"/>
      <c r="Y73" s="114"/>
      <c r="Z73" s="116"/>
    </row>
    <row r="74" spans="1:26" ht="18" customHeight="1">
      <c r="A74" s="52"/>
      <c r="B74" s="506"/>
      <c r="C74" s="20" t="s">
        <v>54</v>
      </c>
      <c r="D74" s="135"/>
      <c r="E74" s="133">
        <v>4</v>
      </c>
      <c r="F74" s="122"/>
      <c r="G74" s="13"/>
      <c r="H74" s="134">
        <v>4.5</v>
      </c>
      <c r="I74" s="123">
        <f aca="true" t="shared" si="17" ref="I74:I79">H74*36</f>
        <v>162</v>
      </c>
      <c r="J74" s="88">
        <f aca="true" t="shared" si="18" ref="J74:J83">K74+L74+M74</f>
        <v>60</v>
      </c>
      <c r="K74" s="132">
        <v>30</v>
      </c>
      <c r="L74" s="133"/>
      <c r="M74" s="133">
        <v>30</v>
      </c>
      <c r="N74" s="53">
        <f aca="true" t="shared" si="19" ref="N74:N83">I74-J74</f>
        <v>102</v>
      </c>
      <c r="O74" s="113"/>
      <c r="P74" s="114"/>
      <c r="Q74" s="116"/>
      <c r="R74" s="113">
        <v>4</v>
      </c>
      <c r="S74" s="114"/>
      <c r="T74" s="116"/>
      <c r="U74" s="113"/>
      <c r="V74" s="114"/>
      <c r="W74" s="115"/>
      <c r="X74" s="113"/>
      <c r="Y74" s="114"/>
      <c r="Z74" s="116"/>
    </row>
    <row r="75" spans="1:26" ht="16.5" customHeight="1">
      <c r="A75" s="52"/>
      <c r="B75" s="506"/>
      <c r="C75" s="20" t="s">
        <v>54</v>
      </c>
      <c r="D75" s="135"/>
      <c r="E75" s="122"/>
      <c r="F75" s="122"/>
      <c r="G75" s="13"/>
      <c r="H75" s="134">
        <v>2</v>
      </c>
      <c r="I75" s="123">
        <f t="shared" si="17"/>
        <v>72</v>
      </c>
      <c r="J75" s="88">
        <f t="shared" si="18"/>
        <v>36</v>
      </c>
      <c r="K75" s="132">
        <v>18</v>
      </c>
      <c r="L75" s="133"/>
      <c r="M75" s="133">
        <v>18</v>
      </c>
      <c r="N75" s="53">
        <f t="shared" si="19"/>
        <v>36</v>
      </c>
      <c r="O75" s="113"/>
      <c r="P75" s="114"/>
      <c r="Q75" s="116"/>
      <c r="R75" s="113"/>
      <c r="S75" s="114">
        <v>4</v>
      </c>
      <c r="T75" s="116"/>
      <c r="U75" s="113"/>
      <c r="V75" s="114"/>
      <c r="W75" s="115"/>
      <c r="X75" s="113"/>
      <c r="Y75" s="114"/>
      <c r="Z75" s="116"/>
    </row>
    <row r="76" spans="1:26" ht="16.5" customHeight="1">
      <c r="A76" s="52"/>
      <c r="B76" s="506"/>
      <c r="C76" s="20" t="s">
        <v>54</v>
      </c>
      <c r="D76" s="121">
        <v>6</v>
      </c>
      <c r="E76" s="122"/>
      <c r="F76" s="122"/>
      <c r="G76" s="13"/>
      <c r="H76" s="134">
        <v>2</v>
      </c>
      <c r="I76" s="123">
        <f t="shared" si="17"/>
        <v>72</v>
      </c>
      <c r="J76" s="88">
        <f t="shared" si="18"/>
        <v>36</v>
      </c>
      <c r="K76" s="132">
        <v>18</v>
      </c>
      <c r="L76" s="133"/>
      <c r="M76" s="133">
        <v>18</v>
      </c>
      <c r="N76" s="53">
        <f t="shared" si="19"/>
        <v>36</v>
      </c>
      <c r="O76" s="113"/>
      <c r="P76" s="114"/>
      <c r="Q76" s="116"/>
      <c r="R76" s="113"/>
      <c r="S76" s="114"/>
      <c r="T76" s="116">
        <v>4</v>
      </c>
      <c r="U76" s="113"/>
      <c r="V76" s="114"/>
      <c r="W76" s="115"/>
      <c r="X76" s="113"/>
      <c r="Y76" s="114"/>
      <c r="Z76" s="116"/>
    </row>
    <row r="77" spans="1:26" ht="48.75" customHeight="1">
      <c r="A77" s="52">
        <v>14</v>
      </c>
      <c r="B77" s="506"/>
      <c r="C77" s="20" t="s">
        <v>106</v>
      </c>
      <c r="D77" s="121">
        <v>11</v>
      </c>
      <c r="E77" s="122"/>
      <c r="F77" s="122"/>
      <c r="G77" s="12"/>
      <c r="H77" s="134">
        <v>2</v>
      </c>
      <c r="I77" s="123">
        <f t="shared" si="17"/>
        <v>72</v>
      </c>
      <c r="J77" s="88">
        <f t="shared" si="18"/>
        <v>27</v>
      </c>
      <c r="K77" s="132">
        <v>18</v>
      </c>
      <c r="L77" s="133">
        <v>9</v>
      </c>
      <c r="M77" s="133"/>
      <c r="N77" s="53">
        <f t="shared" si="19"/>
        <v>45</v>
      </c>
      <c r="O77" s="113"/>
      <c r="P77" s="114"/>
      <c r="Q77" s="116"/>
      <c r="R77" s="113"/>
      <c r="S77" s="114"/>
      <c r="T77" s="116"/>
      <c r="U77" s="113"/>
      <c r="V77" s="114"/>
      <c r="W77" s="115"/>
      <c r="X77" s="113"/>
      <c r="Y77" s="114"/>
      <c r="Z77" s="116"/>
    </row>
    <row r="78" spans="1:26" ht="66" customHeight="1">
      <c r="A78" s="52"/>
      <c r="B78" s="506"/>
      <c r="C78" s="20" t="s">
        <v>215</v>
      </c>
      <c r="D78" s="121">
        <v>11</v>
      </c>
      <c r="E78" s="122"/>
      <c r="F78" s="122"/>
      <c r="G78" s="12"/>
      <c r="H78" s="134">
        <v>2</v>
      </c>
      <c r="I78" s="123">
        <f t="shared" si="17"/>
        <v>72</v>
      </c>
      <c r="J78" s="88">
        <f t="shared" si="18"/>
        <v>36</v>
      </c>
      <c r="K78" s="132">
        <v>18</v>
      </c>
      <c r="L78" s="133">
        <v>9</v>
      </c>
      <c r="M78" s="133">
        <v>9</v>
      </c>
      <c r="N78" s="53">
        <f t="shared" si="19"/>
        <v>36</v>
      </c>
      <c r="O78" s="113"/>
      <c r="P78" s="114"/>
      <c r="Q78" s="116"/>
      <c r="R78" s="113"/>
      <c r="S78" s="114"/>
      <c r="T78" s="116"/>
      <c r="U78" s="113"/>
      <c r="V78" s="114"/>
      <c r="W78" s="115"/>
      <c r="X78" s="113"/>
      <c r="Y78" s="114">
        <v>4</v>
      </c>
      <c r="Z78" s="116"/>
    </row>
    <row r="79" spans="1:26" ht="33" customHeight="1">
      <c r="A79" s="52">
        <v>15</v>
      </c>
      <c r="B79" s="506"/>
      <c r="C79" s="20" t="s">
        <v>95</v>
      </c>
      <c r="D79" s="121">
        <v>10</v>
      </c>
      <c r="E79" s="122"/>
      <c r="F79" s="122"/>
      <c r="G79" s="12"/>
      <c r="H79" s="134">
        <v>4</v>
      </c>
      <c r="I79" s="123">
        <f t="shared" si="17"/>
        <v>144</v>
      </c>
      <c r="J79" s="88">
        <f t="shared" si="18"/>
        <v>60</v>
      </c>
      <c r="K79" s="132">
        <v>45</v>
      </c>
      <c r="L79" s="133"/>
      <c r="M79" s="133">
        <v>15</v>
      </c>
      <c r="N79" s="53">
        <f>I79-J79</f>
        <v>84</v>
      </c>
      <c r="O79" s="113"/>
      <c r="P79" s="114"/>
      <c r="Q79" s="116"/>
      <c r="R79" s="113"/>
      <c r="S79" s="114"/>
      <c r="T79" s="116"/>
      <c r="U79" s="113"/>
      <c r="V79" s="114"/>
      <c r="W79" s="115"/>
      <c r="X79" s="113">
        <v>4</v>
      </c>
      <c r="Y79" s="114"/>
      <c r="Z79" s="116"/>
    </row>
    <row r="80" spans="1:26" ht="18" customHeight="1">
      <c r="A80" s="52">
        <v>16</v>
      </c>
      <c r="B80" s="506"/>
      <c r="C80" s="20" t="s">
        <v>56</v>
      </c>
      <c r="D80" s="135"/>
      <c r="E80" s="122"/>
      <c r="F80" s="122"/>
      <c r="G80" s="13"/>
      <c r="H80" s="100">
        <f>H81+H82+H83</f>
        <v>12.5</v>
      </c>
      <c r="I80" s="195">
        <f aca="true" t="shared" si="20" ref="I80:N80">I81+I82+I83</f>
        <v>450</v>
      </c>
      <c r="J80" s="45">
        <f t="shared" si="20"/>
        <v>186</v>
      </c>
      <c r="K80" s="45">
        <f t="shared" si="20"/>
        <v>81</v>
      </c>
      <c r="L80" s="45"/>
      <c r="M80" s="45">
        <f t="shared" si="20"/>
        <v>105</v>
      </c>
      <c r="N80" s="46">
        <f t="shared" si="20"/>
        <v>264</v>
      </c>
      <c r="O80" s="113"/>
      <c r="P80" s="114"/>
      <c r="Q80" s="116"/>
      <c r="R80" s="113"/>
      <c r="S80" s="114"/>
      <c r="T80" s="116"/>
      <c r="U80" s="113"/>
      <c r="V80" s="114"/>
      <c r="W80" s="115"/>
      <c r="X80" s="113"/>
      <c r="Y80" s="114"/>
      <c r="Z80" s="116"/>
    </row>
    <row r="81" spans="1:26" ht="18" customHeight="1">
      <c r="A81" s="52"/>
      <c r="B81" s="506"/>
      <c r="C81" s="20" t="s">
        <v>56</v>
      </c>
      <c r="D81" s="135"/>
      <c r="E81" s="133">
        <v>3</v>
      </c>
      <c r="F81" s="122"/>
      <c r="G81" s="13"/>
      <c r="H81" s="134">
        <v>3</v>
      </c>
      <c r="I81" s="123">
        <f>H81*36</f>
        <v>108</v>
      </c>
      <c r="J81" s="88">
        <f t="shared" si="18"/>
        <v>36</v>
      </c>
      <c r="K81" s="132">
        <v>18</v>
      </c>
      <c r="L81" s="133"/>
      <c r="M81" s="133">
        <v>18</v>
      </c>
      <c r="N81" s="53">
        <f t="shared" si="19"/>
        <v>72</v>
      </c>
      <c r="O81" s="113"/>
      <c r="P81" s="114"/>
      <c r="Q81" s="116">
        <v>4</v>
      </c>
      <c r="R81" s="113"/>
      <c r="S81" s="114"/>
      <c r="T81" s="116"/>
      <c r="U81" s="113"/>
      <c r="V81" s="114"/>
      <c r="W81" s="115"/>
      <c r="X81" s="113"/>
      <c r="Y81" s="114"/>
      <c r="Z81" s="116"/>
    </row>
    <row r="82" spans="1:26" ht="18" customHeight="1">
      <c r="A82" s="52"/>
      <c r="B82" s="506"/>
      <c r="C82" s="20" t="s">
        <v>56</v>
      </c>
      <c r="D82" s="135"/>
      <c r="E82" s="133">
        <v>4</v>
      </c>
      <c r="F82" s="122"/>
      <c r="G82" s="13"/>
      <c r="H82" s="134">
        <v>7</v>
      </c>
      <c r="I82" s="123">
        <f>H82*36</f>
        <v>252</v>
      </c>
      <c r="J82" s="88">
        <f t="shared" si="18"/>
        <v>105</v>
      </c>
      <c r="K82" s="132">
        <v>45</v>
      </c>
      <c r="L82" s="133"/>
      <c r="M82" s="133">
        <v>60</v>
      </c>
      <c r="N82" s="53">
        <f t="shared" si="19"/>
        <v>147</v>
      </c>
      <c r="O82" s="113"/>
      <c r="P82" s="114"/>
      <c r="Q82" s="116"/>
      <c r="R82" s="113">
        <v>7</v>
      </c>
      <c r="S82" s="114"/>
      <c r="T82" s="116"/>
      <c r="U82" s="113"/>
      <c r="V82" s="114"/>
      <c r="W82" s="115"/>
      <c r="X82" s="113"/>
      <c r="Y82" s="114"/>
      <c r="Z82" s="116"/>
    </row>
    <row r="83" spans="1:26" ht="16.5" customHeight="1">
      <c r="A83" s="52"/>
      <c r="B83" s="506"/>
      <c r="C83" s="20" t="s">
        <v>56</v>
      </c>
      <c r="D83" s="121">
        <v>5</v>
      </c>
      <c r="E83" s="122"/>
      <c r="F83" s="122"/>
      <c r="G83" s="13"/>
      <c r="H83" s="134">
        <v>2.5</v>
      </c>
      <c r="I83" s="123">
        <f>H83*36</f>
        <v>90</v>
      </c>
      <c r="J83" s="88">
        <f t="shared" si="18"/>
        <v>45</v>
      </c>
      <c r="K83" s="132">
        <v>18</v>
      </c>
      <c r="L83" s="133"/>
      <c r="M83" s="133">
        <v>27</v>
      </c>
      <c r="N83" s="53">
        <f t="shared" si="19"/>
        <v>45</v>
      </c>
      <c r="O83" s="113"/>
      <c r="P83" s="114"/>
      <c r="Q83" s="116"/>
      <c r="R83" s="113"/>
      <c r="S83" s="114">
        <v>5</v>
      </c>
      <c r="T83" s="116"/>
      <c r="U83" s="113"/>
      <c r="V83" s="114"/>
      <c r="W83" s="115"/>
      <c r="X83" s="113"/>
      <c r="Y83" s="114"/>
      <c r="Z83" s="116"/>
    </row>
    <row r="84" spans="1:26" ht="18.75" customHeight="1">
      <c r="A84" s="52">
        <v>17</v>
      </c>
      <c r="B84" s="506"/>
      <c r="C84" s="20" t="s">
        <v>57</v>
      </c>
      <c r="D84" s="121"/>
      <c r="E84" s="122"/>
      <c r="F84" s="122"/>
      <c r="G84" s="13"/>
      <c r="H84" s="134">
        <f>H85+H88</f>
        <v>6.5</v>
      </c>
      <c r="I84" s="195">
        <f aca="true" t="shared" si="21" ref="I84:N84">I85+I88</f>
        <v>234</v>
      </c>
      <c r="J84" s="45">
        <f t="shared" si="21"/>
        <v>96</v>
      </c>
      <c r="K84" s="45">
        <f t="shared" si="21"/>
        <v>45</v>
      </c>
      <c r="L84" s="45">
        <f t="shared" si="21"/>
        <v>9</v>
      </c>
      <c r="M84" s="45">
        <f t="shared" si="21"/>
        <v>42</v>
      </c>
      <c r="N84" s="46">
        <f t="shared" si="21"/>
        <v>138</v>
      </c>
      <c r="O84" s="113"/>
      <c r="P84" s="114"/>
      <c r="Q84" s="116"/>
      <c r="R84" s="113"/>
      <c r="S84" s="114"/>
      <c r="T84" s="116"/>
      <c r="U84" s="113"/>
      <c r="V84" s="114"/>
      <c r="W84" s="115"/>
      <c r="X84" s="113"/>
      <c r="Y84" s="114"/>
      <c r="Z84" s="116"/>
    </row>
    <row r="85" spans="1:26" ht="18.75" customHeight="1">
      <c r="A85" s="220" t="s">
        <v>111</v>
      </c>
      <c r="B85" s="518"/>
      <c r="C85" s="20" t="s">
        <v>57</v>
      </c>
      <c r="D85" s="121"/>
      <c r="E85" s="122"/>
      <c r="F85" s="122"/>
      <c r="G85" s="13"/>
      <c r="H85" s="134">
        <f aca="true" t="shared" si="22" ref="H85:N85">H86+H87</f>
        <v>5.5</v>
      </c>
      <c r="I85" s="123">
        <f t="shared" si="22"/>
        <v>198</v>
      </c>
      <c r="J85" s="88">
        <f t="shared" si="22"/>
        <v>81</v>
      </c>
      <c r="K85" s="88">
        <f t="shared" si="22"/>
        <v>45</v>
      </c>
      <c r="L85" s="88">
        <f t="shared" si="22"/>
        <v>9</v>
      </c>
      <c r="M85" s="88">
        <f t="shared" si="22"/>
        <v>27</v>
      </c>
      <c r="N85" s="88">
        <f t="shared" si="22"/>
        <v>117</v>
      </c>
      <c r="O85" s="113"/>
      <c r="P85" s="114"/>
      <c r="Q85" s="116"/>
      <c r="R85" s="113"/>
      <c r="S85" s="114"/>
      <c r="T85" s="116"/>
      <c r="U85" s="113"/>
      <c r="V85" s="114"/>
      <c r="W85" s="115"/>
      <c r="X85" s="113"/>
      <c r="Y85" s="114"/>
      <c r="Z85" s="116"/>
    </row>
    <row r="86" spans="1:26" ht="17.25" customHeight="1">
      <c r="A86" s="52"/>
      <c r="B86" s="506"/>
      <c r="C86" s="20" t="s">
        <v>57</v>
      </c>
      <c r="D86" s="121"/>
      <c r="E86" s="122"/>
      <c r="F86" s="122"/>
      <c r="G86" s="13"/>
      <c r="H86" s="134">
        <v>3</v>
      </c>
      <c r="I86" s="123">
        <f>H86*36</f>
        <v>108</v>
      </c>
      <c r="J86" s="88">
        <f>K86+L86+M86</f>
        <v>45</v>
      </c>
      <c r="K86" s="132">
        <v>27</v>
      </c>
      <c r="L86" s="133"/>
      <c r="M86" s="133">
        <v>18</v>
      </c>
      <c r="N86" s="219">
        <f>I86-J86</f>
        <v>63</v>
      </c>
      <c r="O86" s="113"/>
      <c r="P86" s="114"/>
      <c r="Q86" s="116"/>
      <c r="R86" s="113"/>
      <c r="S86" s="114">
        <v>5</v>
      </c>
      <c r="T86" s="116"/>
      <c r="U86" s="113"/>
      <c r="V86" s="114"/>
      <c r="W86" s="115"/>
      <c r="X86" s="113"/>
      <c r="Y86" s="114"/>
      <c r="Z86" s="116"/>
    </row>
    <row r="87" spans="1:26" ht="16.5" customHeight="1">
      <c r="A87" s="52"/>
      <c r="B87" s="506"/>
      <c r="C87" s="20" t="s">
        <v>57</v>
      </c>
      <c r="D87" s="121">
        <v>6</v>
      </c>
      <c r="E87" s="122"/>
      <c r="F87" s="122"/>
      <c r="G87" s="13"/>
      <c r="H87" s="134">
        <v>2.5</v>
      </c>
      <c r="I87" s="123">
        <f>H87*36</f>
        <v>90</v>
      </c>
      <c r="J87" s="88">
        <f>K87+L87+M87</f>
        <v>36</v>
      </c>
      <c r="K87" s="132">
        <v>18</v>
      </c>
      <c r="L87" s="133">
        <v>9</v>
      </c>
      <c r="M87" s="133">
        <v>9</v>
      </c>
      <c r="N87" s="53">
        <f>I87-J87</f>
        <v>54</v>
      </c>
      <c r="O87" s="113"/>
      <c r="P87" s="114"/>
      <c r="Q87" s="116"/>
      <c r="R87" s="113"/>
      <c r="S87" s="114"/>
      <c r="T87" s="116">
        <v>4</v>
      </c>
      <c r="U87" s="113"/>
      <c r="V87" s="114"/>
      <c r="W87" s="115"/>
      <c r="X87" s="113"/>
      <c r="Y87" s="114"/>
      <c r="Z87" s="116"/>
    </row>
    <row r="88" spans="1:26" ht="33.75" customHeight="1">
      <c r="A88" s="220" t="s">
        <v>112</v>
      </c>
      <c r="B88" s="518"/>
      <c r="C88" s="20" t="s">
        <v>58</v>
      </c>
      <c r="D88" s="121"/>
      <c r="E88" s="122"/>
      <c r="F88" s="140"/>
      <c r="G88" s="13">
        <v>7</v>
      </c>
      <c r="H88" s="134">
        <v>1</v>
      </c>
      <c r="I88" s="123">
        <f>H88*36</f>
        <v>36</v>
      </c>
      <c r="J88" s="88">
        <f>K88+L88+M88</f>
        <v>15</v>
      </c>
      <c r="K88" s="132"/>
      <c r="L88" s="133"/>
      <c r="M88" s="133">
        <v>15</v>
      </c>
      <c r="N88" s="219">
        <f>I88-J88</f>
        <v>21</v>
      </c>
      <c r="O88" s="113"/>
      <c r="P88" s="114"/>
      <c r="Q88" s="116"/>
      <c r="R88" s="113"/>
      <c r="S88" s="114"/>
      <c r="T88" s="116"/>
      <c r="U88" s="113">
        <v>1</v>
      </c>
      <c r="V88" s="114"/>
      <c r="W88" s="115"/>
      <c r="X88" s="113"/>
      <c r="Y88" s="114"/>
      <c r="Z88" s="116"/>
    </row>
    <row r="89" spans="1:26" ht="17.25" customHeight="1">
      <c r="A89" s="52">
        <v>18</v>
      </c>
      <c r="B89" s="506"/>
      <c r="C89" s="20" t="s">
        <v>59</v>
      </c>
      <c r="D89" s="121">
        <v>6</v>
      </c>
      <c r="E89" s="133"/>
      <c r="F89" s="133"/>
      <c r="G89" s="13"/>
      <c r="H89" s="134">
        <v>3</v>
      </c>
      <c r="I89" s="123">
        <f>H89*36</f>
        <v>108</v>
      </c>
      <c r="J89" s="88">
        <f>K89+L89+M89</f>
        <v>45</v>
      </c>
      <c r="K89" s="132">
        <v>27</v>
      </c>
      <c r="L89" s="133">
        <v>9</v>
      </c>
      <c r="M89" s="133">
        <v>9</v>
      </c>
      <c r="N89" s="53">
        <f>I89-J89</f>
        <v>63</v>
      </c>
      <c r="O89" s="113"/>
      <c r="P89" s="114"/>
      <c r="Q89" s="116"/>
      <c r="R89" s="113"/>
      <c r="S89" s="114"/>
      <c r="T89" s="116">
        <v>5</v>
      </c>
      <c r="U89" s="113"/>
      <c r="V89" s="114"/>
      <c r="W89" s="115"/>
      <c r="X89" s="113"/>
      <c r="Y89" s="114"/>
      <c r="Z89" s="116"/>
    </row>
    <row r="90" spans="1:26" ht="32.25" customHeight="1">
      <c r="A90" s="52">
        <v>19</v>
      </c>
      <c r="B90" s="506"/>
      <c r="C90" s="20" t="s">
        <v>60</v>
      </c>
      <c r="D90" s="121">
        <v>5</v>
      </c>
      <c r="E90" s="122"/>
      <c r="F90" s="122"/>
      <c r="G90" s="13"/>
      <c r="H90" s="134">
        <v>3.5</v>
      </c>
      <c r="I90" s="123">
        <f>H90*36</f>
        <v>126</v>
      </c>
      <c r="J90" s="88">
        <f>K90+L90+M90</f>
        <v>54</v>
      </c>
      <c r="K90" s="132">
        <v>36</v>
      </c>
      <c r="L90" s="133">
        <v>18</v>
      </c>
      <c r="M90" s="133"/>
      <c r="N90" s="219">
        <f>I90-J90</f>
        <v>72</v>
      </c>
      <c r="O90" s="113"/>
      <c r="P90" s="114"/>
      <c r="Q90" s="116"/>
      <c r="R90" s="113"/>
      <c r="S90" s="114">
        <v>6</v>
      </c>
      <c r="T90" s="116"/>
      <c r="U90" s="113"/>
      <c r="V90" s="114"/>
      <c r="W90" s="115"/>
      <c r="X90" s="113"/>
      <c r="Y90" s="114"/>
      <c r="Z90" s="116"/>
    </row>
    <row r="91" spans="1:26" ht="15.75">
      <c r="A91" s="52">
        <v>20</v>
      </c>
      <c r="B91" s="506"/>
      <c r="C91" s="20" t="s">
        <v>61</v>
      </c>
      <c r="D91" s="135"/>
      <c r="E91" s="122"/>
      <c r="F91" s="122"/>
      <c r="G91" s="13"/>
      <c r="H91" s="100">
        <f>H92+H93+H94</f>
        <v>12</v>
      </c>
      <c r="I91" s="195">
        <f aca="true" t="shared" si="23" ref="I91:N91">I92+I93+I94</f>
        <v>432</v>
      </c>
      <c r="J91" s="45">
        <f t="shared" si="23"/>
        <v>165</v>
      </c>
      <c r="K91" s="45">
        <f t="shared" si="23"/>
        <v>99</v>
      </c>
      <c r="L91" s="45">
        <f t="shared" si="23"/>
        <v>33</v>
      </c>
      <c r="M91" s="45">
        <f t="shared" si="23"/>
        <v>33</v>
      </c>
      <c r="N91" s="46">
        <f t="shared" si="23"/>
        <v>267</v>
      </c>
      <c r="O91" s="113"/>
      <c r="P91" s="114"/>
      <c r="Q91" s="116"/>
      <c r="R91" s="113"/>
      <c r="S91" s="114"/>
      <c r="T91" s="116"/>
      <c r="U91" s="113"/>
      <c r="V91" s="114"/>
      <c r="W91" s="115"/>
      <c r="X91" s="113"/>
      <c r="Y91" s="114"/>
      <c r="Z91" s="116"/>
    </row>
    <row r="92" spans="1:26" ht="15.75">
      <c r="A92" s="52"/>
      <c r="B92" s="506"/>
      <c r="C92" s="20" t="s">
        <v>61</v>
      </c>
      <c r="D92" s="135"/>
      <c r="E92" s="122"/>
      <c r="F92" s="122"/>
      <c r="G92" s="13"/>
      <c r="H92" s="134">
        <v>3</v>
      </c>
      <c r="I92" s="123">
        <f>H92*36</f>
        <v>108</v>
      </c>
      <c r="J92" s="88">
        <f>K92+L92+M92</f>
        <v>45</v>
      </c>
      <c r="K92" s="132">
        <v>27</v>
      </c>
      <c r="L92" s="133">
        <v>9</v>
      </c>
      <c r="M92" s="133">
        <v>9</v>
      </c>
      <c r="N92" s="53">
        <f>I92-J92</f>
        <v>63</v>
      </c>
      <c r="O92" s="113"/>
      <c r="P92" s="114">
        <v>5</v>
      </c>
      <c r="Q92" s="116"/>
      <c r="R92" s="113"/>
      <c r="S92" s="114"/>
      <c r="T92" s="116"/>
      <c r="U92" s="113"/>
      <c r="V92" s="114"/>
      <c r="W92" s="115"/>
      <c r="X92" s="113"/>
      <c r="Y92" s="114"/>
      <c r="Z92" s="116"/>
    </row>
    <row r="93" spans="1:26" ht="15.75">
      <c r="A93" s="52"/>
      <c r="B93" s="506"/>
      <c r="C93" s="20" t="s">
        <v>61</v>
      </c>
      <c r="D93" s="121">
        <v>3</v>
      </c>
      <c r="E93" s="122"/>
      <c r="F93" s="122"/>
      <c r="G93" s="13"/>
      <c r="H93" s="134">
        <v>3.5</v>
      </c>
      <c r="I93" s="123">
        <f>H93*36</f>
        <v>126</v>
      </c>
      <c r="J93" s="88">
        <f>K93+L93+M93</f>
        <v>45</v>
      </c>
      <c r="K93" s="132">
        <v>27</v>
      </c>
      <c r="L93" s="133">
        <v>9</v>
      </c>
      <c r="M93" s="133">
        <v>9</v>
      </c>
      <c r="N93" s="53">
        <f>I93-J93</f>
        <v>81</v>
      </c>
      <c r="O93" s="113"/>
      <c r="P93" s="114"/>
      <c r="Q93" s="116">
        <v>5</v>
      </c>
      <c r="R93" s="113"/>
      <c r="S93" s="114"/>
      <c r="T93" s="116"/>
      <c r="U93" s="113"/>
      <c r="V93" s="114"/>
      <c r="W93" s="115"/>
      <c r="X93" s="113"/>
      <c r="Y93" s="114"/>
      <c r="Z93" s="116"/>
    </row>
    <row r="94" spans="1:26" ht="15.75">
      <c r="A94" s="52"/>
      <c r="B94" s="506"/>
      <c r="C94" s="20" t="s">
        <v>61</v>
      </c>
      <c r="D94" s="121">
        <v>4</v>
      </c>
      <c r="E94" s="122"/>
      <c r="F94" s="122"/>
      <c r="G94" s="13"/>
      <c r="H94" s="134">
        <v>5.5</v>
      </c>
      <c r="I94" s="123">
        <f>H94*36</f>
        <v>198</v>
      </c>
      <c r="J94" s="88">
        <f>K94+L94+M94</f>
        <v>75</v>
      </c>
      <c r="K94" s="132">
        <v>45</v>
      </c>
      <c r="L94" s="133">
        <v>15</v>
      </c>
      <c r="M94" s="133">
        <v>15</v>
      </c>
      <c r="N94" s="53">
        <f>I94-J94</f>
        <v>123</v>
      </c>
      <c r="O94" s="113"/>
      <c r="P94" s="114"/>
      <c r="Q94" s="116"/>
      <c r="R94" s="113">
        <v>5</v>
      </c>
      <c r="S94" s="114"/>
      <c r="T94" s="116"/>
      <c r="U94" s="113"/>
      <c r="V94" s="114"/>
      <c r="W94" s="115"/>
      <c r="X94" s="113"/>
      <c r="Y94" s="114"/>
      <c r="Z94" s="116"/>
    </row>
    <row r="95" spans="1:26" ht="16.5" thickBot="1">
      <c r="A95" s="78">
        <v>21</v>
      </c>
      <c r="B95" s="519"/>
      <c r="C95" s="26" t="s">
        <v>62</v>
      </c>
      <c r="D95" s="207">
        <v>1</v>
      </c>
      <c r="E95" s="208"/>
      <c r="F95" s="208"/>
      <c r="G95" s="24"/>
      <c r="H95" s="158">
        <v>5</v>
      </c>
      <c r="I95" s="210">
        <f>H95*36</f>
        <v>180</v>
      </c>
      <c r="J95" s="211">
        <f>K95+L95+M95</f>
        <v>75</v>
      </c>
      <c r="K95" s="212">
        <v>45</v>
      </c>
      <c r="L95" s="213">
        <v>30</v>
      </c>
      <c r="M95" s="213"/>
      <c r="N95" s="93">
        <f>I95-J95</f>
        <v>105</v>
      </c>
      <c r="O95" s="216">
        <v>5</v>
      </c>
      <c r="P95" s="214"/>
      <c r="Q95" s="215"/>
      <c r="R95" s="216"/>
      <c r="S95" s="214"/>
      <c r="T95" s="215"/>
      <c r="U95" s="216"/>
      <c r="V95" s="214"/>
      <c r="W95" s="418"/>
      <c r="X95" s="84"/>
      <c r="Y95" s="82"/>
      <c r="Z95" s="85"/>
    </row>
    <row r="96" spans="1:26" ht="16.5" thickBot="1">
      <c r="A96" s="796" t="s">
        <v>162</v>
      </c>
      <c r="B96" s="797"/>
      <c r="C96" s="798"/>
      <c r="D96" s="520"/>
      <c r="E96" s="521"/>
      <c r="F96" s="521"/>
      <c r="G96" s="522"/>
      <c r="H96" s="108">
        <f>H43+H44+H45+H46+H51+H52+H53+H56+H60+H67+H68+H69+H73+H78+H79+H80+H84+H89+H90+H91+H95</f>
        <v>129.5</v>
      </c>
      <c r="I96" s="42">
        <f aca="true" t="shared" si="24" ref="I96:N96">I43+I44+I45+I46+I51+I52+I53+I56+I60+I67+I68+I69+I73+I78+I79+I80+I84+I89+I90+I91+I95</f>
        <v>4662</v>
      </c>
      <c r="J96" s="185">
        <f t="shared" si="24"/>
        <v>1892</v>
      </c>
      <c r="K96" s="185">
        <f t="shared" si="24"/>
        <v>972</v>
      </c>
      <c r="L96" s="185">
        <f t="shared" si="24"/>
        <v>288</v>
      </c>
      <c r="M96" s="185">
        <f t="shared" si="24"/>
        <v>632</v>
      </c>
      <c r="N96" s="186">
        <f t="shared" si="24"/>
        <v>2770</v>
      </c>
      <c r="O96" s="42">
        <f>SUM(O43:O95)</f>
        <v>18</v>
      </c>
      <c r="P96" s="185">
        <f aca="true" t="shared" si="25" ref="P96:Z96">SUM(P43:P95)</f>
        <v>24</v>
      </c>
      <c r="Q96" s="186">
        <f t="shared" si="25"/>
        <v>21</v>
      </c>
      <c r="R96" s="42">
        <f t="shared" si="25"/>
        <v>24</v>
      </c>
      <c r="S96" s="185">
        <f t="shared" si="25"/>
        <v>20</v>
      </c>
      <c r="T96" s="186">
        <f t="shared" si="25"/>
        <v>19</v>
      </c>
      <c r="U96" s="42">
        <f t="shared" si="25"/>
        <v>15</v>
      </c>
      <c r="V96" s="185">
        <f t="shared" si="25"/>
        <v>12</v>
      </c>
      <c r="W96" s="186">
        <f t="shared" si="25"/>
        <v>2</v>
      </c>
      <c r="X96" s="42">
        <f t="shared" si="25"/>
        <v>4</v>
      </c>
      <c r="Y96" s="185">
        <f t="shared" si="25"/>
        <v>7</v>
      </c>
      <c r="Z96" s="186">
        <f t="shared" si="25"/>
        <v>4</v>
      </c>
    </row>
    <row r="97" spans="1:26" ht="18" customHeight="1" thickBot="1">
      <c r="A97" s="871" t="s">
        <v>79</v>
      </c>
      <c r="B97" s="872"/>
      <c r="C97" s="872"/>
      <c r="D97" s="872"/>
      <c r="E97" s="872"/>
      <c r="F97" s="872"/>
      <c r="G97" s="872"/>
      <c r="H97" s="872"/>
      <c r="I97" s="872"/>
      <c r="J97" s="872"/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3"/>
    </row>
    <row r="98" spans="1:26" ht="34.5" customHeight="1">
      <c r="A98" s="129">
        <v>1</v>
      </c>
      <c r="B98" s="523"/>
      <c r="C98" s="524" t="s">
        <v>113</v>
      </c>
      <c r="D98" s="419"/>
      <c r="E98" s="420"/>
      <c r="F98" s="420"/>
      <c r="G98" s="421"/>
      <c r="H98" s="525">
        <f>H99+H100</f>
        <v>2.5</v>
      </c>
      <c r="I98" s="526">
        <f>I99+I100</f>
        <v>90</v>
      </c>
      <c r="J98" s="527">
        <f>J99+J100</f>
        <v>42</v>
      </c>
      <c r="K98" s="527">
        <f>K99+K100</f>
        <v>25</v>
      </c>
      <c r="L98" s="527">
        <f>L99+L100</f>
        <v>17</v>
      </c>
      <c r="M98" s="527"/>
      <c r="N98" s="527">
        <f>N99+N100</f>
        <v>48</v>
      </c>
      <c r="O98" s="419"/>
      <c r="P98" s="420"/>
      <c r="Q98" s="421"/>
      <c r="R98" s="419"/>
      <c r="S98" s="420"/>
      <c r="T98" s="421"/>
      <c r="U98" s="419"/>
      <c r="V98" s="420"/>
      <c r="W98" s="421"/>
      <c r="X98" s="419"/>
      <c r="Y98" s="420"/>
      <c r="Z98" s="421"/>
    </row>
    <row r="99" spans="1:26" ht="35.25" customHeight="1">
      <c r="A99" s="388"/>
      <c r="B99" s="528"/>
      <c r="C99" s="228" t="s">
        <v>113</v>
      </c>
      <c r="D99" s="220"/>
      <c r="E99" s="99"/>
      <c r="F99" s="99"/>
      <c r="G99" s="221"/>
      <c r="H99" s="283">
        <v>1</v>
      </c>
      <c r="I99" s="276">
        <f>H99*36</f>
        <v>36</v>
      </c>
      <c r="J99" s="229">
        <f>K99+L99+M99</f>
        <v>18</v>
      </c>
      <c r="K99" s="230">
        <v>9</v>
      </c>
      <c r="L99" s="230">
        <v>9</v>
      </c>
      <c r="M99" s="230"/>
      <c r="N99" s="230">
        <f>I99-J99</f>
        <v>18</v>
      </c>
      <c r="O99" s="220"/>
      <c r="P99" s="99"/>
      <c r="Q99" s="221"/>
      <c r="R99" s="220"/>
      <c r="S99" s="99"/>
      <c r="T99" s="221"/>
      <c r="U99" s="220"/>
      <c r="V99" s="99"/>
      <c r="W99" s="221"/>
      <c r="X99" s="220"/>
      <c r="Y99" s="114">
        <v>2</v>
      </c>
      <c r="Z99" s="221"/>
    </row>
    <row r="100" spans="1:26" ht="32.25" customHeight="1">
      <c r="A100" s="388"/>
      <c r="B100" s="528"/>
      <c r="C100" s="228" t="s">
        <v>113</v>
      </c>
      <c r="D100" s="113">
        <v>12</v>
      </c>
      <c r="E100" s="99"/>
      <c r="F100" s="99"/>
      <c r="G100" s="221"/>
      <c r="H100" s="283">
        <v>1.5</v>
      </c>
      <c r="I100" s="276">
        <f>H100*36</f>
        <v>54</v>
      </c>
      <c r="J100" s="229">
        <f>K100+L100+M100</f>
        <v>24</v>
      </c>
      <c r="K100" s="230">
        <v>16</v>
      </c>
      <c r="L100" s="230">
        <v>8</v>
      </c>
      <c r="M100" s="230"/>
      <c r="N100" s="230">
        <f>I100-J100</f>
        <v>30</v>
      </c>
      <c r="O100" s="220"/>
      <c r="P100" s="99"/>
      <c r="Q100" s="221"/>
      <c r="R100" s="220"/>
      <c r="S100" s="99"/>
      <c r="T100" s="221"/>
      <c r="U100" s="220"/>
      <c r="V100" s="99"/>
      <c r="W100" s="221"/>
      <c r="X100" s="220"/>
      <c r="Y100" s="99"/>
      <c r="Z100" s="116">
        <v>3</v>
      </c>
    </row>
    <row r="101" spans="1:26" ht="36.75" customHeight="1">
      <c r="A101" s="529">
        <v>2</v>
      </c>
      <c r="B101" s="530"/>
      <c r="C101" s="231" t="s">
        <v>114</v>
      </c>
      <c r="D101" s="220"/>
      <c r="E101" s="99"/>
      <c r="F101" s="99"/>
      <c r="G101" s="221"/>
      <c r="H101" s="284">
        <f>H102+H105</f>
        <v>7</v>
      </c>
      <c r="I101" s="277">
        <f aca="true" t="shared" si="26" ref="I101:N101">I102+I105</f>
        <v>252</v>
      </c>
      <c r="J101" s="232">
        <f t="shared" si="26"/>
        <v>96</v>
      </c>
      <c r="K101" s="232">
        <f t="shared" si="26"/>
        <v>57</v>
      </c>
      <c r="L101" s="232">
        <f t="shared" si="26"/>
        <v>9</v>
      </c>
      <c r="M101" s="232">
        <f t="shared" si="26"/>
        <v>30</v>
      </c>
      <c r="N101" s="234">
        <f t="shared" si="26"/>
        <v>156</v>
      </c>
      <c r="O101" s="390"/>
      <c r="P101" s="98"/>
      <c r="Q101" s="422"/>
      <c r="R101" s="390"/>
      <c r="S101" s="98"/>
      <c r="T101" s="259"/>
      <c r="U101" s="423"/>
      <c r="V101" s="98"/>
      <c r="W101" s="422"/>
      <c r="X101" s="220"/>
      <c r="Y101" s="99"/>
      <c r="Z101" s="221"/>
    </row>
    <row r="102" spans="1:26" ht="36" customHeight="1">
      <c r="A102" s="222" t="s">
        <v>115</v>
      </c>
      <c r="B102" s="530"/>
      <c r="C102" s="231" t="s">
        <v>114</v>
      </c>
      <c r="D102" s="220"/>
      <c r="E102" s="99"/>
      <c r="F102" s="99"/>
      <c r="G102" s="221"/>
      <c r="H102" s="284">
        <f aca="true" t="shared" si="27" ref="H102:N102">H103+H104</f>
        <v>6</v>
      </c>
      <c r="I102" s="277">
        <f t="shared" si="27"/>
        <v>216</v>
      </c>
      <c r="J102" s="232">
        <f t="shared" si="27"/>
        <v>81</v>
      </c>
      <c r="K102" s="232">
        <f t="shared" si="27"/>
        <v>57</v>
      </c>
      <c r="L102" s="232">
        <f t="shared" si="27"/>
        <v>9</v>
      </c>
      <c r="M102" s="232">
        <f t="shared" si="27"/>
        <v>15</v>
      </c>
      <c r="N102" s="234">
        <f t="shared" si="27"/>
        <v>135</v>
      </c>
      <c r="O102" s="390"/>
      <c r="P102" s="98"/>
      <c r="Q102" s="422"/>
      <c r="R102" s="390"/>
      <c r="S102" s="98"/>
      <c r="T102" s="259"/>
      <c r="U102" s="423"/>
      <c r="V102" s="98"/>
      <c r="W102" s="422"/>
      <c r="X102" s="220"/>
      <c r="Y102" s="99"/>
      <c r="Z102" s="221"/>
    </row>
    <row r="103" spans="1:26" ht="38.25" customHeight="1">
      <c r="A103" s="222"/>
      <c r="B103" s="530"/>
      <c r="C103" s="231" t="s">
        <v>114</v>
      </c>
      <c r="D103" s="220"/>
      <c r="E103" s="114">
        <v>9</v>
      </c>
      <c r="F103" s="99"/>
      <c r="G103" s="221"/>
      <c r="H103" s="284">
        <v>3</v>
      </c>
      <c r="I103" s="278">
        <f>H103*36</f>
        <v>108</v>
      </c>
      <c r="J103" s="232">
        <f>K103+L103+M103</f>
        <v>36</v>
      </c>
      <c r="K103" s="232">
        <v>27</v>
      </c>
      <c r="L103" s="233">
        <v>9</v>
      </c>
      <c r="M103" s="233"/>
      <c r="N103" s="235">
        <f aca="true" t="shared" si="28" ref="N103:N123">I103-J103</f>
        <v>72</v>
      </c>
      <c r="O103" s="390"/>
      <c r="P103" s="98"/>
      <c r="Q103" s="422"/>
      <c r="R103" s="390"/>
      <c r="S103" s="98"/>
      <c r="T103" s="259"/>
      <c r="U103" s="423"/>
      <c r="V103" s="98"/>
      <c r="W103" s="112">
        <v>4</v>
      </c>
      <c r="X103" s="220"/>
      <c r="Y103" s="99"/>
      <c r="Z103" s="221"/>
    </row>
    <row r="104" spans="1:26" ht="37.5" customHeight="1">
      <c r="A104" s="222"/>
      <c r="B104" s="530"/>
      <c r="C104" s="231" t="s">
        <v>114</v>
      </c>
      <c r="D104" s="113">
        <v>10</v>
      </c>
      <c r="E104" s="99"/>
      <c r="F104" s="99"/>
      <c r="G104" s="221"/>
      <c r="H104" s="284">
        <v>3</v>
      </c>
      <c r="I104" s="278">
        <f>H104*36</f>
        <v>108</v>
      </c>
      <c r="J104" s="232">
        <f>K104+L104+M104</f>
        <v>45</v>
      </c>
      <c r="K104" s="232">
        <v>30</v>
      </c>
      <c r="L104" s="233"/>
      <c r="M104" s="233">
        <v>15</v>
      </c>
      <c r="N104" s="235">
        <f t="shared" si="28"/>
        <v>63</v>
      </c>
      <c r="O104" s="390"/>
      <c r="P104" s="98"/>
      <c r="Q104" s="422"/>
      <c r="R104" s="390"/>
      <c r="S104" s="98"/>
      <c r="T104" s="259"/>
      <c r="U104" s="423"/>
      <c r="V104" s="98"/>
      <c r="W104" s="422"/>
      <c r="X104" s="113">
        <v>3</v>
      </c>
      <c r="Y104" s="99"/>
      <c r="Z104" s="221"/>
    </row>
    <row r="105" spans="1:26" ht="50.25" customHeight="1">
      <c r="A105" s="222" t="s">
        <v>116</v>
      </c>
      <c r="B105" s="530"/>
      <c r="C105" s="231" t="s">
        <v>117</v>
      </c>
      <c r="D105" s="220"/>
      <c r="E105" s="99"/>
      <c r="F105" s="114">
        <v>10</v>
      </c>
      <c r="G105" s="221"/>
      <c r="H105" s="284">
        <v>1</v>
      </c>
      <c r="I105" s="278">
        <f>H105*36</f>
        <v>36</v>
      </c>
      <c r="J105" s="232">
        <f>K105+L105+M105</f>
        <v>15</v>
      </c>
      <c r="K105" s="232"/>
      <c r="L105" s="233"/>
      <c r="M105" s="233">
        <v>15</v>
      </c>
      <c r="N105" s="235">
        <f t="shared" si="28"/>
        <v>21</v>
      </c>
      <c r="O105" s="390"/>
      <c r="P105" s="98"/>
      <c r="Q105" s="422"/>
      <c r="R105" s="390"/>
      <c r="S105" s="98"/>
      <c r="T105" s="259"/>
      <c r="U105" s="423"/>
      <c r="V105" s="98"/>
      <c r="W105" s="422"/>
      <c r="X105" s="113">
        <v>1</v>
      </c>
      <c r="Y105" s="99"/>
      <c r="Z105" s="221"/>
    </row>
    <row r="106" spans="1:26" ht="51.75" customHeight="1">
      <c r="A106" s="223">
        <v>3</v>
      </c>
      <c r="B106" s="531"/>
      <c r="C106" s="231" t="s">
        <v>118</v>
      </c>
      <c r="D106" s="144"/>
      <c r="E106" s="44"/>
      <c r="F106" s="44"/>
      <c r="G106" s="10"/>
      <c r="H106" s="284">
        <f>H107+H108</f>
        <v>4.5</v>
      </c>
      <c r="I106" s="277">
        <f>I107+I108</f>
        <v>162</v>
      </c>
      <c r="J106" s="232">
        <f>J107+J108</f>
        <v>63</v>
      </c>
      <c r="K106" s="232">
        <f>K107+K108</f>
        <v>45</v>
      </c>
      <c r="L106" s="232">
        <f>L107+L108</f>
        <v>18</v>
      </c>
      <c r="M106" s="232"/>
      <c r="N106" s="234">
        <f>N107+N108</f>
        <v>99</v>
      </c>
      <c r="O106" s="71"/>
      <c r="P106" s="38"/>
      <c r="Q106" s="70"/>
      <c r="R106" s="71"/>
      <c r="S106" s="38"/>
      <c r="T106" s="72"/>
      <c r="U106" s="69"/>
      <c r="V106" s="38"/>
      <c r="W106" s="70"/>
      <c r="X106" s="52"/>
      <c r="Y106" s="44"/>
      <c r="Z106" s="53"/>
    </row>
    <row r="107" spans="1:26" ht="53.25" customHeight="1">
      <c r="A107" s="222"/>
      <c r="B107" s="530"/>
      <c r="C107" s="231" t="s">
        <v>118</v>
      </c>
      <c r="D107" s="52"/>
      <c r="E107" s="44"/>
      <c r="F107" s="44"/>
      <c r="G107" s="10"/>
      <c r="H107" s="284">
        <v>1.5</v>
      </c>
      <c r="I107" s="277">
        <f>H107*36</f>
        <v>54</v>
      </c>
      <c r="J107" s="232">
        <f>K107+L107+M107</f>
        <v>27</v>
      </c>
      <c r="K107" s="232">
        <v>18</v>
      </c>
      <c r="L107" s="233">
        <v>9</v>
      </c>
      <c r="M107" s="233"/>
      <c r="N107" s="236">
        <f t="shared" si="28"/>
        <v>27</v>
      </c>
      <c r="O107" s="52"/>
      <c r="P107" s="44"/>
      <c r="Q107" s="54"/>
      <c r="R107" s="52"/>
      <c r="S107" s="44"/>
      <c r="T107" s="53"/>
      <c r="U107" s="55"/>
      <c r="V107" s="44">
        <v>3</v>
      </c>
      <c r="W107" s="54"/>
      <c r="X107" s="52"/>
      <c r="Y107" s="44"/>
      <c r="Z107" s="53"/>
    </row>
    <row r="108" spans="1:26" ht="51.75" customHeight="1">
      <c r="A108" s="222"/>
      <c r="B108" s="530"/>
      <c r="C108" s="231" t="s">
        <v>118</v>
      </c>
      <c r="D108" s="52">
        <v>9</v>
      </c>
      <c r="E108" s="44"/>
      <c r="F108" s="44"/>
      <c r="G108" s="10"/>
      <c r="H108" s="284">
        <v>3</v>
      </c>
      <c r="I108" s="277">
        <f>H108*36</f>
        <v>108</v>
      </c>
      <c r="J108" s="232">
        <f>K108+L108+M108</f>
        <v>36</v>
      </c>
      <c r="K108" s="232">
        <v>27</v>
      </c>
      <c r="L108" s="233">
        <v>9</v>
      </c>
      <c r="M108" s="233"/>
      <c r="N108" s="235">
        <f t="shared" si="28"/>
        <v>72</v>
      </c>
      <c r="O108" s="52"/>
      <c r="P108" s="44"/>
      <c r="Q108" s="54"/>
      <c r="R108" s="52"/>
      <c r="S108" s="44"/>
      <c r="T108" s="53"/>
      <c r="U108" s="55"/>
      <c r="V108" s="44"/>
      <c r="W108" s="54">
        <v>4</v>
      </c>
      <c r="X108" s="52"/>
      <c r="Y108" s="44"/>
      <c r="Z108" s="53"/>
    </row>
    <row r="109" spans="1:26" ht="50.25" customHeight="1">
      <c r="A109" s="252">
        <v>4</v>
      </c>
      <c r="B109" s="506"/>
      <c r="C109" s="260" t="s">
        <v>125</v>
      </c>
      <c r="D109" s="226"/>
      <c r="E109" s="227"/>
      <c r="F109" s="44"/>
      <c r="G109" s="12"/>
      <c r="H109" s="100">
        <f>H110+H111+H112+H113</f>
        <v>6.5</v>
      </c>
      <c r="I109" s="286">
        <f>I110+I111+I112+I113</f>
        <v>234</v>
      </c>
      <c r="J109" s="45">
        <f>J110+J111+J112+J113</f>
        <v>100</v>
      </c>
      <c r="K109" s="45">
        <f>K110+K111+K112+K113</f>
        <v>41</v>
      </c>
      <c r="L109" s="45">
        <f>L110+L111+L112+L113</f>
        <v>59</v>
      </c>
      <c r="M109" s="45"/>
      <c r="N109" s="46">
        <f>N110+N111+N112+N113</f>
        <v>134</v>
      </c>
      <c r="O109" s="101"/>
      <c r="P109" s="44"/>
      <c r="Q109" s="54"/>
      <c r="R109" s="52"/>
      <c r="S109" s="44"/>
      <c r="T109" s="53"/>
      <c r="U109" s="55"/>
      <c r="V109" s="44"/>
      <c r="W109" s="53"/>
      <c r="X109" s="55"/>
      <c r="Y109" s="44"/>
      <c r="Z109" s="53"/>
    </row>
    <row r="110" spans="1:26" ht="51.75" customHeight="1">
      <c r="A110" s="252"/>
      <c r="B110" s="506"/>
      <c r="C110" s="260" t="s">
        <v>125</v>
      </c>
      <c r="D110" s="261"/>
      <c r="E110" s="233">
        <v>9</v>
      </c>
      <c r="F110" s="44"/>
      <c r="G110" s="10"/>
      <c r="H110" s="283">
        <v>3</v>
      </c>
      <c r="I110" s="287">
        <f>H110*36</f>
        <v>108</v>
      </c>
      <c r="J110" s="263">
        <f>K110+L110+M110</f>
        <v>36</v>
      </c>
      <c r="K110" s="263">
        <v>9</v>
      </c>
      <c r="L110" s="264">
        <v>27</v>
      </c>
      <c r="M110" s="264"/>
      <c r="N110" s="258">
        <f>I110-J110</f>
        <v>72</v>
      </c>
      <c r="O110" s="52"/>
      <c r="P110" s="44"/>
      <c r="Q110" s="54"/>
      <c r="R110" s="52"/>
      <c r="S110" s="44"/>
      <c r="T110" s="53"/>
      <c r="U110" s="55"/>
      <c r="V110" s="44"/>
      <c r="W110" s="53">
        <v>4</v>
      </c>
      <c r="X110" s="55"/>
      <c r="Y110" s="44"/>
      <c r="Z110" s="53"/>
    </row>
    <row r="111" spans="1:26" ht="53.25" customHeight="1">
      <c r="A111" s="252"/>
      <c r="B111" s="506"/>
      <c r="C111" s="260" t="s">
        <v>125</v>
      </c>
      <c r="D111" s="261"/>
      <c r="E111" s="233">
        <v>10</v>
      </c>
      <c r="F111" s="44"/>
      <c r="G111" s="10"/>
      <c r="H111" s="284">
        <v>1.5</v>
      </c>
      <c r="I111" s="277">
        <f>H111*36</f>
        <v>54</v>
      </c>
      <c r="J111" s="263">
        <f>K111+L111+M111</f>
        <v>30</v>
      </c>
      <c r="K111" s="232">
        <v>15</v>
      </c>
      <c r="L111" s="233">
        <v>15</v>
      </c>
      <c r="M111" s="233"/>
      <c r="N111" s="258">
        <f>I111-J111</f>
        <v>24</v>
      </c>
      <c r="O111" s="52"/>
      <c r="P111" s="44"/>
      <c r="Q111" s="54"/>
      <c r="R111" s="52"/>
      <c r="S111" s="44"/>
      <c r="T111" s="53"/>
      <c r="U111" s="55"/>
      <c r="V111" s="44"/>
      <c r="W111" s="53"/>
      <c r="X111" s="55">
        <v>2</v>
      </c>
      <c r="Y111" s="44"/>
      <c r="Z111" s="53"/>
    </row>
    <row r="112" spans="1:26" ht="47.25" customHeight="1">
      <c r="A112" s="252"/>
      <c r="B112" s="506"/>
      <c r="C112" s="260" t="s">
        <v>125</v>
      </c>
      <c r="D112" s="261"/>
      <c r="E112" s="262"/>
      <c r="F112" s="44"/>
      <c r="G112" s="10"/>
      <c r="H112" s="284">
        <v>1</v>
      </c>
      <c r="I112" s="277">
        <f>H112*36</f>
        <v>36</v>
      </c>
      <c r="J112" s="263">
        <f>K112+L112+M112</f>
        <v>18</v>
      </c>
      <c r="K112" s="232">
        <v>9</v>
      </c>
      <c r="L112" s="233">
        <v>9</v>
      </c>
      <c r="M112" s="233"/>
      <c r="N112" s="258">
        <f>I112-J112</f>
        <v>18</v>
      </c>
      <c r="O112" s="52"/>
      <c r="P112" s="44"/>
      <c r="Q112" s="54"/>
      <c r="R112" s="52"/>
      <c r="S112" s="44"/>
      <c r="T112" s="53"/>
      <c r="U112" s="55"/>
      <c r="V112" s="44"/>
      <c r="W112" s="53"/>
      <c r="X112" s="55"/>
      <c r="Y112" s="44">
        <v>2</v>
      </c>
      <c r="Z112" s="53"/>
    </row>
    <row r="113" spans="1:26" ht="48" customHeight="1">
      <c r="A113" s="252"/>
      <c r="B113" s="506"/>
      <c r="C113" s="260" t="s">
        <v>125</v>
      </c>
      <c r="D113" s="261">
        <v>12</v>
      </c>
      <c r="E113" s="262"/>
      <c r="F113" s="44"/>
      <c r="G113" s="10"/>
      <c r="H113" s="284">
        <v>1</v>
      </c>
      <c r="I113" s="277">
        <f>H113*36</f>
        <v>36</v>
      </c>
      <c r="J113" s="263">
        <f>K113+L113+M113</f>
        <v>16</v>
      </c>
      <c r="K113" s="232">
        <v>8</v>
      </c>
      <c r="L113" s="233">
        <v>8</v>
      </c>
      <c r="M113" s="233"/>
      <c r="N113" s="258">
        <f>I113-J113</f>
        <v>20</v>
      </c>
      <c r="O113" s="52"/>
      <c r="P113" s="44"/>
      <c r="Q113" s="54"/>
      <c r="R113" s="52"/>
      <c r="S113" s="44"/>
      <c r="T113" s="53"/>
      <c r="U113" s="55"/>
      <c r="V113" s="44"/>
      <c r="W113" s="53"/>
      <c r="X113" s="55"/>
      <c r="Y113" s="44"/>
      <c r="Z113" s="53">
        <v>2</v>
      </c>
    </row>
    <row r="114" spans="1:26" ht="33.75" customHeight="1">
      <c r="A114" s="529">
        <v>5</v>
      </c>
      <c r="B114" s="530"/>
      <c r="C114" s="231" t="s">
        <v>119</v>
      </c>
      <c r="D114" s="52">
        <v>9</v>
      </c>
      <c r="E114" s="44"/>
      <c r="F114" s="44"/>
      <c r="G114" s="10"/>
      <c r="H114" s="100">
        <v>3.5</v>
      </c>
      <c r="I114" s="55">
        <f>H114*36</f>
        <v>126</v>
      </c>
      <c r="J114" s="232">
        <f>K114+L114+M114</f>
        <v>45</v>
      </c>
      <c r="K114" s="141">
        <v>27</v>
      </c>
      <c r="L114" s="44">
        <v>9</v>
      </c>
      <c r="M114" s="44">
        <v>9</v>
      </c>
      <c r="N114" s="235">
        <f t="shared" si="28"/>
        <v>81</v>
      </c>
      <c r="O114" s="52"/>
      <c r="P114" s="44"/>
      <c r="Q114" s="54"/>
      <c r="R114" s="52"/>
      <c r="S114" s="44"/>
      <c r="T114" s="53"/>
      <c r="U114" s="55"/>
      <c r="V114" s="44"/>
      <c r="W114" s="54">
        <v>5</v>
      </c>
      <c r="X114" s="52"/>
      <c r="Y114" s="44"/>
      <c r="Z114" s="53"/>
    </row>
    <row r="115" spans="1:26" ht="49.5" customHeight="1">
      <c r="A115" s="223">
        <v>6</v>
      </c>
      <c r="B115" s="531"/>
      <c r="C115" s="231" t="s">
        <v>120</v>
      </c>
      <c r="D115" s="52"/>
      <c r="E115" s="44"/>
      <c r="F115" s="44"/>
      <c r="G115" s="10"/>
      <c r="H115" s="284">
        <f>H116+H119</f>
        <v>5.5</v>
      </c>
      <c r="I115" s="277">
        <f aca="true" t="shared" si="29" ref="I115:N115">I116+I119</f>
        <v>198</v>
      </c>
      <c r="J115" s="232">
        <f t="shared" si="29"/>
        <v>96</v>
      </c>
      <c r="K115" s="232">
        <f t="shared" si="29"/>
        <v>54</v>
      </c>
      <c r="L115" s="232">
        <f t="shared" si="29"/>
        <v>18</v>
      </c>
      <c r="M115" s="232">
        <f t="shared" si="29"/>
        <v>24</v>
      </c>
      <c r="N115" s="244">
        <f t="shared" si="29"/>
        <v>102</v>
      </c>
      <c r="O115" s="52"/>
      <c r="P115" s="44"/>
      <c r="Q115" s="54"/>
      <c r="R115" s="52"/>
      <c r="S115" s="44"/>
      <c r="T115" s="53"/>
      <c r="U115" s="55"/>
      <c r="V115" s="44"/>
      <c r="W115" s="54"/>
      <c r="X115" s="52"/>
      <c r="Y115" s="44"/>
      <c r="Z115" s="53"/>
    </row>
    <row r="116" spans="1:26" ht="51" customHeight="1">
      <c r="A116" s="222" t="s">
        <v>35</v>
      </c>
      <c r="B116" s="530"/>
      <c r="C116" s="231" t="s">
        <v>120</v>
      </c>
      <c r="D116" s="52"/>
      <c r="E116" s="44"/>
      <c r="F116" s="44"/>
      <c r="G116" s="10"/>
      <c r="H116" s="284">
        <f aca="true" t="shared" si="30" ref="H116:N116">H117+H118</f>
        <v>4.5</v>
      </c>
      <c r="I116" s="277">
        <f t="shared" si="30"/>
        <v>162</v>
      </c>
      <c r="J116" s="232">
        <f t="shared" si="30"/>
        <v>81</v>
      </c>
      <c r="K116" s="232">
        <f t="shared" si="30"/>
        <v>54</v>
      </c>
      <c r="L116" s="232">
        <f t="shared" si="30"/>
        <v>18</v>
      </c>
      <c r="M116" s="232">
        <f t="shared" si="30"/>
        <v>9</v>
      </c>
      <c r="N116" s="234">
        <f t="shared" si="30"/>
        <v>81</v>
      </c>
      <c r="O116" s="52"/>
      <c r="P116" s="44"/>
      <c r="Q116" s="54"/>
      <c r="R116" s="52"/>
      <c r="S116" s="44"/>
      <c r="T116" s="53"/>
      <c r="U116" s="55"/>
      <c r="V116" s="44"/>
      <c r="W116" s="54"/>
      <c r="X116" s="52"/>
      <c r="Y116" s="44"/>
      <c r="Z116" s="53"/>
    </row>
    <row r="117" spans="1:26" ht="50.25" customHeight="1">
      <c r="A117" s="222"/>
      <c r="B117" s="530"/>
      <c r="C117" s="231" t="s">
        <v>120</v>
      </c>
      <c r="D117" s="52"/>
      <c r="E117" s="44"/>
      <c r="F117" s="44"/>
      <c r="G117" s="10"/>
      <c r="H117" s="284">
        <v>2</v>
      </c>
      <c r="I117" s="277">
        <f>H117*36</f>
        <v>72</v>
      </c>
      <c r="J117" s="232">
        <f>K117+L117+M117</f>
        <v>45</v>
      </c>
      <c r="K117" s="232">
        <v>27</v>
      </c>
      <c r="L117" s="233">
        <v>9</v>
      </c>
      <c r="M117" s="233">
        <v>9</v>
      </c>
      <c r="N117" s="235">
        <f t="shared" si="28"/>
        <v>27</v>
      </c>
      <c r="O117" s="52"/>
      <c r="P117" s="44"/>
      <c r="Q117" s="54"/>
      <c r="R117" s="52"/>
      <c r="S117" s="44"/>
      <c r="T117" s="53"/>
      <c r="U117" s="55"/>
      <c r="V117" s="44">
        <v>5</v>
      </c>
      <c r="W117" s="54"/>
      <c r="X117" s="52"/>
      <c r="Y117" s="44"/>
      <c r="Z117" s="53"/>
    </row>
    <row r="118" spans="1:26" ht="51.75" customHeight="1">
      <c r="A118" s="222"/>
      <c r="B118" s="530"/>
      <c r="C118" s="231" t="s">
        <v>120</v>
      </c>
      <c r="D118" s="52">
        <v>9</v>
      </c>
      <c r="E118" s="44"/>
      <c r="F118" s="44"/>
      <c r="G118" s="10"/>
      <c r="H118" s="284">
        <v>2.5</v>
      </c>
      <c r="I118" s="277">
        <f>H118*36</f>
        <v>90</v>
      </c>
      <c r="J118" s="232">
        <f>K118+L118+M118</f>
        <v>36</v>
      </c>
      <c r="K118" s="232">
        <v>27</v>
      </c>
      <c r="L118" s="233">
        <v>9</v>
      </c>
      <c r="M118" s="233"/>
      <c r="N118" s="235">
        <f t="shared" si="28"/>
        <v>54</v>
      </c>
      <c r="O118" s="52"/>
      <c r="P118" s="44"/>
      <c r="Q118" s="54"/>
      <c r="R118" s="52"/>
      <c r="S118" s="44"/>
      <c r="T118" s="53"/>
      <c r="U118" s="55"/>
      <c r="V118" s="44"/>
      <c r="W118" s="54">
        <v>4</v>
      </c>
      <c r="X118" s="52"/>
      <c r="Y118" s="44"/>
      <c r="Z118" s="53"/>
    </row>
    <row r="119" spans="1:26" ht="65.25" customHeight="1">
      <c r="A119" s="222" t="s">
        <v>36</v>
      </c>
      <c r="B119" s="530"/>
      <c r="C119" s="231" t="s">
        <v>121</v>
      </c>
      <c r="D119" s="52"/>
      <c r="E119" s="44"/>
      <c r="F119" s="44"/>
      <c r="G119" s="10">
        <v>10</v>
      </c>
      <c r="H119" s="284">
        <v>1</v>
      </c>
      <c r="I119" s="277">
        <f>H119*36</f>
        <v>36</v>
      </c>
      <c r="J119" s="232">
        <f>K119+L119+M119</f>
        <v>15</v>
      </c>
      <c r="K119" s="232"/>
      <c r="L119" s="233"/>
      <c r="M119" s="233">
        <v>15</v>
      </c>
      <c r="N119" s="235">
        <f>I119-J119</f>
        <v>21</v>
      </c>
      <c r="O119" s="52"/>
      <c r="P119" s="44"/>
      <c r="Q119" s="54"/>
      <c r="R119" s="52"/>
      <c r="S119" s="44"/>
      <c r="T119" s="53"/>
      <c r="U119" s="55"/>
      <c r="V119" s="44"/>
      <c r="W119" s="54"/>
      <c r="X119" s="52">
        <v>1</v>
      </c>
      <c r="Y119" s="44"/>
      <c r="Z119" s="53"/>
    </row>
    <row r="120" spans="1:26" ht="20.25" customHeight="1">
      <c r="A120" s="52">
        <v>7</v>
      </c>
      <c r="B120" s="506"/>
      <c r="C120" s="20" t="s">
        <v>63</v>
      </c>
      <c r="D120" s="52">
        <v>7</v>
      </c>
      <c r="E120" s="44"/>
      <c r="F120" s="44"/>
      <c r="G120" s="10"/>
      <c r="H120" s="284">
        <v>6</v>
      </c>
      <c r="I120" s="279">
        <f>H120*36</f>
        <v>216</v>
      </c>
      <c r="J120" s="88">
        <f>K120+L120+M120</f>
        <v>90</v>
      </c>
      <c r="K120" s="141">
        <v>60</v>
      </c>
      <c r="L120" s="44">
        <v>15</v>
      </c>
      <c r="M120" s="44">
        <v>15</v>
      </c>
      <c r="N120" s="235">
        <f t="shared" si="28"/>
        <v>126</v>
      </c>
      <c r="O120" s="52"/>
      <c r="P120" s="44"/>
      <c r="Q120" s="54"/>
      <c r="R120" s="52"/>
      <c r="S120" s="44"/>
      <c r="T120" s="53"/>
      <c r="U120" s="55">
        <v>6</v>
      </c>
      <c r="V120" s="44"/>
      <c r="W120" s="54"/>
      <c r="X120" s="52"/>
      <c r="Y120" s="44"/>
      <c r="Z120" s="53"/>
    </row>
    <row r="121" spans="1:26" ht="19.5" customHeight="1">
      <c r="A121" s="224">
        <v>8</v>
      </c>
      <c r="B121" s="512"/>
      <c r="C121" s="231" t="s">
        <v>122</v>
      </c>
      <c r="D121" s="21"/>
      <c r="E121" s="44"/>
      <c r="F121" s="44"/>
      <c r="G121" s="12"/>
      <c r="H121" s="284">
        <f aca="true" t="shared" si="31" ref="H121:N121">H122+H123</f>
        <v>6.5</v>
      </c>
      <c r="I121" s="280">
        <f t="shared" si="31"/>
        <v>234</v>
      </c>
      <c r="J121" s="237">
        <f t="shared" si="31"/>
        <v>108</v>
      </c>
      <c r="K121" s="237">
        <f t="shared" si="31"/>
        <v>60</v>
      </c>
      <c r="L121" s="237">
        <f t="shared" si="31"/>
        <v>15</v>
      </c>
      <c r="M121" s="237">
        <f t="shared" si="31"/>
        <v>33</v>
      </c>
      <c r="N121" s="242">
        <f t="shared" si="31"/>
        <v>126</v>
      </c>
      <c r="O121" s="102"/>
      <c r="P121" s="44"/>
      <c r="Q121" s="54"/>
      <c r="R121" s="52"/>
      <c r="S121" s="44"/>
      <c r="T121" s="53"/>
      <c r="U121" s="55"/>
      <c r="V121" s="44"/>
      <c r="W121" s="54"/>
      <c r="X121" s="52"/>
      <c r="Y121" s="44"/>
      <c r="Z121" s="53"/>
    </row>
    <row r="122" spans="1:26" ht="19.5" customHeight="1">
      <c r="A122" s="225" t="s">
        <v>154</v>
      </c>
      <c r="B122" s="511"/>
      <c r="C122" s="231" t="s">
        <v>122</v>
      </c>
      <c r="D122" s="52">
        <v>10</v>
      </c>
      <c r="E122" s="44"/>
      <c r="F122" s="44"/>
      <c r="G122" s="10"/>
      <c r="H122" s="284">
        <v>5</v>
      </c>
      <c r="I122" s="280">
        <f>H122*36</f>
        <v>180</v>
      </c>
      <c r="J122" s="238">
        <f>K122+L122+M122</f>
        <v>90</v>
      </c>
      <c r="K122" s="238">
        <v>60</v>
      </c>
      <c r="L122" s="237">
        <v>15</v>
      </c>
      <c r="M122" s="237">
        <v>15</v>
      </c>
      <c r="N122" s="235">
        <f t="shared" si="28"/>
        <v>90</v>
      </c>
      <c r="O122" s="52"/>
      <c r="P122" s="44"/>
      <c r="Q122" s="54"/>
      <c r="R122" s="52"/>
      <c r="S122" s="44"/>
      <c r="T122" s="53"/>
      <c r="U122" s="55"/>
      <c r="V122" s="44"/>
      <c r="W122" s="54"/>
      <c r="X122" s="52">
        <v>6</v>
      </c>
      <c r="Y122" s="44"/>
      <c r="Z122" s="53"/>
    </row>
    <row r="123" spans="1:26" ht="35.25" customHeight="1" thickBot="1">
      <c r="A123" s="225" t="s">
        <v>155</v>
      </c>
      <c r="B123" s="532"/>
      <c r="C123" s="231" t="s">
        <v>123</v>
      </c>
      <c r="D123" s="52"/>
      <c r="E123" s="44"/>
      <c r="F123" s="44">
        <v>11</v>
      </c>
      <c r="G123" s="10"/>
      <c r="H123" s="285">
        <v>1.5</v>
      </c>
      <c r="I123" s="281">
        <f>H123*36</f>
        <v>54</v>
      </c>
      <c r="J123" s="238">
        <f>K123+L123+M123</f>
        <v>18</v>
      </c>
      <c r="K123" s="240"/>
      <c r="L123" s="239"/>
      <c r="M123" s="239">
        <v>18</v>
      </c>
      <c r="N123" s="241">
        <f t="shared" si="28"/>
        <v>36</v>
      </c>
      <c r="O123" s="52"/>
      <c r="P123" s="44"/>
      <c r="Q123" s="54"/>
      <c r="R123" s="52"/>
      <c r="S123" s="44"/>
      <c r="T123" s="53"/>
      <c r="U123" s="55"/>
      <c r="V123" s="44"/>
      <c r="W123" s="54"/>
      <c r="X123" s="52"/>
      <c r="Y123" s="44">
        <v>2</v>
      </c>
      <c r="Z123" s="53"/>
    </row>
    <row r="124" spans="1:26" ht="16.5" thickBot="1">
      <c r="A124" s="818" t="s">
        <v>224</v>
      </c>
      <c r="B124" s="819"/>
      <c r="C124" s="820"/>
      <c r="D124" s="393"/>
      <c r="E124" s="394"/>
      <c r="F124" s="394"/>
      <c r="G124" s="395"/>
      <c r="H124" s="108">
        <f>H98+H101+H106+H109+H114+H115+H120+H121</f>
        <v>42</v>
      </c>
      <c r="I124" s="42">
        <f aca="true" t="shared" si="32" ref="I124:N124">I98+I101+I106+I109+I114+I115+I120+I121</f>
        <v>1512</v>
      </c>
      <c r="J124" s="185">
        <f t="shared" si="32"/>
        <v>640</v>
      </c>
      <c r="K124" s="185">
        <f t="shared" si="32"/>
        <v>369</v>
      </c>
      <c r="L124" s="185">
        <f t="shared" si="32"/>
        <v>160</v>
      </c>
      <c r="M124" s="185">
        <f t="shared" si="32"/>
        <v>111</v>
      </c>
      <c r="N124" s="186">
        <f t="shared" si="32"/>
        <v>872</v>
      </c>
      <c r="O124" s="42"/>
      <c r="P124" s="185"/>
      <c r="Q124" s="186"/>
      <c r="R124" s="42"/>
      <c r="S124" s="185"/>
      <c r="T124" s="186"/>
      <c r="U124" s="42">
        <f aca="true" t="shared" si="33" ref="U124:Z124">SUM(U98:U123)</f>
        <v>6</v>
      </c>
      <c r="V124" s="185">
        <f t="shared" si="33"/>
        <v>8</v>
      </c>
      <c r="W124" s="186">
        <f t="shared" si="33"/>
        <v>21</v>
      </c>
      <c r="X124" s="42">
        <f t="shared" si="33"/>
        <v>13</v>
      </c>
      <c r="Y124" s="185">
        <f t="shared" si="33"/>
        <v>6</v>
      </c>
      <c r="Z124" s="186">
        <f t="shared" si="33"/>
        <v>5</v>
      </c>
    </row>
    <row r="125" spans="1:26" ht="18.75" customHeight="1" thickBot="1">
      <c r="A125" s="821" t="s">
        <v>225</v>
      </c>
      <c r="B125" s="822"/>
      <c r="C125" s="822"/>
      <c r="D125" s="822"/>
      <c r="E125" s="822"/>
      <c r="F125" s="822"/>
      <c r="G125" s="822"/>
      <c r="H125" s="822"/>
      <c r="I125" s="822"/>
      <c r="J125" s="822"/>
      <c r="K125" s="822"/>
      <c r="L125" s="822"/>
      <c r="M125" s="822"/>
      <c r="N125" s="822"/>
      <c r="O125" s="822"/>
      <c r="P125" s="822"/>
      <c r="Q125" s="822"/>
      <c r="R125" s="822"/>
      <c r="S125" s="822"/>
      <c r="T125" s="822"/>
      <c r="U125" s="822"/>
      <c r="V125" s="822"/>
      <c r="W125" s="822"/>
      <c r="X125" s="822"/>
      <c r="Y125" s="822"/>
      <c r="Z125" s="823"/>
    </row>
    <row r="126" spans="1:26" ht="32.25" customHeight="1">
      <c r="A126" s="71">
        <v>1</v>
      </c>
      <c r="B126" s="516"/>
      <c r="C126" s="67" t="s">
        <v>131</v>
      </c>
      <c r="D126" s="145"/>
      <c r="E126" s="149">
        <v>6</v>
      </c>
      <c r="F126" s="146"/>
      <c r="G126" s="73"/>
      <c r="H126" s="157">
        <v>3</v>
      </c>
      <c r="I126" s="147">
        <f aca="true" t="shared" si="34" ref="I126:I132">H126*36</f>
        <v>108</v>
      </c>
      <c r="J126" s="110"/>
      <c r="K126" s="148"/>
      <c r="L126" s="149"/>
      <c r="M126" s="149"/>
      <c r="N126" s="72"/>
      <c r="O126" s="76"/>
      <c r="P126" s="77"/>
      <c r="Q126" s="31"/>
      <c r="R126" s="76"/>
      <c r="S126" s="77"/>
      <c r="T126" s="31"/>
      <c r="U126" s="76"/>
      <c r="V126" s="77"/>
      <c r="W126" s="31"/>
      <c r="X126" s="76"/>
      <c r="Y126" s="77"/>
      <c r="Z126" s="31"/>
    </row>
    <row r="127" spans="1:26" ht="33" customHeight="1">
      <c r="A127" s="52">
        <v>2</v>
      </c>
      <c r="B127" s="506"/>
      <c r="C127" s="61" t="s">
        <v>66</v>
      </c>
      <c r="D127" s="121"/>
      <c r="E127" s="133">
        <v>7</v>
      </c>
      <c r="F127" s="122"/>
      <c r="G127" s="12"/>
      <c r="H127" s="134">
        <v>4.5</v>
      </c>
      <c r="I127" s="147">
        <f t="shared" si="34"/>
        <v>162</v>
      </c>
      <c r="J127" s="88"/>
      <c r="K127" s="132"/>
      <c r="L127" s="133"/>
      <c r="M127" s="133"/>
      <c r="N127" s="53"/>
      <c r="O127" s="17"/>
      <c r="P127" s="2"/>
      <c r="Q127" s="13"/>
      <c r="R127" s="17"/>
      <c r="S127" s="2"/>
      <c r="T127" s="13"/>
      <c r="U127" s="17"/>
      <c r="V127" s="2"/>
      <c r="W127" s="13"/>
      <c r="X127" s="17"/>
      <c r="Y127" s="2"/>
      <c r="Z127" s="13"/>
    </row>
    <row r="128" spans="1:26" ht="34.5" customHeight="1">
      <c r="A128" s="52">
        <v>3</v>
      </c>
      <c r="B128" s="506"/>
      <c r="C128" s="61" t="s">
        <v>67</v>
      </c>
      <c r="D128" s="121"/>
      <c r="E128" s="133">
        <v>10</v>
      </c>
      <c r="F128" s="122"/>
      <c r="G128" s="12"/>
      <c r="H128" s="134">
        <v>3</v>
      </c>
      <c r="I128" s="147">
        <f t="shared" si="34"/>
        <v>108</v>
      </c>
      <c r="J128" s="88"/>
      <c r="K128" s="132"/>
      <c r="L128" s="133"/>
      <c r="M128" s="133"/>
      <c r="N128" s="53"/>
      <c r="O128" s="17"/>
      <c r="P128" s="2"/>
      <c r="Q128" s="13"/>
      <c r="R128" s="17"/>
      <c r="S128" s="2"/>
      <c r="T128" s="13"/>
      <c r="U128" s="17"/>
      <c r="V128" s="2"/>
      <c r="W128" s="13"/>
      <c r="X128" s="17"/>
      <c r="Y128" s="2"/>
      <c r="Z128" s="13"/>
    </row>
    <row r="129" spans="1:26" ht="19.5" customHeight="1">
      <c r="A129" s="52">
        <v>4</v>
      </c>
      <c r="B129" s="506"/>
      <c r="C129" s="61" t="s">
        <v>25</v>
      </c>
      <c r="D129" s="121"/>
      <c r="E129" s="122"/>
      <c r="F129" s="122"/>
      <c r="G129" s="12"/>
      <c r="H129" s="134">
        <f>H130+H131</f>
        <v>4</v>
      </c>
      <c r="I129" s="147">
        <f>I130+I131</f>
        <v>144</v>
      </c>
      <c r="J129" s="88"/>
      <c r="K129" s="132"/>
      <c r="L129" s="133"/>
      <c r="M129" s="133"/>
      <c r="N129" s="53"/>
      <c r="O129" s="17"/>
      <c r="P129" s="2"/>
      <c r="Q129" s="13"/>
      <c r="R129" s="17"/>
      <c r="S129" s="2"/>
      <c r="T129" s="13"/>
      <c r="U129" s="17"/>
      <c r="V129" s="2"/>
      <c r="W129" s="13"/>
      <c r="X129" s="17"/>
      <c r="Y129" s="2"/>
      <c r="Z129" s="13"/>
    </row>
    <row r="130" spans="1:26" ht="32.25" customHeight="1">
      <c r="A130" s="52"/>
      <c r="B130" s="506"/>
      <c r="C130" s="61" t="s">
        <v>170</v>
      </c>
      <c r="D130" s="121"/>
      <c r="E130" s="122"/>
      <c r="F130" s="122"/>
      <c r="G130" s="12"/>
      <c r="H130" s="134">
        <v>3</v>
      </c>
      <c r="I130" s="123">
        <f t="shared" si="34"/>
        <v>108</v>
      </c>
      <c r="J130" s="88"/>
      <c r="K130" s="132"/>
      <c r="L130" s="133"/>
      <c r="M130" s="133"/>
      <c r="N130" s="53"/>
      <c r="O130" s="17"/>
      <c r="P130" s="2"/>
      <c r="Q130" s="13"/>
      <c r="R130" s="17"/>
      <c r="S130" s="2"/>
      <c r="T130" s="13"/>
      <c r="U130" s="17"/>
      <c r="V130" s="2"/>
      <c r="W130" s="13"/>
      <c r="X130" s="17"/>
      <c r="Y130" s="2"/>
      <c r="Z130" s="13"/>
    </row>
    <row r="131" spans="1:26" ht="33" customHeight="1">
      <c r="A131" s="78"/>
      <c r="B131" s="519"/>
      <c r="C131" s="61" t="s">
        <v>171</v>
      </c>
      <c r="D131" s="142"/>
      <c r="E131" s="80">
        <v>12</v>
      </c>
      <c r="F131" s="143"/>
      <c r="G131" s="40"/>
      <c r="H131" s="158">
        <v>1</v>
      </c>
      <c r="I131" s="123">
        <f t="shared" si="34"/>
        <v>36</v>
      </c>
      <c r="J131" s="120"/>
      <c r="K131" s="79"/>
      <c r="L131" s="80"/>
      <c r="M131" s="80"/>
      <c r="N131" s="106"/>
      <c r="O131" s="17"/>
      <c r="P131" s="2"/>
      <c r="Q131" s="13"/>
      <c r="R131" s="17"/>
      <c r="S131" s="2"/>
      <c r="T131" s="13"/>
      <c r="U131" s="17"/>
      <c r="V131" s="2"/>
      <c r="W131" s="13"/>
      <c r="X131" s="17"/>
      <c r="Y131" s="2"/>
      <c r="Z131" s="13"/>
    </row>
    <row r="132" spans="1:26" ht="16.5" thickBot="1">
      <c r="A132" s="78">
        <v>5</v>
      </c>
      <c r="B132" s="519"/>
      <c r="C132" s="247" t="s">
        <v>21</v>
      </c>
      <c r="D132" s="142"/>
      <c r="E132" s="143"/>
      <c r="F132" s="143"/>
      <c r="G132" s="40"/>
      <c r="H132" s="158">
        <v>7.5</v>
      </c>
      <c r="I132" s="123">
        <f t="shared" si="34"/>
        <v>270</v>
      </c>
      <c r="J132" s="120"/>
      <c r="K132" s="79"/>
      <c r="L132" s="80"/>
      <c r="M132" s="80"/>
      <c r="N132" s="106"/>
      <c r="O132" s="16"/>
      <c r="P132" s="18"/>
      <c r="Q132" s="24"/>
      <c r="R132" s="16"/>
      <c r="S132" s="18"/>
      <c r="T132" s="24"/>
      <c r="U132" s="16"/>
      <c r="V132" s="18"/>
      <c r="W132" s="24"/>
      <c r="X132" s="16"/>
      <c r="Y132" s="18"/>
      <c r="Z132" s="24"/>
    </row>
    <row r="133" spans="1:26" ht="16.5" thickBot="1">
      <c r="A133" s="818" t="s">
        <v>226</v>
      </c>
      <c r="B133" s="819"/>
      <c r="C133" s="820"/>
      <c r="D133" s="393"/>
      <c r="E133" s="394"/>
      <c r="F133" s="394"/>
      <c r="G133" s="395"/>
      <c r="H133" s="108">
        <f>H126+H127+H128+H129+H132</f>
        <v>22</v>
      </c>
      <c r="I133" s="248">
        <f>I126+I127+I128+I129+I132</f>
        <v>792</v>
      </c>
      <c r="J133" s="249"/>
      <c r="K133" s="249"/>
      <c r="L133" s="249"/>
      <c r="M133" s="249"/>
      <c r="N133" s="250"/>
      <c r="O133" s="187"/>
      <c r="P133" s="188"/>
      <c r="Q133" s="189"/>
      <c r="R133" s="187"/>
      <c r="S133" s="188"/>
      <c r="T133" s="189"/>
      <c r="U133" s="42"/>
      <c r="V133" s="185"/>
      <c r="W133" s="186"/>
      <c r="X133" s="42"/>
      <c r="Y133" s="185"/>
      <c r="Z133" s="186"/>
    </row>
    <row r="134" spans="1:26" ht="18.75" customHeight="1" thickBot="1">
      <c r="A134" s="821" t="s">
        <v>227</v>
      </c>
      <c r="B134" s="822"/>
      <c r="C134" s="822"/>
      <c r="D134" s="822"/>
      <c r="E134" s="822"/>
      <c r="F134" s="822"/>
      <c r="G134" s="822"/>
      <c r="H134" s="822"/>
      <c r="I134" s="822"/>
      <c r="J134" s="822"/>
      <c r="K134" s="822"/>
      <c r="L134" s="822"/>
      <c r="M134" s="822"/>
      <c r="N134" s="822"/>
      <c r="O134" s="822"/>
      <c r="P134" s="822"/>
      <c r="Q134" s="822"/>
      <c r="R134" s="822"/>
      <c r="S134" s="822"/>
      <c r="T134" s="822"/>
      <c r="U134" s="822"/>
      <c r="V134" s="822"/>
      <c r="W134" s="822"/>
      <c r="X134" s="822"/>
      <c r="Y134" s="822"/>
      <c r="Z134" s="823"/>
    </row>
    <row r="135" spans="1:26" ht="34.5" customHeight="1" thickBot="1">
      <c r="A135" s="389">
        <v>1</v>
      </c>
      <c r="B135" s="205"/>
      <c r="C135" s="251" t="s">
        <v>24</v>
      </c>
      <c r="D135" s="150"/>
      <c r="E135" s="151"/>
      <c r="F135" s="151"/>
      <c r="G135" s="152"/>
      <c r="H135" s="399">
        <v>1.5</v>
      </c>
      <c r="I135" s="52">
        <f>H135*36</f>
        <v>54</v>
      </c>
      <c r="J135" s="153"/>
      <c r="K135" s="153"/>
      <c r="L135" s="154"/>
      <c r="M135" s="154"/>
      <c r="N135" s="155"/>
      <c r="O135" s="25"/>
      <c r="P135" s="245"/>
      <c r="Q135" s="246"/>
      <c r="R135" s="25"/>
      <c r="S135" s="245"/>
      <c r="T135" s="246"/>
      <c r="U135" s="25"/>
      <c r="V135" s="245"/>
      <c r="W135" s="246"/>
      <c r="X135" s="25"/>
      <c r="Y135" s="245"/>
      <c r="Z135" s="246"/>
    </row>
    <row r="136" spans="1:26" ht="16.5" thickBot="1">
      <c r="A136" s="836" t="s">
        <v>228</v>
      </c>
      <c r="B136" s="837"/>
      <c r="C136" s="837"/>
      <c r="D136" s="396"/>
      <c r="E136" s="397"/>
      <c r="F136" s="397"/>
      <c r="G136" s="398"/>
      <c r="H136" s="108">
        <f>H135</f>
        <v>1.5</v>
      </c>
      <c r="I136" s="42">
        <f>I135</f>
        <v>54</v>
      </c>
      <c r="J136" s="201"/>
      <c r="K136" s="201"/>
      <c r="L136" s="201"/>
      <c r="M136" s="201"/>
      <c r="N136" s="202"/>
      <c r="O136" s="243"/>
      <c r="P136" s="201"/>
      <c r="Q136" s="202"/>
      <c r="R136" s="243"/>
      <c r="S136" s="201"/>
      <c r="T136" s="202"/>
      <c r="U136" s="243"/>
      <c r="V136" s="201"/>
      <c r="W136" s="202"/>
      <c r="X136" s="243"/>
      <c r="Y136" s="201"/>
      <c r="Z136" s="202"/>
    </row>
    <row r="137" spans="1:26" ht="16.5" thickBot="1">
      <c r="A137" s="850" t="s">
        <v>163</v>
      </c>
      <c r="B137" s="851"/>
      <c r="C137" s="852"/>
      <c r="D137" s="393"/>
      <c r="E137" s="394"/>
      <c r="F137" s="394"/>
      <c r="G137" s="395"/>
      <c r="H137" s="156">
        <f>H41+H96+H124+H133+H136</f>
        <v>215</v>
      </c>
      <c r="I137" s="42">
        <f>I41+I96+I124+I133+I136</f>
        <v>7740</v>
      </c>
      <c r="J137" s="185"/>
      <c r="K137" s="185"/>
      <c r="L137" s="185"/>
      <c r="M137" s="185"/>
      <c r="N137" s="186"/>
      <c r="O137" s="42">
        <f aca="true" t="shared" si="35" ref="O137:Z137">O41+O96+O124+O133+O136</f>
        <v>28</v>
      </c>
      <c r="P137" s="185">
        <f t="shared" si="35"/>
        <v>30</v>
      </c>
      <c r="Q137" s="186">
        <f t="shared" si="35"/>
        <v>30</v>
      </c>
      <c r="R137" s="42">
        <f t="shared" si="35"/>
        <v>30</v>
      </c>
      <c r="S137" s="185">
        <f t="shared" si="35"/>
        <v>30</v>
      </c>
      <c r="T137" s="186">
        <f t="shared" si="35"/>
        <v>26</v>
      </c>
      <c r="U137" s="42">
        <f t="shared" si="35"/>
        <v>21</v>
      </c>
      <c r="V137" s="185">
        <f t="shared" si="35"/>
        <v>20</v>
      </c>
      <c r="W137" s="186">
        <f t="shared" si="35"/>
        <v>23</v>
      </c>
      <c r="X137" s="42">
        <f t="shared" si="35"/>
        <v>17</v>
      </c>
      <c r="Y137" s="185">
        <f t="shared" si="35"/>
        <v>13</v>
      </c>
      <c r="Z137" s="186">
        <f t="shared" si="35"/>
        <v>9</v>
      </c>
    </row>
    <row r="138" spans="1:26" ht="18" customHeight="1" thickBot="1">
      <c r="A138" s="815" t="s">
        <v>83</v>
      </c>
      <c r="B138" s="816"/>
      <c r="C138" s="816"/>
      <c r="D138" s="816"/>
      <c r="E138" s="816"/>
      <c r="F138" s="816"/>
      <c r="G138" s="816"/>
      <c r="H138" s="816"/>
      <c r="I138" s="816"/>
      <c r="J138" s="816"/>
      <c r="K138" s="816"/>
      <c r="L138" s="816"/>
      <c r="M138" s="816"/>
      <c r="N138" s="816"/>
      <c r="O138" s="816"/>
      <c r="P138" s="816"/>
      <c r="Q138" s="816"/>
      <c r="R138" s="816"/>
      <c r="S138" s="816"/>
      <c r="T138" s="816"/>
      <c r="U138" s="816"/>
      <c r="V138" s="816"/>
      <c r="W138" s="816"/>
      <c r="X138" s="816"/>
      <c r="Y138" s="816"/>
      <c r="Z138" s="817"/>
    </row>
    <row r="139" spans="1:26" ht="18.75" customHeight="1" thickBot="1">
      <c r="A139" s="815" t="s">
        <v>84</v>
      </c>
      <c r="B139" s="816"/>
      <c r="C139" s="816"/>
      <c r="D139" s="816"/>
      <c r="E139" s="816"/>
      <c r="F139" s="816"/>
      <c r="G139" s="816"/>
      <c r="H139" s="816"/>
      <c r="I139" s="816"/>
      <c r="J139" s="816"/>
      <c r="K139" s="816"/>
      <c r="L139" s="816"/>
      <c r="M139" s="816"/>
      <c r="N139" s="816"/>
      <c r="O139" s="816"/>
      <c r="P139" s="816"/>
      <c r="Q139" s="816"/>
      <c r="R139" s="816"/>
      <c r="S139" s="816"/>
      <c r="T139" s="816"/>
      <c r="U139" s="816"/>
      <c r="V139" s="816"/>
      <c r="W139" s="816"/>
      <c r="X139" s="816"/>
      <c r="Y139" s="816"/>
      <c r="Z139" s="817"/>
    </row>
    <row r="140" spans="1:26" ht="18.75" customHeight="1">
      <c r="A140" s="533">
        <v>1</v>
      </c>
      <c r="B140" s="534"/>
      <c r="C140" s="253" t="s">
        <v>124</v>
      </c>
      <c r="D140" s="254"/>
      <c r="E140" s="535">
        <v>9</v>
      </c>
      <c r="F140" s="256"/>
      <c r="G140" s="257"/>
      <c r="H140" s="382">
        <v>1.5</v>
      </c>
      <c r="I140" s="277">
        <f>H140*36</f>
        <v>54</v>
      </c>
      <c r="J140" s="232">
        <f>K140+L140+M140</f>
        <v>27</v>
      </c>
      <c r="K140" s="535">
        <v>18</v>
      </c>
      <c r="L140" s="535">
        <v>9</v>
      </c>
      <c r="M140" s="255"/>
      <c r="N140" s="258">
        <f>I140-J140</f>
        <v>27</v>
      </c>
      <c r="O140" s="434"/>
      <c r="P140" s="90"/>
      <c r="Q140" s="299"/>
      <c r="R140" s="89"/>
      <c r="S140" s="90"/>
      <c r="T140" s="91"/>
      <c r="U140" s="424"/>
      <c r="V140" s="90"/>
      <c r="W140" s="91">
        <v>3</v>
      </c>
      <c r="X140" s="89"/>
      <c r="Y140" s="90"/>
      <c r="Z140" s="91"/>
    </row>
    <row r="141" spans="1:26" ht="15.75">
      <c r="A141" s="17">
        <v>2</v>
      </c>
      <c r="B141" s="512"/>
      <c r="C141" s="19" t="s">
        <v>44</v>
      </c>
      <c r="D141" s="21"/>
      <c r="E141" s="44">
        <v>1</v>
      </c>
      <c r="F141" s="44"/>
      <c r="G141" s="12"/>
      <c r="H141" s="289">
        <v>1.5</v>
      </c>
      <c r="I141" s="277">
        <f>H141*36</f>
        <v>54</v>
      </c>
      <c r="J141" s="88">
        <f>K141+L141+M141</f>
        <v>20</v>
      </c>
      <c r="K141" s="132">
        <v>14</v>
      </c>
      <c r="L141" s="133"/>
      <c r="M141" s="133">
        <v>6</v>
      </c>
      <c r="N141" s="53">
        <f>I141-J141</f>
        <v>34</v>
      </c>
      <c r="O141" s="101">
        <v>1.5</v>
      </c>
      <c r="P141" s="44"/>
      <c r="Q141" s="54"/>
      <c r="R141" s="52"/>
      <c r="S141" s="44"/>
      <c r="T141" s="53"/>
      <c r="U141" s="55"/>
      <c r="V141" s="44"/>
      <c r="W141" s="53"/>
      <c r="X141" s="55"/>
      <c r="Y141" s="44"/>
      <c r="Z141" s="53"/>
    </row>
    <row r="142" spans="1:26" ht="19.5" customHeight="1">
      <c r="A142" s="252">
        <v>3</v>
      </c>
      <c r="B142" s="536"/>
      <c r="C142" s="265" t="s">
        <v>126</v>
      </c>
      <c r="D142" s="261"/>
      <c r="E142" s="262"/>
      <c r="F142" s="44"/>
      <c r="G142" s="10"/>
      <c r="H142" s="284">
        <f>H143+H144</f>
        <v>1</v>
      </c>
      <c r="I142" s="277">
        <f>I143+I144</f>
        <v>36</v>
      </c>
      <c r="J142" s="232">
        <f>J143+J144</f>
        <v>17</v>
      </c>
      <c r="K142" s="232">
        <f>K143+K144</f>
        <v>9</v>
      </c>
      <c r="L142" s="232">
        <f>L143+L144</f>
        <v>8</v>
      </c>
      <c r="M142" s="232"/>
      <c r="N142" s="266">
        <f>N143+N144</f>
        <v>19</v>
      </c>
      <c r="O142" s="52"/>
      <c r="P142" s="44"/>
      <c r="Q142" s="54"/>
      <c r="R142" s="52"/>
      <c r="S142" s="44"/>
      <c r="T142" s="53"/>
      <c r="U142" s="55"/>
      <c r="V142" s="44"/>
      <c r="W142" s="53"/>
      <c r="X142" s="55"/>
      <c r="Y142" s="44"/>
      <c r="Z142" s="53"/>
    </row>
    <row r="143" spans="1:26" ht="20.25" customHeight="1">
      <c r="A143" s="252"/>
      <c r="B143" s="536"/>
      <c r="C143" s="265" t="s">
        <v>126</v>
      </c>
      <c r="D143" s="261"/>
      <c r="E143" s="262"/>
      <c r="F143" s="44"/>
      <c r="G143" s="10"/>
      <c r="H143" s="284">
        <v>0.5</v>
      </c>
      <c r="I143" s="277">
        <f aca="true" t="shared" si="36" ref="I143:I148">H143*36</f>
        <v>18</v>
      </c>
      <c r="J143" s="232">
        <f aca="true" t="shared" si="37" ref="J143:J148">K143+L143+M143</f>
        <v>9</v>
      </c>
      <c r="K143" s="232">
        <v>9</v>
      </c>
      <c r="L143" s="233"/>
      <c r="M143" s="233"/>
      <c r="N143" s="219">
        <f aca="true" t="shared" si="38" ref="N143:N148">I143-J143</f>
        <v>9</v>
      </c>
      <c r="O143" s="52"/>
      <c r="P143" s="44"/>
      <c r="Q143" s="54"/>
      <c r="R143" s="52"/>
      <c r="S143" s="44"/>
      <c r="T143" s="53"/>
      <c r="U143" s="55"/>
      <c r="V143" s="44"/>
      <c r="W143" s="53"/>
      <c r="X143" s="55"/>
      <c r="Y143" s="44">
        <v>1</v>
      </c>
      <c r="Z143" s="53"/>
    </row>
    <row r="144" spans="1:26" ht="15.75" customHeight="1">
      <c r="A144" s="537"/>
      <c r="B144" s="538"/>
      <c r="C144" s="265" t="s">
        <v>126</v>
      </c>
      <c r="D144" s="261"/>
      <c r="E144" s="233">
        <v>12</v>
      </c>
      <c r="F144" s="44"/>
      <c r="G144" s="10"/>
      <c r="H144" s="284">
        <v>0.5</v>
      </c>
      <c r="I144" s="277">
        <f t="shared" si="36"/>
        <v>18</v>
      </c>
      <c r="J144" s="232">
        <f t="shared" si="37"/>
        <v>8</v>
      </c>
      <c r="K144" s="232"/>
      <c r="L144" s="233">
        <v>8</v>
      </c>
      <c r="M144" s="233"/>
      <c r="N144" s="219">
        <f t="shared" si="38"/>
        <v>10</v>
      </c>
      <c r="O144" s="52"/>
      <c r="P144" s="44"/>
      <c r="Q144" s="54"/>
      <c r="R144" s="52"/>
      <c r="S144" s="44"/>
      <c r="T144" s="53"/>
      <c r="U144" s="55"/>
      <c r="V144" s="44"/>
      <c r="W144" s="53"/>
      <c r="X144" s="55"/>
      <c r="Y144" s="44"/>
      <c r="Z144" s="53">
        <v>1</v>
      </c>
    </row>
    <row r="145" spans="1:26" ht="51" customHeight="1">
      <c r="A145" s="539">
        <v>4</v>
      </c>
      <c r="B145" s="538"/>
      <c r="C145" s="265" t="s">
        <v>127</v>
      </c>
      <c r="D145" s="261"/>
      <c r="E145" s="233">
        <v>8</v>
      </c>
      <c r="F145" s="44"/>
      <c r="G145" s="10"/>
      <c r="H145" s="284">
        <v>1.5</v>
      </c>
      <c r="I145" s="277">
        <f t="shared" si="36"/>
        <v>54</v>
      </c>
      <c r="J145" s="232">
        <f t="shared" si="37"/>
        <v>27</v>
      </c>
      <c r="K145" s="232">
        <v>18</v>
      </c>
      <c r="L145" s="233"/>
      <c r="M145" s="233">
        <v>9</v>
      </c>
      <c r="N145" s="219">
        <f t="shared" si="38"/>
        <v>27</v>
      </c>
      <c r="O145" s="52"/>
      <c r="P145" s="44"/>
      <c r="Q145" s="54"/>
      <c r="R145" s="52"/>
      <c r="S145" s="44"/>
      <c r="T145" s="53"/>
      <c r="U145" s="55"/>
      <c r="V145" s="44">
        <v>3</v>
      </c>
      <c r="W145" s="53"/>
      <c r="X145" s="55"/>
      <c r="Y145" s="44"/>
      <c r="Z145" s="53"/>
    </row>
    <row r="146" spans="1:26" ht="65.25" customHeight="1">
      <c r="A146" s="252">
        <v>5</v>
      </c>
      <c r="B146" s="536"/>
      <c r="C146" s="260" t="s">
        <v>128</v>
      </c>
      <c r="D146" s="261"/>
      <c r="E146" s="233">
        <v>10</v>
      </c>
      <c r="F146" s="44"/>
      <c r="G146" s="10"/>
      <c r="H146" s="284">
        <v>2.5</v>
      </c>
      <c r="I146" s="277">
        <f t="shared" si="36"/>
        <v>90</v>
      </c>
      <c r="J146" s="232">
        <f t="shared" si="37"/>
        <v>45</v>
      </c>
      <c r="K146" s="232">
        <v>30</v>
      </c>
      <c r="L146" s="233"/>
      <c r="M146" s="233">
        <v>15</v>
      </c>
      <c r="N146" s="219">
        <f t="shared" si="38"/>
        <v>45</v>
      </c>
      <c r="O146" s="52"/>
      <c r="P146" s="44"/>
      <c r="Q146" s="54"/>
      <c r="R146" s="52"/>
      <c r="S146" s="44"/>
      <c r="T146" s="53"/>
      <c r="U146" s="55"/>
      <c r="V146" s="44"/>
      <c r="W146" s="53"/>
      <c r="X146" s="55">
        <v>3</v>
      </c>
      <c r="Y146" s="44"/>
      <c r="Z146" s="53"/>
    </row>
    <row r="147" spans="1:26" ht="34.5" customHeight="1">
      <c r="A147" s="252">
        <v>6</v>
      </c>
      <c r="B147" s="536"/>
      <c r="C147" s="260" t="s">
        <v>129</v>
      </c>
      <c r="D147" s="261"/>
      <c r="E147" s="233">
        <v>12</v>
      </c>
      <c r="F147" s="44"/>
      <c r="G147" s="10"/>
      <c r="H147" s="284">
        <v>1.5</v>
      </c>
      <c r="I147" s="277">
        <f t="shared" si="36"/>
        <v>54</v>
      </c>
      <c r="J147" s="232">
        <f t="shared" si="37"/>
        <v>32</v>
      </c>
      <c r="K147" s="232">
        <v>24</v>
      </c>
      <c r="L147" s="233"/>
      <c r="M147" s="233">
        <v>8</v>
      </c>
      <c r="N147" s="219">
        <f t="shared" si="38"/>
        <v>22</v>
      </c>
      <c r="O147" s="52"/>
      <c r="P147" s="44"/>
      <c r="Q147" s="54"/>
      <c r="R147" s="52"/>
      <c r="S147" s="44"/>
      <c r="T147" s="53"/>
      <c r="U147" s="55"/>
      <c r="V147" s="44"/>
      <c r="W147" s="53"/>
      <c r="X147" s="55"/>
      <c r="Y147" s="44"/>
      <c r="Z147" s="53">
        <v>4</v>
      </c>
    </row>
    <row r="148" spans="1:26" ht="53.25" customHeight="1" thickBot="1">
      <c r="A148" s="540">
        <v>7</v>
      </c>
      <c r="B148" s="541"/>
      <c r="C148" s="267" t="s">
        <v>130</v>
      </c>
      <c r="D148" s="268"/>
      <c r="E148" s="270">
        <v>12</v>
      </c>
      <c r="F148" s="44"/>
      <c r="G148" s="10"/>
      <c r="H148" s="290">
        <v>1.5</v>
      </c>
      <c r="I148" s="288">
        <f t="shared" si="36"/>
        <v>54</v>
      </c>
      <c r="J148" s="232">
        <f t="shared" si="37"/>
        <v>32</v>
      </c>
      <c r="K148" s="269">
        <v>24</v>
      </c>
      <c r="L148" s="270">
        <v>8</v>
      </c>
      <c r="M148" s="270"/>
      <c r="N148" s="219">
        <f t="shared" si="38"/>
        <v>22</v>
      </c>
      <c r="O148" s="52"/>
      <c r="P148" s="44"/>
      <c r="Q148" s="54"/>
      <c r="R148" s="52"/>
      <c r="S148" s="44"/>
      <c r="T148" s="53"/>
      <c r="U148" s="55"/>
      <c r="V148" s="44"/>
      <c r="W148" s="53"/>
      <c r="X148" s="55"/>
      <c r="Y148" s="44"/>
      <c r="Z148" s="53">
        <v>4</v>
      </c>
    </row>
    <row r="149" spans="1:26" ht="16.5" thickBot="1">
      <c r="A149" s="850" t="s">
        <v>165</v>
      </c>
      <c r="B149" s="851"/>
      <c r="C149" s="852"/>
      <c r="D149" s="393"/>
      <c r="E149" s="394"/>
      <c r="F149" s="394"/>
      <c r="G149" s="395"/>
      <c r="H149" s="108">
        <f>H140+H141+H142+H145+H146+H147+H148</f>
        <v>11</v>
      </c>
      <c r="I149" s="42">
        <f aca="true" t="shared" si="39" ref="I149:N149">I140+I141+I142+I145+I146+I147+I148</f>
        <v>396</v>
      </c>
      <c r="J149" s="185">
        <f t="shared" si="39"/>
        <v>200</v>
      </c>
      <c r="K149" s="185">
        <f t="shared" si="39"/>
        <v>137</v>
      </c>
      <c r="L149" s="185">
        <f t="shared" si="39"/>
        <v>25</v>
      </c>
      <c r="M149" s="185">
        <f t="shared" si="39"/>
        <v>38</v>
      </c>
      <c r="N149" s="186">
        <f t="shared" si="39"/>
        <v>196</v>
      </c>
      <c r="O149" s="243">
        <f>SUM(O140:O148)</f>
        <v>1.5</v>
      </c>
      <c r="P149" s="185"/>
      <c r="Q149" s="186"/>
      <c r="R149" s="42"/>
      <c r="S149" s="185"/>
      <c r="T149" s="186"/>
      <c r="U149" s="42"/>
      <c r="V149" s="185">
        <f>SUM(V140:V148)</f>
        <v>3</v>
      </c>
      <c r="W149" s="186">
        <f>SUM(W140:W148)</f>
        <v>3</v>
      </c>
      <c r="X149" s="42">
        <f>SUM(X140:X148)</f>
        <v>3</v>
      </c>
      <c r="Y149" s="185">
        <f>SUM(Y140:Y148)</f>
        <v>1</v>
      </c>
      <c r="Z149" s="186">
        <f>SUM(Z140:Z148)</f>
        <v>9</v>
      </c>
    </row>
    <row r="150" spans="1:26" ht="18.75" customHeight="1" thickBot="1">
      <c r="A150" s="790" t="s">
        <v>85</v>
      </c>
      <c r="B150" s="791"/>
      <c r="C150" s="791"/>
      <c r="D150" s="791"/>
      <c r="E150" s="791"/>
      <c r="F150" s="791"/>
      <c r="G150" s="791"/>
      <c r="H150" s="791"/>
      <c r="I150" s="791"/>
      <c r="J150" s="791"/>
      <c r="K150" s="791"/>
      <c r="L150" s="791"/>
      <c r="M150" s="791"/>
      <c r="N150" s="791"/>
      <c r="O150" s="791"/>
      <c r="P150" s="791"/>
      <c r="Q150" s="791"/>
      <c r="R150" s="791"/>
      <c r="S150" s="791"/>
      <c r="T150" s="791"/>
      <c r="U150" s="791"/>
      <c r="V150" s="791"/>
      <c r="W150" s="791"/>
      <c r="X150" s="791"/>
      <c r="Y150" s="791"/>
      <c r="Z150" s="792"/>
    </row>
    <row r="151" spans="1:26" ht="18.75" customHeight="1" thickBot="1">
      <c r="A151" s="790" t="s">
        <v>86</v>
      </c>
      <c r="B151" s="791"/>
      <c r="C151" s="791"/>
      <c r="D151" s="791"/>
      <c r="E151" s="791"/>
      <c r="F151" s="791"/>
      <c r="G151" s="791"/>
      <c r="H151" s="791"/>
      <c r="I151" s="791"/>
      <c r="J151" s="791"/>
      <c r="K151" s="791"/>
      <c r="L151" s="791"/>
      <c r="M151" s="791"/>
      <c r="N151" s="791"/>
      <c r="O151" s="791"/>
      <c r="P151" s="791"/>
      <c r="Q151" s="791"/>
      <c r="R151" s="791"/>
      <c r="S151" s="791"/>
      <c r="T151" s="791"/>
      <c r="U151" s="791"/>
      <c r="V151" s="791"/>
      <c r="W151" s="791"/>
      <c r="X151" s="791"/>
      <c r="Y151" s="791"/>
      <c r="Z151" s="792"/>
    </row>
    <row r="152" spans="1:26" ht="35.25" customHeight="1">
      <c r="A152" s="853" t="s">
        <v>133</v>
      </c>
      <c r="B152" s="854"/>
      <c r="C152" s="855"/>
      <c r="D152" s="542"/>
      <c r="E152" s="367">
        <v>6</v>
      </c>
      <c r="F152" s="543"/>
      <c r="G152" s="544"/>
      <c r="H152" s="293">
        <v>2</v>
      </c>
      <c r="I152" s="291">
        <f>H152*36</f>
        <v>72</v>
      </c>
      <c r="J152" s="51">
        <f>K152+L152+M152</f>
        <v>27</v>
      </c>
      <c r="K152" s="51">
        <v>18</v>
      </c>
      <c r="L152" s="51"/>
      <c r="M152" s="51">
        <v>9</v>
      </c>
      <c r="N152" s="68">
        <f>I152-J152</f>
        <v>45</v>
      </c>
      <c r="O152" s="546"/>
      <c r="P152" s="547"/>
      <c r="Q152" s="548"/>
      <c r="R152" s="546"/>
      <c r="S152" s="547"/>
      <c r="T152" s="548">
        <v>3</v>
      </c>
      <c r="U152" s="546"/>
      <c r="V152" s="547"/>
      <c r="W152" s="549"/>
      <c r="X152" s="291"/>
      <c r="Y152" s="547"/>
      <c r="Z152" s="549"/>
    </row>
    <row r="153" spans="1:26" ht="36" customHeight="1" thickBot="1">
      <c r="A153" s="865" t="s">
        <v>132</v>
      </c>
      <c r="B153" s="866"/>
      <c r="C153" s="867"/>
      <c r="D153" s="550"/>
      <c r="E153" s="368">
        <v>8</v>
      </c>
      <c r="F153" s="551"/>
      <c r="G153" s="552"/>
      <c r="H153" s="294">
        <v>2</v>
      </c>
      <c r="I153" s="292">
        <f>H153*36</f>
        <v>72</v>
      </c>
      <c r="J153" s="50">
        <f>K153+L153+M153</f>
        <v>27</v>
      </c>
      <c r="K153" s="50">
        <v>18</v>
      </c>
      <c r="L153" s="50"/>
      <c r="M153" s="50">
        <v>9</v>
      </c>
      <c r="N153" s="66">
        <f>I153-J153</f>
        <v>45</v>
      </c>
      <c r="O153" s="553"/>
      <c r="P153" s="57"/>
      <c r="Q153" s="554"/>
      <c r="R153" s="553"/>
      <c r="S153" s="57"/>
      <c r="T153" s="554"/>
      <c r="U153" s="553"/>
      <c r="V153" s="57">
        <v>3</v>
      </c>
      <c r="W153" s="555"/>
      <c r="X153" s="556"/>
      <c r="Y153" s="57"/>
      <c r="Z153" s="555"/>
    </row>
    <row r="154" spans="1:26" ht="16.5" thickBot="1">
      <c r="A154" s="850" t="s">
        <v>166</v>
      </c>
      <c r="B154" s="851"/>
      <c r="C154" s="852"/>
      <c r="D154" s="383"/>
      <c r="E154" s="384"/>
      <c r="F154" s="384"/>
      <c r="G154" s="385"/>
      <c r="H154" s="108">
        <f aca="true" t="shared" si="40" ref="H154:N154">H152+H153</f>
        <v>4</v>
      </c>
      <c r="I154" s="282">
        <f t="shared" si="40"/>
        <v>144</v>
      </c>
      <c r="J154" s="185">
        <f t="shared" si="40"/>
        <v>54</v>
      </c>
      <c r="K154" s="185">
        <f t="shared" si="40"/>
        <v>36</v>
      </c>
      <c r="L154" s="185"/>
      <c r="M154" s="185">
        <f t="shared" si="40"/>
        <v>18</v>
      </c>
      <c r="N154" s="186">
        <f t="shared" si="40"/>
        <v>90</v>
      </c>
      <c r="O154" s="187"/>
      <c r="P154" s="188"/>
      <c r="Q154" s="189"/>
      <c r="R154" s="187"/>
      <c r="S154" s="188"/>
      <c r="T154" s="186">
        <f>SUM(T152:T153)</f>
        <v>3</v>
      </c>
      <c r="U154" s="42"/>
      <c r="V154" s="185">
        <f>SUM(V152:V153)</f>
        <v>3</v>
      </c>
      <c r="W154" s="189"/>
      <c r="X154" s="187"/>
      <c r="Y154" s="188"/>
      <c r="Z154" s="189"/>
    </row>
    <row r="155" spans="1:26" ht="18" customHeight="1">
      <c r="A155" s="606">
        <v>1</v>
      </c>
      <c r="B155" s="557"/>
      <c r="C155" s="558" t="s">
        <v>180</v>
      </c>
      <c r="D155" s="559"/>
      <c r="E155" s="560">
        <v>8</v>
      </c>
      <c r="F155" s="561"/>
      <c r="G155" s="562"/>
      <c r="H155" s="563">
        <v>2</v>
      </c>
      <c r="I155" s="564">
        <f>H155*36</f>
        <v>72</v>
      </c>
      <c r="J155" s="565">
        <f>K155+L155+M155</f>
        <v>27</v>
      </c>
      <c r="K155" s="565">
        <v>18</v>
      </c>
      <c r="L155" s="565"/>
      <c r="M155" s="566">
        <v>9</v>
      </c>
      <c r="N155" s="567">
        <f>I155-J155</f>
        <v>45</v>
      </c>
      <c r="O155" s="569"/>
      <c r="P155" s="570"/>
      <c r="Q155" s="568"/>
      <c r="R155" s="571"/>
      <c r="S155" s="449"/>
      <c r="T155" s="572"/>
      <c r="U155" s="452"/>
      <c r="V155" s="573">
        <v>3</v>
      </c>
      <c r="W155" s="451"/>
      <c r="X155" s="449"/>
      <c r="Y155" s="450"/>
      <c r="Z155" s="451"/>
    </row>
    <row r="156" spans="1:26" ht="16.5" customHeight="1">
      <c r="A156" s="574">
        <v>2</v>
      </c>
      <c r="B156" s="575"/>
      <c r="C156" s="453" t="s">
        <v>37</v>
      </c>
      <c r="D156" s="454"/>
      <c r="E156" s="455">
        <v>6</v>
      </c>
      <c r="F156" s="455"/>
      <c r="G156" s="576"/>
      <c r="H156" s="577">
        <v>2</v>
      </c>
      <c r="I156" s="578">
        <f>H156*36</f>
        <v>72</v>
      </c>
      <c r="J156" s="456">
        <f>K156+L156+M156</f>
        <v>27</v>
      </c>
      <c r="K156" s="456">
        <v>18</v>
      </c>
      <c r="L156" s="456"/>
      <c r="M156" s="51">
        <v>9</v>
      </c>
      <c r="N156" s="579">
        <f aca="true" t="shared" si="41" ref="N156:N164">I156-J156</f>
        <v>45</v>
      </c>
      <c r="O156" s="71"/>
      <c r="P156" s="38"/>
      <c r="Q156" s="72"/>
      <c r="R156" s="69"/>
      <c r="S156" s="44"/>
      <c r="T156" s="54">
        <v>3</v>
      </c>
      <c r="U156" s="52"/>
      <c r="V156" s="44"/>
      <c r="W156" s="53"/>
      <c r="X156" s="55"/>
      <c r="Y156" s="44"/>
      <c r="Z156" s="53"/>
    </row>
    <row r="157" spans="1:26" ht="19.5" customHeight="1">
      <c r="A157" s="574">
        <v>3</v>
      </c>
      <c r="B157" s="580"/>
      <c r="C157" s="41" t="s">
        <v>74</v>
      </c>
      <c r="D157" s="78"/>
      <c r="E157" s="28">
        <v>6</v>
      </c>
      <c r="F157" s="28"/>
      <c r="G157" s="581"/>
      <c r="H157" s="119">
        <v>2</v>
      </c>
      <c r="I157" s="545">
        <f aca="true" t="shared" si="42" ref="I157:I164">H157*36</f>
        <v>72</v>
      </c>
      <c r="J157" s="51">
        <f aca="true" t="shared" si="43" ref="J157:J164">K157+L157+M157</f>
        <v>27</v>
      </c>
      <c r="K157" s="79">
        <v>18</v>
      </c>
      <c r="L157" s="80"/>
      <c r="M157" s="80">
        <v>9</v>
      </c>
      <c r="N157" s="579">
        <f t="shared" si="41"/>
        <v>45</v>
      </c>
      <c r="O157" s="84"/>
      <c r="P157" s="82"/>
      <c r="Q157" s="85"/>
      <c r="R157" s="81"/>
      <c r="S157" s="82"/>
      <c r="T157" s="83">
        <v>3</v>
      </c>
      <c r="U157" s="84"/>
      <c r="V157" s="82"/>
      <c r="W157" s="85"/>
      <c r="X157" s="81"/>
      <c r="Y157" s="82"/>
      <c r="Z157" s="85"/>
    </row>
    <row r="158" spans="1:26" ht="16.5" customHeight="1">
      <c r="A158" s="507">
        <v>4</v>
      </c>
      <c r="B158" s="582"/>
      <c r="C158" s="61" t="s">
        <v>38</v>
      </c>
      <c r="D158" s="65"/>
      <c r="E158" s="44">
        <v>6</v>
      </c>
      <c r="F158" s="44"/>
      <c r="G158" s="583"/>
      <c r="H158" s="100">
        <v>1</v>
      </c>
      <c r="I158" s="545">
        <f t="shared" si="42"/>
        <v>36</v>
      </c>
      <c r="J158" s="51">
        <f t="shared" si="43"/>
        <v>12</v>
      </c>
      <c r="K158" s="44">
        <v>8</v>
      </c>
      <c r="L158" s="44"/>
      <c r="M158" s="44">
        <v>4</v>
      </c>
      <c r="N158" s="579">
        <f t="shared" si="41"/>
        <v>24</v>
      </c>
      <c r="O158" s="52"/>
      <c r="P158" s="44"/>
      <c r="Q158" s="53"/>
      <c r="R158" s="55"/>
      <c r="S158" s="44"/>
      <c r="T158" s="54">
        <v>1.5</v>
      </c>
      <c r="U158" s="52"/>
      <c r="V158" s="44"/>
      <c r="W158" s="53"/>
      <c r="X158" s="55"/>
      <c r="Y158" s="44"/>
      <c r="Z158" s="53"/>
    </row>
    <row r="159" spans="1:26" ht="17.25" customHeight="1">
      <c r="A159" s="507">
        <v>5</v>
      </c>
      <c r="B159" s="582"/>
      <c r="C159" s="61" t="s">
        <v>75</v>
      </c>
      <c r="D159" s="65"/>
      <c r="E159" s="44">
        <v>6</v>
      </c>
      <c r="F159" s="44"/>
      <c r="G159" s="583"/>
      <c r="H159" s="100">
        <v>2</v>
      </c>
      <c r="I159" s="545">
        <f t="shared" si="42"/>
        <v>72</v>
      </c>
      <c r="J159" s="51">
        <f t="shared" si="43"/>
        <v>27</v>
      </c>
      <c r="K159" s="57">
        <v>18</v>
      </c>
      <c r="L159" s="57"/>
      <c r="M159" s="57">
        <v>9</v>
      </c>
      <c r="N159" s="579">
        <f t="shared" si="41"/>
        <v>45</v>
      </c>
      <c r="O159" s="52"/>
      <c r="P159" s="44"/>
      <c r="Q159" s="53"/>
      <c r="R159" s="55"/>
      <c r="S159" s="44"/>
      <c r="T159" s="54">
        <v>3</v>
      </c>
      <c r="U159" s="52"/>
      <c r="V159" s="44"/>
      <c r="W159" s="53"/>
      <c r="X159" s="55"/>
      <c r="Y159" s="44"/>
      <c r="Z159" s="53"/>
    </row>
    <row r="160" spans="1:26" ht="18" customHeight="1">
      <c r="A160" s="507">
        <v>6</v>
      </c>
      <c r="B160" s="582"/>
      <c r="C160" s="49" t="s">
        <v>41</v>
      </c>
      <c r="D160" s="14"/>
      <c r="E160" s="47">
        <v>8</v>
      </c>
      <c r="F160" s="47"/>
      <c r="G160" s="4"/>
      <c r="H160" s="100">
        <v>2</v>
      </c>
      <c r="I160" s="545">
        <f t="shared" si="42"/>
        <v>72</v>
      </c>
      <c r="J160" s="51">
        <f t="shared" si="43"/>
        <v>27</v>
      </c>
      <c r="K160" s="1">
        <v>18</v>
      </c>
      <c r="L160" s="3"/>
      <c r="M160" s="1">
        <v>9</v>
      </c>
      <c r="N160" s="579">
        <f t="shared" si="41"/>
        <v>45</v>
      </c>
      <c r="O160" s="14"/>
      <c r="P160" s="3"/>
      <c r="Q160" s="11"/>
      <c r="R160" s="508"/>
      <c r="S160" s="1"/>
      <c r="T160" s="4"/>
      <c r="U160" s="14"/>
      <c r="V160" s="1">
        <v>3</v>
      </c>
      <c r="W160" s="425"/>
      <c r="X160" s="15"/>
      <c r="Y160" s="3"/>
      <c r="Z160" s="11"/>
    </row>
    <row r="161" spans="1:26" ht="18" customHeight="1">
      <c r="A161" s="507">
        <v>7</v>
      </c>
      <c r="B161" s="582"/>
      <c r="C161" s="49" t="s">
        <v>40</v>
      </c>
      <c r="D161" s="52"/>
      <c r="E161" s="44">
        <v>6</v>
      </c>
      <c r="F161" s="44"/>
      <c r="G161" s="584"/>
      <c r="H161" s="100">
        <v>2</v>
      </c>
      <c r="I161" s="545">
        <f t="shared" si="42"/>
        <v>72</v>
      </c>
      <c r="J161" s="51">
        <f t="shared" si="43"/>
        <v>27</v>
      </c>
      <c r="K161" s="57">
        <v>18</v>
      </c>
      <c r="L161" s="57"/>
      <c r="M161" s="57">
        <v>9</v>
      </c>
      <c r="N161" s="579">
        <f t="shared" si="41"/>
        <v>45</v>
      </c>
      <c r="O161" s="52"/>
      <c r="P161" s="44"/>
      <c r="Q161" s="53"/>
      <c r="R161" s="55"/>
      <c r="S161" s="44"/>
      <c r="T161" s="54">
        <v>3</v>
      </c>
      <c r="U161" s="52"/>
      <c r="V161" s="44"/>
      <c r="W161" s="53"/>
      <c r="X161" s="55"/>
      <c r="Y161" s="44"/>
      <c r="Z161" s="53"/>
    </row>
    <row r="162" spans="1:26" ht="18" customHeight="1">
      <c r="A162" s="507">
        <v>8</v>
      </c>
      <c r="B162" s="582"/>
      <c r="C162" s="61" t="s">
        <v>134</v>
      </c>
      <c r="D162" s="14"/>
      <c r="E162" s="1">
        <v>6</v>
      </c>
      <c r="F162" s="1"/>
      <c r="G162" s="4"/>
      <c r="H162" s="100">
        <v>1</v>
      </c>
      <c r="I162" s="545">
        <f t="shared" si="42"/>
        <v>36</v>
      </c>
      <c r="J162" s="51">
        <f t="shared" si="43"/>
        <v>12</v>
      </c>
      <c r="K162" s="1">
        <v>8</v>
      </c>
      <c r="L162" s="1"/>
      <c r="M162" s="1">
        <v>4</v>
      </c>
      <c r="N162" s="579">
        <f t="shared" si="41"/>
        <v>24</v>
      </c>
      <c r="O162" s="14"/>
      <c r="P162" s="3"/>
      <c r="Q162" s="11"/>
      <c r="R162" s="15"/>
      <c r="S162" s="3"/>
      <c r="T162" s="426">
        <v>1.5</v>
      </c>
      <c r="U162" s="14"/>
      <c r="V162" s="5"/>
      <c r="W162" s="11"/>
      <c r="X162" s="15"/>
      <c r="Y162" s="3"/>
      <c r="Z162" s="11"/>
    </row>
    <row r="163" spans="1:26" ht="18.75" customHeight="1">
      <c r="A163" s="507">
        <v>9</v>
      </c>
      <c r="B163" s="582"/>
      <c r="C163" s="49" t="s">
        <v>42</v>
      </c>
      <c r="D163" s="52"/>
      <c r="E163" s="44">
        <v>8</v>
      </c>
      <c r="F163" s="44"/>
      <c r="G163" s="584"/>
      <c r="H163" s="100">
        <v>2</v>
      </c>
      <c r="I163" s="545">
        <f t="shared" si="42"/>
        <v>72</v>
      </c>
      <c r="J163" s="51">
        <f t="shared" si="43"/>
        <v>27</v>
      </c>
      <c r="K163" s="57">
        <v>18</v>
      </c>
      <c r="L163" s="57"/>
      <c r="M163" s="57">
        <v>9</v>
      </c>
      <c r="N163" s="579">
        <f t="shared" si="41"/>
        <v>45</v>
      </c>
      <c r="O163" s="52"/>
      <c r="P163" s="44"/>
      <c r="Q163" s="53"/>
      <c r="R163" s="55"/>
      <c r="S163" s="44"/>
      <c r="T163" s="54"/>
      <c r="U163" s="52"/>
      <c r="V163" s="44">
        <v>3</v>
      </c>
      <c r="W163" s="53"/>
      <c r="X163" s="55"/>
      <c r="Y163" s="44"/>
      <c r="Z163" s="53"/>
    </row>
    <row r="164" spans="1:26" ht="34.5" customHeight="1" thickBot="1">
      <c r="A164" s="585">
        <v>10</v>
      </c>
      <c r="B164" s="586"/>
      <c r="C164" s="400" t="s">
        <v>164</v>
      </c>
      <c r="D164" s="92"/>
      <c r="E164" s="37">
        <v>8</v>
      </c>
      <c r="F164" s="37"/>
      <c r="G164" s="587"/>
      <c r="H164" s="275">
        <v>2</v>
      </c>
      <c r="I164" s="292">
        <f t="shared" si="42"/>
        <v>72</v>
      </c>
      <c r="J164" s="401">
        <f t="shared" si="43"/>
        <v>27</v>
      </c>
      <c r="K164" s="401">
        <v>18</v>
      </c>
      <c r="L164" s="401"/>
      <c r="M164" s="401">
        <v>9</v>
      </c>
      <c r="N164" s="588">
        <f t="shared" si="41"/>
        <v>45</v>
      </c>
      <c r="O164" s="589"/>
      <c r="P164" s="590"/>
      <c r="Q164" s="591"/>
      <c r="R164" s="428"/>
      <c r="S164" s="427"/>
      <c r="T164" s="106"/>
      <c r="U164" s="428"/>
      <c r="V164" s="427">
        <v>3</v>
      </c>
      <c r="W164" s="429"/>
      <c r="X164" s="428"/>
      <c r="Y164" s="427"/>
      <c r="Z164" s="429"/>
    </row>
    <row r="165" spans="1:26" ht="16.5" customHeight="1" thickBot="1">
      <c r="A165" s="790" t="s">
        <v>135</v>
      </c>
      <c r="B165" s="791"/>
      <c r="C165" s="791"/>
      <c r="D165" s="791"/>
      <c r="E165" s="791"/>
      <c r="F165" s="791"/>
      <c r="G165" s="791"/>
      <c r="H165" s="791"/>
      <c r="I165" s="791"/>
      <c r="J165" s="791"/>
      <c r="K165" s="791"/>
      <c r="L165" s="791"/>
      <c r="M165" s="791"/>
      <c r="N165" s="791"/>
      <c r="O165" s="791"/>
      <c r="P165" s="791"/>
      <c r="Q165" s="791"/>
      <c r="R165" s="791"/>
      <c r="S165" s="791"/>
      <c r="T165" s="791"/>
      <c r="U165" s="791"/>
      <c r="V165" s="791"/>
      <c r="W165" s="791"/>
      <c r="X165" s="791"/>
      <c r="Y165" s="791"/>
      <c r="Z165" s="792"/>
    </row>
    <row r="166" spans="1:26" ht="46.5" customHeight="1">
      <c r="A166" s="839" t="s">
        <v>138</v>
      </c>
      <c r="B166" s="839"/>
      <c r="C166" s="839"/>
      <c r="D166" s="271"/>
      <c r="E166" s="295" t="s">
        <v>137</v>
      </c>
      <c r="F166" s="77"/>
      <c r="G166" s="31"/>
      <c r="H166" s="272">
        <v>6</v>
      </c>
      <c r="I166" s="76">
        <f>H166*36</f>
        <v>216</v>
      </c>
      <c r="J166" s="124">
        <f>K166+L166+M166</f>
        <v>90</v>
      </c>
      <c r="K166" s="77">
        <v>45</v>
      </c>
      <c r="L166" s="77">
        <v>45</v>
      </c>
      <c r="M166" s="77"/>
      <c r="N166" s="273">
        <f>I166-J166</f>
        <v>126</v>
      </c>
      <c r="O166" s="76"/>
      <c r="P166" s="77"/>
      <c r="Q166" s="31"/>
      <c r="R166" s="76"/>
      <c r="S166" s="77"/>
      <c r="T166" s="86"/>
      <c r="U166" s="76"/>
      <c r="V166" s="77"/>
      <c r="W166" s="31"/>
      <c r="X166" s="87">
        <v>6</v>
      </c>
      <c r="Y166" s="77"/>
      <c r="Z166" s="31"/>
    </row>
    <row r="167" spans="1:26" ht="38.25" customHeight="1" thickBot="1">
      <c r="A167" s="840" t="s">
        <v>139</v>
      </c>
      <c r="B167" s="840"/>
      <c r="C167" s="840"/>
      <c r="D167" s="16"/>
      <c r="E167" s="18" t="s">
        <v>136</v>
      </c>
      <c r="F167" s="18"/>
      <c r="G167" s="24"/>
      <c r="H167" s="275">
        <v>4</v>
      </c>
      <c r="I167" s="16">
        <f>H167*36</f>
        <v>144</v>
      </c>
      <c r="J167" s="211">
        <f>K167+L167+M167</f>
        <v>54</v>
      </c>
      <c r="K167" s="18">
        <v>36</v>
      </c>
      <c r="L167" s="18"/>
      <c r="M167" s="18">
        <v>18</v>
      </c>
      <c r="N167" s="274">
        <f>I167-J167</f>
        <v>90</v>
      </c>
      <c r="O167" s="32"/>
      <c r="P167" s="29"/>
      <c r="Q167" s="30"/>
      <c r="R167" s="32"/>
      <c r="S167" s="29"/>
      <c r="T167" s="27"/>
      <c r="U167" s="32"/>
      <c r="V167" s="29"/>
      <c r="W167" s="30"/>
      <c r="X167" s="592"/>
      <c r="Y167" s="50">
        <v>6</v>
      </c>
      <c r="Z167" s="30"/>
    </row>
    <row r="168" spans="1:26" ht="16.5" thickBot="1">
      <c r="A168" s="850" t="s">
        <v>167</v>
      </c>
      <c r="B168" s="851"/>
      <c r="C168" s="852"/>
      <c r="D168" s="393"/>
      <c r="E168" s="394"/>
      <c r="F168" s="394"/>
      <c r="G168" s="395"/>
      <c r="H168" s="108">
        <f aca="true" t="shared" si="44" ref="H168:N168">H166+H167</f>
        <v>10</v>
      </c>
      <c r="I168" s="42">
        <f t="shared" si="44"/>
        <v>360</v>
      </c>
      <c r="J168" s="185">
        <f t="shared" si="44"/>
        <v>144</v>
      </c>
      <c r="K168" s="185">
        <f t="shared" si="44"/>
        <v>81</v>
      </c>
      <c r="L168" s="185">
        <f t="shared" si="44"/>
        <v>45</v>
      </c>
      <c r="M168" s="185">
        <f t="shared" si="44"/>
        <v>18</v>
      </c>
      <c r="N168" s="186">
        <f t="shared" si="44"/>
        <v>216</v>
      </c>
      <c r="O168" s="25"/>
      <c r="P168" s="245"/>
      <c r="Q168" s="246"/>
      <c r="R168" s="25"/>
      <c r="S168" s="245"/>
      <c r="T168" s="246"/>
      <c r="U168" s="25"/>
      <c r="V168" s="245"/>
      <c r="W168" s="246"/>
      <c r="X168" s="25">
        <f>SUM(X166:X167)</f>
        <v>6</v>
      </c>
      <c r="Y168" s="245">
        <f>SUM(Y166:Y167)</f>
        <v>6</v>
      </c>
      <c r="Z168" s="246"/>
    </row>
    <row r="169" spans="1:26" ht="16.5" thickBot="1">
      <c r="A169" s="815" t="s">
        <v>140</v>
      </c>
      <c r="B169" s="816"/>
      <c r="C169" s="816"/>
      <c r="D169" s="816"/>
      <c r="E169" s="816"/>
      <c r="F169" s="816"/>
      <c r="G169" s="816"/>
      <c r="H169" s="816"/>
      <c r="I169" s="816"/>
      <c r="J169" s="816"/>
      <c r="K169" s="816"/>
      <c r="L169" s="816"/>
      <c r="M169" s="816"/>
      <c r="N169" s="816"/>
      <c r="O169" s="816"/>
      <c r="P169" s="816"/>
      <c r="Q169" s="816"/>
      <c r="R169" s="816"/>
      <c r="S169" s="816"/>
      <c r="T169" s="816"/>
      <c r="U169" s="816"/>
      <c r="V169" s="816"/>
      <c r="W169" s="816"/>
      <c r="X169" s="816"/>
      <c r="Y169" s="816"/>
      <c r="Z169" s="817"/>
    </row>
    <row r="170" spans="1:26" ht="50.25" customHeight="1">
      <c r="A170" s="71">
        <v>1</v>
      </c>
      <c r="B170" s="598"/>
      <c r="C170" s="599" t="s">
        <v>141</v>
      </c>
      <c r="D170" s="71"/>
      <c r="E170" s="38">
        <v>10</v>
      </c>
      <c r="F170" s="38"/>
      <c r="G170" s="33"/>
      <c r="H170" s="157">
        <v>2</v>
      </c>
      <c r="I170" s="71">
        <f>H170*36</f>
        <v>72</v>
      </c>
      <c r="J170" s="110">
        <f>K170+L170+M170</f>
        <v>30</v>
      </c>
      <c r="K170" s="159">
        <v>15</v>
      </c>
      <c r="L170" s="38">
        <v>15</v>
      </c>
      <c r="M170" s="38"/>
      <c r="N170" s="161">
        <f>I170-J170</f>
        <v>42</v>
      </c>
      <c r="O170" s="71"/>
      <c r="P170" s="38"/>
      <c r="Q170" s="70"/>
      <c r="R170" s="71"/>
      <c r="S170" s="38"/>
      <c r="T170" s="70"/>
      <c r="U170" s="71"/>
      <c r="V170" s="38"/>
      <c r="W170" s="72"/>
      <c r="X170" s="69">
        <v>2</v>
      </c>
      <c r="Y170" s="38"/>
      <c r="Z170" s="72"/>
    </row>
    <row r="171" spans="1:26" ht="64.5" customHeight="1">
      <c r="A171" s="52">
        <v>2</v>
      </c>
      <c r="B171" s="593"/>
      <c r="C171" s="296" t="s">
        <v>142</v>
      </c>
      <c r="D171" s="52"/>
      <c r="E171" s="44">
        <v>11</v>
      </c>
      <c r="F171" s="44"/>
      <c r="G171" s="13"/>
      <c r="H171" s="134">
        <v>2</v>
      </c>
      <c r="I171" s="71">
        <f>H171*36</f>
        <v>72</v>
      </c>
      <c r="J171" s="110">
        <f>K171+L171+M171</f>
        <v>27</v>
      </c>
      <c r="K171" s="141">
        <v>18</v>
      </c>
      <c r="L171" s="44"/>
      <c r="M171" s="44">
        <v>9</v>
      </c>
      <c r="N171" s="161">
        <f>I171-J171</f>
        <v>45</v>
      </c>
      <c r="O171" s="52"/>
      <c r="P171" s="44"/>
      <c r="Q171" s="54"/>
      <c r="R171" s="52"/>
      <c r="S171" s="44"/>
      <c r="T171" s="54"/>
      <c r="U171" s="52"/>
      <c r="V171" s="44"/>
      <c r="W171" s="53"/>
      <c r="X171" s="55"/>
      <c r="Y171" s="44">
        <v>3</v>
      </c>
      <c r="Z171" s="53"/>
    </row>
    <row r="172" spans="1:26" ht="34.5" customHeight="1">
      <c r="A172" s="78">
        <v>3</v>
      </c>
      <c r="B172" s="593"/>
      <c r="C172" s="231" t="s">
        <v>143</v>
      </c>
      <c r="D172" s="78"/>
      <c r="E172" s="28">
        <v>10</v>
      </c>
      <c r="F172" s="28"/>
      <c r="G172" s="30"/>
      <c r="H172" s="158">
        <v>2</v>
      </c>
      <c r="I172" s="71">
        <f>H172*36</f>
        <v>72</v>
      </c>
      <c r="J172" s="110">
        <f>K172+L172+M172</f>
        <v>30</v>
      </c>
      <c r="K172" s="160">
        <v>15</v>
      </c>
      <c r="L172" s="28">
        <v>15</v>
      </c>
      <c r="M172" s="28"/>
      <c r="N172" s="161">
        <f>I172-J172</f>
        <v>42</v>
      </c>
      <c r="O172" s="78"/>
      <c r="P172" s="28"/>
      <c r="Q172" s="105"/>
      <c r="R172" s="78"/>
      <c r="S172" s="28"/>
      <c r="T172" s="105"/>
      <c r="U172" s="78"/>
      <c r="V172" s="28"/>
      <c r="W172" s="106"/>
      <c r="X172" s="107">
        <v>2</v>
      </c>
      <c r="Y172" s="28"/>
      <c r="Z172" s="106"/>
    </row>
    <row r="173" spans="1:26" ht="35.25" customHeight="1">
      <c r="A173" s="78">
        <v>4</v>
      </c>
      <c r="B173" s="593"/>
      <c r="C173" s="297" t="s">
        <v>144</v>
      </c>
      <c r="D173" s="78"/>
      <c r="E173" s="28">
        <v>10</v>
      </c>
      <c r="F173" s="28"/>
      <c r="G173" s="30"/>
      <c r="H173" s="158">
        <v>2</v>
      </c>
      <c r="I173" s="71">
        <f>H173*36</f>
        <v>72</v>
      </c>
      <c r="J173" s="110">
        <f>K173+L173+M173</f>
        <v>30</v>
      </c>
      <c r="K173" s="160">
        <v>15</v>
      </c>
      <c r="L173" s="28">
        <v>15</v>
      </c>
      <c r="M173" s="28"/>
      <c r="N173" s="161">
        <f>I173-J173</f>
        <v>42</v>
      </c>
      <c r="O173" s="78"/>
      <c r="P173" s="28"/>
      <c r="Q173" s="105"/>
      <c r="R173" s="78"/>
      <c r="S173" s="28"/>
      <c r="T173" s="105"/>
      <c r="U173" s="78"/>
      <c r="V173" s="28"/>
      <c r="W173" s="106"/>
      <c r="X173" s="107">
        <v>2</v>
      </c>
      <c r="Y173" s="28"/>
      <c r="Z173" s="106"/>
    </row>
    <row r="174" spans="1:26" ht="32.25" customHeight="1" thickBot="1">
      <c r="A174" s="78">
        <v>5</v>
      </c>
      <c r="B174" s="600"/>
      <c r="C174" s="601" t="s">
        <v>145</v>
      </c>
      <c r="D174" s="78"/>
      <c r="E174" s="28">
        <v>11</v>
      </c>
      <c r="F174" s="28"/>
      <c r="G174" s="30"/>
      <c r="H174" s="158">
        <v>2</v>
      </c>
      <c r="I174" s="389">
        <f>H174*36</f>
        <v>72</v>
      </c>
      <c r="J174" s="602">
        <f>K174+L174+M174</f>
        <v>27</v>
      </c>
      <c r="K174" s="160">
        <v>18</v>
      </c>
      <c r="L174" s="28"/>
      <c r="M174" s="28">
        <v>9</v>
      </c>
      <c r="N174" s="603">
        <f>I174-J174</f>
        <v>45</v>
      </c>
      <c r="O174" s="78"/>
      <c r="P174" s="28"/>
      <c r="Q174" s="105"/>
      <c r="R174" s="78"/>
      <c r="S174" s="28"/>
      <c r="T174" s="105"/>
      <c r="U174" s="78"/>
      <c r="V174" s="28"/>
      <c r="W174" s="106"/>
      <c r="X174" s="107"/>
      <c r="Y174" s="28">
        <v>3</v>
      </c>
      <c r="Z174" s="106"/>
    </row>
    <row r="175" spans="1:26" ht="16.5" thickBot="1">
      <c r="A175" s="815" t="s">
        <v>146</v>
      </c>
      <c r="B175" s="816"/>
      <c r="C175" s="816"/>
      <c r="D175" s="816"/>
      <c r="E175" s="816"/>
      <c r="F175" s="816"/>
      <c r="G175" s="816"/>
      <c r="H175" s="816"/>
      <c r="I175" s="816"/>
      <c r="J175" s="816"/>
      <c r="K175" s="816"/>
      <c r="L175" s="816"/>
      <c r="M175" s="816"/>
      <c r="N175" s="816"/>
      <c r="O175" s="816"/>
      <c r="P175" s="816"/>
      <c r="Q175" s="816"/>
      <c r="R175" s="816"/>
      <c r="S175" s="816"/>
      <c r="T175" s="816"/>
      <c r="U175" s="816"/>
      <c r="V175" s="816"/>
      <c r="W175" s="816"/>
      <c r="X175" s="816"/>
      <c r="Y175" s="816"/>
      <c r="Z175" s="817"/>
    </row>
    <row r="176" spans="1:26" ht="18.75" customHeight="1">
      <c r="A176" s="71">
        <v>1</v>
      </c>
      <c r="B176" s="598"/>
      <c r="C176" s="604" t="s">
        <v>147</v>
      </c>
      <c r="D176" s="71"/>
      <c r="E176" s="38">
        <v>10</v>
      </c>
      <c r="F176" s="38"/>
      <c r="G176" s="73"/>
      <c r="H176" s="157">
        <v>2</v>
      </c>
      <c r="I176" s="71">
        <f>H176*36</f>
        <v>72</v>
      </c>
      <c r="J176" s="110">
        <f>K176+L176+M176</f>
        <v>30</v>
      </c>
      <c r="K176" s="38">
        <v>15</v>
      </c>
      <c r="L176" s="38">
        <v>15</v>
      </c>
      <c r="M176" s="38"/>
      <c r="N176" s="72">
        <f>I176-J176</f>
        <v>42</v>
      </c>
      <c r="O176" s="605"/>
      <c r="P176" s="38"/>
      <c r="Q176" s="72"/>
      <c r="R176" s="71"/>
      <c r="S176" s="38"/>
      <c r="T176" s="72"/>
      <c r="U176" s="71"/>
      <c r="V176" s="38"/>
      <c r="W176" s="72"/>
      <c r="X176" s="71">
        <v>2</v>
      </c>
      <c r="Y176" s="38"/>
      <c r="Z176" s="72"/>
    </row>
    <row r="177" spans="1:26" ht="49.5" customHeight="1">
      <c r="A177" s="52">
        <v>2</v>
      </c>
      <c r="B177" s="593"/>
      <c r="C177" s="297" t="s">
        <v>148</v>
      </c>
      <c r="D177" s="52"/>
      <c r="E177" s="44">
        <v>10</v>
      </c>
      <c r="F177" s="44"/>
      <c r="G177" s="12"/>
      <c r="H177" s="134">
        <v>2</v>
      </c>
      <c r="I177" s="52">
        <f>H177*36</f>
        <v>72</v>
      </c>
      <c r="J177" s="88">
        <f>K177+L177+M177</f>
        <v>30</v>
      </c>
      <c r="K177" s="44">
        <v>15</v>
      </c>
      <c r="L177" s="44">
        <v>15</v>
      </c>
      <c r="M177" s="44"/>
      <c r="N177" s="53">
        <f>I177-J177</f>
        <v>42</v>
      </c>
      <c r="O177" s="101"/>
      <c r="P177" s="44"/>
      <c r="Q177" s="53"/>
      <c r="R177" s="52"/>
      <c r="S177" s="44"/>
      <c r="T177" s="53"/>
      <c r="U177" s="52"/>
      <c r="V177" s="44"/>
      <c r="W177" s="53"/>
      <c r="X177" s="52">
        <v>2</v>
      </c>
      <c r="Y177" s="44"/>
      <c r="Z177" s="53"/>
    </row>
    <row r="178" spans="1:26" ht="47.25" customHeight="1">
      <c r="A178" s="52">
        <v>3</v>
      </c>
      <c r="B178" s="593"/>
      <c r="C178" s="303" t="s">
        <v>149</v>
      </c>
      <c r="D178" s="52"/>
      <c r="E178" s="44">
        <v>10</v>
      </c>
      <c r="F178" s="44"/>
      <c r="G178" s="12"/>
      <c r="H178" s="134">
        <v>2</v>
      </c>
      <c r="I178" s="52">
        <f>H178*36</f>
        <v>72</v>
      </c>
      <c r="J178" s="88">
        <f>K178+L178+M178</f>
        <v>30</v>
      </c>
      <c r="K178" s="44">
        <v>15</v>
      </c>
      <c r="L178" s="44">
        <v>15</v>
      </c>
      <c r="M178" s="44"/>
      <c r="N178" s="53">
        <f>I178-J178</f>
        <v>42</v>
      </c>
      <c r="O178" s="101"/>
      <c r="P178" s="44"/>
      <c r="Q178" s="53"/>
      <c r="R178" s="52"/>
      <c r="S178" s="44"/>
      <c r="T178" s="53"/>
      <c r="U178" s="52"/>
      <c r="V178" s="44"/>
      <c r="W178" s="53"/>
      <c r="X178" s="52">
        <v>2</v>
      </c>
      <c r="Y178" s="44"/>
      <c r="Z178" s="53"/>
    </row>
    <row r="179" spans="1:26" ht="63.75" customHeight="1">
      <c r="A179" s="52">
        <v>4</v>
      </c>
      <c r="B179" s="593"/>
      <c r="C179" s="296" t="s">
        <v>150</v>
      </c>
      <c r="D179" s="52"/>
      <c r="E179" s="44">
        <v>11</v>
      </c>
      <c r="F179" s="44"/>
      <c r="G179" s="12"/>
      <c r="H179" s="134">
        <v>2</v>
      </c>
      <c r="I179" s="52">
        <f>H179*36</f>
        <v>72</v>
      </c>
      <c r="J179" s="88">
        <f>K179+L179+M179</f>
        <v>27</v>
      </c>
      <c r="K179" s="44">
        <v>18</v>
      </c>
      <c r="L179" s="44"/>
      <c r="M179" s="44">
        <v>9</v>
      </c>
      <c r="N179" s="53">
        <f>I179-J179</f>
        <v>45</v>
      </c>
      <c r="O179" s="101"/>
      <c r="P179" s="44"/>
      <c r="Q179" s="53"/>
      <c r="R179" s="52"/>
      <c r="S179" s="44"/>
      <c r="T179" s="53"/>
      <c r="U179" s="52"/>
      <c r="V179" s="44"/>
      <c r="W179" s="53"/>
      <c r="X179" s="52"/>
      <c r="Y179" s="44">
        <v>3</v>
      </c>
      <c r="Z179" s="53"/>
    </row>
    <row r="180" spans="1:26" ht="36.75" customHeight="1" thickBot="1">
      <c r="A180" s="92">
        <v>5</v>
      </c>
      <c r="B180" s="594"/>
      <c r="C180" s="302" t="s">
        <v>151</v>
      </c>
      <c r="D180" s="92"/>
      <c r="E180" s="37">
        <v>11</v>
      </c>
      <c r="F180" s="37"/>
      <c r="G180" s="300"/>
      <c r="H180" s="304">
        <v>2</v>
      </c>
      <c r="I180" s="92">
        <f>H180*36</f>
        <v>72</v>
      </c>
      <c r="J180" s="211">
        <f>K180+L180+M180</f>
        <v>27</v>
      </c>
      <c r="K180" s="37">
        <v>18</v>
      </c>
      <c r="L180" s="37"/>
      <c r="M180" s="37">
        <v>9</v>
      </c>
      <c r="N180" s="93">
        <f>I180-J180</f>
        <v>45</v>
      </c>
      <c r="O180" s="435"/>
      <c r="P180" s="37"/>
      <c r="Q180" s="93"/>
      <c r="R180" s="92"/>
      <c r="S180" s="37"/>
      <c r="T180" s="93"/>
      <c r="U180" s="92"/>
      <c r="V180" s="37"/>
      <c r="W180" s="93"/>
      <c r="X180" s="92"/>
      <c r="Y180" s="37">
        <v>3</v>
      </c>
      <c r="Z180" s="93"/>
    </row>
    <row r="181" spans="1:26" ht="18.75" customHeight="1" thickBot="1">
      <c r="A181" s="841" t="s">
        <v>156</v>
      </c>
      <c r="B181" s="842"/>
      <c r="C181" s="842"/>
      <c r="D181" s="842"/>
      <c r="E181" s="842"/>
      <c r="F181" s="842"/>
      <c r="G181" s="842"/>
      <c r="H181" s="842"/>
      <c r="I181" s="842"/>
      <c r="J181" s="842"/>
      <c r="K181" s="842"/>
      <c r="L181" s="842"/>
      <c r="M181" s="842"/>
      <c r="N181" s="842"/>
      <c r="O181" s="842"/>
      <c r="P181" s="842"/>
      <c r="Q181" s="842"/>
      <c r="R181" s="842"/>
      <c r="S181" s="842"/>
      <c r="T181" s="842"/>
      <c r="U181" s="842"/>
      <c r="V181" s="842"/>
      <c r="W181" s="842"/>
      <c r="X181" s="842"/>
      <c r="Y181" s="842"/>
      <c r="Z181" s="843"/>
    </row>
    <row r="182" spans="1:26" ht="18" customHeight="1">
      <c r="A182" s="111">
        <v>1</v>
      </c>
      <c r="B182" s="595"/>
      <c r="C182" s="75" t="s">
        <v>65</v>
      </c>
      <c r="D182" s="71"/>
      <c r="E182" s="38"/>
      <c r="F182" s="38"/>
      <c r="G182" s="73"/>
      <c r="H182" s="157">
        <f aca="true" t="shared" si="45" ref="H182:N182">H183+H184</f>
        <v>10</v>
      </c>
      <c r="I182" s="356">
        <f t="shared" si="45"/>
        <v>360</v>
      </c>
      <c r="J182" s="124">
        <f t="shared" si="45"/>
        <v>144</v>
      </c>
      <c r="K182" s="124"/>
      <c r="L182" s="124"/>
      <c r="M182" s="124">
        <f t="shared" si="45"/>
        <v>144</v>
      </c>
      <c r="N182" s="273">
        <f t="shared" si="45"/>
        <v>216</v>
      </c>
      <c r="O182" s="434"/>
      <c r="P182" s="90"/>
      <c r="Q182" s="91"/>
      <c r="R182" s="89"/>
      <c r="S182" s="90"/>
      <c r="T182" s="91"/>
      <c r="U182" s="89"/>
      <c r="V182" s="90"/>
      <c r="W182" s="91"/>
      <c r="X182" s="89"/>
      <c r="Y182" s="90"/>
      <c r="Z182" s="91"/>
    </row>
    <row r="183" spans="1:26" ht="18" customHeight="1">
      <c r="A183" s="52"/>
      <c r="B183" s="506"/>
      <c r="C183" s="62" t="s">
        <v>65</v>
      </c>
      <c r="D183" s="52"/>
      <c r="E183" s="44">
        <v>10</v>
      </c>
      <c r="F183" s="44"/>
      <c r="G183" s="12"/>
      <c r="H183" s="134">
        <v>6</v>
      </c>
      <c r="I183" s="52">
        <f>H183*36</f>
        <v>216</v>
      </c>
      <c r="J183" s="88">
        <f>K183+L183+M183</f>
        <v>90</v>
      </c>
      <c r="K183" s="44"/>
      <c r="L183" s="44"/>
      <c r="M183" s="44">
        <v>90</v>
      </c>
      <c r="N183" s="194">
        <f>I183-J183</f>
        <v>126</v>
      </c>
      <c r="O183" s="101"/>
      <c r="P183" s="44"/>
      <c r="Q183" s="53"/>
      <c r="R183" s="52"/>
      <c r="S183" s="44"/>
      <c r="T183" s="53"/>
      <c r="U183" s="52"/>
      <c r="V183" s="44"/>
      <c r="W183" s="53"/>
      <c r="X183" s="52">
        <v>6</v>
      </c>
      <c r="Y183" s="44"/>
      <c r="Z183" s="53"/>
    </row>
    <row r="184" spans="1:26" ht="21" customHeight="1" thickBot="1">
      <c r="A184" s="92"/>
      <c r="B184" s="513"/>
      <c r="C184" s="305" t="s">
        <v>65</v>
      </c>
      <c r="D184" s="306"/>
      <c r="E184" s="307">
        <v>11</v>
      </c>
      <c r="F184" s="307"/>
      <c r="G184" s="308"/>
      <c r="H184" s="304">
        <v>4</v>
      </c>
      <c r="I184" s="52">
        <f>H184*36</f>
        <v>144</v>
      </c>
      <c r="J184" s="211">
        <f>K184+L184+M184</f>
        <v>54</v>
      </c>
      <c r="K184" s="309"/>
      <c r="L184" s="309"/>
      <c r="M184" s="307">
        <v>54</v>
      </c>
      <c r="N184" s="194">
        <f>I184-J184</f>
        <v>90</v>
      </c>
      <c r="O184" s="34"/>
      <c r="P184" s="23"/>
      <c r="Q184" s="35"/>
      <c r="R184" s="36"/>
      <c r="S184" s="23"/>
      <c r="T184" s="35"/>
      <c r="U184" s="34"/>
      <c r="V184" s="23"/>
      <c r="W184" s="35"/>
      <c r="X184" s="16"/>
      <c r="Y184" s="18">
        <v>6</v>
      </c>
      <c r="Z184" s="24"/>
    </row>
    <row r="185" spans="1:26" ht="18.75" customHeight="1" thickBot="1">
      <c r="A185" s="844" t="s">
        <v>152</v>
      </c>
      <c r="B185" s="845"/>
      <c r="C185" s="845"/>
      <c r="D185" s="845"/>
      <c r="E185" s="845"/>
      <c r="F185" s="845"/>
      <c r="G185" s="845"/>
      <c r="H185" s="845"/>
      <c r="I185" s="845"/>
      <c r="J185" s="845"/>
      <c r="K185" s="845"/>
      <c r="L185" s="845"/>
      <c r="M185" s="845"/>
      <c r="N185" s="845"/>
      <c r="O185" s="845"/>
      <c r="P185" s="845"/>
      <c r="Q185" s="845"/>
      <c r="R185" s="845"/>
      <c r="S185" s="845"/>
      <c r="T185" s="845"/>
      <c r="U185" s="845"/>
      <c r="V185" s="845"/>
      <c r="W185" s="845"/>
      <c r="X185" s="845"/>
      <c r="Y185" s="845"/>
      <c r="Z185" s="846"/>
    </row>
    <row r="186" spans="1:26" ht="36" customHeight="1">
      <c r="A186" s="391">
        <v>1</v>
      </c>
      <c r="B186" s="596"/>
      <c r="C186" s="301" t="s">
        <v>153</v>
      </c>
      <c r="D186" s="320"/>
      <c r="E186" s="310"/>
      <c r="F186" s="310"/>
      <c r="G186" s="321"/>
      <c r="H186" s="326">
        <f aca="true" t="shared" si="46" ref="H186:N186">H187+H188</f>
        <v>10</v>
      </c>
      <c r="I186" s="329">
        <f t="shared" si="46"/>
        <v>360</v>
      </c>
      <c r="J186" s="310">
        <f t="shared" si="46"/>
        <v>144</v>
      </c>
      <c r="K186" s="310"/>
      <c r="L186" s="310"/>
      <c r="M186" s="310">
        <f t="shared" si="46"/>
        <v>144</v>
      </c>
      <c r="N186" s="357">
        <f t="shared" si="46"/>
        <v>216</v>
      </c>
      <c r="O186" s="443"/>
      <c r="P186" s="311"/>
      <c r="Q186" s="332"/>
      <c r="R186" s="335"/>
      <c r="S186" s="336"/>
      <c r="T186" s="337"/>
      <c r="U186" s="344"/>
      <c r="V186" s="336"/>
      <c r="W186" s="337"/>
      <c r="X186" s="347"/>
      <c r="Y186" s="348"/>
      <c r="Z186" s="349"/>
    </row>
    <row r="187" spans="1:26" ht="36" customHeight="1">
      <c r="A187" s="252"/>
      <c r="B187" s="536"/>
      <c r="C187" s="303" t="s">
        <v>153</v>
      </c>
      <c r="D187" s="322"/>
      <c r="E187" s="312">
        <v>10</v>
      </c>
      <c r="F187" s="312"/>
      <c r="G187" s="323"/>
      <c r="H187" s="327">
        <v>6</v>
      </c>
      <c r="I187" s="330">
        <f>H187*36</f>
        <v>216</v>
      </c>
      <c r="J187" s="314">
        <f>K187+L187+M187</f>
        <v>90</v>
      </c>
      <c r="K187" s="313"/>
      <c r="L187" s="313"/>
      <c r="M187" s="312">
        <v>90</v>
      </c>
      <c r="N187" s="358">
        <f>I187-J187</f>
        <v>126</v>
      </c>
      <c r="O187" s="444"/>
      <c r="P187" s="315"/>
      <c r="Q187" s="333"/>
      <c r="R187" s="338"/>
      <c r="S187" s="339"/>
      <c r="T187" s="340"/>
      <c r="U187" s="345"/>
      <c r="V187" s="339"/>
      <c r="W187" s="340"/>
      <c r="X187" s="350">
        <v>6</v>
      </c>
      <c r="Y187" s="351"/>
      <c r="Z187" s="352"/>
    </row>
    <row r="188" spans="1:26" ht="34.5" customHeight="1" thickBot="1">
      <c r="A188" s="392"/>
      <c r="B188" s="597"/>
      <c r="C188" s="298" t="s">
        <v>153</v>
      </c>
      <c r="D188" s="324"/>
      <c r="E188" s="316">
        <v>11</v>
      </c>
      <c r="F188" s="316"/>
      <c r="G188" s="325"/>
      <c r="H188" s="328">
        <v>4</v>
      </c>
      <c r="I188" s="331">
        <f>H188*36</f>
        <v>144</v>
      </c>
      <c r="J188" s="318">
        <f>K188+L188+M188</f>
        <v>54</v>
      </c>
      <c r="K188" s="317"/>
      <c r="L188" s="317"/>
      <c r="M188" s="316">
        <v>54</v>
      </c>
      <c r="N188" s="359">
        <f>I188-J188</f>
        <v>90</v>
      </c>
      <c r="O188" s="445"/>
      <c r="P188" s="319"/>
      <c r="Q188" s="334"/>
      <c r="R188" s="341"/>
      <c r="S188" s="342"/>
      <c r="T188" s="343"/>
      <c r="U188" s="346"/>
      <c r="V188" s="342"/>
      <c r="W188" s="343"/>
      <c r="X188" s="353"/>
      <c r="Y188" s="354">
        <v>6</v>
      </c>
      <c r="Z188" s="355"/>
    </row>
    <row r="189" spans="1:26" ht="16.5" thickBot="1">
      <c r="A189" s="833" t="s">
        <v>169</v>
      </c>
      <c r="B189" s="834"/>
      <c r="C189" s="835"/>
      <c r="D189" s="150"/>
      <c r="E189" s="151"/>
      <c r="F189" s="151"/>
      <c r="G189" s="152"/>
      <c r="H189" s="360">
        <f>H154+H168</f>
        <v>14</v>
      </c>
      <c r="I189" s="361">
        <f>I154+I168</f>
        <v>504</v>
      </c>
      <c r="J189" s="362"/>
      <c r="K189" s="362"/>
      <c r="L189" s="362"/>
      <c r="M189" s="362"/>
      <c r="N189" s="363"/>
      <c r="O189" s="446"/>
      <c r="P189" s="437"/>
      <c r="Q189" s="438"/>
      <c r="R189" s="436"/>
      <c r="S189" s="437"/>
      <c r="T189" s="439">
        <f>T154+T168</f>
        <v>3</v>
      </c>
      <c r="U189" s="440"/>
      <c r="V189" s="441">
        <f>V154+V168</f>
        <v>3</v>
      </c>
      <c r="W189" s="439"/>
      <c r="X189" s="440">
        <f>X154+X168</f>
        <v>6</v>
      </c>
      <c r="Y189" s="441">
        <f>Y154+Y168</f>
        <v>6</v>
      </c>
      <c r="Z189" s="439"/>
    </row>
    <row r="190" spans="1:26" ht="16.5" thickBot="1">
      <c r="A190" s="836" t="s">
        <v>168</v>
      </c>
      <c r="B190" s="837"/>
      <c r="C190" s="838"/>
      <c r="D190" s="396"/>
      <c r="E190" s="397"/>
      <c r="F190" s="397"/>
      <c r="G190" s="398"/>
      <c r="H190" s="108">
        <f>H149+H189</f>
        <v>25</v>
      </c>
      <c r="I190" s="42">
        <f>I149+I189</f>
        <v>900</v>
      </c>
      <c r="J190" s="185"/>
      <c r="K190" s="185"/>
      <c r="L190" s="185"/>
      <c r="M190" s="185"/>
      <c r="N190" s="186"/>
      <c r="O190" s="442">
        <f>O149+O189</f>
        <v>1.5</v>
      </c>
      <c r="P190" s="201"/>
      <c r="Q190" s="202"/>
      <c r="R190" s="243"/>
      <c r="S190" s="201"/>
      <c r="T190" s="186">
        <f>T149+T189</f>
        <v>3</v>
      </c>
      <c r="U190" s="282"/>
      <c r="V190" s="185">
        <f>V149+V189</f>
        <v>6</v>
      </c>
      <c r="W190" s="365">
        <f>W149+W189</f>
        <v>3</v>
      </c>
      <c r="X190" s="42">
        <f>X149+X189</f>
        <v>9</v>
      </c>
      <c r="Y190" s="185">
        <f>Y149+Y189</f>
        <v>7</v>
      </c>
      <c r="Z190" s="186">
        <f>Z149+Z189</f>
        <v>9</v>
      </c>
    </row>
    <row r="191" spans="1:26" ht="16.5" thickBot="1">
      <c r="A191" s="874" t="s">
        <v>81</v>
      </c>
      <c r="B191" s="875"/>
      <c r="C191" s="875"/>
      <c r="D191" s="875"/>
      <c r="E191" s="875"/>
      <c r="F191" s="875"/>
      <c r="G191" s="876"/>
      <c r="H191" s="163">
        <f>H137+H190</f>
        <v>240</v>
      </c>
      <c r="I191" s="248">
        <f>I137+I190</f>
        <v>8640</v>
      </c>
      <c r="J191" s="249"/>
      <c r="K191" s="249"/>
      <c r="L191" s="249"/>
      <c r="M191" s="249"/>
      <c r="N191" s="250"/>
      <c r="O191" s="447">
        <f aca="true" t="shared" si="47" ref="O191:Z191">O137+O190</f>
        <v>29.5</v>
      </c>
      <c r="P191" s="249">
        <f t="shared" si="47"/>
        <v>30</v>
      </c>
      <c r="Q191" s="250">
        <f t="shared" si="47"/>
        <v>30</v>
      </c>
      <c r="R191" s="248">
        <f t="shared" si="47"/>
        <v>30</v>
      </c>
      <c r="S191" s="249">
        <f t="shared" si="47"/>
        <v>30</v>
      </c>
      <c r="T191" s="250">
        <f t="shared" si="47"/>
        <v>29</v>
      </c>
      <c r="U191" s="364">
        <f t="shared" si="47"/>
        <v>21</v>
      </c>
      <c r="V191" s="249">
        <f t="shared" si="47"/>
        <v>26</v>
      </c>
      <c r="W191" s="366">
        <f t="shared" si="47"/>
        <v>26</v>
      </c>
      <c r="X191" s="248">
        <f t="shared" si="47"/>
        <v>26</v>
      </c>
      <c r="Y191" s="249">
        <f t="shared" si="47"/>
        <v>20</v>
      </c>
      <c r="Z191" s="250">
        <f t="shared" si="47"/>
        <v>18</v>
      </c>
    </row>
    <row r="192" spans="1:26" ht="15.75">
      <c r="A192" s="847" t="s">
        <v>80</v>
      </c>
      <c r="B192" s="848"/>
      <c r="C192" s="848"/>
      <c r="D192" s="848"/>
      <c r="E192" s="848"/>
      <c r="F192" s="848"/>
      <c r="G192" s="848"/>
      <c r="H192" s="848"/>
      <c r="I192" s="848"/>
      <c r="J192" s="848"/>
      <c r="K192" s="848"/>
      <c r="L192" s="848"/>
      <c r="M192" s="848"/>
      <c r="N192" s="849"/>
      <c r="O192" s="448">
        <f>O191</f>
        <v>29.5</v>
      </c>
      <c r="P192" s="430">
        <f>P191</f>
        <v>30</v>
      </c>
      <c r="Q192" s="431">
        <f aca="true" t="shared" si="48" ref="Q192:Z192">Q191</f>
        <v>30</v>
      </c>
      <c r="R192" s="369">
        <f t="shared" si="48"/>
        <v>30</v>
      </c>
      <c r="S192" s="430">
        <f t="shared" si="48"/>
        <v>30</v>
      </c>
      <c r="T192" s="431">
        <f t="shared" si="48"/>
        <v>29</v>
      </c>
      <c r="U192" s="369">
        <f t="shared" si="48"/>
        <v>21</v>
      </c>
      <c r="V192" s="430">
        <f t="shared" si="48"/>
        <v>26</v>
      </c>
      <c r="W192" s="431">
        <f t="shared" si="48"/>
        <v>26</v>
      </c>
      <c r="X192" s="369">
        <f t="shared" si="48"/>
        <v>26</v>
      </c>
      <c r="Y192" s="430">
        <f t="shared" si="48"/>
        <v>20</v>
      </c>
      <c r="Z192" s="432">
        <f t="shared" si="48"/>
        <v>18</v>
      </c>
    </row>
    <row r="193" spans="1:26" ht="15.75">
      <c r="A193" s="827" t="s">
        <v>68</v>
      </c>
      <c r="B193" s="828"/>
      <c r="C193" s="828"/>
      <c r="D193" s="828"/>
      <c r="E193" s="828"/>
      <c r="F193" s="828"/>
      <c r="G193" s="828"/>
      <c r="H193" s="828"/>
      <c r="I193" s="828"/>
      <c r="J193" s="828"/>
      <c r="K193" s="828"/>
      <c r="L193" s="828"/>
      <c r="M193" s="828"/>
      <c r="N193" s="829"/>
      <c r="O193" s="370">
        <v>3</v>
      </c>
      <c r="P193" s="371">
        <v>1</v>
      </c>
      <c r="Q193" s="374">
        <v>4</v>
      </c>
      <c r="R193" s="373">
        <v>3</v>
      </c>
      <c r="S193" s="371">
        <v>3</v>
      </c>
      <c r="T193" s="374">
        <v>5</v>
      </c>
      <c r="U193" s="375">
        <v>3</v>
      </c>
      <c r="V193" s="376">
        <v>2</v>
      </c>
      <c r="W193" s="377">
        <v>3</v>
      </c>
      <c r="X193" s="375">
        <v>3</v>
      </c>
      <c r="Y193" s="376">
        <v>1</v>
      </c>
      <c r="Z193" s="377">
        <v>2</v>
      </c>
    </row>
    <row r="194" spans="1:26" ht="15.75">
      <c r="A194" s="827" t="s">
        <v>69</v>
      </c>
      <c r="B194" s="828"/>
      <c r="C194" s="828"/>
      <c r="D194" s="828"/>
      <c r="E194" s="828"/>
      <c r="F194" s="828"/>
      <c r="G194" s="828"/>
      <c r="H194" s="828"/>
      <c r="I194" s="828"/>
      <c r="J194" s="828"/>
      <c r="K194" s="828"/>
      <c r="L194" s="828"/>
      <c r="M194" s="828"/>
      <c r="N194" s="829"/>
      <c r="O194" s="370">
        <v>5</v>
      </c>
      <c r="P194" s="371">
        <v>3</v>
      </c>
      <c r="Q194" s="374">
        <v>4</v>
      </c>
      <c r="R194" s="373">
        <v>4</v>
      </c>
      <c r="S194" s="371"/>
      <c r="T194" s="374">
        <v>3</v>
      </c>
      <c r="U194" s="373">
        <v>3</v>
      </c>
      <c r="V194" s="371">
        <v>2</v>
      </c>
      <c r="W194" s="374">
        <v>4</v>
      </c>
      <c r="X194" s="370">
        <v>7</v>
      </c>
      <c r="Y194" s="371">
        <v>4</v>
      </c>
      <c r="Z194" s="374">
        <v>5</v>
      </c>
    </row>
    <row r="195" spans="1:26" ht="15.75">
      <c r="A195" s="827" t="s">
        <v>87</v>
      </c>
      <c r="B195" s="828"/>
      <c r="C195" s="828"/>
      <c r="D195" s="828"/>
      <c r="E195" s="828"/>
      <c r="F195" s="828"/>
      <c r="G195" s="828"/>
      <c r="H195" s="828"/>
      <c r="I195" s="828"/>
      <c r="J195" s="828"/>
      <c r="K195" s="828"/>
      <c r="L195" s="828"/>
      <c r="M195" s="828"/>
      <c r="N195" s="829"/>
      <c r="O195" s="370"/>
      <c r="P195" s="371"/>
      <c r="Q195" s="372"/>
      <c r="R195" s="373"/>
      <c r="S195" s="371"/>
      <c r="T195" s="374"/>
      <c r="U195" s="373"/>
      <c r="V195" s="371"/>
      <c r="W195" s="374">
        <v>1</v>
      </c>
      <c r="X195" s="370">
        <v>1</v>
      </c>
      <c r="Y195" s="371">
        <v>1</v>
      </c>
      <c r="Z195" s="374"/>
    </row>
    <row r="196" spans="1:26" ht="16.5" thickBot="1">
      <c r="A196" s="830" t="s">
        <v>82</v>
      </c>
      <c r="B196" s="831"/>
      <c r="C196" s="831"/>
      <c r="D196" s="831"/>
      <c r="E196" s="831"/>
      <c r="F196" s="831"/>
      <c r="G196" s="831"/>
      <c r="H196" s="831"/>
      <c r="I196" s="831"/>
      <c r="J196" s="831"/>
      <c r="K196" s="831"/>
      <c r="L196" s="831"/>
      <c r="M196" s="831"/>
      <c r="N196" s="832"/>
      <c r="O196" s="381"/>
      <c r="P196" s="379"/>
      <c r="Q196" s="380"/>
      <c r="R196" s="378"/>
      <c r="S196" s="379">
        <v>1</v>
      </c>
      <c r="T196" s="380"/>
      <c r="U196" s="378">
        <v>1</v>
      </c>
      <c r="V196" s="379"/>
      <c r="W196" s="380"/>
      <c r="X196" s="378">
        <v>1</v>
      </c>
      <c r="Y196" s="379"/>
      <c r="Z196" s="380"/>
    </row>
    <row r="197" spans="1:26" ht="15.75">
      <c r="A197" s="856" t="s">
        <v>236</v>
      </c>
      <c r="B197" s="857"/>
      <c r="C197" s="857"/>
      <c r="D197" s="857"/>
      <c r="E197" s="857"/>
      <c r="F197" s="857"/>
      <c r="G197" s="857"/>
      <c r="H197" s="857"/>
      <c r="I197" s="857"/>
      <c r="J197" s="857"/>
      <c r="K197" s="857"/>
      <c r="L197" s="857"/>
      <c r="M197" s="857"/>
      <c r="N197" s="857"/>
      <c r="O197" s="857"/>
      <c r="P197" s="857"/>
      <c r="Q197" s="857"/>
      <c r="R197" s="857"/>
      <c r="S197" s="857"/>
      <c r="T197" s="857"/>
      <c r="U197" s="857"/>
      <c r="V197" s="857"/>
      <c r="W197" s="857"/>
      <c r="X197" s="857"/>
      <c r="Y197" s="857"/>
      <c r="Z197" s="858"/>
    </row>
    <row r="198" spans="1:26" ht="15.75">
      <c r="A198" s="859"/>
      <c r="B198" s="860"/>
      <c r="C198" s="860"/>
      <c r="D198" s="860"/>
      <c r="E198" s="860"/>
      <c r="F198" s="860"/>
      <c r="G198" s="860"/>
      <c r="H198" s="860"/>
      <c r="I198" s="860"/>
      <c r="J198" s="860"/>
      <c r="K198" s="860"/>
      <c r="L198" s="860"/>
      <c r="M198" s="860"/>
      <c r="N198" s="860"/>
      <c r="O198" s="860"/>
      <c r="P198" s="860"/>
      <c r="Q198" s="860"/>
      <c r="R198" s="860"/>
      <c r="S198" s="860"/>
      <c r="T198" s="860"/>
      <c r="U198" s="860"/>
      <c r="V198" s="860"/>
      <c r="W198" s="860"/>
      <c r="X198" s="860"/>
      <c r="Y198" s="860"/>
      <c r="Z198" s="861"/>
    </row>
    <row r="199" spans="1:26" ht="12.75">
      <c r="A199" s="504"/>
      <c r="B199" s="504"/>
      <c r="C199" s="504"/>
      <c r="D199" s="504"/>
      <c r="E199" s="504"/>
      <c r="F199" s="504"/>
      <c r="G199" s="504"/>
      <c r="H199" s="504"/>
      <c r="I199" s="504"/>
      <c r="J199" s="504"/>
      <c r="K199" s="504"/>
      <c r="L199" s="504"/>
      <c r="M199" s="504"/>
      <c r="N199" s="504"/>
      <c r="O199" s="504"/>
      <c r="P199" s="504"/>
      <c r="Q199" s="504"/>
      <c r="R199" s="504"/>
      <c r="S199" s="504"/>
      <c r="T199" s="504"/>
      <c r="U199" s="504"/>
      <c r="V199" s="504"/>
      <c r="W199" s="504"/>
      <c r="X199" s="504"/>
      <c r="Y199" s="504"/>
      <c r="Z199" s="504"/>
    </row>
    <row r="200" spans="1:26" ht="12.75">
      <c r="A200" s="504"/>
      <c r="B200" s="504"/>
      <c r="C200" s="504"/>
      <c r="D200" s="504"/>
      <c r="E200" s="504"/>
      <c r="F200" s="504"/>
      <c r="G200" s="504"/>
      <c r="H200" s="504"/>
      <c r="I200" s="504"/>
      <c r="J200" s="504"/>
      <c r="K200" s="504"/>
      <c r="L200" s="504"/>
      <c r="M200" s="504"/>
      <c r="N200" s="504"/>
      <c r="O200" s="504"/>
      <c r="P200" s="504"/>
      <c r="Q200" s="504"/>
      <c r="R200" s="504"/>
      <c r="S200" s="504"/>
      <c r="T200" s="504"/>
      <c r="U200" s="504"/>
      <c r="V200" s="504"/>
      <c r="W200" s="504"/>
      <c r="X200" s="504"/>
      <c r="Y200" s="504"/>
      <c r="Z200" s="504"/>
    </row>
    <row r="202" spans="3:14" ht="15.75">
      <c r="C202" s="611" t="s">
        <v>237</v>
      </c>
      <c r="D202" s="611"/>
      <c r="E202" s="612"/>
      <c r="F202" s="612"/>
      <c r="G202" s="612"/>
      <c r="H202" s="612"/>
      <c r="I202" s="612"/>
      <c r="J202" s="613"/>
      <c r="K202" s="614"/>
      <c r="L202" s="611" t="s">
        <v>238</v>
      </c>
      <c r="M202" s="611"/>
      <c r="N202" s="611"/>
    </row>
    <row r="203" spans="3:14" ht="15.75">
      <c r="C203" s="611"/>
      <c r="D203" s="611"/>
      <c r="E203" s="612"/>
      <c r="F203" s="612"/>
      <c r="G203" s="612"/>
      <c r="H203" s="612"/>
      <c r="I203" s="612"/>
      <c r="J203" s="612"/>
      <c r="K203" s="611"/>
      <c r="L203" s="611"/>
      <c r="M203" s="611"/>
      <c r="N203" s="611"/>
    </row>
    <row r="204" spans="3:14" ht="15.75">
      <c r="C204" s="611" t="s">
        <v>239</v>
      </c>
      <c r="D204" s="611"/>
      <c r="E204" s="611"/>
      <c r="F204" s="611"/>
      <c r="G204" s="611"/>
      <c r="H204" s="611"/>
      <c r="I204" s="611"/>
      <c r="J204" s="615"/>
      <c r="K204" s="615"/>
      <c r="L204" s="611" t="s">
        <v>240</v>
      </c>
      <c r="M204" s="611"/>
      <c r="N204" s="611"/>
    </row>
  </sheetData>
  <sheetProtection/>
  <mergeCells count="67">
    <mergeCell ref="A197:Z197"/>
    <mergeCell ref="A198:Z198"/>
    <mergeCell ref="B2:B8"/>
    <mergeCell ref="A168:C168"/>
    <mergeCell ref="A153:C153"/>
    <mergeCell ref="A154:C154"/>
    <mergeCell ref="A10:Z10"/>
    <mergeCell ref="A42:Z42"/>
    <mergeCell ref="A97:Z97"/>
    <mergeCell ref="A191:G191"/>
    <mergeCell ref="A192:N192"/>
    <mergeCell ref="A193:N193"/>
    <mergeCell ref="A149:C149"/>
    <mergeCell ref="A152:C152"/>
    <mergeCell ref="A136:C136"/>
    <mergeCell ref="A137:C137"/>
    <mergeCell ref="A175:Z175"/>
    <mergeCell ref="A165:Z165"/>
    <mergeCell ref="A194:N194"/>
    <mergeCell ref="A195:N195"/>
    <mergeCell ref="A196:N196"/>
    <mergeCell ref="A189:C189"/>
    <mergeCell ref="A190:C190"/>
    <mergeCell ref="A166:C166"/>
    <mergeCell ref="A167:C167"/>
    <mergeCell ref="A169:Z169"/>
    <mergeCell ref="A181:Z181"/>
    <mergeCell ref="A185:Z185"/>
    <mergeCell ref="E4:E8"/>
    <mergeCell ref="F4:G4"/>
    <mergeCell ref="J4:J8"/>
    <mergeCell ref="A138:Z138"/>
    <mergeCell ref="A139:Z139"/>
    <mergeCell ref="A124:C124"/>
    <mergeCell ref="A133:C133"/>
    <mergeCell ref="A125:Z125"/>
    <mergeCell ref="A134:Z134"/>
    <mergeCell ref="A11:Z11"/>
    <mergeCell ref="L5:L8"/>
    <mergeCell ref="M5:M8"/>
    <mergeCell ref="O5:Z5"/>
    <mergeCell ref="O7:Z7"/>
    <mergeCell ref="O3:Q4"/>
    <mergeCell ref="R3:T4"/>
    <mergeCell ref="U3:W4"/>
    <mergeCell ref="X3:Z4"/>
    <mergeCell ref="K4:M4"/>
    <mergeCell ref="A1:Z1"/>
    <mergeCell ref="F5:F8"/>
    <mergeCell ref="J3:M3"/>
    <mergeCell ref="N3:N8"/>
    <mergeCell ref="A150:Z150"/>
    <mergeCell ref="A151:Z151"/>
    <mergeCell ref="A41:C41"/>
    <mergeCell ref="A96:C96"/>
    <mergeCell ref="A24:C24"/>
    <mergeCell ref="A37:C37"/>
    <mergeCell ref="A2:A8"/>
    <mergeCell ref="C2:C8"/>
    <mergeCell ref="D2:G3"/>
    <mergeCell ref="H2:H8"/>
    <mergeCell ref="I2:N2"/>
    <mergeCell ref="O2:Z2"/>
    <mergeCell ref="I3:I8"/>
    <mergeCell ref="G5:G8"/>
    <mergeCell ref="K5:K8"/>
    <mergeCell ref="D4:D8"/>
  </mergeCells>
  <printOptions horizontalCentered="1"/>
  <pageMargins left="0.7086614173228347" right="0.7086614173228347" top="0.7480314960629921" bottom="0.3937007874015748" header="0.31496062992125984" footer="0.31496062992125984"/>
  <pageSetup horizontalDpi="300" verticalDpi="300" orientation="landscape" paperSize="9" scale="65" r:id="rId1"/>
  <ignoredErrors>
    <ignoredError sqref="E16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2014-03-25T14:01:23Z</cp:lastPrinted>
  <dcterms:created xsi:type="dcterms:W3CDTF">2011-02-06T10:49:14Z</dcterms:created>
  <dcterms:modified xsi:type="dcterms:W3CDTF">2014-06-12T04:54:09Z</dcterms:modified>
  <cp:category/>
  <cp:version/>
  <cp:contentType/>
  <cp:contentStatus/>
</cp:coreProperties>
</file>