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160" yWindow="60" windowWidth="12120" windowHeight="8940"/>
  </bookViews>
  <sheets>
    <sheet name="Титул" sheetId="1" r:id="rId1"/>
    <sheet name="План 17_18" sheetId="3" state="hidden" r:id="rId2"/>
    <sheet name="План 18-19" sheetId="4" r:id="rId3"/>
    <sheet name="общий шаблон (2)" sheetId="5" state="hidden" r:id="rId4"/>
    <sheet name="Лист2" sheetId="6" state="hidden" r:id="rId5"/>
    <sheet name="подсчет экз АММ" sheetId="7" state="hidden" r:id="rId6"/>
    <sheet name="Лист1" sheetId="8" state="hidden" r:id="rId7"/>
  </sheets>
  <definedNames>
    <definedName name="_xlnm.Print_Area" localSheetId="3">'общий шаблон (2)'!$A$1:$Q$237</definedName>
    <definedName name="_xlnm.Print_Area" localSheetId="1">'План 17_18'!$A$1:$Q$214</definedName>
    <definedName name="_xlnm.Print_Area" localSheetId="5">'подсчет экз АММ'!$A$1:$Q$268</definedName>
    <definedName name="_xlnm.Print_Area" localSheetId="0">Титул!$A$1:$BA$39</definedName>
  </definedNames>
  <calcPr calcId="145621"/>
</workbook>
</file>

<file path=xl/calcChain.xml><?xml version="1.0" encoding="utf-8"?>
<calcChain xmlns="http://schemas.openxmlformats.org/spreadsheetml/2006/main">
  <c r="H197" i="4" l="1"/>
  <c r="N206" i="4" l="1"/>
  <c r="Q191" i="4"/>
  <c r="N191" i="4"/>
  <c r="G89" i="4"/>
  <c r="L89" i="4"/>
  <c r="G69" i="4"/>
  <c r="L69" i="4"/>
  <c r="H90" i="4"/>
  <c r="P94" i="4"/>
  <c r="O94" i="4"/>
  <c r="N94" i="4"/>
  <c r="N93" i="4"/>
  <c r="O93" i="4"/>
  <c r="P93" i="4"/>
  <c r="I92" i="4"/>
  <c r="I91" i="4"/>
  <c r="I90" i="4"/>
  <c r="I89" i="4" s="1"/>
  <c r="H92" i="4"/>
  <c r="M92" i="4" s="1"/>
  <c r="H91" i="4"/>
  <c r="M91" i="4" s="1"/>
  <c r="K85" i="4"/>
  <c r="J85" i="4"/>
  <c r="G85" i="4"/>
  <c r="I87" i="4"/>
  <c r="I86" i="4"/>
  <c r="I85" i="4" s="1"/>
  <c r="I84" i="4"/>
  <c r="I83" i="4"/>
  <c r="H87" i="4"/>
  <c r="M87" i="4" s="1"/>
  <c r="H86" i="4"/>
  <c r="H85" i="4" s="1"/>
  <c r="H84" i="4"/>
  <c r="M84" i="4" s="1"/>
  <c r="H83" i="4"/>
  <c r="M83" i="4" s="1"/>
  <c r="I80" i="4"/>
  <c r="I81" i="4"/>
  <c r="I79" i="4"/>
  <c r="H81" i="4"/>
  <c r="M81" i="4" s="1"/>
  <c r="H80" i="4"/>
  <c r="M80" i="4" s="1"/>
  <c r="H79" i="4"/>
  <c r="M79" i="4" s="1"/>
  <c r="H70" i="4"/>
  <c r="P74" i="4"/>
  <c r="O74" i="4"/>
  <c r="N74" i="4"/>
  <c r="P73" i="4"/>
  <c r="O73" i="4"/>
  <c r="N73" i="4"/>
  <c r="H89" i="4" l="1"/>
  <c r="M90" i="4"/>
  <c r="M89" i="4" s="1"/>
  <c r="M86" i="4"/>
  <c r="M85" i="4" s="1"/>
  <c r="G76" i="4"/>
  <c r="H59" i="4"/>
  <c r="I59" i="4"/>
  <c r="M59" i="4" s="1"/>
  <c r="I61" i="4"/>
  <c r="I60" i="4"/>
  <c r="G94" i="4" l="1"/>
  <c r="G93" i="4"/>
  <c r="I72" i="4"/>
  <c r="I71" i="4"/>
  <c r="H71" i="4"/>
  <c r="H72" i="4"/>
  <c r="M72" i="4" s="1"/>
  <c r="G65" i="4"/>
  <c r="H67" i="4"/>
  <c r="H66" i="4"/>
  <c r="I67" i="4"/>
  <c r="I66" i="4"/>
  <c r="I65" i="4" s="1"/>
  <c r="K65" i="4"/>
  <c r="J65" i="4"/>
  <c r="I64" i="4"/>
  <c r="H64" i="4"/>
  <c r="M64" i="4" s="1"/>
  <c r="H61" i="4"/>
  <c r="M61" i="4" s="1"/>
  <c r="H60" i="4"/>
  <c r="M60" i="4" s="1"/>
  <c r="M66" i="4" l="1"/>
  <c r="M67" i="4"/>
  <c r="M71" i="4"/>
  <c r="H69" i="4"/>
  <c r="H65" i="4"/>
  <c r="M65" i="4"/>
  <c r="P54" i="4"/>
  <c r="O54" i="4"/>
  <c r="H36" i="4" l="1"/>
  <c r="W38" i="1"/>
  <c r="T38" i="1"/>
  <c r="Q38" i="1"/>
  <c r="N38" i="1"/>
  <c r="G38" i="1"/>
  <c r="C38" i="1"/>
  <c r="W37" i="1"/>
  <c r="W36" i="1"/>
  <c r="H53" i="4" l="1"/>
  <c r="N169" i="4" l="1"/>
  <c r="K163" i="4"/>
  <c r="J163" i="4"/>
  <c r="I168" i="4"/>
  <c r="I167" i="4"/>
  <c r="I166" i="4" s="1"/>
  <c r="I162" i="4"/>
  <c r="I161" i="4"/>
  <c r="I160" i="4" s="1"/>
  <c r="I159" i="4"/>
  <c r="I158" i="4"/>
  <c r="K149" i="4" l="1"/>
  <c r="J149" i="4"/>
  <c r="L152" i="4"/>
  <c r="L149" i="4" s="1"/>
  <c r="G152" i="4"/>
  <c r="G149" i="4" s="1"/>
  <c r="J146" i="4"/>
  <c r="K146" i="4"/>
  <c r="I147" i="4"/>
  <c r="I148" i="4"/>
  <c r="I150" i="4"/>
  <c r="I151" i="4"/>
  <c r="I153" i="4"/>
  <c r="I154" i="4"/>
  <c r="I152" i="4" s="1"/>
  <c r="I149" i="4" s="1"/>
  <c r="I146" i="4"/>
  <c r="N144" i="4"/>
  <c r="I143" i="4"/>
  <c r="I142" i="4"/>
  <c r="I141" i="4"/>
  <c r="K137" i="4"/>
  <c r="H143" i="4"/>
  <c r="H138" i="4"/>
  <c r="I155" i="4" l="1"/>
  <c r="O120" i="4"/>
  <c r="H116" i="4"/>
  <c r="I117" i="4"/>
  <c r="I118" i="4"/>
  <c r="I119" i="4"/>
  <c r="I116" i="4"/>
  <c r="M116" i="4"/>
  <c r="P114" i="4"/>
  <c r="O114" i="4"/>
  <c r="N114" i="4"/>
  <c r="G107" i="4"/>
  <c r="H105" i="4"/>
  <c r="L107" i="4" l="1"/>
  <c r="J107" i="4"/>
  <c r="L104" i="4"/>
  <c r="J104" i="4"/>
  <c r="G104" i="4"/>
  <c r="L99" i="4"/>
  <c r="L114" i="4" s="1"/>
  <c r="K99" i="4"/>
  <c r="K114" i="4" s="1"/>
  <c r="J99" i="4"/>
  <c r="J114" i="4" s="1"/>
  <c r="G99" i="4"/>
  <c r="G114" i="4" s="1"/>
  <c r="I110" i="4" l="1"/>
  <c r="N54" i="4" l="1"/>
  <c r="P169" i="4" l="1"/>
  <c r="O169" i="4"/>
  <c r="H168" i="4"/>
  <c r="M168" i="4" s="1"/>
  <c r="H167" i="4"/>
  <c r="L166" i="4"/>
  <c r="L163" i="4" s="1"/>
  <c r="G166" i="4"/>
  <c r="G163" i="4" s="1"/>
  <c r="I165" i="4"/>
  <c r="H165" i="4"/>
  <c r="M165" i="4" s="1"/>
  <c r="I164" i="4"/>
  <c r="H164" i="4"/>
  <c r="H162" i="4"/>
  <c r="M162" i="4" s="1"/>
  <c r="H161" i="4"/>
  <c r="J160" i="4"/>
  <c r="G160" i="4"/>
  <c r="H159" i="4"/>
  <c r="M159" i="4" s="1"/>
  <c r="H158" i="4"/>
  <c r="M158" i="4" s="1"/>
  <c r="M157" i="4" s="1"/>
  <c r="L157" i="4"/>
  <c r="L169" i="4" s="1"/>
  <c r="K169" i="4"/>
  <c r="J157" i="4"/>
  <c r="J169" i="4" s="1"/>
  <c r="I157" i="4"/>
  <c r="H157" i="4"/>
  <c r="G157" i="4"/>
  <c r="G169" i="4" s="1"/>
  <c r="H154" i="4"/>
  <c r="M154" i="4" s="1"/>
  <c r="H153" i="4"/>
  <c r="H151" i="4"/>
  <c r="M151" i="4" s="1"/>
  <c r="H150" i="4"/>
  <c r="H148" i="4"/>
  <c r="M148" i="4" s="1"/>
  <c r="H147" i="4"/>
  <c r="L155" i="4"/>
  <c r="K155" i="4"/>
  <c r="J155" i="4"/>
  <c r="G146" i="4"/>
  <c r="O144" i="4"/>
  <c r="P144" i="4"/>
  <c r="M143" i="4"/>
  <c r="H142" i="4"/>
  <c r="L141" i="4"/>
  <c r="L137" i="4" s="1"/>
  <c r="G141" i="4"/>
  <c r="G137" i="4" s="1"/>
  <c r="H140" i="4"/>
  <c r="H139" i="4"/>
  <c r="L144" i="4"/>
  <c r="K144" i="4"/>
  <c r="V219" i="4"/>
  <c r="V218" i="4"/>
  <c r="H119" i="4"/>
  <c r="M119" i="4" s="1"/>
  <c r="H117" i="4"/>
  <c r="W101" i="4"/>
  <c r="N216" i="4" s="1"/>
  <c r="Y101" i="4"/>
  <c r="P216" i="4" s="1"/>
  <c r="X101" i="4"/>
  <c r="O216" i="4" s="1"/>
  <c r="W100" i="4"/>
  <c r="N213" i="4" s="1"/>
  <c r="Y100" i="4"/>
  <c r="P214" i="4" s="1"/>
  <c r="X100" i="4"/>
  <c r="O213" i="4" s="1"/>
  <c r="I113" i="4"/>
  <c r="I101" i="4"/>
  <c r="I102" i="4"/>
  <c r="I103" i="4"/>
  <c r="I105" i="4"/>
  <c r="I106" i="4"/>
  <c r="I108" i="4"/>
  <c r="I109" i="4"/>
  <c r="I111" i="4"/>
  <c r="I112" i="4"/>
  <c r="I100" i="4"/>
  <c r="I99" i="4" s="1"/>
  <c r="I107" i="4" l="1"/>
  <c r="I104" i="4"/>
  <c r="I114" i="4" s="1"/>
  <c r="M105" i="4"/>
  <c r="M117" i="4"/>
  <c r="M142" i="4"/>
  <c r="M141" i="4" s="1"/>
  <c r="H141" i="4"/>
  <c r="H137" i="4" s="1"/>
  <c r="H144" i="4" s="1"/>
  <c r="M147" i="4"/>
  <c r="M146" i="4" s="1"/>
  <c r="H146" i="4"/>
  <c r="M150" i="4"/>
  <c r="M153" i="4"/>
  <c r="H152" i="4"/>
  <c r="H149" i="4" s="1"/>
  <c r="H155" i="4" s="1"/>
  <c r="M152" i="4"/>
  <c r="M149" i="4" s="1"/>
  <c r="M161" i="4"/>
  <c r="M160" i="4" s="1"/>
  <c r="H160" i="4"/>
  <c r="M164" i="4"/>
  <c r="I163" i="4"/>
  <c r="I169" i="4" s="1"/>
  <c r="M167" i="4"/>
  <c r="M166" i="4" s="1"/>
  <c r="M163" i="4" s="1"/>
  <c r="M169" i="4" s="1"/>
  <c r="H166" i="4"/>
  <c r="H163" i="4" s="1"/>
  <c r="G144" i="4"/>
  <c r="N231" i="4"/>
  <c r="N215" i="4"/>
  <c r="O215" i="4"/>
  <c r="P215" i="4"/>
  <c r="M155" i="4"/>
  <c r="P213" i="4"/>
  <c r="O214" i="4"/>
  <c r="N214" i="4"/>
  <c r="V114" i="4"/>
  <c r="H113" i="4"/>
  <c r="M113" i="4" s="1"/>
  <c r="H112" i="4"/>
  <c r="M112" i="4" s="1"/>
  <c r="H111" i="4"/>
  <c r="M111" i="4" s="1"/>
  <c r="H110" i="4"/>
  <c r="M110" i="4" s="1"/>
  <c r="H109" i="4"/>
  <c r="M109" i="4" s="1"/>
  <c r="H108" i="4"/>
  <c r="H106" i="4"/>
  <c r="H103" i="4"/>
  <c r="M103" i="4" s="1"/>
  <c r="H102" i="4"/>
  <c r="M102" i="4" s="1"/>
  <c r="H101" i="4"/>
  <c r="M101" i="4" s="1"/>
  <c r="H100" i="4"/>
  <c r="H99" i="4" s="1"/>
  <c r="H169" i="4" l="1"/>
  <c r="M106" i="4"/>
  <c r="H104" i="4"/>
  <c r="M108" i="4"/>
  <c r="M107" i="4" s="1"/>
  <c r="H107" i="4"/>
  <c r="M104" i="4"/>
  <c r="G155" i="4"/>
  <c r="M100" i="4"/>
  <c r="M99" i="4" s="1"/>
  <c r="M114" i="4" s="1"/>
  <c r="I44" i="4"/>
  <c r="I41" i="4"/>
  <c r="I40" i="4"/>
  <c r="P38" i="4"/>
  <c r="N38" i="4"/>
  <c r="J38" i="4"/>
  <c r="K38" i="4"/>
  <c r="L38" i="4"/>
  <c r="G38" i="4"/>
  <c r="I37" i="4"/>
  <c r="I36" i="4"/>
  <c r="I38" i="4" s="1"/>
  <c r="H37" i="4"/>
  <c r="M37" i="4" s="1"/>
  <c r="M36" i="4"/>
  <c r="M38" i="4" s="1"/>
  <c r="H114" i="4" l="1"/>
  <c r="H38" i="4"/>
  <c r="N45" i="4"/>
  <c r="J45" i="4"/>
  <c r="L45" i="4"/>
  <c r="I45" i="4"/>
  <c r="G45" i="4"/>
  <c r="N42" i="4"/>
  <c r="J42" i="4"/>
  <c r="L42" i="4"/>
  <c r="I42" i="4"/>
  <c r="G42" i="4"/>
  <c r="H44" i="4"/>
  <c r="M44" i="4" s="1"/>
  <c r="M45" i="4" s="1"/>
  <c r="H41" i="4"/>
  <c r="M41" i="4" s="1"/>
  <c r="H40" i="4"/>
  <c r="M40" i="4" s="1"/>
  <c r="O30" i="4"/>
  <c r="N30" i="4"/>
  <c r="I23" i="4"/>
  <c r="I26" i="4"/>
  <c r="H26" i="4"/>
  <c r="I29" i="4"/>
  <c r="H29" i="4"/>
  <c r="M29" i="4" s="1"/>
  <c r="I28" i="4"/>
  <c r="H28" i="4"/>
  <c r="M28" i="4" s="1"/>
  <c r="M27" i="4" s="1"/>
  <c r="L27" i="4"/>
  <c r="L30" i="4" s="1"/>
  <c r="J27" i="4"/>
  <c r="J30" i="4" s="1"/>
  <c r="I27" i="4"/>
  <c r="H27" i="4"/>
  <c r="G27" i="4"/>
  <c r="G30" i="4" s="1"/>
  <c r="M42" i="4" l="1"/>
  <c r="I30" i="4"/>
  <c r="H42" i="4"/>
  <c r="H45" i="4"/>
  <c r="M26" i="4"/>
  <c r="M30" i="4" s="1"/>
  <c r="H30" i="4"/>
  <c r="J31" i="4"/>
  <c r="Q231" i="4"/>
  <c r="Q219" i="4"/>
  <c r="Q206" i="4"/>
  <c r="P155" i="4" l="1"/>
  <c r="O155" i="4"/>
  <c r="N155" i="4"/>
  <c r="P135" i="4"/>
  <c r="O135" i="4"/>
  <c r="N135" i="4"/>
  <c r="K135" i="4"/>
  <c r="I134" i="4"/>
  <c r="I133" i="4"/>
  <c r="I132" i="4" s="1"/>
  <c r="I130" i="4"/>
  <c r="I131" i="4"/>
  <c r="I129" i="4"/>
  <c r="I128" i="4"/>
  <c r="I135" i="4" s="1"/>
  <c r="I125" i="4"/>
  <c r="I124" i="4"/>
  <c r="I123" i="4"/>
  <c r="I122" i="4"/>
  <c r="H125" i="4"/>
  <c r="M125" i="4" s="1"/>
  <c r="I120" i="4"/>
  <c r="O126" i="4"/>
  <c r="N126" i="4"/>
  <c r="J126" i="4"/>
  <c r="L126" i="4"/>
  <c r="I126" i="4"/>
  <c r="G126" i="4"/>
  <c r="N120" i="4"/>
  <c r="J120" i="4"/>
  <c r="L120" i="4"/>
  <c r="J210" i="4"/>
  <c r="K223" i="4" l="1"/>
  <c r="K222" i="4"/>
  <c r="K211" i="4"/>
  <c r="K210" i="4"/>
  <c r="H131" i="4"/>
  <c r="M131" i="4" s="1"/>
  <c r="H130" i="4"/>
  <c r="M130" i="4" s="1"/>
  <c r="H129" i="4"/>
  <c r="M129" i="4" s="1"/>
  <c r="H124" i="4"/>
  <c r="M124" i="4" s="1"/>
  <c r="H123" i="4"/>
  <c r="M123" i="4" s="1"/>
  <c r="H134" i="4"/>
  <c r="M134" i="4" s="1"/>
  <c r="H133" i="4"/>
  <c r="L132" i="4"/>
  <c r="L135" i="4" s="1"/>
  <c r="J132" i="4"/>
  <c r="J135" i="4" s="1"/>
  <c r="G132" i="4"/>
  <c r="H128" i="4"/>
  <c r="H122" i="4"/>
  <c r="H126" i="4" l="1"/>
  <c r="M122" i="4"/>
  <c r="M128" i="4"/>
  <c r="G135" i="4"/>
  <c r="M133" i="4"/>
  <c r="M132" i="4" s="1"/>
  <c r="M135" i="4" s="1"/>
  <c r="H132" i="4"/>
  <c r="H135" i="4" s="1"/>
  <c r="M126" i="4"/>
  <c r="J49" i="4" l="1"/>
  <c r="J54" i="4" s="1"/>
  <c r="K49" i="4"/>
  <c r="K54" i="4" s="1"/>
  <c r="L49" i="4"/>
  <c r="L54" i="4" s="1"/>
  <c r="G49" i="4"/>
  <c r="G54" i="4" s="1"/>
  <c r="I70" i="4" l="1"/>
  <c r="I69" i="4" s="1"/>
  <c r="I63" i="4"/>
  <c r="H63" i="4"/>
  <c r="J22" i="4"/>
  <c r="J32" i="4" s="1"/>
  <c r="L22" i="4"/>
  <c r="L32" i="4" s="1"/>
  <c r="G22" i="4"/>
  <c r="G32" i="4" s="1"/>
  <c r="L13" i="4"/>
  <c r="G13" i="4"/>
  <c r="I52" i="4"/>
  <c r="H52" i="4"/>
  <c r="M52" i="4" s="1"/>
  <c r="G174" i="4"/>
  <c r="H173" i="4"/>
  <c r="H172" i="4"/>
  <c r="I53" i="4"/>
  <c r="O17" i="4"/>
  <c r="O31" i="4" s="1"/>
  <c r="P17" i="4"/>
  <c r="P31" i="4" s="1"/>
  <c r="N17" i="4"/>
  <c r="N31" i="4" s="1"/>
  <c r="L17" i="4"/>
  <c r="L31" i="4" s="1"/>
  <c r="G17" i="4"/>
  <c r="G31" i="4" s="1"/>
  <c r="Q182" i="7"/>
  <c r="Q181" i="7"/>
  <c r="O177" i="7"/>
  <c r="P177" i="7"/>
  <c r="Q177" i="7"/>
  <c r="N177" i="7"/>
  <c r="Q176" i="7"/>
  <c r="Q175" i="7"/>
  <c r="O42" i="7"/>
  <c r="O182" i="7"/>
  <c r="P42" i="7"/>
  <c r="P182" i="7"/>
  <c r="N42" i="7"/>
  <c r="N182" i="7"/>
  <c r="O41" i="7"/>
  <c r="O181" i="7"/>
  <c r="P41" i="7"/>
  <c r="P181" i="7"/>
  <c r="N41" i="7"/>
  <c r="N181" i="7"/>
  <c r="O39" i="7"/>
  <c r="O176" i="7"/>
  <c r="P39" i="7"/>
  <c r="P176" i="7"/>
  <c r="N38" i="7"/>
  <c r="N175" i="7"/>
  <c r="N39" i="7"/>
  <c r="N176" i="7"/>
  <c r="O38" i="7"/>
  <c r="O175" i="7"/>
  <c r="P38" i="7"/>
  <c r="P175" i="7"/>
  <c r="Q258" i="7"/>
  <c r="H250" i="7"/>
  <c r="H242" i="7"/>
  <c r="Q240" i="7"/>
  <c r="N240" i="7"/>
  <c r="Q229" i="7"/>
  <c r="N229" i="7"/>
  <c r="G218" i="7"/>
  <c r="H217" i="7"/>
  <c r="H218" i="7"/>
  <c r="G215" i="7"/>
  <c r="G251" i="7"/>
  <c r="H214" i="7"/>
  <c r="H213" i="7"/>
  <c r="H212" i="7"/>
  <c r="H215" i="7"/>
  <c r="H251" i="7"/>
  <c r="H209" i="7"/>
  <c r="M209" i="7"/>
  <c r="I208" i="7"/>
  <c r="H208" i="7"/>
  <c r="AS203" i="7"/>
  <c r="AT203" i="7"/>
  <c r="L207" i="7"/>
  <c r="I207" i="7"/>
  <c r="G207" i="7"/>
  <c r="H207" i="7"/>
  <c r="I206" i="7"/>
  <c r="H206" i="7"/>
  <c r="M206" i="7"/>
  <c r="I205" i="7"/>
  <c r="H205" i="7"/>
  <c r="K204" i="7"/>
  <c r="J204" i="7"/>
  <c r="AO203" i="7"/>
  <c r="AQ203" i="7"/>
  <c r="AR203" i="7"/>
  <c r="AK203" i="7"/>
  <c r="AJ203" i="7"/>
  <c r="AI203" i="7"/>
  <c r="AH203" i="7"/>
  <c r="I203" i="7"/>
  <c r="AE198" i="7"/>
  <c r="AG198" i="7"/>
  <c r="H203" i="7"/>
  <c r="M203" i="7"/>
  <c r="I202" i="7"/>
  <c r="H202" i="7"/>
  <c r="M202" i="7"/>
  <c r="L201" i="7"/>
  <c r="K201" i="7"/>
  <c r="J201" i="7"/>
  <c r="G201" i="7"/>
  <c r="H201" i="7"/>
  <c r="AF200" i="7"/>
  <c r="AE200" i="7"/>
  <c r="AG200" i="7"/>
  <c r="I200" i="7"/>
  <c r="H200" i="7"/>
  <c r="AF199" i="7"/>
  <c r="I199" i="7"/>
  <c r="H199" i="7"/>
  <c r="AF198" i="7"/>
  <c r="L198" i="7"/>
  <c r="K198" i="7"/>
  <c r="K210" i="7"/>
  <c r="J198" i="7"/>
  <c r="J210" i="7"/>
  <c r="J253" i="7"/>
  <c r="G198" i="7"/>
  <c r="AF197" i="7"/>
  <c r="AE197" i="7"/>
  <c r="AG197" i="7"/>
  <c r="AF196" i="7"/>
  <c r="H195" i="7"/>
  <c r="M195" i="7"/>
  <c r="AF194" i="7"/>
  <c r="I194" i="7"/>
  <c r="H194" i="7"/>
  <c r="M194" i="7"/>
  <c r="L193" i="7"/>
  <c r="I193" i="7"/>
  <c r="G193" i="7"/>
  <c r="H193" i="7"/>
  <c r="M193" i="7"/>
  <c r="I192" i="7"/>
  <c r="H192" i="7"/>
  <c r="I191" i="7"/>
  <c r="H191" i="7"/>
  <c r="K190" i="7"/>
  <c r="J190" i="7"/>
  <c r="G190" i="7"/>
  <c r="H190" i="7"/>
  <c r="I189" i="7"/>
  <c r="H189" i="7"/>
  <c r="M189" i="7"/>
  <c r="I188" i="7"/>
  <c r="H188" i="7"/>
  <c r="M188" i="7"/>
  <c r="L187" i="7"/>
  <c r="K187" i="7"/>
  <c r="J187" i="7"/>
  <c r="J196" i="7"/>
  <c r="G187" i="7"/>
  <c r="H187" i="7"/>
  <c r="H196" i="7"/>
  <c r="H167" i="7"/>
  <c r="M167" i="7"/>
  <c r="AN163" i="7"/>
  <c r="I166" i="7"/>
  <c r="AU161" i="7"/>
  <c r="AW161" i="7"/>
  <c r="H166" i="7"/>
  <c r="M166" i="7"/>
  <c r="AN161" i="7"/>
  <c r="L165" i="7"/>
  <c r="I165" i="7"/>
  <c r="G165" i="7"/>
  <c r="I164" i="7"/>
  <c r="H164" i="7"/>
  <c r="AU163" i="7"/>
  <c r="AW163" i="7"/>
  <c r="AS163" i="7"/>
  <c r="AO163" i="7"/>
  <c r="AP163" i="7"/>
  <c r="AK163" i="7"/>
  <c r="AJ163" i="7"/>
  <c r="AI163" i="7"/>
  <c r="AH163" i="7"/>
  <c r="I163" i="7"/>
  <c r="H163" i="7"/>
  <c r="M163" i="7"/>
  <c r="I162" i="7"/>
  <c r="H162" i="7"/>
  <c r="M162" i="7"/>
  <c r="AS161" i="7"/>
  <c r="AV161" i="7"/>
  <c r="AO161" i="7"/>
  <c r="AP161" i="7"/>
  <c r="AK161" i="7"/>
  <c r="AJ161" i="7"/>
  <c r="AI161" i="7"/>
  <c r="AH161" i="7"/>
  <c r="L161" i="7"/>
  <c r="K161" i="7"/>
  <c r="J161" i="7"/>
  <c r="I160" i="7"/>
  <c r="H160" i="7"/>
  <c r="AF159" i="7"/>
  <c r="AF154" i="7"/>
  <c r="AE154" i="7"/>
  <c r="AG154" i="7"/>
  <c r="I154" i="7"/>
  <c r="H154" i="7"/>
  <c r="M154" i="7"/>
  <c r="AF153" i="7"/>
  <c r="I153" i="7"/>
  <c r="H153" i="7"/>
  <c r="M153" i="7"/>
  <c r="AF152" i="7"/>
  <c r="AE152" i="7"/>
  <c r="AG152" i="7"/>
  <c r="I152" i="7"/>
  <c r="H152" i="7"/>
  <c r="M152" i="7"/>
  <c r="I151" i="7"/>
  <c r="H151" i="7"/>
  <c r="M151" i="7"/>
  <c r="I150" i="7"/>
  <c r="H150" i="7"/>
  <c r="M150" i="7"/>
  <c r="L149" i="7"/>
  <c r="K149" i="7"/>
  <c r="J149" i="7"/>
  <c r="G149" i="7"/>
  <c r="I148" i="7"/>
  <c r="H148" i="7"/>
  <c r="M148" i="7"/>
  <c r="AF144" i="7"/>
  <c r="AF143" i="7"/>
  <c r="Q139" i="7"/>
  <c r="Q140" i="7"/>
  <c r="P139" i="7"/>
  <c r="O139" i="7"/>
  <c r="N139" i="7"/>
  <c r="L139" i="7"/>
  <c r="K139" i="7"/>
  <c r="J139" i="7"/>
  <c r="I139" i="7"/>
  <c r="G139" i="7"/>
  <c r="H138" i="7"/>
  <c r="M138" i="7"/>
  <c r="H137" i="7"/>
  <c r="M137" i="7"/>
  <c r="M139" i="7"/>
  <c r="H135" i="7"/>
  <c r="H139" i="7"/>
  <c r="Q132" i="7"/>
  <c r="P131" i="7"/>
  <c r="O131" i="7"/>
  <c r="N131" i="7"/>
  <c r="L131" i="7"/>
  <c r="J131" i="7"/>
  <c r="I131" i="7"/>
  <c r="H130" i="7"/>
  <c r="M130" i="7"/>
  <c r="H129" i="7"/>
  <c r="H128" i="7"/>
  <c r="H131" i="7"/>
  <c r="M127" i="7"/>
  <c r="G127" i="7"/>
  <c r="G131" i="7"/>
  <c r="K120" i="7"/>
  <c r="P119" i="7"/>
  <c r="O119" i="7"/>
  <c r="O132" i="7"/>
  <c r="N119" i="7"/>
  <c r="L119" i="7"/>
  <c r="L140" i="7"/>
  <c r="K119" i="7"/>
  <c r="J119" i="7"/>
  <c r="J140" i="7"/>
  <c r="I119" i="7"/>
  <c r="G119" i="7"/>
  <c r="G132" i="7"/>
  <c r="H116" i="7"/>
  <c r="M116" i="7"/>
  <c r="H114" i="7"/>
  <c r="M114" i="7"/>
  <c r="H113" i="7"/>
  <c r="M113" i="7"/>
  <c r="H112" i="7"/>
  <c r="H111" i="7"/>
  <c r="M111" i="7"/>
  <c r="H110" i="7"/>
  <c r="H109" i="7"/>
  <c r="H108" i="7"/>
  <c r="M108" i="7"/>
  <c r="H107" i="7"/>
  <c r="M107" i="7"/>
  <c r="H106" i="7"/>
  <c r="M106" i="7"/>
  <c r="H105" i="7"/>
  <c r="H104" i="7"/>
  <c r="P99" i="7"/>
  <c r="O99" i="7"/>
  <c r="N99" i="7"/>
  <c r="I98" i="7"/>
  <c r="H98" i="7"/>
  <c r="I97" i="7"/>
  <c r="H97" i="7"/>
  <c r="I95" i="7"/>
  <c r="H95" i="7"/>
  <c r="M95" i="7"/>
  <c r="I94" i="7"/>
  <c r="H94" i="7"/>
  <c r="M94" i="7"/>
  <c r="I92" i="7"/>
  <c r="H92" i="7"/>
  <c r="M92" i="7"/>
  <c r="I91" i="7"/>
  <c r="H91" i="7"/>
  <c r="M91" i="7"/>
  <c r="I90" i="7"/>
  <c r="H90" i="7"/>
  <c r="I89" i="7"/>
  <c r="I88" i="7"/>
  <c r="H89" i="7"/>
  <c r="L88" i="7"/>
  <c r="L99" i="7"/>
  <c r="K88" i="7"/>
  <c r="K99" i="7"/>
  <c r="J88" i="7"/>
  <c r="J99" i="7"/>
  <c r="G88" i="7"/>
  <c r="G99" i="7"/>
  <c r="I87" i="7"/>
  <c r="H87" i="7"/>
  <c r="P85" i="7"/>
  <c r="O85" i="7"/>
  <c r="N85" i="7"/>
  <c r="I84" i="7"/>
  <c r="H84" i="7"/>
  <c r="M84" i="7"/>
  <c r="I83" i="7"/>
  <c r="H83" i="7"/>
  <c r="M83" i="7"/>
  <c r="I81" i="7"/>
  <c r="H81" i="7"/>
  <c r="M81" i="7"/>
  <c r="I80" i="7"/>
  <c r="H80" i="7"/>
  <c r="M80" i="7"/>
  <c r="I78" i="7"/>
  <c r="H78" i="7"/>
  <c r="M78" i="7"/>
  <c r="I77" i="7"/>
  <c r="H77" i="7"/>
  <c r="M77" i="7"/>
  <c r="I76" i="7"/>
  <c r="H76" i="7"/>
  <c r="M76" i="7"/>
  <c r="I75" i="7"/>
  <c r="H75" i="7"/>
  <c r="M75" i="7"/>
  <c r="I74" i="7"/>
  <c r="H74" i="7"/>
  <c r="M74" i="7"/>
  <c r="L73" i="7"/>
  <c r="L85" i="7"/>
  <c r="K73" i="7"/>
  <c r="K85" i="7"/>
  <c r="J73" i="7"/>
  <c r="J85" i="7"/>
  <c r="G73" i="7"/>
  <c r="G85" i="7"/>
  <c r="P71" i="7"/>
  <c r="O71" i="7"/>
  <c r="N71" i="7"/>
  <c r="I70" i="7"/>
  <c r="H70" i="7"/>
  <c r="I69" i="7"/>
  <c r="I68" i="7"/>
  <c r="H69" i="7"/>
  <c r="L68" i="7"/>
  <c r="L71" i="7"/>
  <c r="K68" i="7"/>
  <c r="J68" i="7"/>
  <c r="G68" i="7"/>
  <c r="I67" i="7"/>
  <c r="H67" i="7"/>
  <c r="I66" i="7"/>
  <c r="H66" i="7"/>
  <c r="I65" i="7"/>
  <c r="I64" i="7"/>
  <c r="H65" i="7"/>
  <c r="H64" i="7"/>
  <c r="K64" i="7"/>
  <c r="J64" i="7"/>
  <c r="G64" i="7"/>
  <c r="I63" i="7"/>
  <c r="H63" i="7"/>
  <c r="I62" i="7"/>
  <c r="I61" i="7"/>
  <c r="I60" i="7"/>
  <c r="I71" i="7"/>
  <c r="H62" i="7"/>
  <c r="H61" i="7"/>
  <c r="H60" i="7"/>
  <c r="K61" i="7"/>
  <c r="K60" i="7"/>
  <c r="K71" i="7"/>
  <c r="J61" i="7"/>
  <c r="J60" i="7"/>
  <c r="J71" i="7"/>
  <c r="G61" i="7"/>
  <c r="G60" i="7"/>
  <c r="G71" i="7"/>
  <c r="K252" i="7"/>
  <c r="H54" i="7"/>
  <c r="Q52" i="7"/>
  <c r="P52" i="7"/>
  <c r="O52" i="7"/>
  <c r="N52" i="7"/>
  <c r="M52" i="7"/>
  <c r="L52" i="7"/>
  <c r="K52" i="7"/>
  <c r="J52" i="7"/>
  <c r="I52" i="7"/>
  <c r="G52" i="7"/>
  <c r="G244" i="7"/>
  <c r="H51" i="7"/>
  <c r="H50" i="7"/>
  <c r="H52" i="7"/>
  <c r="P48" i="7"/>
  <c r="N48" i="7"/>
  <c r="L48" i="7"/>
  <c r="K48" i="7"/>
  <c r="J48" i="7"/>
  <c r="G48" i="7"/>
  <c r="I47" i="7"/>
  <c r="H47" i="7"/>
  <c r="I46" i="7"/>
  <c r="I48" i="7"/>
  <c r="H46" i="7"/>
  <c r="I33" i="7"/>
  <c r="H33" i="7"/>
  <c r="M33" i="7"/>
  <c r="I32" i="7"/>
  <c r="I31" i="7"/>
  <c r="H32" i="7"/>
  <c r="H31" i="7"/>
  <c r="L31" i="7"/>
  <c r="J31" i="7"/>
  <c r="G31" i="7"/>
  <c r="H30" i="7"/>
  <c r="I27" i="7"/>
  <c r="I23" i="7"/>
  <c r="H23" i="7"/>
  <c r="M23" i="7"/>
  <c r="I22" i="7"/>
  <c r="H22" i="7"/>
  <c r="M22" i="7"/>
  <c r="I21" i="7"/>
  <c r="H21" i="7"/>
  <c r="O253" i="7"/>
  <c r="I16" i="7"/>
  <c r="H16" i="7"/>
  <c r="I15" i="7"/>
  <c r="H15" i="7"/>
  <c r="I14" i="7"/>
  <c r="H14" i="7"/>
  <c r="L13" i="7"/>
  <c r="H13" i="7"/>
  <c r="G13" i="7"/>
  <c r="D42" i="6"/>
  <c r="E42" i="6"/>
  <c r="F42" i="6"/>
  <c r="G42" i="6"/>
  <c r="H42" i="6"/>
  <c r="I42" i="6"/>
  <c r="I44" i="6"/>
  <c r="J42" i="6"/>
  <c r="J44" i="6"/>
  <c r="C42" i="6"/>
  <c r="J30" i="6"/>
  <c r="J32" i="6"/>
  <c r="K30" i="6"/>
  <c r="K32" i="6"/>
  <c r="L30" i="6"/>
  <c r="L33" i="6"/>
  <c r="M30" i="6"/>
  <c r="M32" i="6"/>
  <c r="N30" i="6"/>
  <c r="N33" i="6"/>
  <c r="D30" i="6"/>
  <c r="E30" i="6"/>
  <c r="F30" i="6"/>
  <c r="G30" i="6"/>
  <c r="H30" i="6"/>
  <c r="I30" i="6"/>
  <c r="I32" i="6"/>
  <c r="C30" i="6"/>
  <c r="F19" i="6"/>
  <c r="G19" i="6"/>
  <c r="H19" i="6"/>
  <c r="I19" i="6"/>
  <c r="J19" i="6"/>
  <c r="J20" i="6"/>
  <c r="K19" i="6"/>
  <c r="L19" i="6"/>
  <c r="L20" i="6"/>
  <c r="M19" i="6"/>
  <c r="E19" i="6"/>
  <c r="D19" i="6"/>
  <c r="C19" i="6"/>
  <c r="I21" i="6"/>
  <c r="J21" i="6"/>
  <c r="K21" i="6"/>
  <c r="L21" i="6"/>
  <c r="M21" i="6"/>
  <c r="I20" i="6"/>
  <c r="K20" i="6"/>
  <c r="M20" i="6"/>
  <c r="D9" i="6"/>
  <c r="D33" i="6"/>
  <c r="D45" i="6"/>
  <c r="E9" i="6"/>
  <c r="E33" i="6"/>
  <c r="F9" i="6"/>
  <c r="F33" i="6"/>
  <c r="G9" i="6"/>
  <c r="G21" i="6"/>
  <c r="H9" i="6"/>
  <c r="H33" i="6"/>
  <c r="H21" i="6"/>
  <c r="C9" i="6"/>
  <c r="D8" i="6"/>
  <c r="D20" i="6"/>
  <c r="E8" i="6"/>
  <c r="E44" i="6"/>
  <c r="F8" i="6"/>
  <c r="F20" i="6"/>
  <c r="G8" i="6"/>
  <c r="G44" i="6"/>
  <c r="H8" i="6"/>
  <c r="C8" i="6"/>
  <c r="C32" i="6"/>
  <c r="Q227" i="5"/>
  <c r="H219" i="5"/>
  <c r="H211" i="5"/>
  <c r="Q209" i="5"/>
  <c r="N209" i="5"/>
  <c r="Q198" i="5"/>
  <c r="N198" i="5"/>
  <c r="G187" i="5"/>
  <c r="H186" i="5"/>
  <c r="H187" i="5"/>
  <c r="G184" i="5"/>
  <c r="H183" i="5"/>
  <c r="H182" i="5"/>
  <c r="H181" i="5"/>
  <c r="H184" i="5"/>
  <c r="H178" i="5"/>
  <c r="M178" i="5"/>
  <c r="I177" i="5"/>
  <c r="H177" i="5"/>
  <c r="M177" i="5"/>
  <c r="AN172" i="5"/>
  <c r="L176" i="5"/>
  <c r="I176" i="5"/>
  <c r="G176" i="5"/>
  <c r="H176" i="5"/>
  <c r="M176" i="5"/>
  <c r="I175" i="5"/>
  <c r="H175" i="5"/>
  <c r="M175" i="5"/>
  <c r="I174" i="5"/>
  <c r="I173" i="5"/>
  <c r="AE168" i="5"/>
  <c r="AG168" i="5"/>
  <c r="H174" i="5"/>
  <c r="M174" i="5"/>
  <c r="K173" i="5"/>
  <c r="J173" i="5"/>
  <c r="AU172" i="5"/>
  <c r="AW172" i="5"/>
  <c r="AO172" i="5"/>
  <c r="AQ172" i="5"/>
  <c r="AR172" i="5"/>
  <c r="AK172" i="5"/>
  <c r="AJ172" i="5"/>
  <c r="AI172" i="5"/>
  <c r="AH172" i="5"/>
  <c r="I172" i="5"/>
  <c r="H172" i="5"/>
  <c r="M172" i="5"/>
  <c r="I171" i="5"/>
  <c r="H171" i="5"/>
  <c r="M171" i="5"/>
  <c r="L170" i="5"/>
  <c r="K170" i="5"/>
  <c r="J170" i="5"/>
  <c r="I170" i="5"/>
  <c r="AE165" i="5"/>
  <c r="AG165" i="5"/>
  <c r="G170" i="5"/>
  <c r="H170" i="5"/>
  <c r="AF169" i="5"/>
  <c r="I169" i="5"/>
  <c r="H169" i="5"/>
  <c r="AF168" i="5"/>
  <c r="I168" i="5"/>
  <c r="H168" i="5"/>
  <c r="M168" i="5"/>
  <c r="AF167" i="5"/>
  <c r="AE167" i="5"/>
  <c r="AG167" i="5"/>
  <c r="L167" i="5"/>
  <c r="K167" i="5"/>
  <c r="K179" i="5"/>
  <c r="J167" i="5"/>
  <c r="J179" i="5"/>
  <c r="G167" i="5"/>
  <c r="AF166" i="5"/>
  <c r="AE166" i="5"/>
  <c r="AG166" i="5"/>
  <c r="AF165" i="5"/>
  <c r="H164" i="5"/>
  <c r="M164" i="5"/>
  <c r="AF163" i="5"/>
  <c r="I163" i="5"/>
  <c r="H163" i="5"/>
  <c r="M163" i="5"/>
  <c r="L162" i="5"/>
  <c r="I162" i="5"/>
  <c r="G162" i="5"/>
  <c r="H162" i="5"/>
  <c r="M162" i="5"/>
  <c r="I161" i="5"/>
  <c r="H161" i="5"/>
  <c r="M161" i="5"/>
  <c r="I160" i="5"/>
  <c r="H160" i="5"/>
  <c r="M160" i="5"/>
  <c r="K159" i="5"/>
  <c r="J159" i="5"/>
  <c r="G159" i="5"/>
  <c r="H159" i="5"/>
  <c r="I158" i="5"/>
  <c r="H158" i="5"/>
  <c r="M158" i="5"/>
  <c r="I157" i="5"/>
  <c r="H157" i="5"/>
  <c r="M157" i="5"/>
  <c r="L156" i="5"/>
  <c r="K156" i="5"/>
  <c r="K165" i="5"/>
  <c r="J156" i="5"/>
  <c r="J165" i="5"/>
  <c r="G156" i="5"/>
  <c r="H156" i="5"/>
  <c r="H153" i="5"/>
  <c r="M153" i="5"/>
  <c r="AN149" i="5"/>
  <c r="I152" i="5"/>
  <c r="AU147" i="5"/>
  <c r="AW147" i="5"/>
  <c r="H152" i="5"/>
  <c r="M152" i="5"/>
  <c r="AN147" i="5"/>
  <c r="L151" i="5"/>
  <c r="G151" i="5"/>
  <c r="I150" i="5"/>
  <c r="H150" i="5"/>
  <c r="M150" i="5"/>
  <c r="AU149" i="5"/>
  <c r="AW149" i="5"/>
  <c r="AS149" i="5"/>
  <c r="AV149" i="5"/>
  <c r="AO149" i="5"/>
  <c r="AP149" i="5"/>
  <c r="AK149" i="5"/>
  <c r="AJ149" i="5"/>
  <c r="AI149" i="5"/>
  <c r="AH149" i="5"/>
  <c r="I149" i="5"/>
  <c r="H149" i="5"/>
  <c r="M149" i="5"/>
  <c r="I148" i="5"/>
  <c r="H148" i="5"/>
  <c r="M148" i="5"/>
  <c r="AS147" i="5"/>
  <c r="AT147" i="5"/>
  <c r="AO147" i="5"/>
  <c r="AP147" i="5"/>
  <c r="AK147" i="5"/>
  <c r="AJ147" i="5"/>
  <c r="AI147" i="5"/>
  <c r="AH147" i="5"/>
  <c r="K147" i="5"/>
  <c r="K154" i="5"/>
  <c r="J147" i="5"/>
  <c r="J154" i="5"/>
  <c r="I146" i="5"/>
  <c r="H146" i="5"/>
  <c r="AF145" i="5"/>
  <c r="AF143" i="5"/>
  <c r="AE143" i="5"/>
  <c r="AG143" i="5"/>
  <c r="I143" i="5"/>
  <c r="H143" i="5"/>
  <c r="M143" i="5"/>
  <c r="AF142" i="5"/>
  <c r="I142" i="5"/>
  <c r="H142" i="5"/>
  <c r="M142" i="5"/>
  <c r="AF141" i="5"/>
  <c r="AE141" i="5"/>
  <c r="AG141" i="5"/>
  <c r="I141" i="5"/>
  <c r="H141" i="5"/>
  <c r="M141" i="5"/>
  <c r="I140" i="5"/>
  <c r="H140" i="5"/>
  <c r="M140" i="5"/>
  <c r="I139" i="5"/>
  <c r="H139" i="5"/>
  <c r="M139" i="5"/>
  <c r="L138" i="5"/>
  <c r="L144" i="5"/>
  <c r="K138" i="5"/>
  <c r="K144" i="5"/>
  <c r="J138" i="5"/>
  <c r="J144" i="5"/>
  <c r="G138" i="5"/>
  <c r="G144" i="5"/>
  <c r="I137" i="5"/>
  <c r="H137" i="5"/>
  <c r="M137" i="5"/>
  <c r="AF133" i="5"/>
  <c r="AF132" i="5"/>
  <c r="AE132" i="5"/>
  <c r="AG132" i="5"/>
  <c r="Q128" i="5"/>
  <c r="Q129" i="5"/>
  <c r="P128" i="5"/>
  <c r="O128" i="5"/>
  <c r="N128" i="5"/>
  <c r="L128" i="5"/>
  <c r="K128" i="5"/>
  <c r="J128" i="5"/>
  <c r="I128" i="5"/>
  <c r="G128" i="5"/>
  <c r="H127" i="5"/>
  <c r="M127" i="5"/>
  <c r="H126" i="5"/>
  <c r="M126" i="5"/>
  <c r="M128" i="5"/>
  <c r="H124" i="5"/>
  <c r="H128" i="5"/>
  <c r="Q121" i="5"/>
  <c r="P120" i="5"/>
  <c r="O120" i="5"/>
  <c r="N120" i="5"/>
  <c r="L120" i="5"/>
  <c r="J120" i="5"/>
  <c r="I120" i="5"/>
  <c r="H119" i="5"/>
  <c r="M119" i="5"/>
  <c r="H118" i="5"/>
  <c r="H117" i="5"/>
  <c r="M116" i="5"/>
  <c r="M120" i="5"/>
  <c r="G116" i="5"/>
  <c r="G120" i="5"/>
  <c r="K109" i="5"/>
  <c r="P108" i="5"/>
  <c r="O108" i="5"/>
  <c r="O121" i="5"/>
  <c r="N108" i="5"/>
  <c r="L108" i="5"/>
  <c r="L129" i="5"/>
  <c r="K108" i="5"/>
  <c r="J108" i="5"/>
  <c r="J129" i="5"/>
  <c r="I108" i="5"/>
  <c r="G108" i="5"/>
  <c r="G111" i="5"/>
  <c r="H105" i="5"/>
  <c r="M105" i="5"/>
  <c r="H103" i="5"/>
  <c r="M103" i="5"/>
  <c r="H102" i="5"/>
  <c r="M102" i="5"/>
  <c r="H101" i="5"/>
  <c r="H100" i="5"/>
  <c r="M100" i="5"/>
  <c r="H99" i="5"/>
  <c r="M99" i="5"/>
  <c r="H98" i="5"/>
  <c r="H97" i="5"/>
  <c r="M97" i="5"/>
  <c r="H96" i="5"/>
  <c r="M96" i="5"/>
  <c r="H95" i="5"/>
  <c r="M95" i="5"/>
  <c r="M108" i="5"/>
  <c r="H94" i="5"/>
  <c r="H93" i="5"/>
  <c r="H108" i="5"/>
  <c r="P88" i="5"/>
  <c r="O88" i="5"/>
  <c r="N88" i="5"/>
  <c r="I87" i="5"/>
  <c r="H87" i="5"/>
  <c r="M87" i="5"/>
  <c r="I86" i="5"/>
  <c r="H86" i="5"/>
  <c r="M86" i="5"/>
  <c r="I84" i="5"/>
  <c r="H84" i="5"/>
  <c r="M84" i="5"/>
  <c r="I83" i="5"/>
  <c r="H83" i="5"/>
  <c r="M83" i="5"/>
  <c r="I81" i="5"/>
  <c r="H81" i="5"/>
  <c r="M81" i="5"/>
  <c r="I80" i="5"/>
  <c r="H80" i="5"/>
  <c r="M80" i="5"/>
  <c r="I79" i="5"/>
  <c r="H79" i="5"/>
  <c r="M79" i="5"/>
  <c r="I78" i="5"/>
  <c r="I77" i="5"/>
  <c r="H78" i="5"/>
  <c r="M78" i="5"/>
  <c r="M77" i="5"/>
  <c r="L77" i="5"/>
  <c r="L88" i="5"/>
  <c r="K77" i="5"/>
  <c r="K88" i="5"/>
  <c r="J77" i="5"/>
  <c r="J88" i="5"/>
  <c r="G77" i="5"/>
  <c r="G88" i="5"/>
  <c r="I76" i="5"/>
  <c r="H76" i="5"/>
  <c r="P74" i="5"/>
  <c r="O74" i="5"/>
  <c r="N74" i="5"/>
  <c r="I73" i="5"/>
  <c r="H73" i="5"/>
  <c r="M73" i="5"/>
  <c r="I72" i="5"/>
  <c r="H72" i="5"/>
  <c r="M72" i="5"/>
  <c r="I70" i="5"/>
  <c r="H70" i="5"/>
  <c r="M70" i="5"/>
  <c r="I69" i="5"/>
  <c r="H69" i="5"/>
  <c r="M69" i="5"/>
  <c r="I67" i="5"/>
  <c r="H67" i="5"/>
  <c r="M67" i="5"/>
  <c r="I66" i="5"/>
  <c r="H66" i="5"/>
  <c r="M66" i="5"/>
  <c r="I65" i="5"/>
  <c r="H65" i="5"/>
  <c r="M65" i="5"/>
  <c r="I64" i="5"/>
  <c r="H64" i="5"/>
  <c r="M64" i="5"/>
  <c r="I63" i="5"/>
  <c r="H63" i="5"/>
  <c r="H62" i="5"/>
  <c r="H74" i="5"/>
  <c r="L62" i="5"/>
  <c r="L74" i="5"/>
  <c r="K62" i="5"/>
  <c r="K74" i="5"/>
  <c r="J62" i="5"/>
  <c r="J74" i="5"/>
  <c r="I62" i="5"/>
  <c r="I74" i="5"/>
  <c r="I191" i="5"/>
  <c r="G62" i="5"/>
  <c r="G74" i="5"/>
  <c r="P60" i="5"/>
  <c r="O60" i="5"/>
  <c r="N60" i="5"/>
  <c r="I59" i="5"/>
  <c r="H59" i="5"/>
  <c r="M59" i="5"/>
  <c r="I58" i="5"/>
  <c r="I57" i="5"/>
  <c r="H58" i="5"/>
  <c r="M58" i="5"/>
  <c r="M57" i="5"/>
  <c r="L57" i="5"/>
  <c r="L60" i="5"/>
  <c r="K57" i="5"/>
  <c r="J57" i="5"/>
  <c r="G57" i="5"/>
  <c r="I56" i="5"/>
  <c r="H56" i="5"/>
  <c r="M56" i="5"/>
  <c r="I55" i="5"/>
  <c r="H55" i="5"/>
  <c r="M55" i="5"/>
  <c r="I54" i="5"/>
  <c r="I53" i="5"/>
  <c r="H54" i="5"/>
  <c r="H53" i="5"/>
  <c r="K53" i="5"/>
  <c r="J53" i="5"/>
  <c r="G53" i="5"/>
  <c r="I52" i="5"/>
  <c r="H52" i="5"/>
  <c r="M52" i="5"/>
  <c r="I51" i="5"/>
  <c r="I50" i="5"/>
  <c r="I49" i="5"/>
  <c r="I60" i="5"/>
  <c r="H51" i="5"/>
  <c r="M51" i="5"/>
  <c r="K50" i="5"/>
  <c r="K49" i="5"/>
  <c r="K60" i="5"/>
  <c r="J50" i="5"/>
  <c r="G50" i="5"/>
  <c r="G49" i="5"/>
  <c r="G60" i="5"/>
  <c r="Q45" i="5"/>
  <c r="P45" i="5"/>
  <c r="O45" i="5"/>
  <c r="N45" i="5"/>
  <c r="M45" i="5"/>
  <c r="L45" i="5"/>
  <c r="K45" i="5"/>
  <c r="J45" i="5"/>
  <c r="I45" i="5"/>
  <c r="G45" i="5"/>
  <c r="H44" i="5"/>
  <c r="H45" i="5"/>
  <c r="Q42" i="5"/>
  <c r="P42" i="5"/>
  <c r="O42" i="5"/>
  <c r="N42" i="5"/>
  <c r="M42" i="5"/>
  <c r="L42" i="5"/>
  <c r="K42" i="5"/>
  <c r="J42" i="5"/>
  <c r="I42" i="5"/>
  <c r="G42" i="5"/>
  <c r="H41" i="5"/>
  <c r="H40" i="5"/>
  <c r="H42" i="5"/>
  <c r="P38" i="5"/>
  <c r="N38" i="5"/>
  <c r="L38" i="5"/>
  <c r="K38" i="5"/>
  <c r="K202" i="5"/>
  <c r="J38" i="5"/>
  <c r="G38" i="5"/>
  <c r="I37" i="5"/>
  <c r="H37" i="5"/>
  <c r="M37" i="5"/>
  <c r="I36" i="5"/>
  <c r="I38" i="5"/>
  <c r="H36" i="5"/>
  <c r="P30" i="5"/>
  <c r="O30" i="5"/>
  <c r="N30" i="5"/>
  <c r="I29" i="5"/>
  <c r="H29" i="5"/>
  <c r="M29" i="5"/>
  <c r="I28" i="5"/>
  <c r="I27" i="5"/>
  <c r="I30" i="5"/>
  <c r="H28" i="5"/>
  <c r="M28" i="5"/>
  <c r="L27" i="5"/>
  <c r="L30" i="5"/>
  <c r="J27" i="5"/>
  <c r="J30" i="5"/>
  <c r="G27" i="5"/>
  <c r="G30" i="5"/>
  <c r="H26" i="5"/>
  <c r="M26" i="5"/>
  <c r="I23" i="5"/>
  <c r="P22" i="5"/>
  <c r="P32" i="5"/>
  <c r="O22" i="5"/>
  <c r="O32" i="5"/>
  <c r="N22" i="5"/>
  <c r="N32" i="5"/>
  <c r="N202" i="5"/>
  <c r="L22" i="5"/>
  <c r="J22" i="5"/>
  <c r="J32" i="5"/>
  <c r="G22" i="5"/>
  <c r="I21" i="5"/>
  <c r="H21" i="5"/>
  <c r="M21" i="5"/>
  <c r="I20" i="5"/>
  <c r="H20" i="5"/>
  <c r="M20" i="5"/>
  <c r="I19" i="5"/>
  <c r="I22" i="5"/>
  <c r="I32" i="5"/>
  <c r="H19" i="5"/>
  <c r="M19" i="5"/>
  <c r="M22" i="5"/>
  <c r="P17" i="5"/>
  <c r="P31" i="5"/>
  <c r="O17" i="5"/>
  <c r="O222" i="5"/>
  <c r="N17" i="5"/>
  <c r="I16" i="5"/>
  <c r="H16" i="5"/>
  <c r="M16" i="5"/>
  <c r="I15" i="5"/>
  <c r="H15" i="5"/>
  <c r="M15" i="5"/>
  <c r="I14" i="5"/>
  <c r="I13" i="5"/>
  <c r="I17" i="5"/>
  <c r="H14" i="5"/>
  <c r="M14" i="5"/>
  <c r="L13" i="5"/>
  <c r="L17" i="5"/>
  <c r="G13" i="5"/>
  <c r="G17" i="5"/>
  <c r="G31" i="5"/>
  <c r="G177" i="4"/>
  <c r="H176" i="4"/>
  <c r="H177" i="4"/>
  <c r="H171" i="4"/>
  <c r="H174" i="4"/>
  <c r="I78" i="4"/>
  <c r="H78" i="4"/>
  <c r="I77" i="4"/>
  <c r="I76" i="4" s="1"/>
  <c r="H77" i="4"/>
  <c r="H76" i="4" s="1"/>
  <c r="L76" i="4"/>
  <c r="K76" i="4"/>
  <c r="J76" i="4"/>
  <c r="I58" i="4"/>
  <c r="H58" i="4"/>
  <c r="I57" i="4"/>
  <c r="I56" i="4" s="1"/>
  <c r="I74" i="4" s="1"/>
  <c r="H57" i="4"/>
  <c r="L56" i="4"/>
  <c r="L74" i="4" s="1"/>
  <c r="K56" i="4"/>
  <c r="K74" i="4" s="1"/>
  <c r="K182" i="4" s="1"/>
  <c r="J56" i="4"/>
  <c r="J74" i="4" s="1"/>
  <c r="J182" i="4" s="1"/>
  <c r="G56" i="4"/>
  <c r="G74" i="4" s="1"/>
  <c r="I51" i="4"/>
  <c r="H51" i="4"/>
  <c r="I50" i="4"/>
  <c r="I49" i="4" s="1"/>
  <c r="H50" i="4"/>
  <c r="I48" i="4"/>
  <c r="H48" i="4"/>
  <c r="P22" i="4"/>
  <c r="P32" i="4" s="1"/>
  <c r="O22" i="4"/>
  <c r="O32" i="4" s="1"/>
  <c r="N22" i="4"/>
  <c r="N32" i="4" s="1"/>
  <c r="I21" i="4"/>
  <c r="H21" i="4"/>
  <c r="M21" i="4" s="1"/>
  <c r="I20" i="4"/>
  <c r="H20" i="4"/>
  <c r="I19" i="4"/>
  <c r="I22" i="4" s="1"/>
  <c r="I32" i="4" s="1"/>
  <c r="H19" i="4"/>
  <c r="H22" i="4" s="1"/>
  <c r="H32" i="4" s="1"/>
  <c r="I16" i="4"/>
  <c r="H16" i="4"/>
  <c r="I15" i="4"/>
  <c r="H15" i="4"/>
  <c r="I14" i="4"/>
  <c r="I13" i="4" s="1"/>
  <c r="I17" i="4" s="1"/>
  <c r="I31" i="4" s="1"/>
  <c r="H14" i="4"/>
  <c r="H13" i="4" s="1"/>
  <c r="H17" i="4" s="1"/>
  <c r="H31" i="4" s="1"/>
  <c r="Q186" i="3"/>
  <c r="N186" i="3"/>
  <c r="Q175" i="3"/>
  <c r="N175" i="3"/>
  <c r="N22" i="3"/>
  <c r="P17" i="3"/>
  <c r="H69" i="3"/>
  <c r="H65" i="3"/>
  <c r="H62" i="3"/>
  <c r="H36" i="3"/>
  <c r="N30" i="3"/>
  <c r="I16" i="3"/>
  <c r="H158" i="3"/>
  <c r="P81" i="3"/>
  <c r="O81" i="3"/>
  <c r="N81" i="3"/>
  <c r="I80" i="3"/>
  <c r="H80" i="3"/>
  <c r="M80" i="3"/>
  <c r="I79" i="3"/>
  <c r="H79" i="3"/>
  <c r="M79" i="3"/>
  <c r="I77" i="3"/>
  <c r="H77" i="3"/>
  <c r="M77" i="3"/>
  <c r="I76" i="3"/>
  <c r="H76" i="3"/>
  <c r="M76" i="3"/>
  <c r="I74" i="3"/>
  <c r="H74" i="3"/>
  <c r="M74" i="3"/>
  <c r="I73" i="3"/>
  <c r="H73" i="3"/>
  <c r="M73" i="3"/>
  <c r="I72" i="3"/>
  <c r="H72" i="3"/>
  <c r="M72" i="3"/>
  <c r="I71" i="3"/>
  <c r="I70" i="3"/>
  <c r="H71" i="3"/>
  <c r="L70" i="3"/>
  <c r="L81" i="3"/>
  <c r="K70" i="3"/>
  <c r="K81" i="3"/>
  <c r="J70" i="3"/>
  <c r="J81" i="3"/>
  <c r="G70" i="3"/>
  <c r="G81" i="3"/>
  <c r="I69" i="3"/>
  <c r="N67" i="3"/>
  <c r="P67" i="3"/>
  <c r="H58" i="3"/>
  <c r="O67" i="3"/>
  <c r="I63" i="3"/>
  <c r="H63" i="3"/>
  <c r="M63" i="3"/>
  <c r="I62" i="3"/>
  <c r="M62" i="3"/>
  <c r="I66" i="3"/>
  <c r="H66" i="3"/>
  <c r="M66" i="3"/>
  <c r="I65" i="3"/>
  <c r="M65" i="3"/>
  <c r="G55" i="3"/>
  <c r="G67" i="3"/>
  <c r="I60" i="3"/>
  <c r="H60" i="3"/>
  <c r="M60" i="3"/>
  <c r="I59" i="3"/>
  <c r="H59" i="3"/>
  <c r="M59" i="3"/>
  <c r="I57" i="3"/>
  <c r="H57" i="3"/>
  <c r="M57" i="3"/>
  <c r="I56" i="3"/>
  <c r="I55" i="3"/>
  <c r="H56" i="3"/>
  <c r="M56" i="3"/>
  <c r="L55" i="3"/>
  <c r="L67" i="3"/>
  <c r="K55" i="3"/>
  <c r="K67" i="3"/>
  <c r="J55" i="3"/>
  <c r="J67" i="3"/>
  <c r="I58" i="3"/>
  <c r="I67" i="3"/>
  <c r="M58" i="3"/>
  <c r="P53" i="3"/>
  <c r="O53" i="3"/>
  <c r="N53" i="3"/>
  <c r="I52" i="3"/>
  <c r="H52" i="3"/>
  <c r="M52" i="3"/>
  <c r="I51" i="3"/>
  <c r="H51" i="3"/>
  <c r="M51" i="3"/>
  <c r="L50" i="3"/>
  <c r="L53" i="3"/>
  <c r="K50" i="3"/>
  <c r="J50" i="3"/>
  <c r="I50" i="3"/>
  <c r="G50" i="3"/>
  <c r="I49" i="3"/>
  <c r="H49" i="3"/>
  <c r="M49" i="3"/>
  <c r="I48" i="3"/>
  <c r="H48" i="3"/>
  <c r="M48" i="3"/>
  <c r="I47" i="3"/>
  <c r="I46" i="3"/>
  <c r="H47" i="3"/>
  <c r="K46" i="3"/>
  <c r="J46" i="3"/>
  <c r="G46" i="3"/>
  <c r="I45" i="3"/>
  <c r="H45" i="3"/>
  <c r="M45" i="3"/>
  <c r="I44" i="3"/>
  <c r="H44" i="3"/>
  <c r="K43" i="3"/>
  <c r="K42" i="3"/>
  <c r="K53" i="3"/>
  <c r="J43" i="3"/>
  <c r="J42" i="3"/>
  <c r="J53" i="3"/>
  <c r="J167" i="3"/>
  <c r="I43" i="3"/>
  <c r="I42" i="3"/>
  <c r="I53" i="3"/>
  <c r="G43" i="3"/>
  <c r="G42" i="3"/>
  <c r="G53" i="3"/>
  <c r="P38" i="3"/>
  <c r="N38" i="3"/>
  <c r="J38" i="3"/>
  <c r="K38" i="3"/>
  <c r="L38" i="3"/>
  <c r="G38" i="3"/>
  <c r="I37" i="3"/>
  <c r="H37" i="3"/>
  <c r="M37" i="3"/>
  <c r="I36" i="3"/>
  <c r="I38" i="3"/>
  <c r="M36" i="3"/>
  <c r="M38" i="3"/>
  <c r="I26" i="3"/>
  <c r="J22" i="3"/>
  <c r="L22" i="3"/>
  <c r="G22" i="3"/>
  <c r="I21" i="3"/>
  <c r="I20" i="3"/>
  <c r="I19" i="3"/>
  <c r="I22" i="3"/>
  <c r="L13" i="3"/>
  <c r="L17" i="3"/>
  <c r="G13" i="3"/>
  <c r="I15" i="3"/>
  <c r="I14" i="3"/>
  <c r="I13" i="3"/>
  <c r="I17" i="3"/>
  <c r="H160" i="3"/>
  <c r="Q204" i="3"/>
  <c r="H196" i="3"/>
  <c r="H159" i="3"/>
  <c r="H161" i="3"/>
  <c r="K133" i="3"/>
  <c r="L133" i="3"/>
  <c r="J133" i="3"/>
  <c r="G144" i="3"/>
  <c r="J150" i="3"/>
  <c r="K150" i="3"/>
  <c r="G133" i="3"/>
  <c r="I134" i="3"/>
  <c r="H134" i="3"/>
  <c r="I135" i="3"/>
  <c r="H135" i="3"/>
  <c r="M135" i="3"/>
  <c r="H155" i="3"/>
  <c r="M155" i="3"/>
  <c r="AO154" i="3"/>
  <c r="AK154" i="3"/>
  <c r="AJ154" i="3"/>
  <c r="AI154" i="3"/>
  <c r="AH154" i="3"/>
  <c r="I154" i="3"/>
  <c r="H154" i="3"/>
  <c r="AS154" i="3"/>
  <c r="L153" i="3"/>
  <c r="L150" i="3"/>
  <c r="I153" i="3"/>
  <c r="G153" i="3"/>
  <c r="G150" i="3"/>
  <c r="H153" i="3"/>
  <c r="M153" i="3"/>
  <c r="I152" i="3"/>
  <c r="H152" i="3"/>
  <c r="M152" i="3"/>
  <c r="I151" i="3"/>
  <c r="AE151" i="3"/>
  <c r="AG151" i="3"/>
  <c r="H151" i="3"/>
  <c r="I149" i="3"/>
  <c r="AE149" i="3"/>
  <c r="AG149" i="3"/>
  <c r="H149" i="3"/>
  <c r="M149" i="3"/>
  <c r="I148" i="3"/>
  <c r="AE148" i="3"/>
  <c r="AG148" i="3"/>
  <c r="H148" i="3"/>
  <c r="L147" i="3"/>
  <c r="K147" i="3"/>
  <c r="J147" i="3"/>
  <c r="I147" i="3"/>
  <c r="G147" i="3"/>
  <c r="I146" i="3"/>
  <c r="AE145" i="3"/>
  <c r="AG145" i="3"/>
  <c r="H146" i="3"/>
  <c r="AF145" i="3"/>
  <c r="I145" i="3"/>
  <c r="H145" i="3"/>
  <c r="L144" i="3"/>
  <c r="L156" i="3"/>
  <c r="K144" i="3"/>
  <c r="K156" i="3"/>
  <c r="J144" i="3"/>
  <c r="J156" i="3"/>
  <c r="H141" i="3"/>
  <c r="M141" i="3"/>
  <c r="I140" i="3"/>
  <c r="H140" i="3"/>
  <c r="M140" i="3"/>
  <c r="L139" i="3"/>
  <c r="I139" i="3"/>
  <c r="G139" i="3"/>
  <c r="H139" i="3"/>
  <c r="M139" i="3"/>
  <c r="I138" i="3"/>
  <c r="H138" i="3"/>
  <c r="I137" i="3"/>
  <c r="H137" i="3"/>
  <c r="M137" i="3"/>
  <c r="L136" i="3"/>
  <c r="L142" i="3"/>
  <c r="K136" i="3"/>
  <c r="J136" i="3"/>
  <c r="G136" i="3"/>
  <c r="H136" i="3"/>
  <c r="H133" i="3"/>
  <c r="AO131" i="3"/>
  <c r="AP131" i="3"/>
  <c r="AK131" i="3"/>
  <c r="AJ131" i="3"/>
  <c r="AI131" i="3"/>
  <c r="AH131" i="3"/>
  <c r="H130" i="3"/>
  <c r="AO129" i="3"/>
  <c r="AP129" i="3"/>
  <c r="AK129" i="3"/>
  <c r="AJ129" i="3"/>
  <c r="AI129" i="3"/>
  <c r="AH129" i="3"/>
  <c r="I129" i="3"/>
  <c r="H129" i="3"/>
  <c r="AS129" i="3"/>
  <c r="L128" i="3"/>
  <c r="I128" i="3"/>
  <c r="G128" i="3"/>
  <c r="H128" i="3"/>
  <c r="I127" i="3"/>
  <c r="H127" i="3"/>
  <c r="I126" i="3"/>
  <c r="H126" i="3"/>
  <c r="M126" i="3"/>
  <c r="I125" i="3"/>
  <c r="H125" i="3"/>
  <c r="M125" i="3"/>
  <c r="L124" i="3"/>
  <c r="L131" i="3"/>
  <c r="K124" i="3"/>
  <c r="K131" i="3"/>
  <c r="J124" i="3"/>
  <c r="J131" i="3"/>
  <c r="G124" i="3"/>
  <c r="I123" i="3"/>
  <c r="AE123" i="3"/>
  <c r="AG123" i="3"/>
  <c r="H123" i="3"/>
  <c r="I120" i="3"/>
  <c r="H120" i="3"/>
  <c r="I119" i="3"/>
  <c r="H119" i="3"/>
  <c r="M119" i="3"/>
  <c r="M121" i="3"/>
  <c r="I118" i="3"/>
  <c r="H118" i="3"/>
  <c r="I117" i="3"/>
  <c r="H117" i="3"/>
  <c r="M117" i="3"/>
  <c r="I116" i="3"/>
  <c r="H116" i="3"/>
  <c r="L115" i="3"/>
  <c r="L121" i="3"/>
  <c r="K115" i="3"/>
  <c r="K121" i="3"/>
  <c r="J115" i="3"/>
  <c r="J121" i="3"/>
  <c r="I115" i="3"/>
  <c r="G115" i="3"/>
  <c r="G121" i="3"/>
  <c r="I114" i="3"/>
  <c r="AE114" i="3"/>
  <c r="AG114" i="3"/>
  <c r="H114" i="3"/>
  <c r="H90" i="3"/>
  <c r="M90" i="3"/>
  <c r="I85" i="3"/>
  <c r="H85" i="3"/>
  <c r="M85" i="3"/>
  <c r="H89" i="3"/>
  <c r="M89" i="3"/>
  <c r="H94" i="3"/>
  <c r="O95" i="3"/>
  <c r="P95" i="3"/>
  <c r="Q95" i="3"/>
  <c r="N95" i="3"/>
  <c r="I86" i="3"/>
  <c r="I95" i="3"/>
  <c r="J86" i="3"/>
  <c r="K86" i="3"/>
  <c r="K95" i="3"/>
  <c r="L86" i="3"/>
  <c r="L95" i="3"/>
  <c r="G86" i="3"/>
  <c r="J95" i="3"/>
  <c r="Q110" i="3"/>
  <c r="P110" i="3"/>
  <c r="O110" i="3"/>
  <c r="N110" i="3"/>
  <c r="L110" i="3"/>
  <c r="K110" i="3"/>
  <c r="J110" i="3"/>
  <c r="G110" i="3"/>
  <c r="I109" i="3"/>
  <c r="I110" i="3"/>
  <c r="H109" i="3"/>
  <c r="H108" i="3"/>
  <c r="M108" i="3"/>
  <c r="H106" i="3"/>
  <c r="Q103" i="3"/>
  <c r="Q111" i="3"/>
  <c r="P103" i="3"/>
  <c r="O103" i="3"/>
  <c r="O111" i="3"/>
  <c r="N103" i="3"/>
  <c r="L103" i="3"/>
  <c r="L111" i="3"/>
  <c r="K103" i="3"/>
  <c r="K111" i="3"/>
  <c r="J103" i="3"/>
  <c r="J111" i="3"/>
  <c r="I103" i="3"/>
  <c r="I111" i="3"/>
  <c r="H102" i="3"/>
  <c r="M102" i="3"/>
  <c r="H101" i="3"/>
  <c r="H100" i="3"/>
  <c r="M99" i="3"/>
  <c r="G99" i="3"/>
  <c r="G103" i="3"/>
  <c r="M94" i="3"/>
  <c r="H93" i="3"/>
  <c r="M93" i="3"/>
  <c r="M92" i="3"/>
  <c r="G92" i="3"/>
  <c r="M91" i="3"/>
  <c r="H88" i="3"/>
  <c r="H86" i="3"/>
  <c r="M87" i="3"/>
  <c r="M86" i="3"/>
  <c r="M95" i="3"/>
  <c r="H84" i="3"/>
  <c r="G164" i="3"/>
  <c r="G161" i="3"/>
  <c r="I29" i="3"/>
  <c r="I28" i="3"/>
  <c r="I27" i="3"/>
  <c r="P30" i="3"/>
  <c r="O30" i="3"/>
  <c r="H26" i="3"/>
  <c r="I23" i="3"/>
  <c r="P22" i="3"/>
  <c r="P32" i="3"/>
  <c r="P179" i="3"/>
  <c r="O22" i="3"/>
  <c r="O32" i="3"/>
  <c r="N32" i="3"/>
  <c r="N179" i="3"/>
  <c r="H21" i="3"/>
  <c r="M21" i="3"/>
  <c r="M22" i="3"/>
  <c r="H20" i="3"/>
  <c r="M20" i="3"/>
  <c r="H19" i="3"/>
  <c r="H22" i="3"/>
  <c r="P31" i="3"/>
  <c r="P178" i="3"/>
  <c r="P197" i="3"/>
  <c r="O17" i="3"/>
  <c r="N17" i="3"/>
  <c r="N31" i="3"/>
  <c r="N198" i="3"/>
  <c r="H16" i="3"/>
  <c r="M16" i="3"/>
  <c r="H15" i="3"/>
  <c r="M15" i="3"/>
  <c r="H14" i="3"/>
  <c r="G17" i="3"/>
  <c r="H29" i="3"/>
  <c r="M29" i="3"/>
  <c r="H28" i="3"/>
  <c r="H27" i="3"/>
  <c r="L27" i="3"/>
  <c r="L30" i="3"/>
  <c r="J27" i="3"/>
  <c r="J30" i="3"/>
  <c r="J199" i="3"/>
  <c r="G27" i="3"/>
  <c r="G30" i="3"/>
  <c r="H163" i="3"/>
  <c r="H164" i="3"/>
  <c r="M19" i="3"/>
  <c r="N111" i="3"/>
  <c r="M109" i="3"/>
  <c r="M110" i="3"/>
  <c r="M14" i="3"/>
  <c r="M134" i="3"/>
  <c r="AF127" i="3"/>
  <c r="H115" i="3"/>
  <c r="M120" i="3"/>
  <c r="M127" i="3"/>
  <c r="M138" i="3"/>
  <c r="N197" i="3"/>
  <c r="N199" i="3"/>
  <c r="P199" i="3"/>
  <c r="P198" i="3"/>
  <c r="M116" i="3"/>
  <c r="M118" i="3"/>
  <c r="AF123" i="3"/>
  <c r="M114" i="3"/>
  <c r="AF148" i="3"/>
  <c r="M123" i="3"/>
  <c r="AE125" i="3"/>
  <c r="AG125" i="3"/>
  <c r="M129" i="3"/>
  <c r="AN129" i="3"/>
  <c r="AQ129" i="3"/>
  <c r="AR129" i="3"/>
  <c r="AU129" i="3"/>
  <c r="AW129" i="3"/>
  <c r="AQ131" i="3"/>
  <c r="AR131" i="3"/>
  <c r="AU131" i="3"/>
  <c r="AW131" i="3"/>
  <c r="M151" i="3"/>
  <c r="M148" i="3"/>
  <c r="AF151" i="3"/>
  <c r="AF149" i="3"/>
  <c r="AF125" i="3"/>
  <c r="AF124" i="3"/>
  <c r="AF114" i="3"/>
  <c r="AF115" i="3"/>
  <c r="I150" i="3"/>
  <c r="AE150" i="3"/>
  <c r="AG150" i="3"/>
  <c r="AF150" i="3"/>
  <c r="AF147" i="3"/>
  <c r="O197" i="3"/>
  <c r="P168" i="3"/>
  <c r="P167" i="3"/>
  <c r="N168" i="3"/>
  <c r="H56" i="4"/>
  <c r="H74" i="4" s="1"/>
  <c r="H150" i="3"/>
  <c r="M150" i="3"/>
  <c r="J31" i="3"/>
  <c r="J197" i="3"/>
  <c r="M28" i="3"/>
  <c r="M27" i="3"/>
  <c r="H70" i="3"/>
  <c r="H81" i="3"/>
  <c r="C44" i="6"/>
  <c r="H32" i="6"/>
  <c r="F32" i="6"/>
  <c r="D32" i="6"/>
  <c r="I33" i="6"/>
  <c r="G33" i="6"/>
  <c r="E32" i="6"/>
  <c r="F21" i="6"/>
  <c r="D21" i="6"/>
  <c r="I213" i="5"/>
  <c r="N191" i="5"/>
  <c r="J220" i="5"/>
  <c r="O191" i="5"/>
  <c r="M170" i="5"/>
  <c r="H22" i="5"/>
  <c r="M54" i="5"/>
  <c r="M53" i="5"/>
  <c r="H13" i="5"/>
  <c r="H17" i="5"/>
  <c r="O31" i="5"/>
  <c r="H38" i="5"/>
  <c r="H50" i="5"/>
  <c r="H49" i="5"/>
  <c r="M93" i="5"/>
  <c r="K110" i="5"/>
  <c r="O111" i="5"/>
  <c r="G113" i="5"/>
  <c r="O113" i="5"/>
  <c r="J121" i="5"/>
  <c r="L121" i="5"/>
  <c r="I138" i="5"/>
  <c r="AQ149" i="5"/>
  <c r="AR149" i="5"/>
  <c r="G165" i="5"/>
  <c r="AP172" i="5"/>
  <c r="K190" i="5"/>
  <c r="K191" i="5"/>
  <c r="K201" i="5"/>
  <c r="N220" i="5"/>
  <c r="J111" i="5"/>
  <c r="L111" i="5"/>
  <c r="N111" i="5"/>
  <c r="J113" i="5"/>
  <c r="L113" i="5"/>
  <c r="N113" i="5"/>
  <c r="M146" i="5"/>
  <c r="AT149" i="5"/>
  <c r="I156" i="5"/>
  <c r="M156" i="5"/>
  <c r="L159" i="5"/>
  <c r="L173" i="5"/>
  <c r="K220" i="5"/>
  <c r="O220" i="5"/>
  <c r="O221" i="5"/>
  <c r="O212" i="5"/>
  <c r="O213" i="5"/>
  <c r="O190" i="5"/>
  <c r="O109" i="5"/>
  <c r="O110" i="5"/>
  <c r="M97" i="7"/>
  <c r="M46" i="7"/>
  <c r="M63" i="7"/>
  <c r="I201" i="7"/>
  <c r="M98" i="7"/>
  <c r="I149" i="7"/>
  <c r="AE144" i="7"/>
  <c r="AG144" i="7"/>
  <c r="G204" i="7"/>
  <c r="H204" i="7"/>
  <c r="M14" i="7"/>
  <c r="M15" i="7"/>
  <c r="M16" i="7"/>
  <c r="O243" i="7"/>
  <c r="O244" i="7"/>
  <c r="M66" i="7"/>
  <c r="M67" i="7"/>
  <c r="M104" i="7"/>
  <c r="L132" i="7"/>
  <c r="J132" i="7"/>
  <c r="M164" i="7"/>
  <c r="M191" i="7"/>
  <c r="M192" i="7"/>
  <c r="AP203" i="7"/>
  <c r="I13" i="7"/>
  <c r="H48" i="7"/>
  <c r="H68" i="7"/>
  <c r="I73" i="7"/>
  <c r="I85" i="7"/>
  <c r="M87" i="7"/>
  <c r="P132" i="7"/>
  <c r="K196" i="7"/>
  <c r="M205" i="7"/>
  <c r="I204" i="7"/>
  <c r="AE199" i="7"/>
  <c r="AG199" i="7"/>
  <c r="N221" i="7"/>
  <c r="N120" i="7"/>
  <c r="N243" i="7"/>
  <c r="N244" i="7"/>
  <c r="P232" i="7"/>
  <c r="P221" i="7"/>
  <c r="P120" i="7"/>
  <c r="P243" i="7"/>
  <c r="P244" i="7"/>
  <c r="I244" i="7"/>
  <c r="J233" i="7"/>
  <c r="J252" i="7"/>
  <c r="N233" i="7"/>
  <c r="P233" i="7"/>
  <c r="P222" i="7"/>
  <c r="AV203" i="7"/>
  <c r="M131" i="7"/>
  <c r="L251" i="7"/>
  <c r="G233" i="7"/>
  <c r="L233" i="7"/>
  <c r="L252" i="7"/>
  <c r="L244" i="7"/>
  <c r="O233" i="7"/>
  <c r="J251" i="7"/>
  <c r="K233" i="7"/>
  <c r="K222" i="7"/>
  <c r="K253" i="7"/>
  <c r="K251" i="7"/>
  <c r="M32" i="7"/>
  <c r="M31" i="7"/>
  <c r="M47" i="7"/>
  <c r="M70" i="7"/>
  <c r="M90" i="7"/>
  <c r="O120" i="7"/>
  <c r="K121" i="7"/>
  <c r="O121" i="7"/>
  <c r="G122" i="7"/>
  <c r="K122" i="7"/>
  <c r="K123" i="7"/>
  <c r="O122" i="7"/>
  <c r="O123" i="7"/>
  <c r="G124" i="7"/>
  <c r="K124" i="7"/>
  <c r="O124" i="7"/>
  <c r="G140" i="7"/>
  <c r="N249" i="7"/>
  <c r="I140" i="7"/>
  <c r="O140" i="7"/>
  <c r="AQ161" i="7"/>
  <c r="AR161" i="7"/>
  <c r="AQ163" i="7"/>
  <c r="AR163" i="7"/>
  <c r="G196" i="7"/>
  <c r="O232" i="7"/>
  <c r="N251" i="7"/>
  <c r="P251" i="7"/>
  <c r="N252" i="7"/>
  <c r="P252" i="7"/>
  <c r="N253" i="7"/>
  <c r="P253" i="7"/>
  <c r="M21" i="7"/>
  <c r="M30" i="7"/>
  <c r="J122" i="7"/>
  <c r="L122" i="7"/>
  <c r="N122" i="7"/>
  <c r="N123" i="7"/>
  <c r="P122" i="7"/>
  <c r="P123" i="7"/>
  <c r="J124" i="7"/>
  <c r="L124" i="7"/>
  <c r="N124" i="7"/>
  <c r="AE143" i="7"/>
  <c r="AG143" i="7"/>
  <c r="H149" i="7"/>
  <c r="M160" i="7"/>
  <c r="AT161" i="7"/>
  <c r="I187" i="7"/>
  <c r="L190" i="7"/>
  <c r="L204" i="7"/>
  <c r="L210" i="7"/>
  <c r="L253" i="7"/>
  <c r="O251" i="7"/>
  <c r="O252" i="7"/>
  <c r="G210" i="7"/>
  <c r="G253" i="7"/>
  <c r="M13" i="7"/>
  <c r="M149" i="7"/>
  <c r="I120" i="7"/>
  <c r="I121" i="7"/>
  <c r="N258" i="7"/>
  <c r="G243" i="7"/>
  <c r="G221" i="7"/>
  <c r="G120" i="7"/>
  <c r="G121" i="7"/>
  <c r="H120" i="7"/>
  <c r="G123" i="7"/>
  <c r="M251" i="7"/>
  <c r="M252" i="7"/>
  <c r="J221" i="7"/>
  <c r="J120" i="7"/>
  <c r="J123" i="7"/>
  <c r="J121" i="7"/>
  <c r="L232" i="7"/>
  <c r="L120" i="7"/>
  <c r="L121" i="7"/>
  <c r="L243" i="7"/>
  <c r="G252" i="7"/>
  <c r="I251" i="7"/>
  <c r="I252" i="7"/>
  <c r="M120" i="7"/>
  <c r="L123" i="7"/>
  <c r="H252" i="7"/>
  <c r="I222" i="7"/>
  <c r="I221" i="7"/>
  <c r="K167" i="3"/>
  <c r="K179" i="3"/>
  <c r="M50" i="3"/>
  <c r="AV154" i="3"/>
  <c r="AT154" i="3"/>
  <c r="N189" i="3"/>
  <c r="M13" i="5"/>
  <c r="M17" i="5"/>
  <c r="K222" i="5"/>
  <c r="K221" i="5"/>
  <c r="N222" i="5"/>
  <c r="P222" i="5"/>
  <c r="H27" i="5"/>
  <c r="H30" i="5"/>
  <c r="H32" i="5"/>
  <c r="H57" i="5"/>
  <c r="M63" i="5"/>
  <c r="M62" i="5"/>
  <c r="M74" i="5"/>
  <c r="G129" i="5"/>
  <c r="I129" i="5"/>
  <c r="K129" i="5"/>
  <c r="O129" i="5"/>
  <c r="H138" i="5"/>
  <c r="AQ147" i="5"/>
  <c r="AR147" i="5"/>
  <c r="H167" i="5"/>
  <c r="AE169" i="5"/>
  <c r="AG169" i="5"/>
  <c r="G173" i="5"/>
  <c r="G179" i="5"/>
  <c r="E21" i="6"/>
  <c r="G20" i="6"/>
  <c r="N32" i="6"/>
  <c r="L32" i="6"/>
  <c r="M33" i="6"/>
  <c r="C45" i="6"/>
  <c r="H44" i="6"/>
  <c r="F44" i="6"/>
  <c r="D44" i="6"/>
  <c r="J45" i="6"/>
  <c r="F45" i="6"/>
  <c r="C21" i="6"/>
  <c r="K33" i="6"/>
  <c r="G45" i="6"/>
  <c r="E45" i="6"/>
  <c r="AE159" i="7"/>
  <c r="AG159" i="7"/>
  <c r="I161" i="7"/>
  <c r="AE153" i="7"/>
  <c r="AG153" i="7"/>
  <c r="H73" i="7"/>
  <c r="H85" i="7"/>
  <c r="H173" i="5"/>
  <c r="G222" i="5"/>
  <c r="M173" i="5"/>
  <c r="H179" i="5"/>
  <c r="G32" i="3"/>
  <c r="G31" i="3"/>
  <c r="AV129" i="3"/>
  <c r="AT129" i="3"/>
  <c r="N167" i="3"/>
  <c r="N178" i="3"/>
  <c r="O188" i="3"/>
  <c r="O190" i="3"/>
  <c r="O189" i="3"/>
  <c r="H38" i="3"/>
  <c r="M55" i="3"/>
  <c r="M67" i="3"/>
  <c r="M27" i="5"/>
  <c r="M30" i="5"/>
  <c r="M32" i="5"/>
  <c r="H165" i="5"/>
  <c r="H46" i="3"/>
  <c r="M207" i="7"/>
  <c r="AV147" i="5"/>
  <c r="M73" i="7"/>
  <c r="M85" i="7"/>
  <c r="C33" i="6"/>
  <c r="H45" i="6"/>
  <c r="J33" i="6"/>
  <c r="I45" i="6"/>
  <c r="M65" i="7"/>
  <c r="M64" i="7"/>
  <c r="G178" i="3"/>
  <c r="G167" i="3"/>
  <c r="G168" i="3"/>
  <c r="G179" i="3"/>
  <c r="H31" i="5"/>
  <c r="M128" i="3"/>
  <c r="G32" i="5"/>
  <c r="M50" i="5"/>
  <c r="M49" i="5"/>
  <c r="M60" i="5"/>
  <c r="M31" i="5"/>
  <c r="O112" i="5"/>
  <c r="L197" i="3"/>
  <c r="AE127" i="3"/>
  <c r="AG127" i="3"/>
  <c r="I124" i="3"/>
  <c r="L199" i="3"/>
  <c r="H50" i="3"/>
  <c r="H55" i="3"/>
  <c r="H67" i="3"/>
  <c r="H77" i="5"/>
  <c r="H88" i="5"/>
  <c r="E20" i="6"/>
  <c r="AS172" i="5"/>
  <c r="M62" i="7"/>
  <c r="M61" i="7"/>
  <c r="M60" i="7"/>
  <c r="AE124" i="3"/>
  <c r="AG124" i="3"/>
  <c r="I131" i="3"/>
  <c r="M109" i="5"/>
  <c r="G213" i="5"/>
  <c r="G191" i="5"/>
  <c r="G202" i="5"/>
  <c r="H109" i="5"/>
  <c r="AV172" i="5"/>
  <c r="AT172" i="5"/>
  <c r="H110" i="5"/>
  <c r="M187" i="7"/>
  <c r="I159" i="5"/>
  <c r="L165" i="5"/>
  <c r="I144" i="5"/>
  <c r="AE133" i="5"/>
  <c r="AG133" i="5"/>
  <c r="AE115" i="3"/>
  <c r="AG115" i="3"/>
  <c r="I121" i="3"/>
  <c r="K197" i="3"/>
  <c r="M130" i="3"/>
  <c r="AN131" i="3"/>
  <c r="AS131" i="3"/>
  <c r="H142" i="3"/>
  <c r="K199" i="3"/>
  <c r="M138" i="5"/>
  <c r="M144" i="5"/>
  <c r="H144" i="5"/>
  <c r="H222" i="5"/>
  <c r="M204" i="7"/>
  <c r="M115" i="3"/>
  <c r="H121" i="3"/>
  <c r="H110" i="3"/>
  <c r="L198" i="3"/>
  <c r="K178" i="3"/>
  <c r="K168" i="3"/>
  <c r="M44" i="3"/>
  <c r="M43" i="3"/>
  <c r="H43" i="3"/>
  <c r="H42" i="3"/>
  <c r="H53" i="3"/>
  <c r="I190" i="7"/>
  <c r="M190" i="7"/>
  <c r="L196" i="7"/>
  <c r="H60" i="5"/>
  <c r="M13" i="3"/>
  <c r="M17" i="3"/>
  <c r="O31" i="3"/>
  <c r="O198" i="3"/>
  <c r="O199" i="3"/>
  <c r="O179" i="3"/>
  <c r="O168" i="3"/>
  <c r="I144" i="3"/>
  <c r="M145" i="3"/>
  <c r="M146" i="3"/>
  <c r="M144" i="3"/>
  <c r="H144" i="3"/>
  <c r="AP154" i="3"/>
  <c r="AQ154" i="3"/>
  <c r="AR154" i="3"/>
  <c r="G142" i="3"/>
  <c r="G198" i="3"/>
  <c r="J142" i="3"/>
  <c r="J198" i="3"/>
  <c r="I133" i="3"/>
  <c r="M133" i="3"/>
  <c r="K142" i="3"/>
  <c r="K198" i="3"/>
  <c r="L32" i="3"/>
  <c r="I30" i="3"/>
  <c r="N31" i="5"/>
  <c r="N221" i="5"/>
  <c r="P201" i="5"/>
  <c r="P109" i="5"/>
  <c r="P110" i="5"/>
  <c r="P212" i="5"/>
  <c r="P213" i="5"/>
  <c r="P190" i="5"/>
  <c r="J221" i="5"/>
  <c r="J213" i="5"/>
  <c r="P202" i="5"/>
  <c r="P191" i="5"/>
  <c r="J222" i="5"/>
  <c r="J31" i="5"/>
  <c r="P220" i="5"/>
  <c r="P221" i="5"/>
  <c r="I88" i="5"/>
  <c r="I202" i="5"/>
  <c r="M76" i="5"/>
  <c r="M88" i="5"/>
  <c r="O202" i="5"/>
  <c r="O201" i="5"/>
  <c r="H113" i="5"/>
  <c r="H129" i="5"/>
  <c r="I121" i="5"/>
  <c r="I113" i="5"/>
  <c r="I111" i="5"/>
  <c r="K121" i="5"/>
  <c r="K111" i="5"/>
  <c r="K112" i="5"/>
  <c r="K212" i="5"/>
  <c r="K113" i="5"/>
  <c r="N129" i="5"/>
  <c r="N121" i="5"/>
  <c r="P129" i="5"/>
  <c r="P121" i="5"/>
  <c r="P113" i="5"/>
  <c r="P111" i="5"/>
  <c r="AE163" i="5"/>
  <c r="AG163" i="5"/>
  <c r="M169" i="5"/>
  <c r="M167" i="5"/>
  <c r="M179" i="5"/>
  <c r="G222" i="7"/>
  <c r="G232" i="7"/>
  <c r="K232" i="7"/>
  <c r="K221" i="7"/>
  <c r="N232" i="7"/>
  <c r="N222" i="7"/>
  <c r="J244" i="7"/>
  <c r="J243" i="7"/>
  <c r="J222" i="7"/>
  <c r="J232" i="7"/>
  <c r="H71" i="7"/>
  <c r="L222" i="7"/>
  <c r="L221" i="7"/>
  <c r="O222" i="7"/>
  <c r="O221" i="7"/>
  <c r="M89" i="7"/>
  <c r="M88" i="7"/>
  <c r="M99" i="7"/>
  <c r="H88" i="7"/>
  <c r="H99" i="7"/>
  <c r="M110" i="7"/>
  <c r="M119" i="7"/>
  <c r="H119" i="7"/>
  <c r="H243" i="7"/>
  <c r="I132" i="7"/>
  <c r="I122" i="7"/>
  <c r="I123" i="7"/>
  <c r="I124" i="7"/>
  <c r="I243" i="7"/>
  <c r="K132" i="7"/>
  <c r="K140" i="7"/>
  <c r="K243" i="7"/>
  <c r="N140" i="7"/>
  <c r="N132" i="7"/>
  <c r="N121" i="7"/>
  <c r="P140" i="7"/>
  <c r="P121" i="7"/>
  <c r="P124" i="7"/>
  <c r="AV163" i="7"/>
  <c r="AT163" i="7"/>
  <c r="H165" i="7"/>
  <c r="M165" i="7"/>
  <c r="G161" i="7"/>
  <c r="H161" i="7"/>
  <c r="M161" i="7"/>
  <c r="AE196" i="7"/>
  <c r="AG196" i="7"/>
  <c r="M201" i="7"/>
  <c r="M48" i="7"/>
  <c r="J178" i="3"/>
  <c r="N190" i="3"/>
  <c r="N188" i="3"/>
  <c r="J189" i="3"/>
  <c r="J32" i="3"/>
  <c r="J190" i="3"/>
  <c r="H13" i="3"/>
  <c r="H17" i="3"/>
  <c r="H30" i="3"/>
  <c r="M26" i="3"/>
  <c r="M30" i="3"/>
  <c r="H95" i="3"/>
  <c r="N195" i="3"/>
  <c r="G95" i="3"/>
  <c r="G111" i="3"/>
  <c r="M103" i="3"/>
  <c r="M111" i="3"/>
  <c r="H103" i="3"/>
  <c r="P111" i="3"/>
  <c r="G131" i="3"/>
  <c r="H124" i="3"/>
  <c r="I136" i="3"/>
  <c r="M136" i="3"/>
  <c r="H147" i="3"/>
  <c r="H156" i="3"/>
  <c r="M147" i="3"/>
  <c r="G156" i="3"/>
  <c r="G199" i="3"/>
  <c r="M154" i="3"/>
  <c r="AN154" i="3"/>
  <c r="AU154" i="3"/>
  <c r="AW154" i="3"/>
  <c r="L31" i="3"/>
  <c r="M47" i="3"/>
  <c r="M46" i="3"/>
  <c r="I81" i="3"/>
  <c r="M69" i="3"/>
  <c r="L31" i="5"/>
  <c r="I31" i="5"/>
  <c r="J49" i="5"/>
  <c r="J60" i="5"/>
  <c r="J191" i="5"/>
  <c r="H151" i="5"/>
  <c r="G147" i="5"/>
  <c r="L179" i="5"/>
  <c r="L222" i="5"/>
  <c r="AU203" i="7"/>
  <c r="AW203" i="7"/>
  <c r="M208" i="7"/>
  <c r="AN203" i="7"/>
  <c r="M71" i="3"/>
  <c r="M70" i="3"/>
  <c r="L32" i="5"/>
  <c r="M36" i="5"/>
  <c r="M38" i="5"/>
  <c r="M190" i="5"/>
  <c r="K213" i="5"/>
  <c r="G121" i="5"/>
  <c r="H120" i="5"/>
  <c r="I151" i="5"/>
  <c r="L147" i="5"/>
  <c r="L154" i="5"/>
  <c r="L220" i="5"/>
  <c r="I167" i="5"/>
  <c r="I179" i="5"/>
  <c r="M199" i="7"/>
  <c r="H198" i="7"/>
  <c r="H210" i="7"/>
  <c r="H253" i="7"/>
  <c r="AE194" i="7"/>
  <c r="AG194" i="7"/>
  <c r="M200" i="7"/>
  <c r="C20" i="6"/>
  <c r="H20" i="6"/>
  <c r="K244" i="7"/>
  <c r="M69" i="7"/>
  <c r="M68" i="7"/>
  <c r="M71" i="7"/>
  <c r="I99" i="7"/>
  <c r="I232" i="7"/>
  <c r="I198" i="7"/>
  <c r="I210" i="7"/>
  <c r="I253" i="7"/>
  <c r="AE145" i="5"/>
  <c r="AG145" i="5"/>
  <c r="I147" i="5"/>
  <c r="H111" i="5"/>
  <c r="H112" i="5"/>
  <c r="H212" i="5"/>
  <c r="L202" i="5"/>
  <c r="L221" i="5"/>
  <c r="L191" i="5"/>
  <c r="L213" i="5"/>
  <c r="H147" i="5"/>
  <c r="G154" i="5"/>
  <c r="L190" i="5"/>
  <c r="L109" i="5"/>
  <c r="L201" i="5"/>
  <c r="L212" i="5"/>
  <c r="M81" i="3"/>
  <c r="N204" i="3"/>
  <c r="G197" i="3"/>
  <c r="G190" i="3"/>
  <c r="G189" i="3"/>
  <c r="G188" i="3"/>
  <c r="H111" i="3"/>
  <c r="H190" i="3"/>
  <c r="H188" i="3"/>
  <c r="H32" i="3"/>
  <c r="M113" i="5"/>
  <c r="M111" i="5"/>
  <c r="M112" i="5"/>
  <c r="M129" i="5"/>
  <c r="M110" i="5"/>
  <c r="M121" i="5"/>
  <c r="M132" i="7"/>
  <c r="M124" i="7"/>
  <c r="M140" i="7"/>
  <c r="M122" i="7"/>
  <c r="M123" i="7"/>
  <c r="M244" i="7"/>
  <c r="M243" i="7"/>
  <c r="M121" i="7"/>
  <c r="H121" i="5"/>
  <c r="J201" i="5"/>
  <c r="J109" i="5"/>
  <c r="J212" i="5"/>
  <c r="J190" i="5"/>
  <c r="I189" i="3"/>
  <c r="I31" i="3"/>
  <c r="I190" i="3"/>
  <c r="I32" i="3"/>
  <c r="I197" i="3"/>
  <c r="O167" i="3"/>
  <c r="O178" i="3"/>
  <c r="M42" i="3"/>
  <c r="M53" i="3"/>
  <c r="M222" i="5"/>
  <c r="M142" i="3"/>
  <c r="AV131" i="3"/>
  <c r="AT131" i="3"/>
  <c r="I196" i="7"/>
  <c r="H213" i="5"/>
  <c r="M213" i="5"/>
  <c r="M198" i="7"/>
  <c r="M210" i="7"/>
  <c r="M253" i="7"/>
  <c r="M151" i="5"/>
  <c r="I201" i="5"/>
  <c r="I109" i="5"/>
  <c r="I112" i="5"/>
  <c r="I110" i="5"/>
  <c r="I212" i="5"/>
  <c r="I190" i="5"/>
  <c r="L178" i="3"/>
  <c r="L167" i="3"/>
  <c r="H131" i="3"/>
  <c r="M124" i="3"/>
  <c r="M131" i="3"/>
  <c r="M197" i="3"/>
  <c r="P189" i="3"/>
  <c r="P190" i="3"/>
  <c r="P188" i="3"/>
  <c r="M32" i="3"/>
  <c r="M190" i="3"/>
  <c r="H199" i="3"/>
  <c r="H198" i="3"/>
  <c r="H31" i="3"/>
  <c r="H197" i="3"/>
  <c r="H189" i="3"/>
  <c r="J179" i="3"/>
  <c r="J168" i="3"/>
  <c r="M233" i="7"/>
  <c r="M221" i="7"/>
  <c r="M222" i="7"/>
  <c r="M232" i="7"/>
  <c r="H124" i="7"/>
  <c r="H132" i="7"/>
  <c r="H244" i="7"/>
  <c r="H140" i="7"/>
  <c r="H122" i="7"/>
  <c r="H123" i="7"/>
  <c r="H121" i="7"/>
  <c r="H222" i="7"/>
  <c r="H232" i="7"/>
  <c r="H221" i="7"/>
  <c r="H233" i="7"/>
  <c r="I233" i="7"/>
  <c r="P112" i="5"/>
  <c r="J202" i="5"/>
  <c r="N201" i="5"/>
  <c r="N190" i="5"/>
  <c r="N212" i="5"/>
  <c r="N213" i="5"/>
  <c r="N109" i="5"/>
  <c r="L179" i="3"/>
  <c r="L168" i="3"/>
  <c r="I142" i="3"/>
  <c r="I198" i="3"/>
  <c r="M189" i="3"/>
  <c r="M198" i="3"/>
  <c r="M31" i="3"/>
  <c r="H190" i="5"/>
  <c r="H191" i="5"/>
  <c r="H201" i="5"/>
  <c r="M201" i="5"/>
  <c r="I222" i="5"/>
  <c r="I165" i="5"/>
  <c r="M159" i="5"/>
  <c r="M165" i="5"/>
  <c r="M196" i="7"/>
  <c r="H202" i="5"/>
  <c r="M202" i="5"/>
  <c r="M191" i="5"/>
  <c r="M212" i="5"/>
  <c r="M178" i="3"/>
  <c r="M167" i="3"/>
  <c r="H178" i="3"/>
  <c r="H167" i="3"/>
  <c r="M168" i="3"/>
  <c r="M179" i="3"/>
  <c r="M147" i="5"/>
  <c r="M154" i="5"/>
  <c r="H154" i="5"/>
  <c r="N112" i="5"/>
  <c r="N110" i="5"/>
  <c r="I179" i="3"/>
  <c r="I168" i="3"/>
  <c r="I178" i="3"/>
  <c r="I167" i="3"/>
  <c r="J110" i="5"/>
  <c r="J112" i="5"/>
  <c r="H179" i="3"/>
  <c r="H168" i="3"/>
  <c r="L110" i="5"/>
  <c r="L112" i="5"/>
  <c r="G220" i="5"/>
  <c r="N227" i="5"/>
  <c r="G221" i="5"/>
  <c r="AE142" i="5"/>
  <c r="AG142" i="5"/>
  <c r="I154" i="5"/>
  <c r="M221" i="5"/>
  <c r="M220" i="5"/>
  <c r="I221" i="5"/>
  <c r="I220" i="5"/>
  <c r="H220" i="5"/>
  <c r="H221" i="5"/>
  <c r="M77" i="4"/>
  <c r="M156" i="3"/>
  <c r="M199" i="3"/>
  <c r="K189" i="3"/>
  <c r="K190" i="3"/>
  <c r="L190" i="3"/>
  <c r="L189" i="3"/>
  <c r="AE147" i="3"/>
  <c r="AG147" i="3"/>
  <c r="I156" i="3"/>
  <c r="I199" i="3"/>
  <c r="G201" i="5"/>
  <c r="N218" i="5"/>
  <c r="G212" i="5"/>
  <c r="G190" i="5"/>
  <c r="G109" i="5"/>
  <c r="G32" i="6"/>
  <c r="G110" i="5"/>
  <c r="G112" i="5"/>
  <c r="M15" i="4"/>
  <c r="M20" i="4"/>
  <c r="M58" i="4"/>
  <c r="M78" i="4"/>
  <c r="M76" i="4" s="1"/>
  <c r="M16" i="4"/>
  <c r="M48" i="4"/>
  <c r="M19" i="4"/>
  <c r="M53" i="4"/>
  <c r="M14" i="4"/>
  <c r="M13" i="4" s="1"/>
  <c r="M17" i="4" s="1"/>
  <c r="M31" i="4" s="1"/>
  <c r="M57" i="4"/>
  <c r="M56" i="4"/>
  <c r="M94" i="4" l="1"/>
  <c r="M93" i="4"/>
  <c r="N196" i="4"/>
  <c r="N198" i="4"/>
  <c r="N183" i="4"/>
  <c r="N181" i="4"/>
  <c r="O198" i="4"/>
  <c r="O196" i="4"/>
  <c r="O183" i="4"/>
  <c r="O181" i="4"/>
  <c r="P198" i="4"/>
  <c r="P196" i="4"/>
  <c r="P183" i="4"/>
  <c r="P181" i="4"/>
  <c r="J94" i="4"/>
  <c r="J197" i="4" s="1"/>
  <c r="J93" i="4"/>
  <c r="J195" i="4" s="1"/>
  <c r="K94" i="4"/>
  <c r="K93" i="4"/>
  <c r="L94" i="4"/>
  <c r="L93" i="4"/>
  <c r="H94" i="4"/>
  <c r="H93" i="4"/>
  <c r="I94" i="4"/>
  <c r="I93" i="4"/>
  <c r="G197" i="4"/>
  <c r="G195" i="4"/>
  <c r="G182" i="4"/>
  <c r="L197" i="4"/>
  <c r="L195" i="4"/>
  <c r="L182" i="4"/>
  <c r="N197" i="4"/>
  <c r="N195" i="4"/>
  <c r="N182" i="4"/>
  <c r="N180" i="4"/>
  <c r="N184" i="4" s="1"/>
  <c r="P197" i="4"/>
  <c r="P195" i="4"/>
  <c r="P182" i="4"/>
  <c r="P180" i="4"/>
  <c r="O197" i="4"/>
  <c r="O195" i="4"/>
  <c r="O182" i="4"/>
  <c r="O180" i="4"/>
  <c r="G198" i="4"/>
  <c r="G196" i="4"/>
  <c r="G183" i="4"/>
  <c r="L198" i="4"/>
  <c r="L196" i="4"/>
  <c r="L183" i="4"/>
  <c r="J198" i="4"/>
  <c r="J196" i="4"/>
  <c r="J183" i="4"/>
  <c r="K183" i="4"/>
  <c r="H73" i="4"/>
  <c r="G73" i="4"/>
  <c r="G180" i="4" s="1"/>
  <c r="J73" i="4"/>
  <c r="J180" i="4" s="1"/>
  <c r="K73" i="4"/>
  <c r="L73" i="4"/>
  <c r="L180" i="4" s="1"/>
  <c r="I73" i="4"/>
  <c r="I54" i="4"/>
  <c r="I197" i="4" s="1"/>
  <c r="M50" i="4"/>
  <c r="H49" i="4"/>
  <c r="H54" i="4" s="1"/>
  <c r="M22" i="4"/>
  <c r="M32" i="4" s="1"/>
  <c r="M51" i="4"/>
  <c r="P223" i="4"/>
  <c r="P211" i="4"/>
  <c r="N222" i="4"/>
  <c r="N210" i="4"/>
  <c r="M63" i="4"/>
  <c r="M73" i="4" s="1"/>
  <c r="M70" i="4"/>
  <c r="M69" i="4" s="1"/>
  <c r="M74" i="4" s="1"/>
  <c r="N223" i="4"/>
  <c r="N211" i="4"/>
  <c r="P222" i="4"/>
  <c r="P210" i="4"/>
  <c r="L223" i="4"/>
  <c r="L211" i="4"/>
  <c r="L222" i="4"/>
  <c r="L210" i="4"/>
  <c r="I210" i="4"/>
  <c r="I211" i="4"/>
  <c r="J211" i="4"/>
  <c r="O223" i="4"/>
  <c r="O211" i="4"/>
  <c r="O222" i="4"/>
  <c r="O210" i="4"/>
  <c r="O212" i="4" s="1"/>
  <c r="H223" i="4"/>
  <c r="G223" i="4"/>
  <c r="H222" i="4"/>
  <c r="G222" i="4"/>
  <c r="O224" i="4"/>
  <c r="N212" i="4"/>
  <c r="N224" i="4"/>
  <c r="P212" i="4"/>
  <c r="P224" i="4"/>
  <c r="O199" i="4"/>
  <c r="O184" i="4"/>
  <c r="N199" i="4"/>
  <c r="P199" i="4"/>
  <c r="P184" i="4"/>
  <c r="K181" i="4" l="1"/>
  <c r="K180" i="4"/>
  <c r="J181" i="4"/>
  <c r="L181" i="4"/>
  <c r="G181" i="4"/>
  <c r="K196" i="4"/>
  <c r="K195" i="4"/>
  <c r="K198" i="4"/>
  <c r="K197" i="4"/>
  <c r="I181" i="4"/>
  <c r="I183" i="4"/>
  <c r="I196" i="4"/>
  <c r="I198" i="4"/>
  <c r="H181" i="4"/>
  <c r="H183" i="4"/>
  <c r="H196" i="4"/>
  <c r="H198" i="4"/>
  <c r="I180" i="4"/>
  <c r="I182" i="4"/>
  <c r="I195" i="4"/>
  <c r="H180" i="4"/>
  <c r="H182" i="4"/>
  <c r="H195" i="4"/>
  <c r="M49" i="4"/>
  <c r="M54" i="4" s="1"/>
  <c r="N219" i="4"/>
  <c r="H118" i="4"/>
  <c r="G120" i="4"/>
  <c r="G210" i="4" s="1"/>
  <c r="G211" i="4"/>
  <c r="M197" i="4" l="1"/>
  <c r="M195" i="4"/>
  <c r="M182" i="4"/>
  <c r="M180" i="4"/>
  <c r="M181" i="4"/>
  <c r="M183" i="4"/>
  <c r="M196" i="4"/>
  <c r="M198" i="4"/>
  <c r="M118" i="4"/>
  <c r="M120" i="4" s="1"/>
  <c r="H120" i="4"/>
  <c r="H211" i="4"/>
  <c r="H210" i="4"/>
  <c r="M211" i="4" l="1"/>
  <c r="M210" i="4"/>
  <c r="I138" i="4"/>
  <c r="M138" i="4" s="1"/>
  <c r="I139" i="4"/>
  <c r="M139" i="4" s="1"/>
  <c r="J137" i="4"/>
  <c r="J222" i="4"/>
  <c r="I140" i="4"/>
  <c r="M140" i="4" s="1"/>
  <c r="I137" i="4"/>
  <c r="I144" i="4" s="1"/>
  <c r="M137" i="4" l="1"/>
  <c r="M144" i="4" s="1"/>
  <c r="M223" i="4" s="1"/>
  <c r="I222" i="4"/>
  <c r="I223" i="4"/>
  <c r="M222" i="4"/>
  <c r="J223" i="4"/>
</calcChain>
</file>

<file path=xl/sharedStrings.xml><?xml version="1.0" encoding="utf-8"?>
<sst xmlns="http://schemas.openxmlformats.org/spreadsheetml/2006/main" count="1633" uniqueCount="509">
  <si>
    <t>Донбаська державна машинобудівна академія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</si>
  <si>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</si>
  <si>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</si>
  <si>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</si>
  <si>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</si>
  <si>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</si>
  <si>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</si>
  <si>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</si>
  <si>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</si>
  <si>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</si>
  <si>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</si>
  <si>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</si>
  <si>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Серпень</t>
  </si>
  <si>
    <t>С</t>
  </si>
  <si>
    <t>К</t>
  </si>
  <si>
    <t>П</t>
  </si>
  <si>
    <t>Д</t>
  </si>
  <si>
    <t>Теоретичне навчання</t>
  </si>
  <si>
    <t>Практика</t>
  </si>
  <si>
    <t>Канікули</t>
  </si>
  <si>
    <t>Всього</t>
  </si>
  <si>
    <t>Переддипломна</t>
  </si>
  <si>
    <t>Захист магістерської роботи</t>
  </si>
  <si>
    <t>Т</t>
  </si>
  <si>
    <t>Липень</t>
  </si>
  <si>
    <t>Міністерство освіти і науки України</t>
  </si>
  <si>
    <t xml:space="preserve">НАВЧАЛЬНИЙ ПЛАН </t>
  </si>
  <si>
    <t>Держ. атест.</t>
  </si>
  <si>
    <t>Усього</t>
  </si>
  <si>
    <t>Назва
 практики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</si>
  <si>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</si>
  <si>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</si>
  <si>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</si>
  <si>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№ п/п</t>
  </si>
  <si>
    <t>НАЗВА НАВЧАЛЬНОЇ ДИСЦИПЛІНИ</t>
  </si>
  <si>
    <t>Розподіл за триместрами</t>
  </si>
  <si>
    <t>Кількість годин</t>
  </si>
  <si>
    <t>Розподіл годин на тиждень за курсами і триместрами</t>
  </si>
  <si>
    <t>Загальний обсяг</t>
  </si>
  <si>
    <t>аудиторних</t>
  </si>
  <si>
    <t>самостійна робота</t>
  </si>
  <si>
    <t>1 курс</t>
  </si>
  <si>
    <t>всього</t>
  </si>
  <si>
    <t>у тому числі:</t>
  </si>
  <si>
    <t>курсові</t>
  </si>
  <si>
    <t>лекції</t>
  </si>
  <si>
    <t>лабораторні</t>
  </si>
  <si>
    <t>практичні</t>
  </si>
  <si>
    <t>проекти</t>
  </si>
  <si>
    <t>роботи</t>
  </si>
  <si>
    <t>кількість тижнів у триместрі</t>
  </si>
  <si>
    <t>Інтелектуальна власність</t>
  </si>
  <si>
    <t>1.2.2</t>
  </si>
  <si>
    <t>Сучасні фізичні та математичні методи досліжень</t>
  </si>
  <si>
    <t>Охорона праці в галузі та цивільний захист</t>
  </si>
  <si>
    <t>Охорона праці в галузі</t>
  </si>
  <si>
    <t>Цивільний захист</t>
  </si>
  <si>
    <t>1 траєкторія</t>
  </si>
  <si>
    <t>Іноземна мова (за професійним спрямуванням)</t>
  </si>
  <si>
    <t>2 траєкторія</t>
  </si>
  <si>
    <t>Працевлаштування та ділова кар’єра</t>
  </si>
  <si>
    <t>Філософія і наука</t>
  </si>
  <si>
    <t>Фізичне виховання</t>
  </si>
  <si>
    <t>с*</t>
  </si>
  <si>
    <t>2.3 Дисципліни професійної підготовки</t>
  </si>
  <si>
    <t>3.3</t>
  </si>
  <si>
    <t>Переддипломна практика</t>
  </si>
  <si>
    <t>Виконання магістерської роботи</t>
  </si>
  <si>
    <t>4.1</t>
  </si>
  <si>
    <t>ЗАГАЛЬНА КІЛЬКІСТЬ (1 траекторія)</t>
  </si>
  <si>
    <t>ЗАГАЛЬНА КІЛЬКІСТЬ (2 траекторія)</t>
  </si>
  <si>
    <t xml:space="preserve"> Кількість екзаменів</t>
  </si>
  <si>
    <t xml:space="preserve"> Кількість заліків</t>
  </si>
  <si>
    <t xml:space="preserve"> Кількість курсових проектів</t>
  </si>
  <si>
    <t xml:space="preserve"> Кількість курсових робіт</t>
  </si>
  <si>
    <t>1.2.1</t>
  </si>
  <si>
    <t>1.2.2.1</t>
  </si>
  <si>
    <t>1.2.2.2</t>
  </si>
  <si>
    <t>2 курс</t>
  </si>
  <si>
    <t>1.1.1</t>
  </si>
  <si>
    <t>1.1.1.1</t>
  </si>
  <si>
    <t>1.1.1.2</t>
  </si>
  <si>
    <t>1.1.1.3</t>
  </si>
  <si>
    <t>Дослідження та випробування верстатів і верстатних комплексів</t>
  </si>
  <si>
    <t>Мехатронні системи</t>
  </si>
  <si>
    <t>Мехатронні системи (курсова робота)</t>
  </si>
  <si>
    <t>Системи автоматизованого проектування верстатів</t>
  </si>
  <si>
    <t>Системи автоматизованого проектування верстатів (курсовий проект)</t>
  </si>
  <si>
    <t xml:space="preserve">Системи автоматизованого проектування технологічних процесів (САПР ТП) </t>
  </si>
  <si>
    <t>Високі технології в машинобудуванні</t>
  </si>
  <si>
    <t>3 (2)</t>
  </si>
  <si>
    <t>Автоматизоване проектування інструментів</t>
  </si>
  <si>
    <t>Автоматизоване проектування інструментів (курсовий проект)</t>
  </si>
  <si>
    <t>2.3.1.1</t>
  </si>
  <si>
    <t>2.3.1.2</t>
  </si>
  <si>
    <t>2.3.1.3</t>
  </si>
  <si>
    <t>2.3.1.3.1</t>
  </si>
  <si>
    <t>2.3.1.3.2</t>
  </si>
  <si>
    <t>2.3.2.1</t>
  </si>
  <si>
    <t>2.3.2.2</t>
  </si>
  <si>
    <t>2.3.2.3</t>
  </si>
  <si>
    <t>2.3.2.4</t>
  </si>
  <si>
    <t>2.3.2.4.1</t>
  </si>
  <si>
    <t>2.3.2.4.2</t>
  </si>
  <si>
    <t>2.3.3.1</t>
  </si>
  <si>
    <t>2.3.3.3</t>
  </si>
  <si>
    <t>2.3.3.3.1</t>
  </si>
  <si>
    <t>2.3.3.3.2</t>
  </si>
  <si>
    <t>2.3.3.4</t>
  </si>
  <si>
    <t>Інструментальні системи та інструментальне забезпечення</t>
  </si>
  <si>
    <t>2.3.4.3.1</t>
  </si>
  <si>
    <t>2.3.4.3.2</t>
  </si>
  <si>
    <t>3.1</t>
  </si>
  <si>
    <t>3.2</t>
  </si>
  <si>
    <t>Правове забезпечення безпеки підприємств України</t>
  </si>
  <si>
    <t>Наукова робота та принципи її організації</t>
  </si>
  <si>
    <t>Науково-дослідна практика</t>
  </si>
  <si>
    <t>1.1.3</t>
  </si>
  <si>
    <t>1.1.2</t>
  </si>
  <si>
    <t>1.1.4</t>
  </si>
  <si>
    <t>1.1.5</t>
  </si>
  <si>
    <t>2.3.1.1.1</t>
  </si>
  <si>
    <t>2.3.1.1.2</t>
  </si>
  <si>
    <t>Разом п. 2.3.1:</t>
  </si>
  <si>
    <t>Разом п. 2.3.2:</t>
  </si>
  <si>
    <t>Разом п. 3:</t>
  </si>
  <si>
    <t>Разом п. 4:</t>
  </si>
  <si>
    <t>С. С. Красовський</t>
  </si>
  <si>
    <t>Разом з підготовки магістра ПТМ:</t>
  </si>
  <si>
    <t>2.3.4.1.1</t>
  </si>
  <si>
    <t>Методика та організація наукових досліджень (ПТМ)</t>
  </si>
  <si>
    <t>2.3.4.1.2</t>
  </si>
  <si>
    <t>2.3.4.1.3</t>
  </si>
  <si>
    <t>САПР ПТМ</t>
  </si>
  <si>
    <t>2.3.4.1.3.1</t>
  </si>
  <si>
    <t>2.3.4.1.3.2</t>
  </si>
  <si>
    <t>САПР ПТМ (курсова робота)</t>
  </si>
  <si>
    <t>2.3.4.1.4</t>
  </si>
  <si>
    <t>Комп"ютерне моделювання і оптимальне проектування ПТБіДМ</t>
  </si>
  <si>
    <t>2.3.4.1.5</t>
  </si>
  <si>
    <t>Стандартизація та сертифікація ПТБіДМ</t>
  </si>
  <si>
    <t>2.3.4.1.6</t>
  </si>
  <si>
    <t>Спеціальні крани (курсовий проект)</t>
  </si>
  <si>
    <t>2.3.4.1.7</t>
  </si>
  <si>
    <t>Експериментальні методи досліджень</t>
  </si>
  <si>
    <t>2.3.4.1.8</t>
  </si>
  <si>
    <t>Спецкурс за напрямком магістерської роботи</t>
  </si>
  <si>
    <t>2.3.4.3.3</t>
  </si>
  <si>
    <t>Робототехнічні комплекси</t>
  </si>
  <si>
    <t>Разом 2.3.4.1</t>
  </si>
  <si>
    <t>2.3.4.2.1</t>
  </si>
  <si>
    <t>Потужні екскаватори</t>
  </si>
  <si>
    <t>2.3.4.2.2</t>
  </si>
  <si>
    <t>Моделювання робочих процесів ПТБіДМ</t>
  </si>
  <si>
    <t>2.3.4.2.3</t>
  </si>
  <si>
    <t>Спеціальні види транспорту</t>
  </si>
  <si>
    <t>2.3.4.2.4</t>
  </si>
  <si>
    <t>Надійність та довговічність ПТБіДМ</t>
  </si>
  <si>
    <t>Разом 2.3.4.2</t>
  </si>
  <si>
    <t>Сбалансовані маніпулятори</t>
  </si>
  <si>
    <t>Транспортно-логістичні системи</t>
  </si>
  <si>
    <t>Складські споруди</t>
  </si>
  <si>
    <t>2.3.4.3.4</t>
  </si>
  <si>
    <t>Промисловий транспорт</t>
  </si>
  <si>
    <t>Разом 2.3.4.3</t>
  </si>
  <si>
    <t>2.3.2 Спеціалізації кафедри ПТМ</t>
  </si>
  <si>
    <t xml:space="preserve">2.3.2.1  Спеціалізації "Підйомно-транспортні, дорожні, будівельні, меліоративні машини і обладнання ",  "Інжиніринг транспортно-логістичних систем " </t>
  </si>
  <si>
    <t>2.3.2.2 Спеціалізація "Підйомно-транспортні, дорожні, будівельні, меліоративні машини і обладнання "</t>
  </si>
  <si>
    <t xml:space="preserve">2.3.2.3 Спеціалізація  "Інжиніринг транспортно-логістичних систем " </t>
  </si>
  <si>
    <t>Разом з 2.3.2</t>
  </si>
  <si>
    <t>3+ 1дф*</t>
  </si>
  <si>
    <t>Динаміка ПТБіДМ</t>
  </si>
  <si>
    <t>Спеціалізації: Інжиніринг автоматизованих машин і агрегатів, Машини та технології виробництва спеціальних матеріалів для медицини, Комп’ютерне проектування автоматизованих і роботизованих систем</t>
  </si>
  <si>
    <t>2.3.1</t>
  </si>
  <si>
    <t>Динаміка та міцність  машин</t>
  </si>
  <si>
    <t>2.3.2</t>
  </si>
  <si>
    <t>Теорія обробки металі тиском (Федорінов)</t>
  </si>
  <si>
    <t xml:space="preserve">Теорія обробки металі тиском </t>
  </si>
  <si>
    <t>2.3.3</t>
  </si>
  <si>
    <t xml:space="preserve">Комп'ютерне моделювання і проектування в машинобудуванні </t>
  </si>
  <si>
    <t>2.3.4</t>
  </si>
  <si>
    <t>Надійність, ремонт та монтаж обладнання</t>
  </si>
  <si>
    <t>2.3.5</t>
  </si>
  <si>
    <t>Перспективні технології та конструкції прокатного виробництва (Федорінов)</t>
  </si>
  <si>
    <t>Спеціалізації: Інжиніринг автоматизованих машин і агрегатів</t>
  </si>
  <si>
    <t>Електропривод  машин</t>
  </si>
  <si>
    <t>2.3.6</t>
  </si>
  <si>
    <t xml:space="preserve">Механічне обладнання металургійних заводів </t>
  </si>
  <si>
    <t>2.3.6.1</t>
  </si>
  <si>
    <t>2.3.6.2</t>
  </si>
  <si>
    <t>2.3.6.3</t>
  </si>
  <si>
    <t>2.3.6.4</t>
  </si>
  <si>
    <t>Механічне обладнання металургійних заводів (к.пр.)</t>
  </si>
  <si>
    <t>2.3.6.4.1</t>
  </si>
  <si>
    <t>2.3.6.4.2</t>
  </si>
  <si>
    <t>Спеціалізації: Машини та технології виробництва спеціальних матеріалів для медицини</t>
  </si>
  <si>
    <t>Комп’ютерні технології виготовлення медичних інплантантів (DELCAM)</t>
  </si>
  <si>
    <t>Наноструктурировані та композиційні  матеріали в медицині та обладнання для їх виробництва</t>
  </si>
  <si>
    <t>Наноструктурировані та композиційні  матеріали в медицині та обладнання для їх виробництва (к.пр)</t>
  </si>
  <si>
    <t>2.3.6.3.1</t>
  </si>
  <si>
    <t>2.3.6.3.2</t>
  </si>
  <si>
    <t>Спеціалізації: Комп’ютерне проектування автоматизованих і роботизованих систем</t>
  </si>
  <si>
    <t>Автоматизоване управління процесами та агрегатами</t>
  </si>
  <si>
    <t>2.3.7</t>
  </si>
  <si>
    <t>Сучасні методи чисельного математичного моделювання процесів та обладнання (Марков)</t>
  </si>
  <si>
    <t>2.3.7.1</t>
  </si>
  <si>
    <t>Сучасні методи чисельного математичного моделювання процесів та обладнання</t>
  </si>
  <si>
    <t>2.3.7.2</t>
  </si>
  <si>
    <t>2.3.8</t>
  </si>
  <si>
    <t>Розрахунок і конструювання прокатних станів</t>
  </si>
  <si>
    <t>2.3.8.1</t>
  </si>
  <si>
    <t>2.3.8.2</t>
  </si>
  <si>
    <t>2.3.8.4</t>
  </si>
  <si>
    <t>Розрахунок і конструювання прокатних станів(к.пр.)</t>
  </si>
  <si>
    <t>2.3.8.4.1</t>
  </si>
  <si>
    <t>2.3.8.4.2</t>
  </si>
  <si>
    <t>Разом з підготовки магістра АММ</t>
  </si>
  <si>
    <t>ЗАГАЛЬНА КІЛЬКІСТЬ (3 траекторія)</t>
  </si>
  <si>
    <t xml:space="preserve">      І . ГРАФІК НАВЧАЛЬНОГО ПРОЦЕСУ</t>
  </si>
  <si>
    <r>
      <t xml:space="preserve">галузь знань: </t>
    </r>
    <r>
      <rPr>
        <b/>
        <sz val="16"/>
        <rFont val="Times New Roman"/>
        <family val="1"/>
        <charset val="204"/>
      </rPr>
      <t>13 "Механічна інженерія"</t>
    </r>
  </si>
  <si>
    <r>
      <t xml:space="preserve">спеціальність: </t>
    </r>
    <r>
      <rPr>
        <b/>
        <sz val="16"/>
        <rFont val="Times New Roman"/>
        <family val="1"/>
        <charset val="204"/>
      </rPr>
      <t>133 "Галузеве машинобудування"</t>
    </r>
  </si>
  <si>
    <r>
      <t xml:space="preserve">форма навчання: </t>
    </r>
    <r>
      <rPr>
        <b/>
        <sz val="16"/>
        <rFont val="Times New Roman"/>
        <family val="1"/>
        <charset val="204"/>
      </rPr>
      <t>денна</t>
    </r>
  </si>
  <si>
    <r>
      <t xml:space="preserve">підготовки: </t>
    </r>
    <r>
      <rPr>
        <b/>
        <sz val="16"/>
        <rFont val="Times New Roman"/>
        <family val="1"/>
        <charset val="204"/>
      </rPr>
      <t>магістра</t>
    </r>
  </si>
  <si>
    <t>на основі ОПП підготовки бакалавра</t>
  </si>
  <si>
    <t xml:space="preserve">ІІІ. ПРАКТИКА  </t>
  </si>
  <si>
    <t xml:space="preserve"> IV. ДЕРЖАВНА АТЕСТАЦІЯ</t>
  </si>
  <si>
    <t xml:space="preserve">                                                       II. ЗВЕДЕНІ ДАНІ ПРО БЮДЖЕТ ЧАСУ, тижні                                                                                                                              </t>
  </si>
  <si>
    <t xml:space="preserve">Науково-дослідна </t>
  </si>
  <si>
    <t>90 год.*</t>
  </si>
  <si>
    <t>екзамени</t>
  </si>
  <si>
    <t>заліки</t>
  </si>
  <si>
    <t>1 ОБОВ'ЯЗКОВІ НАВЧАЛЬНІ ДИСЦИПЛІНИ</t>
  </si>
  <si>
    <t>Разом п. 1.1 (1 траєкторія):</t>
  </si>
  <si>
    <t>Разом п. 1.1 (2 траєкторія):</t>
  </si>
  <si>
    <t>1.2 Дисципліни природничо-наукової (фундаментальної) підготовки</t>
  </si>
  <si>
    <t>Разом п. 1.2:</t>
  </si>
  <si>
    <t>2 ДИСЦИПЛІНИ ВІЛЬНОГО ВИБОРУ</t>
  </si>
  <si>
    <t xml:space="preserve">2.2 Природничо-наукові (фундаментальні) дисципліни                                                                                                                </t>
  </si>
  <si>
    <t>2.2.1.1</t>
  </si>
  <si>
    <t>2.2.1.2</t>
  </si>
  <si>
    <t>2.2.1 Спеціалізації "Комп'ютерно-інтегровані технології інструментального забезпечення", "Комп'ютеризовані мехатронні верстати та системи"</t>
  </si>
  <si>
    <t>2.3.1 Спеціалізації "Комп'ютерно-інтегровані технології інструментального забезпечення", "Комп'ютеризовані мехатронні верстати та системи"</t>
  </si>
  <si>
    <t>Автоматизація конструкторсько-технологічної підготовки виробництва</t>
  </si>
  <si>
    <t xml:space="preserve">CAD\CAM-системи </t>
  </si>
  <si>
    <t>2.3.1.1.1.1</t>
  </si>
  <si>
    <t>2.3.1.1.1.2</t>
  </si>
  <si>
    <t>2.3.1.1.2.1</t>
  </si>
  <si>
    <t>2.3.1.1.2.2</t>
  </si>
  <si>
    <t>Моделювання та оптимізація технологічних систем</t>
  </si>
  <si>
    <t>Основи сучасних теорій управління якістю технологічних систем</t>
  </si>
  <si>
    <t>2.3.2.3.1</t>
  </si>
  <si>
    <t>Траєкторія підготовки "Проектування та модернізація металорізальних верстатів"</t>
  </si>
  <si>
    <t>Автоматизований електропривод верстатних комплексів</t>
  </si>
  <si>
    <t>2.3.2.3.2</t>
  </si>
  <si>
    <t>Методика і апаратура контролю та діагностики процесу різання та систем механічної обробки</t>
  </si>
  <si>
    <t>2.3.2.1.1</t>
  </si>
  <si>
    <t>2.3.2.1.2</t>
  </si>
  <si>
    <t>Траєкторія підготовки "Інструментальне забезпечення інтегрованих машинобудівних виробництв"</t>
  </si>
  <si>
    <t>Траєкторія підготовки "Управління процесами механічної обробки в автоматизованому виробництві"</t>
  </si>
  <si>
    <t>2.3.3 Спеціалізація "Комп'ютеризовані мехатронні верстати та системи"</t>
  </si>
  <si>
    <t>2.3.3.2</t>
  </si>
  <si>
    <t>Разом п. 2.3.3:</t>
  </si>
  <si>
    <t>2.3.3.4.1</t>
  </si>
  <si>
    <t>2.3.3.4.2</t>
  </si>
  <si>
    <t>Дисципліна вільного вибору студента 1 (2 триместр)</t>
  </si>
  <si>
    <t>Дисципліна вільного вибору студента 2 (3 триместр)</t>
  </si>
  <si>
    <t>Спеціалізація "Комп’ютерно-інтегровані технології інструментального забезпечення"</t>
  </si>
  <si>
    <t>Спеціалізація "Комп'ютеризовані мехатронні верстати та системи"</t>
  </si>
  <si>
    <t>3 ПРАКТИЧНА ПІДГОТОВКА</t>
  </si>
  <si>
    <t>4 ДЕРЖАВНА АТЕСТАЦІЯ</t>
  </si>
  <si>
    <t>Зав. кафедри КМСІТ</t>
  </si>
  <si>
    <t>_________________________</t>
  </si>
  <si>
    <t>В. Д. Кассов</t>
  </si>
  <si>
    <t>В. А. Федорінов</t>
  </si>
  <si>
    <t>Декан факультету машинобудування</t>
  </si>
  <si>
    <t>Зав. кафедри ПТМ</t>
  </si>
  <si>
    <t>Зав. кафедри АММО</t>
  </si>
  <si>
    <t xml:space="preserve">Примітка: д - диференційований залік; ф* - факультатив; с* - секційні заняття </t>
  </si>
  <si>
    <t>2.3.2 Спеціалізація "Комп'ютерно-інтегровані технології інструментального забезпечення"</t>
  </si>
  <si>
    <t>Магістерська робота</t>
  </si>
  <si>
    <t>1.1 Гуманітарні та соціально-економічні дисципліни</t>
  </si>
  <si>
    <t>Кількість кредитів ЄКТС</t>
  </si>
  <si>
    <t>3дф*</t>
  </si>
  <si>
    <t>Разом п. 1 (1 траєкторія гуманітарних та соціально-економічних дисциплін):</t>
  </si>
  <si>
    <t>Разом п. 1 (2 траєкторія гуманітарних та соціально-економічних дисциплін):</t>
  </si>
  <si>
    <t>Разом п. 2.2.1:</t>
  </si>
  <si>
    <t>2.3.3.2.1</t>
  </si>
  <si>
    <t>2.3.3.2.2</t>
  </si>
  <si>
    <t>ЗАГАЛЬНА КІЛЬКІСТЬ (1 траєкторія гуманітарних та соціально-економічних дисциплін)</t>
  </si>
  <si>
    <t>ЗАГАЛЬНА КІЛЬКІСТЬ (2 траєкторія гуманітарних та соціально-економічних дисциплін)</t>
  </si>
  <si>
    <t xml:space="preserve"> Кількість екзаменів (1 траєкторія гуманітарних та соціально-економічних дисциплін)</t>
  </si>
  <si>
    <t xml:space="preserve"> Кількість екзаменів (2 траєкторія гуманітарних та соціально-економічних дисциплін)</t>
  </si>
  <si>
    <t xml:space="preserve"> Кількість заліків (2 траєкторія гуманітарних та соціально-економічних дисциплін)</t>
  </si>
  <si>
    <t xml:space="preserve"> Кількість заліків (1 траєкторія гуманітарних та соціально-економічних дисциплін)</t>
  </si>
  <si>
    <t>2 + 1дф*</t>
  </si>
  <si>
    <t>3 + 1дф*</t>
  </si>
  <si>
    <t>Кваліфікація: магістр з галузевого машинобудування</t>
  </si>
  <si>
    <t>V. ПЛАН НАВЧАЛЬНОГО ПРОЦЕСУ НА 2017/2018 НАВЧАЛЬНИЙ РІК</t>
  </si>
  <si>
    <t>Траєкторія підготовки "Автоматизовані приводи верстатних комплексів"</t>
  </si>
  <si>
    <t>Спеціалізації кафедри КМСІТ</t>
  </si>
  <si>
    <t>Я. В. Васильченко</t>
  </si>
  <si>
    <t>2.2.2 Спеціалізації кафедри ПТМ</t>
  </si>
  <si>
    <t>2.2.2.1</t>
  </si>
  <si>
    <t>Методологія та організація наукових досліджень (ПТМ)</t>
  </si>
  <si>
    <t>2.2.2.2</t>
  </si>
  <si>
    <t>Основи сучасних теорій підвищення працездатності ПТБіДМ</t>
  </si>
  <si>
    <t>Разом 2.2.2</t>
  </si>
  <si>
    <t>2.2.3 Спеціалізації кафедри АММО</t>
  </si>
  <si>
    <t>Спеціальні крани</t>
  </si>
  <si>
    <t>2.3.4.1.9</t>
  </si>
  <si>
    <t>2.3.4.1.10</t>
  </si>
  <si>
    <t>2.3.4.1.11</t>
  </si>
  <si>
    <t>2.3.4.1.12</t>
  </si>
  <si>
    <t>Моделювання робочих процесів та експериментальні методи досліджень ПТБіДМ</t>
  </si>
  <si>
    <t>Моделювання робочих процесів та експериментальні методи досліджень ПТБіДМ (к/р)</t>
  </si>
  <si>
    <t>Дінаміка ПТМБіДМ</t>
  </si>
  <si>
    <t xml:space="preserve">2.3.4.1  Спеціалізації "Підйомно-транспортні, дорожні, будівельні, меліоративні машини і обладнання ",  "Інжиніринг транспортно-логістичних систем " </t>
  </si>
  <si>
    <t>Основи ергономіки та дизайну ПТМБіДМ</t>
  </si>
  <si>
    <t>2.3.4.1.1 Спеціалізація "Підйомно-транспортні, дорожні, будівельні, меліоративні машини і обладнання "</t>
  </si>
  <si>
    <t xml:space="preserve">2.3.4.1.2 Спеціалізація  "Інжиніринг транспортно-логістичних систем " </t>
  </si>
  <si>
    <t>Разом 2.3.4.1.1</t>
  </si>
  <si>
    <t xml:space="preserve">загальні дисціпліни </t>
  </si>
  <si>
    <t>Разом 2.3.4.1.2</t>
  </si>
  <si>
    <t xml:space="preserve">загальні дисціпліни +  2.3.4.1 </t>
  </si>
  <si>
    <t>Разом 2.3.4.1 з 2.3.4.1.1</t>
  </si>
  <si>
    <t>Разом 2.3.4.1 з 2.3.4.1.2</t>
  </si>
  <si>
    <t>загальні дисціпліни +  Разом 2.3.4.1 з 2.3.4.1.1</t>
  </si>
  <si>
    <t>САПР   ПТМ</t>
  </si>
  <si>
    <t>Разом 2.3.4.1 і 2.3.4.1.1</t>
  </si>
  <si>
    <t>Разом 2.3.4.1 і 2.3.4.1.2</t>
  </si>
  <si>
    <t>Спеціалізації кафедри АММО</t>
  </si>
  <si>
    <t>ЗАТВЕРДЖЕНО:</t>
  </si>
  <si>
    <t>на засіданні Вченої ради</t>
  </si>
  <si>
    <t xml:space="preserve">                Ректор __________________</t>
  </si>
  <si>
    <t>(Ковальов В.Д.)</t>
  </si>
  <si>
    <t>экзамены</t>
  </si>
  <si>
    <t>зачеты</t>
  </si>
  <si>
    <t>1 тр</t>
  </si>
  <si>
    <t>триместры</t>
  </si>
  <si>
    <t>цикл 1.2</t>
  </si>
  <si>
    <t>Разом п1 1 траекторія</t>
  </si>
  <si>
    <t>2  траект</t>
  </si>
  <si>
    <t>Разом п1 2 траекторія</t>
  </si>
  <si>
    <t>КМСИТ</t>
  </si>
  <si>
    <t>курс проект</t>
  </si>
  <si>
    <t>курс работа</t>
  </si>
  <si>
    <t>траектория 1</t>
  </si>
  <si>
    <t>траектория 2</t>
  </si>
  <si>
    <t>ПТМ</t>
  </si>
  <si>
    <t>2 (3)</t>
  </si>
  <si>
    <t>2 (1)</t>
  </si>
  <si>
    <t>4(5)+ 1дф*</t>
  </si>
  <si>
    <t>АММ</t>
  </si>
  <si>
    <t>екзамены</t>
  </si>
  <si>
    <t>курсовой проект</t>
  </si>
  <si>
    <t>курсовая работа</t>
  </si>
  <si>
    <t>итого по специализации</t>
  </si>
  <si>
    <t>практика (зачет)</t>
  </si>
  <si>
    <t>Розподіл годин на тиждень за курсами і семестрами</t>
  </si>
  <si>
    <t>Розподіл за семестрами</t>
  </si>
  <si>
    <t>2а</t>
  </si>
  <si>
    <t>2б</t>
  </si>
  <si>
    <t>2б дф*</t>
  </si>
  <si>
    <t>Семестр</t>
  </si>
  <si>
    <t>K</t>
  </si>
  <si>
    <t>кількість тижнів у семестрі</t>
  </si>
  <si>
    <t>V. ПЛАН НАВЧАЛЬНОГО ПРОЦЕСУ НА 2018/2019 НАВЧАЛЬНИЙ РІК</t>
  </si>
  <si>
    <t>Кількість годин на тиждень</t>
  </si>
  <si>
    <t>Спеціалізація "Комп'ютерно-інтегровані технології інструментального забезпечення"</t>
  </si>
  <si>
    <t>Кількість кредитів ЄКТС на рік</t>
  </si>
  <si>
    <t>Сучасні фізичні та математичні методи досліджень</t>
  </si>
  <si>
    <t>CAD\CAM-системи</t>
  </si>
  <si>
    <t>Основна траєкторія підготовки</t>
  </si>
  <si>
    <t>Індивідуальна траєкторія підготовки"Обслуговування високотехнологічних комплексів"</t>
  </si>
  <si>
    <t>Обслуговування високотехнологічних комплексів</t>
  </si>
  <si>
    <t>2+1дф*</t>
  </si>
  <si>
    <t>3+1дф*</t>
  </si>
  <si>
    <t>" 29 "  березня          2018 р.</t>
  </si>
  <si>
    <t>Т/П</t>
  </si>
  <si>
    <t>ПК</t>
  </si>
  <si>
    <t>4 + 90 год.*</t>
  </si>
  <si>
    <t>Виконання дипломн. проекту (роботи)</t>
  </si>
  <si>
    <t>* 1 доба на тиждень навчального семестру</t>
  </si>
  <si>
    <t>Теорія обробки металів тиском</t>
  </si>
  <si>
    <t xml:space="preserve">Теорія обробки металів тиском </t>
  </si>
  <si>
    <t>4 (3)**</t>
  </si>
  <si>
    <t>4 (5)**</t>
  </si>
  <si>
    <t>Спеціалізації кафедри ПТМ</t>
  </si>
  <si>
    <t>** - для індивідуальної траєкторії підготовки "Обслуговування високотехнологічних комплексів"</t>
  </si>
  <si>
    <t>Разом п. 1 (1 траєкторія гуманітарних та соціально-економічних дисциплін)</t>
  </si>
  <si>
    <t>Разом п. 1 (2 траєкторія гуманітарних та соціально-економічних дисциплін)</t>
  </si>
  <si>
    <t xml:space="preserve">2.2 Природничо-наукові (фундаментальні) дисципліни                     </t>
  </si>
  <si>
    <t>2.2.2 Спеціалізації "Підйомно-транспортні, дорожні, будівельні, меліоративні машини і обладнання", "Інжиніринг транспортно-логістичних систем"</t>
  </si>
  <si>
    <t>2.2.3 Спеціалізації "Інжиніринг автоматизованих машин і агрегатів", "Машини та технології виробництва спеціальних матеріалів для медицини", "Комп’ютерне проектування автоматизованих і роботизованих систем"</t>
  </si>
  <si>
    <t>2.2.3.1</t>
  </si>
  <si>
    <t>Методологія та організація наукових досліджень</t>
  </si>
  <si>
    <t>Разом п. 2.2.2:</t>
  </si>
  <si>
    <t>Разом п. 2.2.3:</t>
  </si>
  <si>
    <t>2.3.1.2.1</t>
  </si>
  <si>
    <t>2.3.1.2.2</t>
  </si>
  <si>
    <t>2.3.1.2.3</t>
  </si>
  <si>
    <t>2.3.3.1.1</t>
  </si>
  <si>
    <t>2.3.3.1.2</t>
  </si>
  <si>
    <t>2.3.4.1</t>
  </si>
  <si>
    <t>2.3.4.2</t>
  </si>
  <si>
    <t>Разом п. 2.3.4:</t>
  </si>
  <si>
    <t>Разом п. 2.3.6:</t>
  </si>
  <si>
    <t>Разом п. 2.3.8:</t>
  </si>
  <si>
    <t>2.3.9.1</t>
  </si>
  <si>
    <t>2.3.9.2</t>
  </si>
  <si>
    <t>Разом п. 2.3.9:</t>
  </si>
  <si>
    <t>2.3.10.1</t>
  </si>
  <si>
    <t>2.3.10.2</t>
  </si>
  <si>
    <t>2.3.10.3</t>
  </si>
  <si>
    <t>Разом п. 2.3.10:</t>
  </si>
  <si>
    <t xml:space="preserve">ЗАГАЛЬНА КІЛЬКІСТЬ (1 траєкторія гуманітарних та соціально-економічних дисциплін) </t>
  </si>
  <si>
    <t xml:space="preserve"> Кількість екзаменів (1 траєкторія гуманітарних та соціально-економічних дисциплін) </t>
  </si>
  <si>
    <t xml:space="preserve"> Кількість заліків (1 траєкторія гуманітарних та соціально-економічних дисциплін) </t>
  </si>
  <si>
    <t xml:space="preserve"> Кількість екзаменів (2 траєкторія гуманітарних та соціально-економічних дисциплін) </t>
  </si>
  <si>
    <t xml:space="preserve"> Кількість заліків (2 траєкторія гуманітарних та соціально-економічних дисциплін) </t>
  </si>
  <si>
    <t>зачем было менять кредиты в общем блоке</t>
  </si>
  <si>
    <t>почему изменены часы и кредиты</t>
  </si>
  <si>
    <t>добавл 2б сем для к.р.</t>
  </si>
  <si>
    <t>екз</t>
  </si>
  <si>
    <t>залік</t>
  </si>
  <si>
    <t>КР</t>
  </si>
  <si>
    <t>КП</t>
  </si>
  <si>
    <t>Перспективні технології та конструкції металургійного виробництва</t>
  </si>
  <si>
    <t>корректирвка названия - ранее прокатного виробн.</t>
  </si>
  <si>
    <t>Електропривод  машин - убрала кафедра</t>
  </si>
  <si>
    <t>протокол № 8</t>
  </si>
  <si>
    <t>в науч</t>
  </si>
  <si>
    <t>А</t>
  </si>
  <si>
    <t>Позначення: Т – теоретичне навчання; С – екзаменаційна сесія; ПК – проміжний контроль; П – практика; К – канікули; Д – дипломне проектування; А – державна атестація</t>
  </si>
  <si>
    <t>Екзаменаційна сесія та проміжний контроль</t>
  </si>
  <si>
    <t>Строк навчання - 1 рік 4 місяці</t>
  </si>
  <si>
    <t>2.3.7.3</t>
  </si>
  <si>
    <t>2.3.7.4</t>
  </si>
  <si>
    <t>2.3.7.5</t>
  </si>
  <si>
    <t>2.3.7.5.1</t>
  </si>
  <si>
    <t>2.3.7.5.2</t>
  </si>
  <si>
    <t>Моделювання робочих процесів та експериментальні методи досліджень ПТБіДМ (курсова робота)</t>
  </si>
  <si>
    <t>Збалансовані маніпулятори (курсова робота)</t>
  </si>
  <si>
    <t>Розрахунок і конструювання прокатних станів (к.пр.)</t>
  </si>
  <si>
    <t>Наноструктурировані та композиційні  матеріали в медицині та обладнання для їх виробництва (к.пр.)</t>
  </si>
  <si>
    <t>Разом п. 2.3.7:</t>
  </si>
  <si>
    <t>2 "Комп'ютеризовані мехатронні верстати та системи" (КМСІТ)</t>
  </si>
  <si>
    <t xml:space="preserve">3 "Підйомно-транспортні, дорожні, будівельні, меліоративні машини і обладнання" (ПТМ) </t>
  </si>
  <si>
    <t>4 "Інжиніринг транспортно-логістичних систем" (ПТМ)</t>
  </si>
  <si>
    <t>5 "Інжиніринг автоматизованих машин і агрегатів" (АММО)</t>
  </si>
  <si>
    <t>6 "Машини та технології виробництва спеціальних матеріалів для медицини" (АММО)</t>
  </si>
  <si>
    <t>7 "Комп’ютерне проектування автоматизованих і роботизованих систем" (АММО)</t>
  </si>
  <si>
    <r>
      <t xml:space="preserve">спеціалізації: </t>
    </r>
    <r>
      <rPr>
        <b/>
        <sz val="16"/>
        <rFont val="Times New Roman"/>
        <family val="1"/>
        <charset val="204"/>
      </rPr>
      <t>1 "Комп'ютерно-інтегровані технології інструментального забезпечення" (КМСІТ)</t>
    </r>
  </si>
  <si>
    <t>2.3.1 Спеціалізації  "Комп'ютерно-інтегровані технології інструментального забезпечення", "Комп'ютеризовані мехатронні верстати та системи"</t>
  </si>
  <si>
    <t>2.3.2.2.1</t>
  </si>
  <si>
    <t>2.3.2.3.3</t>
  </si>
  <si>
    <t>2.3.2.2.2</t>
  </si>
  <si>
    <t>Дисципліна вільного вибору студента 1 (1 семестр)</t>
  </si>
  <si>
    <t>Дисципліни вільного вибору студента 2, 3 (2а семестр)</t>
  </si>
  <si>
    <t>Дисципліна вільного вибору студента 3 (2б семестр)</t>
  </si>
  <si>
    <t>Разом п. 2.3.2 (індивідуальна траєкторія підготовки "Обслуговування високотехнологічних комплексів"):</t>
  </si>
  <si>
    <t>Разом п. 2.3.2 (основна траєкторія підготовки):</t>
  </si>
  <si>
    <t>2.3.3.3.3</t>
  </si>
  <si>
    <t>Разом п. 2.3.3 (основна траєкторія підготовки):</t>
  </si>
  <si>
    <t>Разом п. 2.3.3 (індивідуальна траєкторія підготовки "Обслуговування високотехнологічних комплексів"):</t>
  </si>
  <si>
    <t>2.3.4 Спеціалізації "Підйомно-транспортні, дорожні, будівельні, меліоративні машини і обладнання", "Інжиніринг транспортно-логістичних систем"</t>
  </si>
  <si>
    <t>2.3.4.3</t>
  </si>
  <si>
    <t>2.3.4.4</t>
  </si>
  <si>
    <t>2.3.4.4.1</t>
  </si>
  <si>
    <t>2.3.4.4.2</t>
  </si>
  <si>
    <t>2.3.4.5</t>
  </si>
  <si>
    <t>2.3.4.5.1</t>
  </si>
  <si>
    <t>2.3.4.5.2</t>
  </si>
  <si>
    <t>2.3.4.5.3</t>
  </si>
  <si>
    <t>2.3.4.6</t>
  </si>
  <si>
    <t>2.3.4.7</t>
  </si>
  <si>
    <t>2.3.4.8</t>
  </si>
  <si>
    <t>2.3.5 Спеціалізація "Підйомно-транспортні, дорожні, будівельні, меліоративні машини і обладнання"</t>
  </si>
  <si>
    <t>2.3.5.1</t>
  </si>
  <si>
    <t>2.3.5.2</t>
  </si>
  <si>
    <t>2.3.5.3</t>
  </si>
  <si>
    <t>2.3.5.4</t>
  </si>
  <si>
    <t>Разом п. 2.3.5:</t>
  </si>
  <si>
    <t>2.3.6 Спеціалізація "Інжиніринг транспортно-логістичних систем"</t>
  </si>
  <si>
    <t>2.3.7 Спеціалізації "Інжиніринг автоматизованих машин і агрегатів", "Машини та технології виробництва спеціальних матеріалів для медицини", "Комп’ютерне проектування автоматизованих і роботизованих систем"</t>
  </si>
  <si>
    <t>2.3.8 Спеціалізація "Інжиніринг автоматизованих машин і агрегатів"</t>
  </si>
  <si>
    <t>2.3.8.1.1</t>
  </si>
  <si>
    <t>2.3.8.1.2</t>
  </si>
  <si>
    <t>2.3.8.1.3</t>
  </si>
  <si>
    <t>2.3.8.1.4</t>
  </si>
  <si>
    <t>2.3.9 Спеціалізація "Машини та технології виробництва спеціальних матеріалів для медицини"</t>
  </si>
  <si>
    <t>2.3.9.1.1</t>
  </si>
  <si>
    <t>2.3.9.1.2</t>
  </si>
  <si>
    <t>2.3.9.2.1</t>
  </si>
  <si>
    <t>2.3.9.2.2</t>
  </si>
  <si>
    <t>2.3.9.2.3</t>
  </si>
  <si>
    <t>2.3.10 Спеціалізація "Комп’ютерне проектування автоматизованих і роботизованих систем"</t>
  </si>
  <si>
    <t>2.3.10.1.1</t>
  </si>
  <si>
    <t>2.3.10.1.2</t>
  </si>
  <si>
    <t>2.3.10.2.1</t>
  </si>
  <si>
    <t>2.3.10.2.2</t>
  </si>
  <si>
    <t>2.3.10.3.1</t>
  </si>
  <si>
    <t>2.3.10.3.2</t>
  </si>
  <si>
    <t>2.3.10.3.3</t>
  </si>
  <si>
    <t xml:space="preserve">ЗАГАЛЬНА КІЛЬКІСТЬ (1 траєкторія гуманітарних та соціально-економічних дисциплін; основна траєкторія професійної підготовки) </t>
  </si>
  <si>
    <t>ЗАГАЛЬНА КІЛЬКІСТЬ (2 траєкторія гуманітарних та соціально-економічних дисциплін; основна траєкторія професійної підготовки)</t>
  </si>
  <si>
    <t xml:space="preserve">ЗАГАЛЬНА КІЛЬКІСТЬ (1 траєкторія гуманітарних та соціально-економічних дисциплін; індивідуальна траєкторія професійної підготовки "Обслуговування високотехнологічних комплексів") </t>
  </si>
  <si>
    <t>ЗАГАЛЬНА КІЛЬКІСТЬ (2 траєкторія гуманітарних та соціально-економічних дисциплін; індивідуальна траєкторія професійної підготовки "Обслуговування високотехнологічних комплексів")</t>
  </si>
  <si>
    <t>1+1дф*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</si>
</sst>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_-;\-* #,##0_-;\ &quot;&quot;_-;_-@_-"/>
    <numFmt numFmtId="165" formatCode="0.0"/>
    <numFmt numFmtId="166" formatCode="#,##0_ ;\-#,##0\ "/>
    <numFmt numFmtId="167" formatCode="#,##0.0_ ;\-#,##0.0\ "/>
    <numFmt numFmtId="168" formatCode="#,##0;\-* #,##0_-;\ _-;_-@_-"/>
    <numFmt numFmtId="169" formatCode="#,##0_-;\-* #,##0_-;\ _-;_-@_-"/>
  </numFmts>
  <fonts count="62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2"/>
      <name val="Arial Cyr"/>
      <charset val="204"/>
    </font>
    <font>
      <sz val="16"/>
      <name val="Times New Roman"/>
      <family val="1"/>
      <charset val="204"/>
    </font>
    <font>
      <sz val="8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Arial Cyr"/>
      <family val="2"/>
      <charset val="204"/>
    </font>
    <font>
      <sz val="18"/>
      <name val="Times New Roman"/>
      <family val="1"/>
      <charset val="204"/>
    </font>
    <font>
      <sz val="16"/>
      <name val="Arial Cyr"/>
      <family val="2"/>
      <charset val="204"/>
    </font>
    <font>
      <sz val="12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Arial Cyr"/>
      <charset val="204"/>
    </font>
    <font>
      <b/>
      <sz val="12"/>
      <name val="Arial Cyr"/>
      <charset val="204"/>
    </font>
    <font>
      <sz val="14"/>
      <name val="Arial Cyr"/>
      <charset val="204"/>
    </font>
    <font>
      <b/>
      <i/>
      <sz val="12"/>
      <name val="Arial Cyr"/>
      <family val="2"/>
      <charset val="204"/>
    </font>
    <font>
      <b/>
      <sz val="12"/>
      <name val="Arial Cyr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</font>
    <font>
      <sz val="8"/>
      <name val="Arial Cyr"/>
      <family val="2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name val="Times New Roman"/>
      <family val="1"/>
      <charset val="1"/>
    </font>
    <font>
      <u/>
      <sz val="20"/>
      <name val="Times New Roman"/>
      <family val="1"/>
      <charset val="204"/>
    </font>
    <font>
      <sz val="16"/>
      <name val="Arial Cyr"/>
      <charset val="204"/>
    </font>
    <font>
      <b/>
      <sz val="12"/>
      <name val="Times New Roman Cyr"/>
      <charset val="204"/>
    </font>
    <font>
      <b/>
      <sz val="10"/>
      <name val="Times New Roman"/>
      <family val="1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12"/>
      <color rgb="FFFFFFFF"/>
      <name val="Times New Roman"/>
      <family val="1"/>
      <charset val="204"/>
    </font>
    <font>
      <b/>
      <sz val="12"/>
      <color rgb="FFFFFFFF"/>
      <name val="Times New Roman"/>
      <family val="1"/>
      <charset val="204"/>
    </font>
    <font>
      <i/>
      <sz val="12"/>
      <color rgb="FFFFFF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204"/>
    </font>
    <font>
      <sz val="10"/>
      <color rgb="FFFF0000"/>
      <name val="Arial Cyr"/>
      <charset val="204"/>
    </font>
    <font>
      <sz val="12"/>
      <color rgb="FF00B05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rgb="FF00B050"/>
      <name val="Arial Cyr"/>
      <charset val="204"/>
    </font>
    <font>
      <sz val="12"/>
      <color rgb="FFFF000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0070C0"/>
      <name val="Arial Cyr"/>
      <charset val="204"/>
    </font>
    <font>
      <sz val="10"/>
      <color rgb="FF0070C0"/>
      <name val="Arial Cyr"/>
      <charset val="204"/>
    </font>
    <font>
      <sz val="12"/>
      <color rgb="FF00B0F0"/>
      <name val="Times New Roman"/>
      <family val="1"/>
      <charset val="204"/>
    </font>
    <font>
      <b/>
      <sz val="12"/>
      <color rgb="FF00B0F0"/>
      <name val="Times New Roman"/>
      <family val="1"/>
      <charset val="204"/>
    </font>
    <font>
      <sz val="10"/>
      <color rgb="FF00B0F0"/>
      <name val="Arial Cyr"/>
      <charset val="204"/>
    </font>
    <font>
      <b/>
      <sz val="12"/>
      <color rgb="FF00B0F0"/>
      <name val="Arial Cyr"/>
      <charset val="204"/>
    </font>
    <font>
      <sz val="12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9" fontId="7" fillId="0" borderId="0" applyFont="0" applyFill="0" applyBorder="0" applyAlignment="0" applyProtection="0"/>
  </cellStyleXfs>
  <cellXfs count="2548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/>
    <xf numFmtId="0" fontId="1" fillId="0" borderId="0" xfId="0" applyFont="1" applyFill="1" applyBorder="1"/>
    <xf numFmtId="169" fontId="3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169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 wrapText="1"/>
    </xf>
    <xf numFmtId="169" fontId="5" fillId="0" borderId="1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/>
    </xf>
    <xf numFmtId="1" fontId="3" fillId="0" borderId="2" xfId="0" applyNumberFormat="1" applyFont="1" applyFill="1" applyBorder="1" applyAlignment="1">
      <alignment horizontal="center" vertical="center" wrapText="1"/>
    </xf>
    <xf numFmtId="1" fontId="5" fillId="0" borderId="1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14" xfId="0" applyFont="1" applyFill="1" applyBorder="1"/>
    <xf numFmtId="0" fontId="3" fillId="0" borderId="15" xfId="0" applyFont="1" applyFill="1" applyBorder="1"/>
    <xf numFmtId="165" fontId="5" fillId="0" borderId="16" xfId="0" applyNumberFormat="1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>
      <alignment horizontal="center" vertical="center" wrapText="1"/>
    </xf>
    <xf numFmtId="165" fontId="5" fillId="3" borderId="19" xfId="0" applyNumberFormat="1" applyFont="1" applyFill="1" applyBorder="1" applyAlignment="1">
      <alignment horizontal="center" vertical="center" wrapText="1"/>
    </xf>
    <xf numFmtId="165" fontId="5" fillId="3" borderId="20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1" fontId="3" fillId="0" borderId="22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14" xfId="0" applyFont="1" applyFill="1" applyBorder="1" applyAlignment="1" applyProtection="1">
      <alignment horizontal="right" vertical="center" wrapText="1"/>
    </xf>
    <xf numFmtId="0" fontId="5" fillId="0" borderId="15" xfId="0" applyFont="1" applyFill="1" applyBorder="1" applyAlignment="1" applyProtection="1">
      <alignment horizontal="right" vertical="center" wrapText="1"/>
    </xf>
    <xf numFmtId="168" fontId="18" fillId="4" borderId="1" xfId="0" applyNumberFormat="1" applyFont="1" applyFill="1" applyBorder="1" applyAlignment="1" applyProtection="1">
      <alignment horizontal="center" vertical="center"/>
    </xf>
    <xf numFmtId="168" fontId="3" fillId="4" borderId="4" xfId="0" applyNumberFormat="1" applyFont="1" applyFill="1" applyBorder="1" applyAlignment="1" applyProtection="1">
      <alignment horizontal="center" vertical="center"/>
    </xf>
    <xf numFmtId="1" fontId="3" fillId="4" borderId="1" xfId="0" applyNumberFormat="1" applyFont="1" applyFill="1" applyBorder="1" applyAlignment="1" applyProtection="1">
      <alignment horizontal="center" vertical="center"/>
    </xf>
    <xf numFmtId="1" fontId="3" fillId="4" borderId="4" xfId="0" applyNumberFormat="1" applyFont="1" applyFill="1" applyBorder="1" applyAlignment="1">
      <alignment horizontal="center" vertical="center" wrapText="1"/>
    </xf>
    <xf numFmtId="0" fontId="5" fillId="4" borderId="24" xfId="0" applyNumberFormat="1" applyFont="1" applyFill="1" applyBorder="1" applyAlignment="1" applyProtection="1">
      <alignment horizontal="center" vertical="center"/>
    </xf>
    <xf numFmtId="0" fontId="3" fillId="4" borderId="25" xfId="0" applyFont="1" applyFill="1" applyBorder="1" applyAlignment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center" vertical="center"/>
    </xf>
    <xf numFmtId="169" fontId="5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6" xfId="0" applyNumberFormat="1" applyFont="1" applyFill="1" applyBorder="1" applyAlignment="1" applyProtection="1">
      <alignment horizontal="center" vertical="center"/>
    </xf>
    <xf numFmtId="0" fontId="5" fillId="0" borderId="26" xfId="0" applyNumberFormat="1" applyFont="1" applyFill="1" applyBorder="1" applyAlignment="1" applyProtection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1" fontId="5" fillId="4" borderId="18" xfId="0" applyNumberFormat="1" applyFont="1" applyFill="1" applyBorder="1" applyAlignment="1">
      <alignment horizontal="center" vertical="center" wrapText="1"/>
    </xf>
    <xf numFmtId="1" fontId="5" fillId="3" borderId="19" xfId="0" applyNumberFormat="1" applyFont="1" applyFill="1" applyBorder="1" applyAlignment="1">
      <alignment horizontal="center" vertical="center" wrapText="1"/>
    </xf>
    <xf numFmtId="1" fontId="5" fillId="3" borderId="20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Border="1"/>
    <xf numFmtId="166" fontId="19" fillId="4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/>
    </xf>
    <xf numFmtId="169" fontId="3" fillId="0" borderId="0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Fill="1" applyBorder="1" applyAlignment="1" applyProtection="1">
      <alignment horizontal="center" vertical="center"/>
    </xf>
    <xf numFmtId="1" fontId="11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Fill="1"/>
    <xf numFmtId="0" fontId="39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8" fillId="0" borderId="0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" fontId="29" fillId="0" borderId="0" xfId="0" applyNumberFormat="1" applyFont="1" applyFill="1" applyBorder="1" applyAlignment="1" applyProtection="1">
      <alignment horizontal="center" vertical="center"/>
    </xf>
    <xf numFmtId="2" fontId="30" fillId="0" borderId="0" xfId="0" applyNumberFormat="1" applyFont="1" applyFill="1" applyBorder="1" applyAlignment="1" applyProtection="1">
      <alignment horizontal="center" vertical="center"/>
    </xf>
    <xf numFmtId="1" fontId="3" fillId="0" borderId="25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/>
    <xf numFmtId="0" fontId="9" fillId="0" borderId="0" xfId="0" applyFont="1" applyFill="1"/>
    <xf numFmtId="1" fontId="16" fillId="0" borderId="0" xfId="0" applyNumberFormat="1" applyFont="1" applyFill="1"/>
    <xf numFmtId="0" fontId="16" fillId="0" borderId="1" xfId="0" applyFont="1" applyFill="1" applyBorder="1"/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Border="1"/>
    <xf numFmtId="169" fontId="11" fillId="0" borderId="0" xfId="0" applyNumberFormat="1" applyFont="1" applyFill="1" applyBorder="1" applyAlignment="1" applyProtection="1">
      <alignment horizontal="center" vertical="center" wrapText="1"/>
    </xf>
    <xf numFmtId="2" fontId="41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vertical="center"/>
    </xf>
    <xf numFmtId="0" fontId="3" fillId="0" borderId="25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1" fontId="28" fillId="0" borderId="0" xfId="0" applyNumberFormat="1" applyFont="1" applyFill="1" applyBorder="1" applyAlignment="1">
      <alignment horizontal="center" vertical="center"/>
    </xf>
    <xf numFmtId="165" fontId="3" fillId="5" borderId="27" xfId="0" applyNumberFormat="1" applyFont="1" applyFill="1" applyBorder="1" applyAlignment="1" applyProtection="1">
      <alignment horizontal="center" vertical="center"/>
    </xf>
    <xf numFmtId="0" fontId="4" fillId="6" borderId="0" xfId="0" applyFont="1" applyFill="1" applyBorder="1" applyAlignment="1">
      <alignment horizontal="center" vertical="center" wrapText="1"/>
    </xf>
    <xf numFmtId="0" fontId="0" fillId="6" borderId="0" xfId="0" applyFill="1"/>
    <xf numFmtId="165" fontId="3" fillId="0" borderId="1" xfId="0" applyNumberFormat="1" applyFont="1" applyFill="1" applyBorder="1" applyAlignment="1" applyProtection="1">
      <alignment horizontal="center" vertical="center"/>
    </xf>
    <xf numFmtId="165" fontId="5" fillId="7" borderId="19" xfId="0" applyNumberFormat="1" applyFont="1" applyFill="1" applyBorder="1" applyAlignment="1">
      <alignment horizontal="center" vertical="center" wrapText="1"/>
    </xf>
    <xf numFmtId="1" fontId="5" fillId="7" borderId="19" xfId="0" applyNumberFormat="1" applyFont="1" applyFill="1" applyBorder="1" applyAlignment="1">
      <alignment horizontal="center" vertical="center" wrapText="1"/>
    </xf>
    <xf numFmtId="165" fontId="5" fillId="7" borderId="28" xfId="0" applyNumberFormat="1" applyFont="1" applyFill="1" applyBorder="1" applyAlignment="1">
      <alignment horizontal="center" vertical="center" wrapText="1"/>
    </xf>
    <xf numFmtId="1" fontId="3" fillId="7" borderId="28" xfId="0" applyNumberFormat="1" applyFont="1" applyFill="1" applyBorder="1" applyAlignment="1">
      <alignment horizontal="center" vertical="center" wrapText="1"/>
    </xf>
    <xf numFmtId="1" fontId="5" fillId="7" borderId="28" xfId="0" applyNumberFormat="1" applyFont="1" applyFill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49" fontId="3" fillId="4" borderId="3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49" fontId="3" fillId="4" borderId="29" xfId="0" applyNumberFormat="1" applyFont="1" applyFill="1" applyBorder="1" applyAlignment="1" applyProtection="1">
      <alignment horizontal="center" vertical="center"/>
    </xf>
    <xf numFmtId="165" fontId="5" fillId="8" borderId="30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5" fillId="0" borderId="32" xfId="0" applyNumberFormat="1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center" vertical="center" wrapText="1"/>
    </xf>
    <xf numFmtId="165" fontId="5" fillId="8" borderId="19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49" fontId="3" fillId="0" borderId="29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right"/>
    </xf>
    <xf numFmtId="0" fontId="22" fillId="0" borderId="15" xfId="0" applyFont="1" applyFill="1" applyBorder="1" applyAlignment="1">
      <alignment horizontal="right"/>
    </xf>
    <xf numFmtId="0" fontId="3" fillId="0" borderId="34" xfId="0" applyFont="1" applyFill="1" applyBorder="1"/>
    <xf numFmtId="0" fontId="3" fillId="0" borderId="35" xfId="0" applyFont="1" applyFill="1" applyBorder="1"/>
    <xf numFmtId="0" fontId="3" fillId="0" borderId="36" xfId="0" applyFont="1" applyFill="1" applyBorder="1"/>
    <xf numFmtId="165" fontId="5" fillId="0" borderId="34" xfId="0" applyNumberFormat="1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165" fontId="5" fillId="0" borderId="35" xfId="0" applyNumberFormat="1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49" fontId="3" fillId="0" borderId="7" xfId="0" applyNumberFormat="1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1" fontId="3" fillId="0" borderId="32" xfId="0" applyNumberFormat="1" applyFont="1" applyFill="1" applyBorder="1" applyAlignment="1">
      <alignment horizontal="center" vertical="center" wrapText="1"/>
    </xf>
    <xf numFmtId="166" fontId="19" fillId="4" borderId="3" xfId="0" applyNumberFormat="1" applyFont="1" applyFill="1" applyBorder="1" applyAlignment="1" applyProtection="1">
      <alignment horizontal="center" vertical="center" wrapText="1"/>
    </xf>
    <xf numFmtId="166" fontId="19" fillId="4" borderId="4" xfId="0" applyNumberFormat="1" applyFont="1" applyFill="1" applyBorder="1" applyAlignment="1" applyProtection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69" fontId="3" fillId="4" borderId="1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67" fontId="19" fillId="4" borderId="3" xfId="0" applyNumberFormat="1" applyFont="1" applyFill="1" applyBorder="1" applyAlignment="1" applyProtection="1">
      <alignment horizontal="center" vertical="center" wrapText="1"/>
    </xf>
    <xf numFmtId="168" fontId="18" fillId="4" borderId="4" xfId="0" applyNumberFormat="1" applyFont="1" applyFill="1" applyBorder="1" applyAlignment="1" applyProtection="1">
      <alignment horizontal="center" vertical="center"/>
    </xf>
    <xf numFmtId="0" fontId="5" fillId="0" borderId="38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>
      <alignment horizontal="left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169" fontId="5" fillId="4" borderId="18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9" fontId="3" fillId="0" borderId="40" xfId="0" applyNumberFormat="1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165" fontId="5" fillId="0" borderId="17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41" xfId="0" applyNumberFormat="1" applyFont="1" applyFill="1" applyBorder="1" applyAlignment="1">
      <alignment horizontal="center" vertical="center" wrapText="1"/>
    </xf>
    <xf numFmtId="0" fontId="5" fillId="0" borderId="20" xfId="0" applyNumberFormat="1" applyFont="1" applyFill="1" applyBorder="1" applyAlignment="1" applyProtection="1">
      <alignment horizontal="center" vertical="center"/>
    </xf>
    <xf numFmtId="49" fontId="3" fillId="9" borderId="8" xfId="0" applyNumberFormat="1" applyFont="1" applyFill="1" applyBorder="1" applyAlignment="1" applyProtection="1">
      <alignment horizontal="center" vertical="center"/>
    </xf>
    <xf numFmtId="0" fontId="3" fillId="9" borderId="9" xfId="0" applyFont="1" applyFill="1" applyBorder="1" applyAlignment="1">
      <alignment horizontal="center" vertical="center" wrapText="1"/>
    </xf>
    <xf numFmtId="165" fontId="5" fillId="9" borderId="9" xfId="0" applyNumberFormat="1" applyFont="1" applyFill="1" applyBorder="1" applyAlignment="1">
      <alignment horizontal="center" vertical="center" wrapText="1"/>
    </xf>
    <xf numFmtId="167" fontId="5" fillId="9" borderId="9" xfId="0" applyNumberFormat="1" applyFont="1" applyFill="1" applyBorder="1" applyAlignment="1">
      <alignment horizontal="center" vertical="center" wrapText="1"/>
    </xf>
    <xf numFmtId="167" fontId="5" fillId="9" borderId="33" xfId="0" applyNumberFormat="1" applyFont="1" applyFill="1" applyBorder="1" applyAlignment="1">
      <alignment horizontal="center" vertical="center" wrapText="1"/>
    </xf>
    <xf numFmtId="49" fontId="3" fillId="0" borderId="29" xfId="0" applyNumberFormat="1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165" fontId="5" fillId="0" borderId="18" xfId="0" applyNumberFormat="1" applyFont="1" applyFill="1" applyBorder="1" applyAlignment="1">
      <alignment horizontal="center" vertical="center" wrapText="1"/>
    </xf>
    <xf numFmtId="0" fontId="5" fillId="0" borderId="18" xfId="0" applyNumberFormat="1" applyFont="1" applyFill="1" applyBorder="1" applyAlignment="1">
      <alignment horizontal="center" vertical="center" wrapText="1"/>
    </xf>
    <xf numFmtId="0" fontId="5" fillId="0" borderId="42" xfId="0" applyNumberFormat="1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2" xfId="0" applyNumberFormat="1" applyFont="1" applyFill="1" applyBorder="1" applyAlignment="1" applyProtection="1">
      <alignment horizontal="center" vertical="center"/>
    </xf>
    <xf numFmtId="0" fontId="5" fillId="4" borderId="43" xfId="0" applyNumberFormat="1" applyFont="1" applyFill="1" applyBorder="1" applyAlignment="1">
      <alignment horizontal="center" vertical="center" wrapText="1"/>
    </xf>
    <xf numFmtId="169" fontId="3" fillId="4" borderId="2" xfId="0" applyNumberFormat="1" applyFont="1" applyFill="1" applyBorder="1" applyAlignment="1">
      <alignment horizontal="center" vertical="center" wrapText="1"/>
    </xf>
    <xf numFmtId="1" fontId="3" fillId="4" borderId="2" xfId="0" applyNumberFormat="1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1" fontId="5" fillId="4" borderId="3" xfId="0" applyNumberFormat="1" applyFont="1" applyFill="1" applyBorder="1" applyAlignment="1">
      <alignment horizontal="center" vertical="center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5" fillId="4" borderId="4" xfId="0" applyNumberFormat="1" applyFont="1" applyFill="1" applyBorder="1" applyAlignment="1">
      <alignment horizontal="center" vertical="center" wrapText="1"/>
    </xf>
    <xf numFmtId="0" fontId="5" fillId="4" borderId="28" xfId="0" applyNumberFormat="1" applyFont="1" applyFill="1" applyBorder="1" applyAlignment="1" applyProtection="1">
      <alignment horizontal="center" vertical="center"/>
    </xf>
    <xf numFmtId="0" fontId="3" fillId="0" borderId="43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1" fontId="3" fillId="0" borderId="2" xfId="0" applyNumberFormat="1" applyFont="1" applyFill="1" applyBorder="1" applyAlignment="1" applyProtection="1">
      <alignment horizontal="center" vertical="center"/>
    </xf>
    <xf numFmtId="169" fontId="3" fillId="0" borderId="44" xfId="0" applyNumberFormat="1" applyFont="1" applyFill="1" applyBorder="1" applyAlignment="1" applyProtection="1">
      <alignment horizontal="center" vertical="center"/>
    </xf>
    <xf numFmtId="0" fontId="38" fillId="0" borderId="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1" fontId="29" fillId="0" borderId="21" xfId="0" applyNumberFormat="1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9" fontId="3" fillId="0" borderId="21" xfId="0" applyNumberFormat="1" applyFont="1" applyFill="1" applyBorder="1" applyAlignment="1" applyProtection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1" fontId="3" fillId="0" borderId="31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/>
    </xf>
    <xf numFmtId="169" fontId="3" fillId="0" borderId="45" xfId="0" applyNumberFormat="1" applyFont="1" applyFill="1" applyBorder="1" applyAlignment="1" applyProtection="1">
      <alignment horizontal="center" vertical="center"/>
    </xf>
    <xf numFmtId="169" fontId="3" fillId="0" borderId="32" xfId="0" applyNumberFormat="1" applyFont="1" applyFill="1" applyBorder="1" applyAlignment="1" applyProtection="1">
      <alignment horizontal="center" vertical="center"/>
    </xf>
    <xf numFmtId="169" fontId="3" fillId="0" borderId="4" xfId="0" applyNumberFormat="1" applyFont="1" applyFill="1" applyBorder="1" applyAlignment="1" applyProtection="1">
      <alignment horizontal="center" vertical="center"/>
    </xf>
    <xf numFmtId="164" fontId="3" fillId="0" borderId="4" xfId="0" applyNumberFormat="1" applyFont="1" applyFill="1" applyBorder="1" applyAlignment="1" applyProtection="1">
      <alignment horizontal="center" vertical="center"/>
    </xf>
    <xf numFmtId="0" fontId="16" fillId="0" borderId="5" xfId="0" applyFont="1" applyFill="1" applyBorder="1"/>
    <xf numFmtId="0" fontId="16" fillId="0" borderId="6" xfId="0" applyFont="1" applyFill="1" applyBorder="1"/>
    <xf numFmtId="165" fontId="3" fillId="0" borderId="2" xfId="0" applyNumberFormat="1" applyFont="1" applyFill="1" applyBorder="1" applyAlignment="1" applyProtection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 applyProtection="1">
      <alignment horizontal="center" vertical="center"/>
    </xf>
    <xf numFmtId="0" fontId="3" fillId="0" borderId="46" xfId="0" applyFont="1" applyFill="1" applyBorder="1" applyAlignment="1">
      <alignment horizontal="center" vertical="center" wrapText="1"/>
    </xf>
    <xf numFmtId="1" fontId="3" fillId="0" borderId="47" xfId="0" applyNumberFormat="1" applyFont="1" applyFill="1" applyBorder="1" applyAlignment="1">
      <alignment horizontal="center" vertical="center" wrapText="1"/>
    </xf>
    <xf numFmtId="169" fontId="38" fillId="0" borderId="48" xfId="0" applyNumberFormat="1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 wrapText="1"/>
    </xf>
    <xf numFmtId="169" fontId="40" fillId="0" borderId="25" xfId="0" applyNumberFormat="1" applyFont="1" applyBorder="1" applyAlignment="1">
      <alignment horizontal="center" vertical="center"/>
    </xf>
    <xf numFmtId="169" fontId="39" fillId="0" borderId="25" xfId="0" applyNumberFormat="1" applyFont="1" applyBorder="1" applyAlignment="1">
      <alignment horizontal="center" vertical="center"/>
    </xf>
    <xf numFmtId="164" fontId="3" fillId="0" borderId="31" xfId="0" applyNumberFormat="1" applyFont="1" applyFill="1" applyBorder="1" applyAlignment="1" applyProtection="1">
      <alignment horizontal="center" vertical="center"/>
    </xf>
    <xf numFmtId="0" fontId="3" fillId="0" borderId="4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165" fontId="5" fillId="2" borderId="38" xfId="0" applyNumberFormat="1" applyFont="1" applyFill="1" applyBorder="1" applyAlignment="1" applyProtection="1">
      <alignment horizontal="center" vertical="center"/>
    </xf>
    <xf numFmtId="165" fontId="5" fillId="2" borderId="24" xfId="0" applyNumberFormat="1" applyFont="1" applyFill="1" applyBorder="1" applyAlignment="1" applyProtection="1">
      <alignment horizontal="center" vertical="center"/>
    </xf>
    <xf numFmtId="165" fontId="5" fillId="2" borderId="51" xfId="0" applyNumberFormat="1" applyFont="1" applyFill="1" applyBorder="1" applyAlignment="1" applyProtection="1">
      <alignment horizontal="center" vertical="center"/>
    </xf>
    <xf numFmtId="0" fontId="3" fillId="0" borderId="48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16" fillId="0" borderId="54" xfId="0" applyFont="1" applyFill="1" applyBorder="1"/>
    <xf numFmtId="0" fontId="3" fillId="0" borderId="7" xfId="0" applyFont="1" applyFill="1" applyBorder="1" applyAlignment="1">
      <alignment horizontal="center" vertical="center" wrapText="1"/>
    </xf>
    <xf numFmtId="169" fontId="5" fillId="0" borderId="32" xfId="0" applyNumberFormat="1" applyFont="1" applyFill="1" applyBorder="1" applyAlignment="1" applyProtection="1">
      <alignment horizontal="center" vertical="center"/>
    </xf>
    <xf numFmtId="164" fontId="18" fillId="0" borderId="4" xfId="0" applyNumberFormat="1" applyFont="1" applyFill="1" applyBorder="1" applyAlignment="1" applyProtection="1">
      <alignment horizontal="center" vertical="center"/>
    </xf>
    <xf numFmtId="0" fontId="16" fillId="0" borderId="3" xfId="0" applyFont="1" applyFill="1" applyBorder="1"/>
    <xf numFmtId="0" fontId="19" fillId="0" borderId="4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165" fontId="5" fillId="2" borderId="55" xfId="0" applyNumberFormat="1" applyFont="1" applyFill="1" applyBorder="1" applyAlignment="1" applyProtection="1">
      <alignment horizontal="center" vertical="center"/>
    </xf>
    <xf numFmtId="165" fontId="5" fillId="2" borderId="27" xfId="0" applyNumberFormat="1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/>
    </xf>
    <xf numFmtId="169" fontId="3" fillId="0" borderId="38" xfId="0" applyNumberFormat="1" applyFont="1" applyFill="1" applyBorder="1" applyAlignment="1" applyProtection="1">
      <alignment horizontal="center" vertical="center"/>
    </xf>
    <xf numFmtId="164" fontId="3" fillId="0" borderId="24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/>
    <xf numFmtId="0" fontId="16" fillId="0" borderId="51" xfId="0" applyFont="1" applyFill="1" applyBorder="1"/>
    <xf numFmtId="0" fontId="3" fillId="0" borderId="48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169" fontId="5" fillId="0" borderId="4" xfId="0" applyNumberFormat="1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left" vertical="center" wrapText="1"/>
    </xf>
    <xf numFmtId="164" fontId="18" fillId="0" borderId="21" xfId="0" applyNumberFormat="1" applyFont="1" applyFill="1" applyBorder="1" applyAlignment="1" applyProtection="1">
      <alignment horizontal="center" vertical="center"/>
    </xf>
    <xf numFmtId="0" fontId="19" fillId="0" borderId="56" xfId="0" applyFont="1" applyFill="1" applyBorder="1" applyAlignment="1">
      <alignment horizontal="center" vertical="center" wrapText="1"/>
    </xf>
    <xf numFmtId="165" fontId="5" fillId="0" borderId="49" xfId="0" applyNumberFormat="1" applyFont="1" applyFill="1" applyBorder="1" applyAlignment="1" applyProtection="1">
      <alignment horizontal="center" vertical="center"/>
    </xf>
    <xf numFmtId="165" fontId="3" fillId="2" borderId="24" xfId="0" applyNumberFormat="1" applyFont="1" applyFill="1" applyBorder="1" applyAlignment="1" applyProtection="1">
      <alignment horizontal="center" vertical="center"/>
    </xf>
    <xf numFmtId="165" fontId="3" fillId="5" borderId="24" xfId="0" applyNumberFormat="1" applyFont="1" applyFill="1" applyBorder="1" applyAlignment="1" applyProtection="1">
      <alignment horizontal="center" vertical="center"/>
    </xf>
    <xf numFmtId="165" fontId="3" fillId="5" borderId="51" xfId="0" applyNumberFormat="1" applyFont="1" applyFill="1" applyBorder="1" applyAlignment="1" applyProtection="1">
      <alignment horizontal="center" vertical="center"/>
    </xf>
    <xf numFmtId="165" fontId="5" fillId="0" borderId="48" xfId="0" applyNumberFormat="1" applyFont="1" applyFill="1" applyBorder="1" applyAlignment="1" applyProtection="1">
      <alignment horizontal="center" vertical="center"/>
    </xf>
    <xf numFmtId="1" fontId="3" fillId="0" borderId="32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Fill="1" applyBorder="1" applyAlignment="1" applyProtection="1">
      <alignment horizontal="center" vertical="center"/>
    </xf>
    <xf numFmtId="1" fontId="3" fillId="0" borderId="53" xfId="0" applyNumberFormat="1" applyFont="1" applyFill="1" applyBorder="1" applyAlignment="1">
      <alignment horizontal="center" vertical="center" wrapText="1"/>
    </xf>
    <xf numFmtId="169" fontId="3" fillId="0" borderId="24" xfId="0" applyNumberFormat="1" applyFont="1" applyFill="1" applyBorder="1" applyAlignment="1" applyProtection="1">
      <alignment horizontal="center" vertical="center"/>
    </xf>
    <xf numFmtId="1" fontId="3" fillId="0" borderId="24" xfId="0" applyNumberFormat="1" applyFont="1" applyFill="1" applyBorder="1" applyAlignment="1" applyProtection="1">
      <alignment horizontal="center" vertical="center"/>
    </xf>
    <xf numFmtId="0" fontId="3" fillId="0" borderId="24" xfId="0" applyNumberFormat="1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>
      <alignment horizontal="left" vertical="center" wrapText="1"/>
    </xf>
    <xf numFmtId="0" fontId="19" fillId="0" borderId="57" xfId="0" applyFont="1" applyFill="1" applyBorder="1" applyAlignment="1">
      <alignment horizontal="center" vertical="center" wrapText="1"/>
    </xf>
    <xf numFmtId="165" fontId="3" fillId="5" borderId="26" xfId="0" applyNumberFormat="1" applyFont="1" applyFill="1" applyBorder="1" applyAlignment="1" applyProtection="1">
      <alignment horizontal="center" vertical="center"/>
    </xf>
    <xf numFmtId="0" fontId="3" fillId="0" borderId="39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/>
    </xf>
    <xf numFmtId="0" fontId="16" fillId="0" borderId="26" xfId="0" applyFont="1" applyFill="1" applyBorder="1"/>
    <xf numFmtId="0" fontId="16" fillId="0" borderId="9" xfId="0" applyFont="1" applyFill="1" applyBorder="1"/>
    <xf numFmtId="165" fontId="3" fillId="5" borderId="9" xfId="0" applyNumberFormat="1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33" xfId="0" applyFont="1" applyFill="1" applyBorder="1"/>
    <xf numFmtId="0" fontId="16" fillId="0" borderId="58" xfId="0" applyFont="1" applyFill="1" applyBorder="1" applyAlignment="1">
      <alignment horizontal="center" vertical="center"/>
    </xf>
    <xf numFmtId="165" fontId="3" fillId="5" borderId="33" xfId="0" applyNumberFormat="1" applyFont="1" applyFill="1" applyBorder="1" applyAlignment="1" applyProtection="1">
      <alignment horizontal="center" vertical="center"/>
    </xf>
    <xf numFmtId="0" fontId="16" fillId="0" borderId="10" xfId="0" applyFont="1" applyFill="1" applyBorder="1" applyAlignment="1">
      <alignment horizontal="center"/>
    </xf>
    <xf numFmtId="0" fontId="16" fillId="0" borderId="19" xfId="0" applyFont="1" applyFill="1" applyBorder="1"/>
    <xf numFmtId="0" fontId="16" fillId="0" borderId="8" xfId="0" applyFont="1" applyFill="1" applyBorder="1"/>
    <xf numFmtId="0" fontId="19" fillId="0" borderId="3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165" fontId="3" fillId="0" borderId="9" xfId="0" applyNumberFormat="1" applyFont="1" applyFill="1" applyBorder="1" applyAlignment="1">
      <alignment horizontal="center"/>
    </xf>
    <xf numFmtId="169" fontId="3" fillId="0" borderId="33" xfId="0" applyNumberFormat="1" applyFont="1" applyFill="1" applyBorder="1" applyAlignment="1" applyProtection="1">
      <alignment horizontal="center" vertical="center"/>
    </xf>
    <xf numFmtId="0" fontId="16" fillId="0" borderId="58" xfId="0" applyFont="1" applyFill="1" applyBorder="1"/>
    <xf numFmtId="165" fontId="3" fillId="0" borderId="10" xfId="0" applyNumberFormat="1" applyFont="1" applyFill="1" applyBorder="1" applyAlignment="1">
      <alignment horizontal="center"/>
    </xf>
    <xf numFmtId="165" fontId="3" fillId="0" borderId="8" xfId="0" applyNumberFormat="1" applyFont="1" applyFill="1" applyBorder="1" applyAlignment="1">
      <alignment horizontal="center"/>
    </xf>
    <xf numFmtId="165" fontId="3" fillId="0" borderId="33" xfId="0" applyNumberFormat="1" applyFont="1" applyFill="1" applyBorder="1" applyAlignment="1">
      <alignment horizontal="center"/>
    </xf>
    <xf numFmtId="0" fontId="16" fillId="0" borderId="10" xfId="0" applyFont="1" applyFill="1" applyBorder="1"/>
    <xf numFmtId="169" fontId="3" fillId="0" borderId="19" xfId="0" applyNumberFormat="1" applyFont="1" applyFill="1" applyBorder="1" applyAlignment="1" applyProtection="1">
      <alignment horizontal="center" vertical="center"/>
    </xf>
    <xf numFmtId="165" fontId="3" fillId="0" borderId="9" xfId="0" applyNumberFormat="1" applyFont="1" applyFill="1" applyBorder="1" applyAlignment="1">
      <alignment horizontal="center" vertical="center"/>
    </xf>
    <xf numFmtId="165" fontId="3" fillId="0" borderId="33" xfId="0" applyNumberFormat="1" applyFont="1" applyFill="1" applyBorder="1" applyAlignment="1">
      <alignment horizontal="center" vertical="center"/>
    </xf>
    <xf numFmtId="169" fontId="5" fillId="0" borderId="48" xfId="0" applyNumberFormat="1" applyFont="1" applyFill="1" applyBorder="1" applyAlignment="1" applyProtection="1">
      <alignment horizontal="center" vertical="center"/>
    </xf>
    <xf numFmtId="169" fontId="5" fillId="0" borderId="25" xfId="0" applyNumberFormat="1" applyFont="1" applyFill="1" applyBorder="1" applyAlignment="1" applyProtection="1">
      <alignment horizontal="center" vertical="center"/>
    </xf>
    <xf numFmtId="169" fontId="5" fillId="0" borderId="31" xfId="0" applyNumberFormat="1" applyFont="1" applyFill="1" applyBorder="1" applyAlignment="1" applyProtection="1">
      <alignment horizontal="center" vertical="center"/>
    </xf>
    <xf numFmtId="165" fontId="3" fillId="0" borderId="58" xfId="0" applyNumberFormat="1" applyFont="1" applyFill="1" applyBorder="1" applyAlignment="1">
      <alignment horizontal="center" vertical="center"/>
    </xf>
    <xf numFmtId="165" fontId="3" fillId="0" borderId="19" xfId="0" applyNumberFormat="1" applyFont="1" applyFill="1" applyBorder="1" applyAlignment="1">
      <alignment horizontal="center" vertical="center"/>
    </xf>
    <xf numFmtId="165" fontId="3" fillId="5" borderId="58" xfId="0" applyNumberFormat="1" applyFont="1" applyFill="1" applyBorder="1" applyAlignment="1" applyProtection="1">
      <alignment horizontal="center" vertical="center"/>
    </xf>
    <xf numFmtId="165" fontId="3" fillId="5" borderId="19" xfId="0" applyNumberFormat="1" applyFont="1" applyFill="1" applyBorder="1" applyAlignment="1" applyProtection="1">
      <alignment horizontal="center" vertical="center"/>
    </xf>
    <xf numFmtId="0" fontId="16" fillId="0" borderId="59" xfId="0" applyFont="1" applyFill="1" applyBorder="1"/>
    <xf numFmtId="0" fontId="16" fillId="0" borderId="60" xfId="0" applyFont="1" applyFill="1" applyBorder="1"/>
    <xf numFmtId="165" fontId="3" fillId="5" borderId="61" xfId="0" applyNumberFormat="1" applyFont="1" applyFill="1" applyBorder="1" applyAlignment="1" applyProtection="1">
      <alignment horizontal="center" vertical="center"/>
    </xf>
    <xf numFmtId="165" fontId="3" fillId="0" borderId="19" xfId="0" applyNumberFormat="1" applyFont="1" applyFill="1" applyBorder="1" applyAlignment="1">
      <alignment horizontal="center"/>
    </xf>
    <xf numFmtId="169" fontId="3" fillId="0" borderId="62" xfId="0" applyNumberFormat="1" applyFont="1" applyFill="1" applyBorder="1" applyAlignment="1" applyProtection="1">
      <alignment horizontal="center" vertical="center"/>
    </xf>
    <xf numFmtId="165" fontId="3" fillId="0" borderId="58" xfId="0" applyNumberFormat="1" applyFont="1" applyFill="1" applyBorder="1" applyAlignment="1">
      <alignment horizontal="center"/>
    </xf>
    <xf numFmtId="0" fontId="3" fillId="4" borderId="25" xfId="0" applyFont="1" applyFill="1" applyBorder="1" applyAlignment="1">
      <alignment horizontal="left" vertical="center"/>
    </xf>
    <xf numFmtId="0" fontId="3" fillId="8" borderId="0" xfId="0" applyFont="1" applyFill="1" applyBorder="1" applyAlignment="1">
      <alignment horizontal="center" vertical="center" wrapText="1"/>
    </xf>
    <xf numFmtId="49" fontId="18" fillId="8" borderId="36" xfId="0" applyNumberFormat="1" applyFont="1" applyFill="1" applyBorder="1" applyAlignment="1" applyProtection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left" vertical="center"/>
    </xf>
    <xf numFmtId="165" fontId="5" fillId="8" borderId="0" xfId="0" applyNumberFormat="1" applyFont="1" applyFill="1" applyBorder="1" applyAlignment="1">
      <alignment horizontal="center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1" fontId="5" fillId="4" borderId="32" xfId="0" applyNumberFormat="1" applyFont="1" applyFill="1" applyBorder="1" applyAlignment="1">
      <alignment horizontal="center" vertical="center" wrapText="1"/>
    </xf>
    <xf numFmtId="165" fontId="5" fillId="4" borderId="52" xfId="0" applyNumberFormat="1" applyFont="1" applyFill="1" applyBorder="1" applyAlignment="1">
      <alignment horizontal="center" vertical="center" wrapText="1"/>
    </xf>
    <xf numFmtId="165" fontId="5" fillId="4" borderId="53" xfId="0" applyNumberFormat="1" applyFont="1" applyFill="1" applyBorder="1" applyAlignment="1">
      <alignment horizontal="center" vertical="center" wrapText="1"/>
    </xf>
    <xf numFmtId="165" fontId="5" fillId="4" borderId="53" xfId="0" applyNumberFormat="1" applyFont="1" applyFill="1" applyBorder="1" applyAlignment="1" applyProtection="1">
      <alignment horizontal="center" vertical="center"/>
    </xf>
    <xf numFmtId="1" fontId="5" fillId="4" borderId="7" xfId="0" applyNumberFormat="1" applyFont="1" applyFill="1" applyBorder="1" applyAlignment="1">
      <alignment horizontal="center" vertical="center" wrapText="1"/>
    </xf>
    <xf numFmtId="0" fontId="5" fillId="4" borderId="7" xfId="0" applyNumberFormat="1" applyFont="1" applyFill="1" applyBorder="1" applyAlignment="1">
      <alignment horizontal="center" vertical="center" wrapText="1"/>
    </xf>
    <xf numFmtId="0" fontId="5" fillId="4" borderId="32" xfId="0" applyNumberFormat="1" applyFont="1" applyFill="1" applyBorder="1" applyAlignment="1">
      <alignment horizontal="center" vertical="center" wrapText="1"/>
    </xf>
    <xf numFmtId="0" fontId="5" fillId="4" borderId="29" xfId="0" applyNumberFormat="1" applyFont="1" applyFill="1" applyBorder="1" applyAlignment="1">
      <alignment horizontal="center" vertical="center" wrapText="1"/>
    </xf>
    <xf numFmtId="0" fontId="5" fillId="4" borderId="12" xfId="0" applyNumberFormat="1" applyFont="1" applyFill="1" applyBorder="1" applyAlignment="1">
      <alignment horizontal="center" vertical="center" wrapText="1"/>
    </xf>
    <xf numFmtId="0" fontId="3" fillId="4" borderId="63" xfId="0" applyFont="1" applyFill="1" applyBorder="1" applyAlignment="1">
      <alignment horizontal="center" vertical="center" wrapText="1"/>
    </xf>
    <xf numFmtId="0" fontId="3" fillId="4" borderId="64" xfId="0" applyFont="1" applyFill="1" applyBorder="1" applyAlignment="1">
      <alignment horizontal="center" vertical="center" wrapText="1"/>
    </xf>
    <xf numFmtId="168" fontId="3" fillId="4" borderId="65" xfId="0" applyNumberFormat="1" applyFont="1" applyFill="1" applyBorder="1" applyAlignment="1" applyProtection="1">
      <alignment horizontal="center" vertical="center"/>
    </xf>
    <xf numFmtId="165" fontId="3" fillId="4" borderId="66" xfId="0" applyNumberFormat="1" applyFont="1" applyFill="1" applyBorder="1" applyAlignment="1" applyProtection="1">
      <alignment horizontal="center" vertical="center"/>
    </xf>
    <xf numFmtId="169" fontId="3" fillId="4" borderId="18" xfId="0" applyNumberFormat="1" applyFont="1" applyFill="1" applyBorder="1" applyAlignment="1">
      <alignment horizontal="center" vertical="center" wrapText="1"/>
    </xf>
    <xf numFmtId="1" fontId="3" fillId="4" borderId="18" xfId="0" applyNumberFormat="1" applyFont="1" applyFill="1" applyBorder="1" applyAlignment="1">
      <alignment horizontal="center" vertical="center" wrapText="1"/>
    </xf>
    <xf numFmtId="0" fontId="3" fillId="4" borderId="65" xfId="0" applyFont="1" applyFill="1" applyBorder="1" applyAlignment="1">
      <alignment horizontal="center" vertical="center" wrapText="1"/>
    </xf>
    <xf numFmtId="49" fontId="18" fillId="9" borderId="8" xfId="0" applyNumberFormat="1" applyFont="1" applyFill="1" applyBorder="1" applyAlignment="1" applyProtection="1">
      <alignment horizontal="center" vertical="center"/>
    </xf>
    <xf numFmtId="0" fontId="3" fillId="9" borderId="33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 vertical="center" wrapText="1"/>
    </xf>
    <xf numFmtId="165" fontId="5" fillId="9" borderId="67" xfId="0" applyNumberFormat="1" applyFont="1" applyFill="1" applyBorder="1" applyAlignment="1">
      <alignment horizontal="center" vertical="center" wrapText="1"/>
    </xf>
    <xf numFmtId="1" fontId="5" fillId="9" borderId="8" xfId="0" applyNumberFormat="1" applyFont="1" applyFill="1" applyBorder="1" applyAlignment="1">
      <alignment horizontal="center" vertical="center" wrapText="1"/>
    </xf>
    <xf numFmtId="1" fontId="5" fillId="9" borderId="9" xfId="0" applyNumberFormat="1" applyFont="1" applyFill="1" applyBorder="1" applyAlignment="1">
      <alignment horizontal="center" vertical="center" wrapText="1"/>
    </xf>
    <xf numFmtId="1" fontId="5" fillId="9" borderId="33" xfId="0" applyNumberFormat="1" applyFont="1" applyFill="1" applyBorder="1" applyAlignment="1">
      <alignment horizontal="center" vertical="center" wrapText="1"/>
    </xf>
    <xf numFmtId="0" fontId="5" fillId="9" borderId="8" xfId="0" applyNumberFormat="1" applyFont="1" applyFill="1" applyBorder="1" applyAlignment="1">
      <alignment horizontal="center" vertical="center" wrapText="1"/>
    </xf>
    <xf numFmtId="0" fontId="5" fillId="9" borderId="33" xfId="0" applyNumberFormat="1" applyFont="1" applyFill="1" applyBorder="1" applyAlignment="1">
      <alignment horizontal="center" vertical="center" wrapText="1"/>
    </xf>
    <xf numFmtId="0" fontId="5" fillId="9" borderId="19" xfId="0" applyNumberFormat="1" applyFont="1" applyFill="1" applyBorder="1" applyAlignment="1" applyProtection="1">
      <alignment horizontal="center" vertical="center"/>
    </xf>
    <xf numFmtId="49" fontId="18" fillId="8" borderId="8" xfId="0" applyNumberFormat="1" applyFont="1" applyFill="1" applyBorder="1" applyAlignment="1" applyProtection="1">
      <alignment horizontal="center" vertical="center"/>
    </xf>
    <xf numFmtId="0" fontId="3" fillId="8" borderId="33" xfId="0" applyFont="1" applyFill="1" applyBorder="1" applyAlignment="1">
      <alignment horizontal="center" vertical="center"/>
    </xf>
    <xf numFmtId="165" fontId="5" fillId="8" borderId="67" xfId="0" applyNumberFormat="1" applyFont="1" applyFill="1" applyBorder="1" applyAlignment="1">
      <alignment horizontal="center" vertical="center" wrapText="1"/>
    </xf>
    <xf numFmtId="165" fontId="5" fillId="8" borderId="8" xfId="0" applyNumberFormat="1" applyFont="1" applyFill="1" applyBorder="1" applyAlignment="1">
      <alignment horizontal="center" vertical="center" wrapText="1"/>
    </xf>
    <xf numFmtId="165" fontId="5" fillId="8" borderId="9" xfId="0" applyNumberFormat="1" applyFont="1" applyFill="1" applyBorder="1" applyAlignment="1">
      <alignment horizontal="center" vertical="center" wrapText="1"/>
    </xf>
    <xf numFmtId="165" fontId="5" fillId="8" borderId="33" xfId="0" applyNumberFormat="1" applyFont="1" applyFill="1" applyBorder="1" applyAlignment="1">
      <alignment horizontal="center" vertical="center" wrapText="1"/>
    </xf>
    <xf numFmtId="168" fontId="3" fillId="4" borderId="12" xfId="0" applyNumberFormat="1" applyFont="1" applyFill="1" applyBorder="1" applyAlignment="1" applyProtection="1">
      <alignment horizontal="center" vertical="center"/>
    </xf>
    <xf numFmtId="0" fontId="42" fillId="4" borderId="29" xfId="0" applyFont="1" applyFill="1" applyBorder="1" applyAlignment="1">
      <alignment horizontal="center" vertical="center" wrapText="1"/>
    </xf>
    <xf numFmtId="169" fontId="42" fillId="4" borderId="12" xfId="0" applyNumberFormat="1" applyFont="1" applyFill="1" applyBorder="1" applyAlignment="1">
      <alignment horizontal="center" vertical="center" wrapText="1"/>
    </xf>
    <xf numFmtId="0" fontId="3" fillId="4" borderId="68" xfId="0" applyFont="1" applyFill="1" applyBorder="1" applyAlignment="1">
      <alignment horizontal="center" vertical="center" wrapText="1"/>
    </xf>
    <xf numFmtId="0" fontId="5" fillId="9" borderId="10" xfId="0" applyNumberFormat="1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165" fontId="3" fillId="4" borderId="69" xfId="0" applyNumberFormat="1" applyFont="1" applyFill="1" applyBorder="1" applyAlignment="1" applyProtection="1">
      <alignment horizontal="center" vertical="center"/>
    </xf>
    <xf numFmtId="165" fontId="5" fillId="4" borderId="24" xfId="0" applyNumberFormat="1" applyFont="1" applyFill="1" applyBorder="1" applyAlignment="1">
      <alignment horizontal="center" vertical="center" wrapText="1"/>
    </xf>
    <xf numFmtId="165" fontId="3" fillId="4" borderId="68" xfId="0" applyNumberFormat="1" applyFont="1" applyFill="1" applyBorder="1" applyAlignment="1" applyProtection="1">
      <alignment horizontal="center" vertical="center"/>
    </xf>
    <xf numFmtId="165" fontId="5" fillId="9" borderId="19" xfId="0" applyNumberFormat="1" applyFont="1" applyFill="1" applyBorder="1" applyAlignment="1">
      <alignment horizontal="center" vertical="center" wrapText="1"/>
    </xf>
    <xf numFmtId="0" fontId="5" fillId="9" borderId="58" xfId="0" applyNumberFormat="1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left" vertical="center" wrapText="1"/>
    </xf>
    <xf numFmtId="49" fontId="3" fillId="4" borderId="42" xfId="0" applyNumberFormat="1" applyFont="1" applyFill="1" applyBorder="1" applyAlignment="1">
      <alignment vertical="center" wrapText="1"/>
    </xf>
    <xf numFmtId="0" fontId="3" fillId="9" borderId="10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left" vertical="center"/>
    </xf>
    <xf numFmtId="0" fontId="27" fillId="0" borderId="25" xfId="0" applyFont="1" applyFill="1" applyBorder="1" applyAlignment="1">
      <alignment horizontal="left" vertical="center" wrapText="1"/>
    </xf>
    <xf numFmtId="0" fontId="3" fillId="4" borderId="42" xfId="0" applyFont="1" applyFill="1" applyBorder="1" applyAlignment="1">
      <alignment horizontal="left" vertical="center" wrapText="1"/>
    </xf>
    <xf numFmtId="0" fontId="5" fillId="9" borderId="10" xfId="0" applyFont="1" applyFill="1" applyBorder="1" applyAlignment="1">
      <alignment horizontal="center" vertical="center"/>
    </xf>
    <xf numFmtId="165" fontId="3" fillId="0" borderId="35" xfId="0" applyNumberFormat="1" applyFont="1" applyFill="1" applyBorder="1" applyAlignment="1">
      <alignment horizontal="center" vertical="center" wrapText="1"/>
    </xf>
    <xf numFmtId="165" fontId="5" fillId="0" borderId="70" xfId="0" applyNumberFormat="1" applyFont="1" applyFill="1" applyBorder="1" applyAlignment="1" applyProtection="1">
      <alignment horizontal="center" vertical="center"/>
    </xf>
    <xf numFmtId="167" fontId="19" fillId="4" borderId="21" xfId="0" applyNumberFormat="1" applyFont="1" applyFill="1" applyBorder="1" applyAlignment="1" applyProtection="1">
      <alignment horizontal="center" vertical="center" wrapText="1"/>
    </xf>
    <xf numFmtId="165" fontId="3" fillId="4" borderId="22" xfId="0" applyNumberFormat="1" applyFont="1" applyFill="1" applyBorder="1" applyAlignment="1" applyProtection="1">
      <alignment horizontal="center" vertical="center"/>
    </xf>
    <xf numFmtId="165" fontId="3" fillId="4" borderId="21" xfId="0" applyNumberFormat="1" applyFont="1" applyFill="1" applyBorder="1" applyAlignment="1" applyProtection="1">
      <alignment horizontal="center" vertical="center"/>
    </xf>
    <xf numFmtId="165" fontId="5" fillId="4" borderId="21" xfId="0" applyNumberFormat="1" applyFont="1" applyFill="1" applyBorder="1" applyAlignment="1" applyProtection="1">
      <alignment horizontal="center" vertical="center"/>
    </xf>
    <xf numFmtId="165" fontId="26" fillId="4" borderId="21" xfId="0" applyNumberFormat="1" applyFont="1" applyFill="1" applyBorder="1" applyAlignment="1" applyProtection="1">
      <alignment horizontal="center" vertical="center"/>
    </xf>
    <xf numFmtId="165" fontId="3" fillId="4" borderId="70" xfId="0" applyNumberFormat="1" applyFont="1" applyFill="1" applyBorder="1" applyAlignment="1" applyProtection="1">
      <alignment horizontal="center" vertical="center"/>
    </xf>
    <xf numFmtId="165" fontId="3" fillId="4" borderId="71" xfId="0" applyNumberFormat="1" applyFont="1" applyFill="1" applyBorder="1" applyAlignment="1" applyProtection="1">
      <alignment horizontal="center" vertical="center"/>
    </xf>
    <xf numFmtId="165" fontId="5" fillId="4" borderId="23" xfId="0" applyNumberFormat="1" applyFont="1" applyFill="1" applyBorder="1" applyAlignment="1" applyProtection="1">
      <alignment horizontal="center" vertical="center"/>
    </xf>
    <xf numFmtId="165" fontId="5" fillId="9" borderId="58" xfId="0" applyNumberFormat="1" applyFont="1" applyFill="1" applyBorder="1" applyAlignment="1">
      <alignment horizontal="center" vertical="center" wrapText="1"/>
    </xf>
    <xf numFmtId="0" fontId="3" fillId="0" borderId="72" xfId="0" applyNumberFormat="1" applyFont="1" applyFill="1" applyBorder="1" applyAlignment="1">
      <alignment horizontal="center" vertical="center"/>
    </xf>
    <xf numFmtId="49" fontId="3" fillId="0" borderId="46" xfId="0" applyNumberFormat="1" applyFont="1" applyFill="1" applyBorder="1" applyAlignment="1">
      <alignment horizontal="center" vertical="center"/>
    </xf>
    <xf numFmtId="0" fontId="3" fillId="0" borderId="56" xfId="0" applyNumberFormat="1" applyFont="1" applyFill="1" applyBorder="1" applyAlignment="1" applyProtection="1">
      <alignment horizontal="center" vertical="center"/>
    </xf>
    <xf numFmtId="168" fontId="18" fillId="4" borderId="3" xfId="0" applyNumberFormat="1" applyFont="1" applyFill="1" applyBorder="1" applyAlignment="1" applyProtection="1">
      <alignment horizontal="center" vertical="center"/>
    </xf>
    <xf numFmtId="0" fontId="3" fillId="4" borderId="72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56" xfId="0" applyNumberFormat="1" applyFont="1" applyFill="1" applyBorder="1" applyAlignment="1" applyProtection="1">
      <alignment horizontal="center" vertical="center"/>
    </xf>
    <xf numFmtId="168" fontId="3" fillId="4" borderId="56" xfId="0" applyNumberFormat="1" applyFont="1" applyFill="1" applyBorder="1" applyAlignment="1" applyProtection="1">
      <alignment horizontal="center" vertical="center"/>
    </xf>
    <xf numFmtId="49" fontId="18" fillId="0" borderId="73" xfId="0" applyNumberFormat="1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0" fontId="5" fillId="0" borderId="74" xfId="0" applyNumberFormat="1" applyFont="1" applyFill="1" applyBorder="1" applyAlignment="1">
      <alignment horizontal="center" vertical="center" wrapText="1"/>
    </xf>
    <xf numFmtId="169" fontId="3" fillId="4" borderId="75" xfId="0" applyNumberFormat="1" applyFont="1" applyFill="1" applyBorder="1" applyAlignment="1" applyProtection="1">
      <alignment vertical="center"/>
    </xf>
    <xf numFmtId="0" fontId="5" fillId="4" borderId="0" xfId="0" applyFont="1" applyFill="1" applyBorder="1" applyAlignment="1" applyProtection="1">
      <alignment horizontal="left" vertical="center"/>
    </xf>
    <xf numFmtId="0" fontId="5" fillId="4" borderId="0" xfId="0" applyFont="1" applyFill="1" applyBorder="1" applyAlignment="1" applyProtection="1">
      <alignment horizontal="right" vertical="center"/>
    </xf>
    <xf numFmtId="0" fontId="0" fillId="4" borderId="0" xfId="0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165" fontId="43" fillId="3" borderId="24" xfId="0" applyNumberFormat="1" applyFont="1" applyFill="1" applyBorder="1" applyAlignment="1">
      <alignment horizontal="center" vertical="center" wrapText="1"/>
    </xf>
    <xf numFmtId="165" fontId="43" fillId="3" borderId="20" xfId="0" applyNumberFormat="1" applyFont="1" applyFill="1" applyBorder="1" applyAlignment="1">
      <alignment horizontal="center" vertical="center" wrapText="1"/>
    </xf>
    <xf numFmtId="169" fontId="5" fillId="10" borderId="0" xfId="0" applyNumberFormat="1" applyFont="1" applyFill="1" applyBorder="1" applyAlignment="1" applyProtection="1">
      <alignment vertical="center"/>
    </xf>
    <xf numFmtId="169" fontId="3" fillId="0" borderId="32" xfId="0" applyNumberFormat="1" applyFont="1" applyFill="1" applyBorder="1" applyAlignment="1" applyProtection="1">
      <alignment horizontal="center" vertical="center" wrapText="1"/>
    </xf>
    <xf numFmtId="169" fontId="3" fillId="0" borderId="4" xfId="0" applyNumberFormat="1" applyFont="1" applyFill="1" applyBorder="1" applyAlignment="1" applyProtection="1">
      <alignment horizontal="center" vertical="center" wrapText="1"/>
    </xf>
    <xf numFmtId="168" fontId="3" fillId="0" borderId="5" xfId="0" applyNumberFormat="1" applyFont="1" applyFill="1" applyBorder="1" applyAlignment="1" applyProtection="1">
      <alignment horizontal="center" vertical="center"/>
    </xf>
    <xf numFmtId="168" fontId="3" fillId="0" borderId="6" xfId="0" applyNumberFormat="1" applyFont="1" applyFill="1" applyBorder="1" applyAlignment="1" applyProtection="1">
      <alignment horizontal="center" vertical="center"/>
    </xf>
    <xf numFmtId="168" fontId="3" fillId="0" borderId="11" xfId="0" applyNumberFormat="1" applyFont="1" applyFill="1" applyBorder="1" applyAlignment="1" applyProtection="1">
      <alignment horizontal="center" vertical="center"/>
    </xf>
    <xf numFmtId="168" fontId="3" fillId="0" borderId="51" xfId="0" applyNumberFormat="1" applyFont="1" applyFill="1" applyBorder="1" applyAlignment="1" applyProtection="1">
      <alignment horizontal="center" vertical="center"/>
    </xf>
    <xf numFmtId="168" fontId="5" fillId="0" borderId="8" xfId="0" applyNumberFormat="1" applyFont="1" applyFill="1" applyBorder="1" applyAlignment="1" applyProtection="1">
      <alignment horizontal="center" vertical="center"/>
    </xf>
    <xf numFmtId="168" fontId="5" fillId="0" borderId="9" xfId="0" applyNumberFormat="1" applyFont="1" applyFill="1" applyBorder="1" applyAlignment="1" applyProtection="1">
      <alignment horizontal="center" vertical="center"/>
    </xf>
    <xf numFmtId="168" fontId="5" fillId="0" borderId="33" xfId="0" applyNumberFormat="1" applyFont="1" applyFill="1" applyBorder="1" applyAlignment="1" applyProtection="1">
      <alignment horizontal="center" vertical="center"/>
    </xf>
    <xf numFmtId="168" fontId="5" fillId="0" borderId="19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49" fontId="3" fillId="0" borderId="33" xfId="0" applyNumberFormat="1" applyFont="1" applyFill="1" applyBorder="1" applyAlignment="1" applyProtection="1">
      <alignment horizontal="center" vertical="center"/>
    </xf>
    <xf numFmtId="169" fontId="3" fillId="0" borderId="8" xfId="0" applyNumberFormat="1" applyFont="1" applyFill="1" applyBorder="1" applyAlignment="1" applyProtection="1">
      <alignment horizontal="center" vertical="center"/>
    </xf>
    <xf numFmtId="169" fontId="3" fillId="0" borderId="9" xfId="0" applyNumberFormat="1" applyFont="1" applyFill="1" applyBorder="1" applyAlignment="1" applyProtection="1">
      <alignment horizontal="center" vertical="center"/>
    </xf>
    <xf numFmtId="169" fontId="3" fillId="0" borderId="76" xfId="0" applyNumberFormat="1" applyFont="1" applyFill="1" applyBorder="1" applyAlignment="1" applyProtection="1">
      <alignment horizontal="center" vertical="center"/>
    </xf>
    <xf numFmtId="49" fontId="3" fillId="0" borderId="38" xfId="0" applyNumberFormat="1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65" fontId="5" fillId="0" borderId="38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2" xfId="0" applyNumberFormat="1" applyFont="1" applyFill="1" applyBorder="1" applyAlignment="1">
      <alignment horizontal="center" vertical="center" wrapText="1"/>
    </xf>
    <xf numFmtId="0" fontId="3" fillId="0" borderId="38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5" fontId="44" fillId="0" borderId="24" xfId="0" applyNumberFormat="1" applyFont="1" applyFill="1" applyBorder="1" applyAlignment="1" applyProtection="1">
      <alignment horizontal="center" vertical="center"/>
    </xf>
    <xf numFmtId="0" fontId="44" fillId="0" borderId="3" xfId="0" applyNumberFormat="1" applyFont="1" applyFill="1" applyBorder="1" applyAlignment="1" applyProtection="1">
      <alignment horizontal="center" vertical="center"/>
    </xf>
    <xf numFmtId="0" fontId="44" fillId="0" borderId="1" xfId="0" applyNumberFormat="1" applyFont="1" applyFill="1" applyBorder="1" applyAlignment="1" applyProtection="1">
      <alignment horizontal="center" vertical="center"/>
    </xf>
    <xf numFmtId="0" fontId="3" fillId="0" borderId="24" xfId="0" applyNumberFormat="1" applyFont="1" applyFill="1" applyBorder="1" applyAlignment="1">
      <alignment horizontal="center" vertical="center" wrapText="1"/>
    </xf>
    <xf numFmtId="0" fontId="44" fillId="0" borderId="24" xfId="0" applyNumberFormat="1" applyFont="1" applyFill="1" applyBorder="1" applyAlignment="1" applyProtection="1">
      <alignment horizontal="center" vertical="center"/>
    </xf>
    <xf numFmtId="0" fontId="44" fillId="0" borderId="1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horizontal="center" vertical="center" wrapText="1"/>
    </xf>
    <xf numFmtId="169" fontId="3" fillId="0" borderId="12" xfId="0" applyNumberFormat="1" applyFont="1" applyFill="1" applyBorder="1" applyAlignment="1" applyProtection="1">
      <alignment horizontal="center" vertical="center" wrapText="1"/>
    </xf>
    <xf numFmtId="165" fontId="44" fillId="0" borderId="26" xfId="0" applyNumberFormat="1" applyFont="1" applyFill="1" applyBorder="1" applyAlignment="1" applyProtection="1">
      <alignment horizontal="center" vertical="center"/>
    </xf>
    <xf numFmtId="0" fontId="44" fillId="0" borderId="29" xfId="0" applyNumberFormat="1" applyFont="1" applyFill="1" applyBorder="1" applyAlignment="1" applyProtection="1">
      <alignment horizontal="center" vertical="center"/>
    </xf>
    <xf numFmtId="0" fontId="44" fillId="0" borderId="18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29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center" vertical="center" wrapText="1"/>
    </xf>
    <xf numFmtId="0" fontId="3" fillId="0" borderId="2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169" fontId="3" fillId="0" borderId="33" xfId="0" applyNumberFormat="1" applyFont="1" applyFill="1" applyBorder="1" applyAlignment="1" applyProtection="1">
      <alignment horizontal="center" vertical="center" wrapText="1"/>
    </xf>
    <xf numFmtId="165" fontId="43" fillId="0" borderId="19" xfId="0" applyNumberFormat="1" applyFont="1" applyFill="1" applyBorder="1" applyAlignment="1" applyProtection="1">
      <alignment horizontal="center" vertical="center"/>
    </xf>
    <xf numFmtId="0" fontId="43" fillId="0" borderId="8" xfId="0" applyNumberFormat="1" applyFont="1" applyFill="1" applyBorder="1" applyAlignment="1" applyProtection="1">
      <alignment horizontal="center" vertical="center"/>
    </xf>
    <xf numFmtId="0" fontId="43" fillId="0" borderId="9" xfId="0" applyNumberFormat="1" applyFont="1" applyFill="1" applyBorder="1" applyAlignment="1" applyProtection="1">
      <alignment horizontal="center" vertical="center"/>
    </xf>
    <xf numFmtId="0" fontId="43" fillId="0" borderId="33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33" xfId="0" applyNumberFormat="1" applyFont="1" applyFill="1" applyBorder="1" applyAlignment="1">
      <alignment horizontal="center" vertical="center" wrapText="1"/>
    </xf>
    <xf numFmtId="0" fontId="5" fillId="0" borderId="19" xfId="0" applyNumberFormat="1" applyFont="1" applyFill="1" applyBorder="1" applyAlignment="1">
      <alignment horizontal="center" vertical="center" wrapText="1"/>
    </xf>
    <xf numFmtId="0" fontId="17" fillId="0" borderId="38" xfId="0" applyFont="1" applyFill="1" applyBorder="1" applyAlignment="1">
      <alignment vertical="center" wrapText="1"/>
    </xf>
    <xf numFmtId="0" fontId="24" fillId="0" borderId="7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32" xfId="0" applyFont="1" applyFill="1" applyBorder="1" applyAlignment="1">
      <alignment wrapText="1"/>
    </xf>
    <xf numFmtId="0" fontId="43" fillId="0" borderId="7" xfId="0" applyNumberFormat="1" applyFont="1" applyFill="1" applyBorder="1" applyAlignment="1">
      <alignment horizontal="center" vertical="center" wrapText="1"/>
    </xf>
    <xf numFmtId="0" fontId="43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8" xfId="0" applyNumberFormat="1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wrapText="1"/>
    </xf>
    <xf numFmtId="0" fontId="3" fillId="0" borderId="44" xfId="0" applyFont="1" applyFill="1" applyBorder="1" applyAlignment="1">
      <alignment horizontal="center" vertical="center" wrapText="1"/>
    </xf>
    <xf numFmtId="165" fontId="5" fillId="0" borderId="24" xfId="0" applyNumberFormat="1" applyFont="1" applyFill="1" applyBorder="1" applyAlignment="1" applyProtection="1">
      <alignment horizontal="center" vertical="center"/>
    </xf>
    <xf numFmtId="0" fontId="43" fillId="0" borderId="3" xfId="0" applyNumberFormat="1" applyFont="1" applyFill="1" applyBorder="1" applyAlignment="1">
      <alignment horizontal="center" vertical="center" wrapText="1"/>
    </xf>
    <xf numFmtId="0" fontId="4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5" xfId="0" applyNumberFormat="1" applyFont="1" applyFill="1" applyBorder="1" applyAlignment="1">
      <alignment horizontal="center" vertical="center" wrapText="1"/>
    </xf>
    <xf numFmtId="0" fontId="18" fillId="0" borderId="12" xfId="0" applyNumberFormat="1" applyFont="1" applyFill="1" applyBorder="1" applyAlignment="1" applyProtection="1">
      <alignment horizontal="center" vertical="center"/>
    </xf>
    <xf numFmtId="165" fontId="5" fillId="0" borderId="26" xfId="0" applyNumberFormat="1" applyFont="1" applyFill="1" applyBorder="1" applyAlignment="1" applyProtection="1">
      <alignment horizontal="center" vertical="center"/>
    </xf>
    <xf numFmtId="0" fontId="5" fillId="0" borderId="29" xfId="0" applyNumberFormat="1" applyFont="1" applyFill="1" applyBorder="1" applyAlignment="1">
      <alignment horizontal="center" vertical="center" wrapText="1"/>
    </xf>
    <xf numFmtId="0" fontId="43" fillId="0" borderId="18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23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165" fontId="5" fillId="0" borderId="19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33" xfId="0" applyNumberFormat="1" applyFont="1" applyFill="1" applyBorder="1" applyAlignment="1">
      <alignment horizontal="center" vertical="center"/>
    </xf>
    <xf numFmtId="0" fontId="5" fillId="0" borderId="62" xfId="0" applyNumberFormat="1" applyFont="1" applyFill="1" applyBorder="1" applyAlignment="1">
      <alignment horizontal="center" vertical="center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left" vertical="center" wrapText="1"/>
    </xf>
    <xf numFmtId="165" fontId="3" fillId="0" borderId="19" xfId="0" applyNumberFormat="1" applyFont="1" applyFill="1" applyBorder="1" applyAlignment="1" applyProtection="1">
      <alignment horizontal="center" vertical="center"/>
    </xf>
    <xf numFmtId="169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33" xfId="0" applyNumberFormat="1" applyFont="1" applyFill="1" applyBorder="1" applyAlignment="1">
      <alignment horizontal="center" vertical="center" wrapText="1"/>
    </xf>
    <xf numFmtId="0" fontId="3" fillId="0" borderId="6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27" xfId="0" applyFont="1" applyFill="1" applyBorder="1" applyAlignment="1">
      <alignment wrapText="1"/>
    </xf>
    <xf numFmtId="0" fontId="3" fillId="0" borderId="21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168" fontId="18" fillId="0" borderId="58" xfId="0" applyNumberFormat="1" applyFont="1" applyFill="1" applyBorder="1" applyAlignment="1" applyProtection="1">
      <alignment horizontal="center" vertical="center"/>
    </xf>
    <xf numFmtId="168" fontId="18" fillId="0" borderId="9" xfId="0" applyNumberFormat="1" applyFont="1" applyFill="1" applyBorder="1" applyAlignment="1" applyProtection="1">
      <alignment horizontal="center" vertical="center"/>
    </xf>
    <xf numFmtId="168" fontId="18" fillId="0" borderId="10" xfId="0" applyNumberFormat="1" applyFont="1" applyFill="1" applyBorder="1" applyAlignment="1" applyProtection="1">
      <alignment horizontal="center" vertical="center"/>
    </xf>
    <xf numFmtId="168" fontId="18" fillId="0" borderId="8" xfId="0" applyNumberFormat="1" applyFont="1" applyFill="1" applyBorder="1" applyAlignment="1" applyProtection="1">
      <alignment horizontal="center" vertical="center"/>
    </xf>
    <xf numFmtId="168" fontId="18" fillId="0" borderId="77" xfId="0" applyNumberFormat="1" applyFont="1" applyFill="1" applyBorder="1" applyAlignment="1" applyProtection="1">
      <alignment horizontal="center" vertical="center"/>
    </xf>
    <xf numFmtId="168" fontId="18" fillId="0" borderId="78" xfId="0" applyNumberFormat="1" applyFont="1" applyFill="1" applyBorder="1" applyAlignment="1" applyProtection="1">
      <alignment horizontal="center" vertical="center"/>
    </xf>
    <xf numFmtId="0" fontId="43" fillId="0" borderId="43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3" fillId="0" borderId="25" xfId="0" applyFont="1" applyFill="1" applyBorder="1" applyAlignment="1">
      <alignment horizontal="center" vertical="center" wrapText="1"/>
    </xf>
    <xf numFmtId="1" fontId="44" fillId="0" borderId="3" xfId="0" applyNumberFormat="1" applyFont="1" applyFill="1" applyBorder="1" applyAlignment="1">
      <alignment horizontal="center" vertical="center" wrapText="1"/>
    </xf>
    <xf numFmtId="165" fontId="44" fillId="0" borderId="1" xfId="0" applyNumberFormat="1" applyFont="1" applyFill="1" applyBorder="1" applyAlignment="1">
      <alignment horizontal="center" vertical="center" wrapText="1"/>
    </xf>
    <xf numFmtId="1" fontId="44" fillId="0" borderId="21" xfId="0" applyNumberFormat="1" applyFont="1" applyFill="1" applyBorder="1" applyAlignment="1">
      <alignment horizontal="center" vertical="center" wrapText="1"/>
    </xf>
    <xf numFmtId="0" fontId="5" fillId="0" borderId="4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5" xfId="0" applyNumberFormat="1" applyFont="1" applyFill="1" applyBorder="1" applyAlignment="1" applyProtection="1">
      <alignment horizontal="center" vertical="center"/>
    </xf>
    <xf numFmtId="1" fontId="44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top" wrapText="1"/>
    </xf>
    <xf numFmtId="0" fontId="3" fillId="0" borderId="21" xfId="0" applyNumberFormat="1" applyFont="1" applyFill="1" applyBorder="1" applyAlignment="1">
      <alignment horizontal="center" vertical="center" wrapText="1"/>
    </xf>
    <xf numFmtId="0" fontId="3" fillId="0" borderId="43" xfId="0" applyNumberFormat="1" applyFont="1" applyFill="1" applyBorder="1" applyAlignment="1">
      <alignment horizontal="center" vertical="center" wrapText="1"/>
    </xf>
    <xf numFmtId="0" fontId="3" fillId="0" borderId="25" xfId="0" applyNumberFormat="1" applyFont="1" applyFill="1" applyBorder="1" applyAlignment="1">
      <alignment horizontal="center" vertical="center" wrapText="1"/>
    </xf>
    <xf numFmtId="1" fontId="44" fillId="0" borderId="18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top" wrapText="1"/>
    </xf>
    <xf numFmtId="0" fontId="3" fillId="0" borderId="23" xfId="0" applyNumberFormat="1" applyFont="1" applyFill="1" applyBorder="1" applyAlignment="1">
      <alignment horizontal="center" vertical="center" wrapText="1"/>
    </xf>
    <xf numFmtId="166" fontId="5" fillId="0" borderId="8" xfId="0" applyNumberFormat="1" applyFont="1" applyFill="1" applyBorder="1" applyAlignment="1" applyProtection="1">
      <alignment horizontal="center" vertical="center"/>
    </xf>
    <xf numFmtId="166" fontId="5" fillId="0" borderId="9" xfId="0" applyNumberFormat="1" applyFont="1" applyFill="1" applyBorder="1" applyAlignment="1" applyProtection="1">
      <alignment horizontal="center" vertical="center"/>
    </xf>
    <xf numFmtId="166" fontId="5" fillId="0" borderId="33" xfId="0" applyNumberFormat="1" applyFont="1" applyFill="1" applyBorder="1" applyAlignment="1" applyProtection="1">
      <alignment horizontal="center" vertical="center"/>
    </xf>
    <xf numFmtId="167" fontId="5" fillId="0" borderId="9" xfId="0" applyNumberFormat="1" applyFont="1" applyFill="1" applyBorder="1" applyAlignment="1" applyProtection="1">
      <alignment horizontal="center" vertical="center"/>
    </xf>
    <xf numFmtId="166" fontId="5" fillId="0" borderId="62" xfId="0" applyNumberFormat="1" applyFont="1" applyFill="1" applyBorder="1" applyAlignment="1" applyProtection="1">
      <alignment horizontal="center" vertical="center" wrapText="1"/>
    </xf>
    <xf numFmtId="167" fontId="5" fillId="0" borderId="76" xfId="0" applyNumberFormat="1" applyFont="1" applyFill="1" applyBorder="1" applyAlignment="1" applyProtection="1">
      <alignment horizontal="center" vertical="center"/>
    </xf>
    <xf numFmtId="166" fontId="5" fillId="0" borderId="19" xfId="0" applyNumberFormat="1" applyFont="1" applyFill="1" applyBorder="1" applyAlignment="1" applyProtection="1">
      <alignment horizontal="center" vertical="center"/>
    </xf>
    <xf numFmtId="167" fontId="5" fillId="0" borderId="8" xfId="0" applyNumberFormat="1" applyFont="1" applyFill="1" applyBorder="1" applyAlignment="1" applyProtection="1">
      <alignment horizontal="center" vertical="center"/>
    </xf>
    <xf numFmtId="165" fontId="3" fillId="0" borderId="24" xfId="0" applyNumberFormat="1" applyFont="1" applyFill="1" applyBorder="1" applyAlignment="1" applyProtection="1">
      <alignment horizontal="center" vertical="center"/>
    </xf>
    <xf numFmtId="167" fontId="5" fillId="0" borderId="19" xfId="0" applyNumberFormat="1" applyFont="1" applyFill="1" applyBorder="1" applyAlignment="1" applyProtection="1">
      <alignment horizontal="center" vertical="center"/>
    </xf>
    <xf numFmtId="49" fontId="3" fillId="0" borderId="40" xfId="0" applyNumberFormat="1" applyFont="1" applyFill="1" applyBorder="1" applyAlignment="1" applyProtection="1">
      <alignment horizontal="center" vertical="center" wrapText="1"/>
    </xf>
    <xf numFmtId="0" fontId="44" fillId="0" borderId="0" xfId="0" applyFont="1" applyFill="1" applyBorder="1" applyAlignment="1">
      <alignment vertical="center" wrapText="1"/>
    </xf>
    <xf numFmtId="0" fontId="5" fillId="0" borderId="73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5" fillId="0" borderId="79" xfId="0" applyFont="1" applyFill="1" applyBorder="1" applyAlignment="1">
      <alignment horizontal="left" vertical="top" wrapText="1"/>
    </xf>
    <xf numFmtId="49" fontId="3" fillId="0" borderId="80" xfId="0" applyNumberFormat="1" applyFont="1" applyFill="1" applyBorder="1" applyAlignment="1" applyProtection="1">
      <alignment horizontal="center" vertical="center" wrapText="1"/>
    </xf>
    <xf numFmtId="49" fontId="44" fillId="0" borderId="81" xfId="0" applyNumberFormat="1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0" fontId="43" fillId="0" borderId="82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horizontal="center" vertical="center" wrapText="1"/>
    </xf>
    <xf numFmtId="0" fontId="43" fillId="0" borderId="74" xfId="0" applyFont="1" applyFill="1" applyBorder="1" applyAlignment="1">
      <alignment horizontal="center" vertical="center" wrapText="1"/>
    </xf>
    <xf numFmtId="165" fontId="44" fillId="0" borderId="73" xfId="0" applyNumberFormat="1" applyFont="1" applyFill="1" applyBorder="1" applyAlignment="1">
      <alignment horizontal="center" vertical="center" wrapText="1"/>
    </xf>
    <xf numFmtId="1" fontId="44" fillId="0" borderId="16" xfId="0" applyNumberFormat="1" applyFont="1" applyFill="1" applyBorder="1" applyAlignment="1">
      <alignment horizontal="center" vertical="center" wrapText="1"/>
    </xf>
    <xf numFmtId="0" fontId="3" fillId="0" borderId="79" xfId="0" applyFont="1" applyFill="1" applyBorder="1" applyAlignment="1">
      <alignment horizontal="left" vertical="top" wrapText="1"/>
    </xf>
    <xf numFmtId="1" fontId="44" fillId="0" borderId="30" xfId="0" applyNumberFormat="1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169" fontId="5" fillId="0" borderId="6" xfId="0" applyNumberFormat="1" applyFont="1" applyFill="1" applyBorder="1" applyAlignment="1">
      <alignment horizontal="center" vertical="center" wrapText="1"/>
    </xf>
    <xf numFmtId="169" fontId="5" fillId="0" borderId="31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/>
    </xf>
    <xf numFmtId="1" fontId="3" fillId="0" borderId="45" xfId="0" applyNumberFormat="1" applyFont="1" applyFill="1" applyBorder="1" applyAlignment="1">
      <alignment horizontal="center" vertical="center" wrapText="1"/>
    </xf>
    <xf numFmtId="169" fontId="5" fillId="0" borderId="9" xfId="0" applyNumberFormat="1" applyFont="1" applyFill="1" applyBorder="1" applyAlignment="1">
      <alignment horizontal="center" vertical="center" wrapText="1"/>
    </xf>
    <xf numFmtId="165" fontId="5" fillId="0" borderId="8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vertical="center" wrapText="1"/>
    </xf>
    <xf numFmtId="165" fontId="5" fillId="0" borderId="51" xfId="0" applyNumberFormat="1" applyFont="1" applyFill="1" applyBorder="1" applyAlignment="1" applyProtection="1">
      <alignment horizontal="center" vertical="center"/>
    </xf>
    <xf numFmtId="165" fontId="5" fillId="0" borderId="19" xfId="0" applyNumberFormat="1" applyFont="1" applyFill="1" applyBorder="1" applyAlignment="1">
      <alignment horizontal="center" vertical="center" wrapText="1"/>
    </xf>
    <xf numFmtId="0" fontId="45" fillId="0" borderId="32" xfId="0" applyFont="1" applyFill="1" applyBorder="1" applyAlignment="1">
      <alignment horizontal="left" vertical="center" wrapText="1"/>
    </xf>
    <xf numFmtId="0" fontId="3" fillId="0" borderId="49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48" xfId="0" applyNumberFormat="1" applyFont="1" applyFill="1" applyBorder="1" applyAlignment="1" applyProtection="1">
      <alignment horizontal="center" vertical="center"/>
    </xf>
    <xf numFmtId="165" fontId="5" fillId="0" borderId="52" xfId="0" applyNumberFormat="1" applyFont="1" applyFill="1" applyBorder="1" applyAlignment="1" applyProtection="1">
      <alignment horizontal="center" vertical="center"/>
    </xf>
    <xf numFmtId="1" fontId="5" fillId="0" borderId="7" xfId="0" applyNumberFormat="1" applyFont="1" applyFill="1" applyBorder="1" applyAlignment="1" applyProtection="1">
      <alignment horizontal="center" vertical="center"/>
    </xf>
    <xf numFmtId="1" fontId="5" fillId="0" borderId="2" xfId="0" applyNumberFormat="1" applyFont="1" applyFill="1" applyBorder="1" applyAlignment="1" applyProtection="1">
      <alignment horizontal="center" vertical="center"/>
    </xf>
    <xf numFmtId="1" fontId="5" fillId="0" borderId="32" xfId="0" applyNumberFormat="1" applyFont="1" applyFill="1" applyBorder="1" applyAlignment="1" applyProtection="1">
      <alignment horizontal="center" vertical="center"/>
    </xf>
    <xf numFmtId="0" fontId="22" fillId="0" borderId="44" xfId="0" applyFont="1" applyFill="1" applyBorder="1" applyAlignment="1">
      <alignment vertical="center"/>
    </xf>
    <xf numFmtId="0" fontId="46" fillId="0" borderId="4" xfId="0" applyNumberFormat="1" applyFont="1" applyFill="1" applyBorder="1" applyAlignment="1" applyProtection="1">
      <alignment horizontal="left" vertical="center"/>
    </xf>
    <xf numFmtId="49" fontId="5" fillId="0" borderId="4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5" xfId="0" applyNumberFormat="1" applyFont="1" applyFill="1" applyBorder="1" applyAlignment="1">
      <alignment horizontal="center" vertical="center" wrapText="1"/>
    </xf>
    <xf numFmtId="165" fontId="5" fillId="0" borderId="24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center" vertical="center" wrapText="1"/>
    </xf>
    <xf numFmtId="165" fontId="3" fillId="0" borderId="24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46" fillId="0" borderId="4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65" fontId="5" fillId="0" borderId="53" xfId="0" applyNumberFormat="1" applyFont="1" applyFill="1" applyBorder="1" applyAlignment="1" applyProtection="1">
      <alignment horizontal="center" vertical="center"/>
    </xf>
    <xf numFmtId="0" fontId="22" fillId="0" borderId="24" xfId="0" applyFont="1" applyFill="1" applyBorder="1" applyAlignment="1">
      <alignment vertical="center"/>
    </xf>
    <xf numFmtId="165" fontId="3" fillId="0" borderId="53" xfId="0" applyNumberFormat="1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>
      <alignment vertical="center"/>
    </xf>
    <xf numFmtId="49" fontId="3" fillId="0" borderId="40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65" fontId="5" fillId="0" borderId="83" xfId="0" applyNumberFormat="1" applyFont="1" applyFill="1" applyBorder="1" applyAlignment="1">
      <alignment horizontal="center" vertical="center"/>
    </xf>
    <xf numFmtId="0" fontId="22" fillId="0" borderId="84" xfId="0" applyFont="1" applyFill="1" applyBorder="1" applyAlignment="1">
      <alignment vertical="center"/>
    </xf>
    <xf numFmtId="0" fontId="45" fillId="0" borderId="4" xfId="0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 applyProtection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0" fontId="3" fillId="0" borderId="33" xfId="0" applyNumberFormat="1" applyFont="1" applyFill="1" applyBorder="1" applyAlignment="1" applyProtection="1">
      <alignment horizontal="center" vertical="center"/>
    </xf>
    <xf numFmtId="165" fontId="5" fillId="0" borderId="76" xfId="0" applyNumberFormat="1" applyFont="1" applyFill="1" applyBorder="1" applyAlignment="1" applyProtection="1">
      <alignment horizontal="center" vertical="center"/>
    </xf>
    <xf numFmtId="1" fontId="5" fillId="0" borderId="8" xfId="0" applyNumberFormat="1" applyFont="1" applyFill="1" applyBorder="1" applyAlignment="1" applyProtection="1">
      <alignment horizontal="center" vertical="center"/>
    </xf>
    <xf numFmtId="1" fontId="5" fillId="0" borderId="9" xfId="0" applyNumberFormat="1" applyFont="1" applyFill="1" applyBorder="1" applyAlignment="1" applyProtection="1">
      <alignment horizontal="center" vertical="center"/>
    </xf>
    <xf numFmtId="1" fontId="5" fillId="0" borderId="33" xfId="0" applyNumberFormat="1" applyFont="1" applyFill="1" applyBorder="1" applyAlignment="1" applyProtection="1">
      <alignment horizontal="center" vertical="center"/>
    </xf>
    <xf numFmtId="1" fontId="5" fillId="0" borderId="9" xfId="0" applyNumberFormat="1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center" vertical="center"/>
    </xf>
    <xf numFmtId="169" fontId="5" fillId="0" borderId="4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1" fontId="44" fillId="0" borderId="21" xfId="0" applyNumberFormat="1" applyFont="1" applyFill="1" applyBorder="1" applyAlignment="1">
      <alignment horizontal="center" vertical="center"/>
    </xf>
    <xf numFmtId="169" fontId="3" fillId="0" borderId="1" xfId="0" applyNumberFormat="1" applyFont="1" applyFill="1" applyBorder="1" applyAlignment="1">
      <alignment horizontal="center" vertical="center" wrapText="1"/>
    </xf>
    <xf numFmtId="0" fontId="45" fillId="0" borderId="12" xfId="0" applyFont="1" applyFill="1" applyBorder="1" applyAlignment="1">
      <alignment horizontal="left" vertical="center" wrapText="1"/>
    </xf>
    <xf numFmtId="0" fontId="3" fillId="0" borderId="29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165" fontId="3" fillId="0" borderId="26" xfId="0" applyNumberFormat="1" applyFont="1" applyFill="1" applyBorder="1" applyAlignment="1" applyProtection="1">
      <alignment horizontal="center" vertical="center"/>
    </xf>
    <xf numFmtId="1" fontId="3" fillId="0" borderId="29" xfId="0" applyNumberFormat="1" applyFont="1" applyFill="1" applyBorder="1" applyAlignment="1">
      <alignment horizontal="center" vertical="center"/>
    </xf>
    <xf numFmtId="169" fontId="3" fillId="0" borderId="18" xfId="0" applyNumberFormat="1" applyFont="1" applyFill="1" applyBorder="1" applyAlignment="1">
      <alignment horizontal="center" vertical="center" wrapText="1"/>
    </xf>
    <xf numFmtId="1" fontId="3" fillId="0" borderId="18" xfId="0" applyNumberFormat="1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 wrapText="1"/>
    </xf>
    <xf numFmtId="1" fontId="44" fillId="0" borderId="23" xfId="0" applyNumberFormat="1" applyFont="1" applyFill="1" applyBorder="1" applyAlignment="1">
      <alignment horizontal="center" vertical="center"/>
    </xf>
    <xf numFmtId="49" fontId="3" fillId="0" borderId="85" xfId="0" applyNumberFormat="1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1" fontId="44" fillId="0" borderId="45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32" xfId="0" applyNumberFormat="1" applyFont="1" applyFill="1" applyBorder="1" applyAlignment="1" applyProtection="1">
      <alignment horizontal="center" vertical="center"/>
    </xf>
    <xf numFmtId="165" fontId="5" fillId="0" borderId="28" xfId="0" applyNumberFormat="1" applyFont="1" applyFill="1" applyBorder="1" applyAlignment="1">
      <alignment horizontal="center" vertical="center" wrapText="1"/>
    </xf>
    <xf numFmtId="1" fontId="5" fillId="0" borderId="86" xfId="0" applyNumberFormat="1" applyFont="1" applyFill="1" applyBorder="1" applyAlignment="1">
      <alignment horizontal="center" vertical="center" wrapText="1"/>
    </xf>
    <xf numFmtId="1" fontId="5" fillId="0" borderId="77" xfId="0" applyNumberFormat="1" applyFont="1" applyFill="1" applyBorder="1" applyAlignment="1">
      <alignment horizontal="center" vertical="center" wrapText="1"/>
    </xf>
    <xf numFmtId="1" fontId="5" fillId="0" borderId="87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1" fontId="44" fillId="0" borderId="38" xfId="0" applyNumberFormat="1" applyFont="1" applyFill="1" applyBorder="1" applyAlignment="1">
      <alignment horizontal="center" vertical="center"/>
    </xf>
    <xf numFmtId="49" fontId="3" fillId="0" borderId="36" xfId="0" applyNumberFormat="1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73" xfId="0" applyNumberFormat="1" applyFont="1" applyFill="1" applyBorder="1" applyAlignment="1">
      <alignment horizontal="center" vertical="center"/>
    </xf>
    <xf numFmtId="0" fontId="3" fillId="0" borderId="16" xfId="0" applyNumberFormat="1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/>
    </xf>
    <xf numFmtId="0" fontId="3" fillId="0" borderId="79" xfId="0" applyNumberFormat="1" applyFont="1" applyFill="1" applyBorder="1" applyAlignment="1" applyProtection="1">
      <alignment horizontal="center" vertical="center"/>
    </xf>
    <xf numFmtId="165" fontId="5" fillId="0" borderId="51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1" fontId="5" fillId="0" borderId="1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" fontId="44" fillId="0" borderId="20" xfId="0" applyNumberFormat="1" applyFont="1" applyFill="1" applyBorder="1" applyAlignment="1">
      <alignment horizontal="center" vertical="center"/>
    </xf>
    <xf numFmtId="0" fontId="3" fillId="0" borderId="40" xfId="0" applyNumberFormat="1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1" fontId="5" fillId="0" borderId="40" xfId="0" applyNumberFormat="1" applyFont="1" applyFill="1" applyBorder="1" applyAlignment="1">
      <alignment horizontal="center" vertical="center"/>
    </xf>
    <xf numFmtId="169" fontId="5" fillId="0" borderId="17" xfId="0" applyNumberFormat="1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1" fontId="44" fillId="0" borderId="84" xfId="0" applyNumberFormat="1" applyFont="1" applyFill="1" applyBorder="1" applyAlignment="1">
      <alignment horizontal="center" vertical="center"/>
    </xf>
    <xf numFmtId="1" fontId="5" fillId="0" borderId="29" xfId="0" applyNumberFormat="1" applyFont="1" applyFill="1" applyBorder="1" applyAlignment="1">
      <alignment horizontal="center" vertical="center"/>
    </xf>
    <xf numFmtId="169" fontId="5" fillId="0" borderId="18" xfId="0" applyNumberFormat="1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1" fontId="44" fillId="0" borderId="51" xfId="0" applyNumberFormat="1" applyFont="1" applyFill="1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88" xfId="0" applyFont="1" applyFill="1" applyBorder="1" applyAlignment="1">
      <alignment horizontal="center" vertical="center" wrapText="1"/>
    </xf>
    <xf numFmtId="165" fontId="5" fillId="0" borderId="89" xfId="0" applyNumberFormat="1" applyFont="1" applyFill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 wrapText="1"/>
    </xf>
    <xf numFmtId="1" fontId="5" fillId="0" borderId="33" xfId="0" applyNumberFormat="1" applyFont="1" applyFill="1" applyBorder="1" applyAlignment="1">
      <alignment horizontal="center" vertical="center" wrapText="1"/>
    </xf>
    <xf numFmtId="0" fontId="5" fillId="0" borderId="80" xfId="0" applyNumberFormat="1" applyFont="1" applyFill="1" applyBorder="1" applyAlignment="1">
      <alignment horizontal="center" vertical="center" wrapText="1"/>
    </xf>
    <xf numFmtId="1" fontId="5" fillId="0" borderId="54" xfId="0" applyNumberFormat="1" applyFont="1" applyFill="1" applyBorder="1" applyAlignment="1">
      <alignment horizontal="center" vertical="center" wrapText="1"/>
    </xf>
    <xf numFmtId="0" fontId="5" fillId="0" borderId="60" xfId="0" applyNumberFormat="1" applyFont="1" applyFill="1" applyBorder="1" applyAlignment="1">
      <alignment horizontal="center" vertical="center" wrapText="1"/>
    </xf>
    <xf numFmtId="1" fontId="44" fillId="0" borderId="89" xfId="0" applyNumberFormat="1" applyFont="1" applyFill="1" applyBorder="1" applyAlignment="1">
      <alignment horizontal="center" vertical="center"/>
    </xf>
    <xf numFmtId="49" fontId="3" fillId="0" borderId="90" xfId="0" applyNumberFormat="1" applyFont="1" applyFill="1" applyBorder="1" applyAlignment="1">
      <alignment horizontal="center" vertical="center" wrapText="1"/>
    </xf>
    <xf numFmtId="1" fontId="5" fillId="0" borderId="7" xfId="0" applyNumberFormat="1" applyFont="1" applyFill="1" applyBorder="1" applyAlignment="1">
      <alignment horizontal="center" vertical="center"/>
    </xf>
    <xf numFmtId="169" fontId="5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" fontId="5" fillId="0" borderId="32" xfId="0" applyNumberFormat="1" applyFont="1" applyFill="1" applyBorder="1" applyAlignment="1">
      <alignment horizontal="center" vertical="center" wrapText="1"/>
    </xf>
    <xf numFmtId="1" fontId="44" fillId="0" borderId="44" xfId="0" applyNumberFormat="1" applyFont="1" applyFill="1" applyBorder="1" applyAlignment="1">
      <alignment horizontal="center" vertical="center"/>
    </xf>
    <xf numFmtId="49" fontId="3" fillId="0" borderId="91" xfId="0" applyNumberFormat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89" xfId="0" applyNumberFormat="1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>
      <alignment vertical="center" wrapText="1"/>
    </xf>
    <xf numFmtId="0" fontId="9" fillId="0" borderId="52" xfId="0" applyFont="1" applyFill="1" applyBorder="1" applyAlignment="1">
      <alignment vertical="center" wrapText="1"/>
    </xf>
    <xf numFmtId="0" fontId="9" fillId="0" borderId="92" xfId="0" applyFont="1" applyFill="1" applyBorder="1" applyAlignment="1">
      <alignment vertical="center" wrapText="1"/>
    </xf>
    <xf numFmtId="0" fontId="9" fillId="0" borderId="32" xfId="0" applyFont="1" applyFill="1" applyBorder="1" applyAlignment="1">
      <alignment vertical="center" wrapText="1"/>
    </xf>
    <xf numFmtId="165" fontId="5" fillId="0" borderId="38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38" xfId="0" applyFont="1" applyFill="1" applyBorder="1" applyAlignment="1">
      <alignment vertical="center" wrapText="1"/>
    </xf>
    <xf numFmtId="0" fontId="44" fillId="0" borderId="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vertical="center" wrapText="1"/>
    </xf>
    <xf numFmtId="0" fontId="3" fillId="0" borderId="51" xfId="0" applyFont="1" applyFill="1" applyBorder="1" applyAlignment="1">
      <alignment horizontal="center" vertical="center" wrapText="1"/>
    </xf>
    <xf numFmtId="165" fontId="5" fillId="0" borderId="67" xfId="0" applyNumberFormat="1" applyFont="1" applyFill="1" applyBorder="1" applyAlignment="1">
      <alignment horizontal="center" vertical="center" wrapText="1"/>
    </xf>
    <xf numFmtId="1" fontId="5" fillId="0" borderId="67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43" fillId="0" borderId="8" xfId="0" applyNumberFormat="1" applyFont="1" applyFill="1" applyBorder="1" applyAlignment="1">
      <alignment horizontal="center" vertical="center" wrapText="1"/>
    </xf>
    <xf numFmtId="0" fontId="44" fillId="0" borderId="9" xfId="0" applyNumberFormat="1" applyFont="1" applyFill="1" applyBorder="1" applyAlignment="1">
      <alignment horizontal="center" vertical="center" wrapText="1"/>
    </xf>
    <xf numFmtId="0" fontId="3" fillId="0" borderId="86" xfId="0" applyFont="1" applyFill="1" applyBorder="1" applyAlignment="1">
      <alignment horizontal="center" vertical="center" wrapText="1"/>
    </xf>
    <xf numFmtId="0" fontId="3" fillId="0" borderId="77" xfId="0" applyFont="1" applyFill="1" applyBorder="1" applyAlignment="1">
      <alignment horizontal="center" vertical="center" wrapText="1"/>
    </xf>
    <xf numFmtId="0" fontId="3" fillId="0" borderId="8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43" fillId="0" borderId="80" xfId="0" applyNumberFormat="1" applyFont="1" applyFill="1" applyBorder="1" applyAlignment="1">
      <alignment horizontal="center" vertical="center" wrapText="1"/>
    </xf>
    <xf numFmtId="0" fontId="44" fillId="0" borderId="54" xfId="0" applyNumberFormat="1" applyFont="1" applyFill="1" applyBorder="1" applyAlignment="1">
      <alignment horizontal="center" vertical="center" wrapText="1"/>
    </xf>
    <xf numFmtId="0" fontId="3" fillId="0" borderId="54" xfId="0" applyNumberFormat="1" applyFont="1" applyFill="1" applyBorder="1" applyAlignment="1">
      <alignment horizontal="center" vertical="center" wrapText="1"/>
    </xf>
    <xf numFmtId="0" fontId="3" fillId="0" borderId="88" xfId="0" applyNumberFormat="1" applyFont="1" applyFill="1" applyBorder="1" applyAlignment="1">
      <alignment horizontal="center" vertical="center" wrapText="1"/>
    </xf>
    <xf numFmtId="165" fontId="5" fillId="0" borderId="9" xfId="0" applyNumberFormat="1" applyFont="1" applyFill="1" applyBorder="1" applyAlignment="1">
      <alignment horizontal="center" vertical="center" wrapText="1"/>
    </xf>
    <xf numFmtId="1" fontId="3" fillId="0" borderId="62" xfId="0" applyNumberFormat="1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165" fontId="5" fillId="0" borderId="19" xfId="0" applyNumberFormat="1" applyFont="1" applyFill="1" applyBorder="1" applyAlignment="1">
      <alignment horizontal="center"/>
    </xf>
    <xf numFmtId="1" fontId="5" fillId="0" borderId="19" xfId="0" applyNumberFormat="1" applyFont="1" applyFill="1" applyBorder="1" applyAlignment="1">
      <alignment horizontal="center" vertical="center" wrapText="1"/>
    </xf>
    <xf numFmtId="1" fontId="5" fillId="0" borderId="28" xfId="0" applyNumberFormat="1" applyFont="1" applyFill="1" applyBorder="1" applyAlignment="1">
      <alignment horizontal="center" vertical="center" wrapText="1"/>
    </xf>
    <xf numFmtId="0" fontId="41" fillId="3" borderId="0" xfId="0" applyNumberFormat="1" applyFont="1" applyFill="1" applyBorder="1" applyAlignment="1" applyProtection="1">
      <alignment horizontal="center" vertical="center"/>
    </xf>
    <xf numFmtId="169" fontId="41" fillId="3" borderId="0" xfId="0" applyNumberFormat="1" applyFont="1" applyFill="1" applyBorder="1" applyAlignment="1" applyProtection="1">
      <alignment vertical="center"/>
    </xf>
    <xf numFmtId="0" fontId="47" fillId="3" borderId="0" xfId="0" applyFont="1" applyFill="1"/>
    <xf numFmtId="169" fontId="3" fillId="4" borderId="4" xfId="0" applyNumberFormat="1" applyFont="1" applyFill="1" applyBorder="1" applyAlignment="1">
      <alignment horizontal="center" vertical="center" wrapText="1"/>
    </xf>
    <xf numFmtId="165" fontId="17" fillId="4" borderId="21" xfId="0" applyNumberFormat="1" applyFont="1" applyFill="1" applyBorder="1" applyAlignment="1" applyProtection="1">
      <alignment horizontal="center" vertical="center"/>
    </xf>
    <xf numFmtId="0" fontId="3" fillId="4" borderId="93" xfId="0" applyFont="1" applyFill="1" applyBorder="1" applyAlignment="1">
      <alignment horizontal="center" vertical="center" wrapText="1"/>
    </xf>
    <xf numFmtId="0" fontId="3" fillId="4" borderId="94" xfId="0" applyFont="1" applyFill="1" applyBorder="1" applyAlignment="1">
      <alignment horizontal="center" vertical="center" wrapText="1"/>
    </xf>
    <xf numFmtId="0" fontId="3" fillId="4" borderId="57" xfId="0" applyNumberFormat="1" applyFont="1" applyFill="1" applyBorder="1" applyAlignment="1" applyProtection="1">
      <alignment horizontal="center" vertical="center"/>
    </xf>
    <xf numFmtId="165" fontId="3" fillId="4" borderId="30" xfId="0" applyNumberFormat="1" applyFont="1" applyFill="1" applyBorder="1" applyAlignment="1" applyProtection="1">
      <alignment horizontal="center" vertical="center"/>
    </xf>
    <xf numFmtId="168" fontId="3" fillId="4" borderId="57" xfId="0" applyNumberFormat="1" applyFont="1" applyFill="1" applyBorder="1" applyAlignment="1" applyProtection="1">
      <alignment horizontal="center" vertical="center"/>
    </xf>
    <xf numFmtId="165" fontId="3" fillId="4" borderId="95" xfId="0" applyNumberFormat="1" applyFont="1" applyFill="1" applyBorder="1" applyAlignment="1" applyProtection="1">
      <alignment horizontal="center" vertical="center"/>
    </xf>
    <xf numFmtId="168" fontId="3" fillId="4" borderId="1" xfId="0" applyNumberFormat="1" applyFont="1" applyFill="1" applyBorder="1" applyAlignment="1" applyProtection="1">
      <alignment horizontal="center" vertical="center"/>
    </xf>
    <xf numFmtId="165" fontId="3" fillId="4" borderId="1" xfId="0" applyNumberFormat="1" applyFont="1" applyFill="1" applyBorder="1" applyAlignment="1" applyProtection="1">
      <alignment horizontal="center" vertical="center"/>
    </xf>
    <xf numFmtId="1" fontId="3" fillId="4" borderId="39" xfId="0" applyNumberFormat="1" applyFont="1" applyFill="1" applyBorder="1" applyAlignment="1" applyProtection="1">
      <alignment horizontal="center" vertical="center"/>
    </xf>
    <xf numFmtId="1" fontId="3" fillId="4" borderId="18" xfId="0" applyNumberFormat="1" applyFont="1" applyFill="1" applyBorder="1" applyAlignment="1" applyProtection="1">
      <alignment horizontal="center" vertical="center"/>
    </xf>
    <xf numFmtId="1" fontId="3" fillId="4" borderId="12" xfId="0" applyNumberFormat="1" applyFont="1" applyFill="1" applyBorder="1" applyAlignment="1">
      <alignment horizontal="center" vertical="center" wrapText="1"/>
    </xf>
    <xf numFmtId="49" fontId="48" fillId="4" borderId="7" xfId="0" applyNumberFormat="1" applyFont="1" applyFill="1" applyBorder="1" applyAlignment="1" applyProtection="1">
      <alignment horizontal="center" vertical="center"/>
    </xf>
    <xf numFmtId="0" fontId="48" fillId="4" borderId="48" xfId="0" applyFont="1" applyFill="1" applyBorder="1" applyAlignment="1">
      <alignment horizontal="left" vertical="center" wrapText="1"/>
    </xf>
    <xf numFmtId="0" fontId="48" fillId="4" borderId="7" xfId="0" applyFont="1" applyFill="1" applyBorder="1" applyAlignment="1">
      <alignment horizontal="center" vertical="center" wrapText="1"/>
    </xf>
    <xf numFmtId="0" fontId="48" fillId="4" borderId="2" xfId="0" applyFont="1" applyFill="1" applyBorder="1" applyAlignment="1">
      <alignment horizontal="center" vertical="center" wrapText="1"/>
    </xf>
    <xf numFmtId="0" fontId="48" fillId="4" borderId="32" xfId="0" applyFont="1" applyFill="1" applyBorder="1" applyAlignment="1">
      <alignment horizontal="center" vertical="center" wrapText="1"/>
    </xf>
    <xf numFmtId="165" fontId="48" fillId="4" borderId="35" xfId="0" applyNumberFormat="1" applyFont="1" applyFill="1" applyBorder="1" applyAlignment="1">
      <alignment horizontal="center" vertical="center" wrapText="1"/>
    </xf>
    <xf numFmtId="1" fontId="48" fillId="4" borderId="7" xfId="0" applyNumberFormat="1" applyFont="1" applyFill="1" applyBorder="1" applyAlignment="1">
      <alignment horizontal="center" vertical="center" wrapText="1"/>
    </xf>
    <xf numFmtId="1" fontId="48" fillId="4" borderId="2" xfId="0" applyNumberFormat="1" applyFont="1" applyFill="1" applyBorder="1" applyAlignment="1">
      <alignment horizontal="center" vertical="center" wrapText="1"/>
    </xf>
    <xf numFmtId="1" fontId="48" fillId="4" borderId="32" xfId="0" applyNumberFormat="1" applyFont="1" applyFill="1" applyBorder="1" applyAlignment="1">
      <alignment horizontal="center" vertical="center" wrapText="1"/>
    </xf>
    <xf numFmtId="0" fontId="48" fillId="4" borderId="7" xfId="0" applyNumberFormat="1" applyFont="1" applyFill="1" applyBorder="1" applyAlignment="1">
      <alignment horizontal="center" vertical="center" wrapText="1"/>
    </xf>
    <xf numFmtId="1" fontId="49" fillId="4" borderId="2" xfId="0" applyNumberFormat="1" applyFont="1" applyFill="1" applyBorder="1" applyAlignment="1">
      <alignment horizontal="center" vertical="center" wrapText="1"/>
    </xf>
    <xf numFmtId="0" fontId="49" fillId="4" borderId="32" xfId="0" applyNumberFormat="1" applyFont="1" applyFill="1" applyBorder="1" applyAlignment="1">
      <alignment horizontal="center" vertical="center" wrapText="1"/>
    </xf>
    <xf numFmtId="0" fontId="49" fillId="4" borderId="38" xfId="0" applyNumberFormat="1" applyFont="1" applyFill="1" applyBorder="1" applyAlignment="1" applyProtection="1">
      <alignment horizontal="center" vertical="center"/>
    </xf>
    <xf numFmtId="49" fontId="48" fillId="4" borderId="1" xfId="0" applyNumberFormat="1" applyFont="1" applyFill="1" applyBorder="1" applyAlignment="1" applyProtection="1">
      <alignment horizontal="center" vertical="center" wrapText="1"/>
    </xf>
    <xf numFmtId="0" fontId="50" fillId="4" borderId="1" xfId="0" applyFont="1" applyFill="1" applyBorder="1" applyAlignment="1">
      <alignment horizontal="left" vertical="center"/>
    </xf>
    <xf numFmtId="0" fontId="48" fillId="4" borderId="1" xfId="0" applyFont="1" applyFill="1" applyBorder="1" applyAlignment="1">
      <alignment horizontal="center" vertical="center" wrapText="1"/>
    </xf>
    <xf numFmtId="165" fontId="48" fillId="4" borderId="1" xfId="0" applyNumberFormat="1" applyFont="1" applyFill="1" applyBorder="1" applyAlignment="1">
      <alignment horizontal="center" vertical="center" wrapText="1"/>
    </xf>
    <xf numFmtId="1" fontId="48" fillId="4" borderId="1" xfId="0" applyNumberFormat="1" applyFont="1" applyFill="1" applyBorder="1" applyAlignment="1">
      <alignment horizontal="center" vertical="center" wrapText="1"/>
    </xf>
    <xf numFmtId="0" fontId="48" fillId="4" borderId="1" xfId="0" applyNumberFormat="1" applyFont="1" applyFill="1" applyBorder="1" applyAlignment="1">
      <alignment horizontal="center" vertical="center" wrapText="1"/>
    </xf>
    <xf numFmtId="1" fontId="49" fillId="4" borderId="1" xfId="0" applyNumberFormat="1" applyFont="1" applyFill="1" applyBorder="1" applyAlignment="1">
      <alignment horizontal="center" vertical="center" wrapText="1"/>
    </xf>
    <xf numFmtId="0" fontId="49" fillId="4" borderId="1" xfId="0" applyNumberFormat="1" applyFont="1" applyFill="1" applyBorder="1" applyAlignment="1">
      <alignment horizontal="center" vertical="center" wrapText="1"/>
    </xf>
    <xf numFmtId="0" fontId="49" fillId="4" borderId="1" xfId="0" applyNumberFormat="1" applyFont="1" applyFill="1" applyBorder="1" applyAlignment="1" applyProtection="1">
      <alignment horizontal="center" vertical="center"/>
    </xf>
    <xf numFmtId="49" fontId="3" fillId="4" borderId="1" xfId="0" applyNumberFormat="1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5" fillId="4" borderId="1" xfId="0" applyNumberFormat="1" applyFont="1" applyFill="1" applyBorder="1" applyAlignment="1" applyProtection="1">
      <alignment horizontal="center" vertical="center"/>
    </xf>
    <xf numFmtId="0" fontId="0" fillId="0" borderId="1" xfId="0" applyBorder="1"/>
    <xf numFmtId="49" fontId="3" fillId="4" borderId="32" xfId="0" applyNumberFormat="1" applyFont="1" applyFill="1" applyBorder="1" applyAlignment="1">
      <alignment horizontal="center" vertical="center" wrapText="1"/>
    </xf>
    <xf numFmtId="49" fontId="3" fillId="4" borderId="12" xfId="0" applyNumberFormat="1" applyFont="1" applyFill="1" applyBorder="1" applyAlignment="1">
      <alignment horizontal="center" vertical="center" wrapText="1"/>
    </xf>
    <xf numFmtId="168" fontId="3" fillId="4" borderId="18" xfId="0" applyNumberFormat="1" applyFont="1" applyFill="1" applyBorder="1" applyAlignment="1" applyProtection="1">
      <alignment horizontal="center" vertical="center"/>
    </xf>
    <xf numFmtId="165" fontId="3" fillId="4" borderId="18" xfId="0" applyNumberFormat="1" applyFont="1" applyFill="1" applyBorder="1" applyAlignment="1" applyProtection="1">
      <alignment horizontal="center" vertical="center"/>
    </xf>
    <xf numFmtId="165" fontId="5" fillId="4" borderId="1" xfId="0" applyNumberFormat="1" applyFont="1" applyFill="1" applyBorder="1" applyAlignment="1" applyProtection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 wrapText="1"/>
    </xf>
    <xf numFmtId="165" fontId="3" fillId="4" borderId="18" xfId="0" applyNumberFormat="1" applyFont="1" applyFill="1" applyBorder="1" applyAlignment="1">
      <alignment horizontal="center" vertical="center" wrapText="1"/>
    </xf>
    <xf numFmtId="0" fontId="5" fillId="11" borderId="0" xfId="0" applyNumberFormat="1" applyFont="1" applyFill="1" applyBorder="1" applyAlignment="1" applyProtection="1">
      <alignment horizontal="center" vertical="center"/>
    </xf>
    <xf numFmtId="169" fontId="5" fillId="11" borderId="0" xfId="0" applyNumberFormat="1" applyFont="1" applyFill="1" applyBorder="1" applyAlignment="1" applyProtection="1">
      <alignment vertical="center"/>
    </xf>
    <xf numFmtId="0" fontId="0" fillId="11" borderId="0" xfId="0" applyFill="1"/>
    <xf numFmtId="165" fontId="5" fillId="4" borderId="20" xfId="0" applyNumberFormat="1" applyFont="1" applyFill="1" applyBorder="1" applyAlignment="1">
      <alignment horizontal="center" vertical="center" wrapText="1"/>
    </xf>
    <xf numFmtId="165" fontId="20" fillId="4" borderId="0" xfId="0" applyNumberFormat="1" applyFont="1" applyFill="1" applyBorder="1"/>
    <xf numFmtId="0" fontId="20" fillId="4" borderId="0" xfId="0" applyFont="1" applyFill="1" applyBorder="1"/>
    <xf numFmtId="0" fontId="0" fillId="4" borderId="0" xfId="0" applyFill="1"/>
    <xf numFmtId="165" fontId="5" fillId="4" borderId="19" xfId="0" applyNumberFormat="1" applyFont="1" applyFill="1" applyBorder="1" applyAlignment="1">
      <alignment horizontal="center" vertical="center" wrapText="1"/>
    </xf>
    <xf numFmtId="1" fontId="5" fillId="4" borderId="19" xfId="0" applyNumberFormat="1" applyFont="1" applyFill="1" applyBorder="1" applyAlignment="1">
      <alignment horizontal="center" vertical="center" wrapText="1"/>
    </xf>
    <xf numFmtId="49" fontId="3" fillId="4" borderId="40" xfId="0" applyNumberFormat="1" applyFont="1" applyFill="1" applyBorder="1" applyAlignment="1" applyProtection="1">
      <alignment horizontal="center" vertical="center" wrapText="1"/>
    </xf>
    <xf numFmtId="0" fontId="3" fillId="4" borderId="74" xfId="0" applyFont="1" applyFill="1" applyBorder="1" applyAlignment="1">
      <alignment horizontal="left" vertical="center"/>
    </xf>
    <xf numFmtId="0" fontId="3" fillId="4" borderId="7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79" xfId="0" applyFont="1" applyFill="1" applyBorder="1" applyAlignment="1">
      <alignment horizontal="center" vertical="center" wrapText="1"/>
    </xf>
    <xf numFmtId="165" fontId="3" fillId="4" borderId="30" xfId="0" applyNumberFormat="1" applyFont="1" applyFill="1" applyBorder="1" applyAlignment="1">
      <alignment horizontal="center" vertical="center" wrapText="1"/>
    </xf>
    <xf numFmtId="1" fontId="3" fillId="4" borderId="73" xfId="0" applyNumberFormat="1" applyFont="1" applyFill="1" applyBorder="1" applyAlignment="1">
      <alignment horizontal="center" vertical="center" wrapText="1"/>
    </xf>
    <xf numFmtId="1" fontId="3" fillId="4" borderId="16" xfId="0" applyNumberFormat="1" applyFont="1" applyFill="1" applyBorder="1" applyAlignment="1">
      <alignment horizontal="center" vertical="center" wrapText="1"/>
    </xf>
    <xf numFmtId="1" fontId="3" fillId="4" borderId="79" xfId="0" applyNumberFormat="1" applyFont="1" applyFill="1" applyBorder="1" applyAlignment="1">
      <alignment horizontal="center" vertical="center" wrapText="1"/>
    </xf>
    <xf numFmtId="0" fontId="3" fillId="4" borderId="73" xfId="0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0" fontId="5" fillId="4" borderId="79" xfId="0" applyNumberFormat="1" applyFont="1" applyFill="1" applyBorder="1" applyAlignment="1">
      <alignment horizontal="center" vertical="center" wrapText="1"/>
    </xf>
    <xf numFmtId="0" fontId="5" fillId="4" borderId="20" xfId="0" applyNumberFormat="1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49" fontId="3" fillId="4" borderId="80" xfId="0" applyNumberFormat="1" applyFont="1" applyFill="1" applyBorder="1" applyAlignment="1" applyProtection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2" fontId="5" fillId="4" borderId="19" xfId="0" applyNumberFormat="1" applyFont="1" applyFill="1" applyBorder="1" applyAlignment="1">
      <alignment horizontal="center" vertical="center" wrapText="1"/>
    </xf>
    <xf numFmtId="165" fontId="5" fillId="4" borderId="28" xfId="0" applyNumberFormat="1" applyFont="1" applyFill="1" applyBorder="1" applyAlignment="1">
      <alignment horizontal="center" vertical="center" wrapText="1"/>
    </xf>
    <xf numFmtId="1" fontId="5" fillId="4" borderId="28" xfId="0" applyNumberFormat="1" applyFont="1" applyFill="1" applyBorder="1" applyAlignment="1">
      <alignment horizontal="center" vertical="center" wrapText="1"/>
    </xf>
    <xf numFmtId="165" fontId="41" fillId="4" borderId="28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169" fontId="3" fillId="4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8" fontId="3" fillId="4" borderId="5" xfId="0" applyNumberFormat="1" applyFont="1" applyFill="1" applyBorder="1" applyAlignment="1" applyProtection="1">
      <alignment horizontal="center" vertical="center"/>
    </xf>
    <xf numFmtId="168" fontId="3" fillId="4" borderId="6" xfId="0" applyNumberFormat="1" applyFont="1" applyFill="1" applyBorder="1" applyAlignment="1" applyProtection="1">
      <alignment horizontal="center" vertical="center"/>
    </xf>
    <xf numFmtId="168" fontId="3" fillId="4" borderId="11" xfId="0" applyNumberFormat="1" applyFont="1" applyFill="1" applyBorder="1" applyAlignment="1" applyProtection="1">
      <alignment horizontal="center" vertical="center"/>
    </xf>
    <xf numFmtId="168" fontId="3" fillId="4" borderId="51" xfId="0" applyNumberFormat="1" applyFont="1" applyFill="1" applyBorder="1" applyAlignment="1" applyProtection="1">
      <alignment horizontal="center" vertical="center"/>
    </xf>
    <xf numFmtId="168" fontId="5" fillId="4" borderId="8" xfId="0" applyNumberFormat="1" applyFont="1" applyFill="1" applyBorder="1" applyAlignment="1" applyProtection="1">
      <alignment horizontal="center" vertical="center"/>
    </xf>
    <xf numFmtId="168" fontId="5" fillId="4" borderId="9" xfId="0" applyNumberFormat="1" applyFont="1" applyFill="1" applyBorder="1" applyAlignment="1" applyProtection="1">
      <alignment horizontal="center" vertical="center"/>
    </xf>
    <xf numFmtId="168" fontId="5" fillId="4" borderId="33" xfId="0" applyNumberFormat="1" applyFont="1" applyFill="1" applyBorder="1" applyAlignment="1" applyProtection="1">
      <alignment horizontal="center" vertical="center"/>
    </xf>
    <xf numFmtId="168" fontId="5" fillId="4" borderId="19" xfId="0" applyNumberFormat="1" applyFont="1" applyFill="1" applyBorder="1" applyAlignment="1" applyProtection="1">
      <alignment horizontal="center" vertical="center"/>
    </xf>
    <xf numFmtId="0" fontId="3" fillId="4" borderId="8" xfId="0" applyNumberFormat="1" applyFont="1" applyFill="1" applyBorder="1" applyAlignment="1" applyProtection="1">
      <alignment horizontal="center" vertical="center"/>
    </xf>
    <xf numFmtId="49" fontId="3" fillId="4" borderId="33" xfId="0" applyNumberFormat="1" applyFont="1" applyFill="1" applyBorder="1" applyAlignment="1" applyProtection="1">
      <alignment horizontal="center" vertical="center"/>
    </xf>
    <xf numFmtId="169" fontId="3" fillId="4" borderId="8" xfId="0" applyNumberFormat="1" applyFont="1" applyFill="1" applyBorder="1" applyAlignment="1" applyProtection="1">
      <alignment horizontal="center" vertical="center"/>
    </xf>
    <xf numFmtId="169" fontId="3" fillId="4" borderId="9" xfId="0" applyNumberFormat="1" applyFont="1" applyFill="1" applyBorder="1" applyAlignment="1" applyProtection="1">
      <alignment horizontal="center" vertical="center"/>
    </xf>
    <xf numFmtId="169" fontId="3" fillId="4" borderId="33" xfId="0" applyNumberFormat="1" applyFont="1" applyFill="1" applyBorder="1" applyAlignment="1" applyProtection="1">
      <alignment horizontal="center" vertical="center"/>
    </xf>
    <xf numFmtId="169" fontId="3" fillId="4" borderId="76" xfId="0" applyNumberFormat="1" applyFont="1" applyFill="1" applyBorder="1" applyAlignment="1" applyProtection="1">
      <alignment horizontal="center" vertical="center"/>
    </xf>
    <xf numFmtId="169" fontId="3" fillId="4" borderId="19" xfId="0" applyNumberFormat="1" applyFont="1" applyFill="1" applyBorder="1" applyAlignment="1" applyProtection="1">
      <alignment horizontal="center" vertical="center"/>
    </xf>
    <xf numFmtId="49" fontId="3" fillId="4" borderId="38" xfId="0" applyNumberFormat="1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169" fontId="3" fillId="4" borderId="32" xfId="0" applyNumberFormat="1" applyFont="1" applyFill="1" applyBorder="1" applyAlignment="1" applyProtection="1">
      <alignment horizontal="center" vertical="center" wrapText="1"/>
    </xf>
    <xf numFmtId="165" fontId="5" fillId="4" borderId="38" xfId="0" applyNumberFormat="1" applyFont="1" applyFill="1" applyBorder="1" applyAlignment="1" applyProtection="1">
      <alignment horizontal="center" vertical="center"/>
    </xf>
    <xf numFmtId="0" fontId="5" fillId="4" borderId="7" xfId="0" applyNumberFormat="1" applyFont="1" applyFill="1" applyBorder="1" applyAlignment="1" applyProtection="1">
      <alignment horizontal="center" vertic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0" fontId="3" fillId="4" borderId="7" xfId="0" applyNumberFormat="1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4" borderId="32" xfId="0" applyNumberFormat="1" applyFont="1" applyFill="1" applyBorder="1" applyAlignment="1">
      <alignment horizontal="center" vertical="center" wrapText="1"/>
    </xf>
    <xf numFmtId="0" fontId="3" fillId="4" borderId="38" xfId="0" applyNumberFormat="1" applyFont="1" applyFill="1" applyBorder="1" applyAlignment="1">
      <alignment horizontal="center" vertical="center" wrapText="1"/>
    </xf>
    <xf numFmtId="49" fontId="3" fillId="4" borderId="24" xfId="0" applyNumberFormat="1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169" fontId="3" fillId="4" borderId="4" xfId="0" applyNumberFormat="1" applyFont="1" applyFill="1" applyBorder="1" applyAlignment="1" applyProtection="1">
      <alignment horizontal="center" vertical="center" wrapText="1"/>
    </xf>
    <xf numFmtId="165" fontId="44" fillId="4" borderId="24" xfId="0" applyNumberFormat="1" applyFont="1" applyFill="1" applyBorder="1" applyAlignment="1" applyProtection="1">
      <alignment horizontal="center" vertical="center"/>
    </xf>
    <xf numFmtId="0" fontId="44" fillId="4" borderId="3" xfId="0" applyNumberFormat="1" applyFont="1" applyFill="1" applyBorder="1" applyAlignment="1" applyProtection="1">
      <alignment horizontal="center" vertical="center"/>
    </xf>
    <xf numFmtId="0" fontId="3" fillId="4" borderId="1" xfId="0" applyNumberFormat="1" applyFont="1" applyFill="1" applyBorder="1" applyAlignment="1" applyProtection="1">
      <alignment horizontal="center" vertical="center"/>
    </xf>
    <xf numFmtId="0" fontId="44" fillId="4" borderId="1" xfId="0" applyNumberFormat="1" applyFont="1" applyFill="1" applyBorder="1" applyAlignment="1" applyProtection="1">
      <alignment horizontal="center" vertical="center"/>
    </xf>
    <xf numFmtId="0" fontId="3" fillId="4" borderId="4" xfId="0" applyNumberFormat="1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44" fillId="4" borderId="24" xfId="0" applyNumberFormat="1" applyFont="1" applyFill="1" applyBorder="1" applyAlignment="1" applyProtection="1">
      <alignment horizontal="center" vertical="center"/>
    </xf>
    <xf numFmtId="0" fontId="44" fillId="4" borderId="1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vertical="center" wrapText="1"/>
    </xf>
    <xf numFmtId="49" fontId="3" fillId="4" borderId="18" xfId="0" applyNumberFormat="1" applyFont="1" applyFill="1" applyBorder="1" applyAlignment="1">
      <alignment horizontal="center" vertical="center" wrapText="1"/>
    </xf>
    <xf numFmtId="169" fontId="3" fillId="4" borderId="12" xfId="0" applyNumberFormat="1" applyFont="1" applyFill="1" applyBorder="1" applyAlignment="1" applyProtection="1">
      <alignment horizontal="center" vertical="center" wrapText="1"/>
    </xf>
    <xf numFmtId="165" fontId="44" fillId="4" borderId="26" xfId="0" applyNumberFormat="1" applyFont="1" applyFill="1" applyBorder="1" applyAlignment="1" applyProtection="1">
      <alignment horizontal="center" vertical="center"/>
    </xf>
    <xf numFmtId="0" fontId="44" fillId="4" borderId="29" xfId="0" applyNumberFormat="1" applyFont="1" applyFill="1" applyBorder="1" applyAlignment="1" applyProtection="1">
      <alignment horizontal="center" vertical="center"/>
    </xf>
    <xf numFmtId="0" fontId="44" fillId="4" borderId="18" xfId="0" applyNumberFormat="1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3" fillId="4" borderId="29" xfId="0" applyNumberFormat="1" applyFont="1" applyFill="1" applyBorder="1" applyAlignment="1">
      <alignment horizontal="center" vertical="center" wrapText="1"/>
    </xf>
    <xf numFmtId="0" fontId="3" fillId="4" borderId="18" xfId="0" applyNumberFormat="1" applyFont="1" applyFill="1" applyBorder="1" applyAlignment="1">
      <alignment horizontal="center" vertical="center" wrapText="1"/>
    </xf>
    <xf numFmtId="0" fontId="3" fillId="4" borderId="26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9" xfId="0" applyNumberFormat="1" applyFont="1" applyFill="1" applyBorder="1" applyAlignment="1">
      <alignment horizontal="center" vertical="center" wrapText="1"/>
    </xf>
    <xf numFmtId="169" fontId="3" fillId="4" borderId="33" xfId="0" applyNumberFormat="1" applyFont="1" applyFill="1" applyBorder="1" applyAlignment="1" applyProtection="1">
      <alignment horizontal="center" vertical="center" wrapText="1"/>
    </xf>
    <xf numFmtId="165" fontId="43" fillId="4" borderId="19" xfId="0" applyNumberFormat="1" applyFont="1" applyFill="1" applyBorder="1" applyAlignment="1" applyProtection="1">
      <alignment horizontal="center" vertical="center"/>
    </xf>
    <xf numFmtId="0" fontId="43" fillId="4" borderId="8" xfId="0" applyNumberFormat="1" applyFont="1" applyFill="1" applyBorder="1" applyAlignment="1" applyProtection="1">
      <alignment horizontal="center" vertical="center"/>
    </xf>
    <xf numFmtId="0" fontId="43" fillId="4" borderId="9" xfId="0" applyNumberFormat="1" applyFont="1" applyFill="1" applyBorder="1" applyAlignment="1" applyProtection="1">
      <alignment horizontal="center" vertical="center"/>
    </xf>
    <xf numFmtId="0" fontId="43" fillId="4" borderId="33" xfId="0" applyNumberFormat="1" applyFont="1" applyFill="1" applyBorder="1" applyAlignment="1" applyProtection="1">
      <alignment horizontal="center" vertical="center"/>
    </xf>
    <xf numFmtId="0" fontId="5" fillId="4" borderId="8" xfId="0" applyNumberFormat="1" applyFont="1" applyFill="1" applyBorder="1" applyAlignment="1">
      <alignment horizontal="center" vertical="center" wrapText="1"/>
    </xf>
    <xf numFmtId="0" fontId="5" fillId="4" borderId="9" xfId="0" applyNumberFormat="1" applyFont="1" applyFill="1" applyBorder="1" applyAlignment="1">
      <alignment horizontal="center" vertical="center" wrapText="1"/>
    </xf>
    <xf numFmtId="0" fontId="5" fillId="4" borderId="33" xfId="0" applyNumberFormat="1" applyFont="1" applyFill="1" applyBorder="1" applyAlignment="1">
      <alignment horizontal="center" vertical="center" wrapText="1"/>
    </xf>
    <xf numFmtId="0" fontId="5" fillId="4" borderId="19" xfId="0" applyNumberFormat="1" applyFont="1" applyFill="1" applyBorder="1" applyAlignment="1">
      <alignment horizontal="center" vertical="center" wrapText="1"/>
    </xf>
    <xf numFmtId="0" fontId="17" fillId="4" borderId="38" xfId="0" applyFont="1" applyFill="1" applyBorder="1" applyAlignment="1">
      <alignment vertical="center" wrapText="1"/>
    </xf>
    <xf numFmtId="0" fontId="24" fillId="4" borderId="7" xfId="0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0" fontId="5" fillId="4" borderId="32" xfId="0" applyFont="1" applyFill="1" applyBorder="1" applyAlignment="1">
      <alignment wrapText="1"/>
    </xf>
    <xf numFmtId="0" fontId="43" fillId="4" borderId="7" xfId="0" applyNumberFormat="1" applyFont="1" applyFill="1" applyBorder="1" applyAlignment="1">
      <alignment horizontal="center" vertical="center" wrapText="1"/>
    </xf>
    <xf numFmtId="0" fontId="41" fillId="4" borderId="2" xfId="0" applyNumberFormat="1" applyFont="1" applyFill="1" applyBorder="1" applyAlignment="1">
      <alignment horizontal="center" vertical="center" wrapText="1"/>
    </xf>
    <xf numFmtId="0" fontId="41" fillId="4" borderId="48" xfId="0" applyNumberFormat="1" applyFont="1" applyFill="1" applyBorder="1" applyAlignment="1">
      <alignment horizontal="center" vertical="center" wrapText="1"/>
    </xf>
    <xf numFmtId="0" fontId="51" fillId="4" borderId="7" xfId="0" applyFont="1" applyFill="1" applyBorder="1" applyAlignment="1">
      <alignment horizontal="center" vertical="center" wrapText="1"/>
    </xf>
    <xf numFmtId="0" fontId="25" fillId="4" borderId="32" xfId="0" applyFont="1" applyFill="1" applyBorder="1" applyAlignment="1">
      <alignment wrapText="1"/>
    </xf>
    <xf numFmtId="0" fontId="3" fillId="4" borderId="44" xfId="0" applyFont="1" applyFill="1" applyBorder="1" applyAlignment="1">
      <alignment horizontal="center" vertical="center" wrapText="1"/>
    </xf>
    <xf numFmtId="165" fontId="5" fillId="4" borderId="24" xfId="0" applyNumberFormat="1" applyFont="1" applyFill="1" applyBorder="1" applyAlignment="1" applyProtection="1">
      <alignment horizontal="center" vertical="center"/>
    </xf>
    <xf numFmtId="0" fontId="43" fillId="4" borderId="3" xfId="0" applyNumberFormat="1" applyFont="1" applyFill="1" applyBorder="1" applyAlignment="1">
      <alignment horizontal="center" vertical="center" wrapText="1"/>
    </xf>
    <xf numFmtId="0" fontId="43" fillId="4" borderId="1" xfId="0" applyNumberFormat="1" applyFont="1" applyFill="1" applyBorder="1" applyAlignment="1">
      <alignment horizontal="center" vertical="center" wrapText="1"/>
    </xf>
    <xf numFmtId="0" fontId="5" fillId="4" borderId="25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18" fillId="4" borderId="12" xfId="0" applyNumberFormat="1" applyFont="1" applyFill="1" applyBorder="1" applyAlignment="1" applyProtection="1">
      <alignment horizontal="center" vertical="center"/>
    </xf>
    <xf numFmtId="165" fontId="5" fillId="4" borderId="26" xfId="0" applyNumberFormat="1" applyFont="1" applyFill="1" applyBorder="1" applyAlignment="1" applyProtection="1">
      <alignment horizontal="center" vertical="center"/>
    </xf>
    <xf numFmtId="0" fontId="43" fillId="4" borderId="18" xfId="0" applyNumberFormat="1" applyFont="1" applyFill="1" applyBorder="1" applyAlignment="1">
      <alignment horizontal="center" vertical="center" wrapText="1"/>
    </xf>
    <xf numFmtId="0" fontId="5" fillId="4" borderId="18" xfId="0" applyNumberFormat="1" applyFont="1" applyFill="1" applyBorder="1" applyAlignment="1">
      <alignment horizontal="center" vertical="center" wrapText="1"/>
    </xf>
    <xf numFmtId="0" fontId="5" fillId="4" borderId="42" xfId="0" applyNumberFormat="1" applyFont="1" applyFill="1" applyBorder="1" applyAlignment="1">
      <alignment horizontal="center" vertical="center" wrapText="1"/>
    </xf>
    <xf numFmtId="165" fontId="3" fillId="4" borderId="5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165" fontId="3" fillId="4" borderId="23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165" fontId="5" fillId="4" borderId="19" xfId="0" applyNumberFormat="1" applyFont="1" applyFill="1" applyBorder="1" applyAlignment="1">
      <alignment horizontal="center" vertical="center"/>
    </xf>
    <xf numFmtId="0" fontId="5" fillId="4" borderId="8" xfId="0" applyNumberFormat="1" applyFont="1" applyFill="1" applyBorder="1" applyAlignment="1">
      <alignment horizontal="center" vertical="center"/>
    </xf>
    <xf numFmtId="0" fontId="5" fillId="4" borderId="9" xfId="0" applyNumberFormat="1" applyFont="1" applyFill="1" applyBorder="1" applyAlignment="1">
      <alignment horizontal="center" vertical="center"/>
    </xf>
    <xf numFmtId="0" fontId="5" fillId="4" borderId="33" xfId="0" applyNumberFormat="1" applyFont="1" applyFill="1" applyBorder="1" applyAlignment="1">
      <alignment horizontal="center" vertical="center"/>
    </xf>
    <xf numFmtId="0" fontId="5" fillId="4" borderId="62" xfId="0" applyNumberFormat="1" applyFont="1" applyFill="1" applyBorder="1" applyAlignment="1">
      <alignment horizontal="center" vertical="center"/>
    </xf>
    <xf numFmtId="49" fontId="3" fillId="4" borderId="19" xfId="0" applyNumberFormat="1" applyFont="1" applyFill="1" applyBorder="1" applyAlignment="1">
      <alignment horizontal="center" vertical="center" wrapText="1"/>
    </xf>
    <xf numFmtId="49" fontId="3" fillId="4" borderId="19" xfId="0" applyNumberFormat="1" applyFont="1" applyFill="1" applyBorder="1" applyAlignment="1">
      <alignment horizontal="left" vertical="center" wrapText="1"/>
    </xf>
    <xf numFmtId="165" fontId="3" fillId="4" borderId="19" xfId="0" applyNumberFormat="1" applyFont="1" applyFill="1" applyBorder="1" applyAlignment="1" applyProtection="1">
      <alignment horizontal="center" vertical="center"/>
    </xf>
    <xf numFmtId="169" fontId="3" fillId="4" borderId="9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8" xfId="0" applyNumberFormat="1" applyFont="1" applyFill="1" applyBorder="1" applyAlignment="1">
      <alignment horizontal="center" vertical="center" wrapText="1"/>
    </xf>
    <xf numFmtId="0" fontId="3" fillId="4" borderId="9" xfId="0" applyNumberFormat="1" applyFont="1" applyFill="1" applyBorder="1" applyAlignment="1">
      <alignment horizontal="center" vertical="center" wrapText="1"/>
    </xf>
    <xf numFmtId="0" fontId="3" fillId="4" borderId="33" xfId="0" applyNumberFormat="1" applyFont="1" applyFill="1" applyBorder="1" applyAlignment="1">
      <alignment horizontal="center" vertical="center" wrapText="1"/>
    </xf>
    <xf numFmtId="0" fontId="3" fillId="4" borderId="62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 applyProtection="1">
      <alignment horizontal="center" vertical="center" wrapText="1"/>
    </xf>
    <xf numFmtId="0" fontId="3" fillId="4" borderId="27" xfId="0" applyFont="1" applyFill="1" applyBorder="1" applyAlignment="1">
      <alignment wrapText="1"/>
    </xf>
    <xf numFmtId="165" fontId="43" fillId="4" borderId="24" xfId="0" applyNumberFormat="1" applyFont="1" applyFill="1" applyBorder="1" applyAlignment="1">
      <alignment horizontal="center" vertical="center" wrapText="1"/>
    </xf>
    <xf numFmtId="0" fontId="43" fillId="4" borderId="43" xfId="0" applyFont="1" applyFill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center" vertical="center" wrapText="1"/>
    </xf>
    <xf numFmtId="0" fontId="43" fillId="4" borderId="25" xfId="0" applyFont="1" applyFill="1" applyBorder="1" applyAlignment="1">
      <alignment horizontal="center" vertical="center" wrapText="1"/>
    </xf>
    <xf numFmtId="1" fontId="44" fillId="4" borderId="3" xfId="0" applyNumberFormat="1" applyFont="1" applyFill="1" applyBorder="1" applyAlignment="1">
      <alignment horizontal="center" vertical="center" wrapText="1"/>
    </xf>
    <xf numFmtId="165" fontId="44" fillId="4" borderId="1" xfId="0" applyNumberFormat="1" applyFont="1" applyFill="1" applyBorder="1" applyAlignment="1">
      <alignment horizontal="center" vertical="center" wrapText="1"/>
    </xf>
    <xf numFmtId="1" fontId="44" fillId="4" borderId="21" xfId="0" applyNumberFormat="1" applyFont="1" applyFill="1" applyBorder="1" applyAlignment="1">
      <alignment horizontal="center" vertical="center" wrapText="1"/>
    </xf>
    <xf numFmtId="0" fontId="3" fillId="4" borderId="21" xfId="0" applyNumberFormat="1" applyFont="1" applyFill="1" applyBorder="1" applyAlignment="1">
      <alignment horizontal="left" vertical="center" wrapText="1"/>
    </xf>
    <xf numFmtId="0" fontId="5" fillId="4" borderId="3" xfId="0" applyNumberFormat="1" applyFont="1" applyFill="1" applyBorder="1" applyAlignment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/>
    </xf>
    <xf numFmtId="0" fontId="5" fillId="4" borderId="25" xfId="0" applyNumberFormat="1" applyFont="1" applyFill="1" applyBorder="1" applyAlignment="1" applyProtection="1">
      <alignment horizontal="center" vertical="center"/>
    </xf>
    <xf numFmtId="1" fontId="44" fillId="4" borderId="1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top" wrapText="1"/>
    </xf>
    <xf numFmtId="0" fontId="3" fillId="4" borderId="21" xfId="0" applyNumberFormat="1" applyFont="1" applyFill="1" applyBorder="1" applyAlignment="1">
      <alignment horizontal="center" vertical="center" wrapText="1"/>
    </xf>
    <xf numFmtId="165" fontId="3" fillId="4" borderId="24" xfId="0" applyNumberFormat="1" applyFont="1" applyFill="1" applyBorder="1" applyAlignment="1" applyProtection="1">
      <alignment horizontal="center" vertical="center"/>
    </xf>
    <xf numFmtId="0" fontId="3" fillId="4" borderId="43" xfId="0" applyNumberFormat="1" applyFont="1" applyFill="1" applyBorder="1" applyAlignment="1">
      <alignment horizontal="center" vertical="center" wrapText="1"/>
    </xf>
    <xf numFmtId="0" fontId="3" fillId="4" borderId="25" xfId="0" applyNumberFormat="1" applyFont="1" applyFill="1" applyBorder="1" applyAlignment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1" fontId="44" fillId="4" borderId="18" xfId="0" applyNumberFormat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left" vertical="top" wrapText="1"/>
    </xf>
    <xf numFmtId="0" fontId="3" fillId="4" borderId="23" xfId="0" applyNumberFormat="1" applyFont="1" applyFill="1" applyBorder="1" applyAlignment="1">
      <alignment horizontal="center" vertical="center" wrapText="1"/>
    </xf>
    <xf numFmtId="168" fontId="18" fillId="4" borderId="58" xfId="0" applyNumberFormat="1" applyFont="1" applyFill="1" applyBorder="1" applyAlignment="1" applyProtection="1">
      <alignment horizontal="center" vertical="center"/>
    </xf>
    <xf numFmtId="168" fontId="18" fillId="4" borderId="9" xfId="0" applyNumberFormat="1" applyFont="1" applyFill="1" applyBorder="1" applyAlignment="1" applyProtection="1">
      <alignment horizontal="center" vertical="center"/>
    </xf>
    <xf numFmtId="168" fontId="18" fillId="4" borderId="10" xfId="0" applyNumberFormat="1" applyFont="1" applyFill="1" applyBorder="1" applyAlignment="1" applyProtection="1">
      <alignment horizontal="center" vertical="center"/>
    </xf>
    <xf numFmtId="167" fontId="5" fillId="4" borderId="19" xfId="0" applyNumberFormat="1" applyFont="1" applyFill="1" applyBorder="1" applyAlignment="1" applyProtection="1">
      <alignment horizontal="center" vertical="center"/>
    </xf>
    <xf numFmtId="166" fontId="5" fillId="4" borderId="8" xfId="0" applyNumberFormat="1" applyFont="1" applyFill="1" applyBorder="1" applyAlignment="1" applyProtection="1">
      <alignment horizontal="center" vertical="center"/>
    </xf>
    <xf numFmtId="166" fontId="5" fillId="4" borderId="9" xfId="0" applyNumberFormat="1" applyFont="1" applyFill="1" applyBorder="1" applyAlignment="1" applyProtection="1">
      <alignment horizontal="center" vertical="center"/>
    </xf>
    <xf numFmtId="166" fontId="5" fillId="4" borderId="33" xfId="0" applyNumberFormat="1" applyFont="1" applyFill="1" applyBorder="1" applyAlignment="1" applyProtection="1">
      <alignment horizontal="center" vertical="center"/>
    </xf>
    <xf numFmtId="167" fontId="5" fillId="4" borderId="9" xfId="0" applyNumberFormat="1" applyFont="1" applyFill="1" applyBorder="1" applyAlignment="1" applyProtection="1">
      <alignment horizontal="center" vertical="center"/>
    </xf>
    <xf numFmtId="166" fontId="5" fillId="4" borderId="62" xfId="0" applyNumberFormat="1" applyFont="1" applyFill="1" applyBorder="1" applyAlignment="1" applyProtection="1">
      <alignment horizontal="center" vertical="center" wrapText="1"/>
    </xf>
    <xf numFmtId="168" fontId="18" fillId="4" borderId="8" xfId="0" applyNumberFormat="1" applyFont="1" applyFill="1" applyBorder="1" applyAlignment="1" applyProtection="1">
      <alignment horizontal="center" vertical="center"/>
    </xf>
    <xf numFmtId="167" fontId="5" fillId="4" borderId="76" xfId="0" applyNumberFormat="1" applyFont="1" applyFill="1" applyBorder="1" applyAlignment="1" applyProtection="1">
      <alignment horizontal="center" vertical="center"/>
    </xf>
    <xf numFmtId="166" fontId="5" fillId="4" borderId="19" xfId="0" applyNumberFormat="1" applyFont="1" applyFill="1" applyBorder="1" applyAlignment="1" applyProtection="1">
      <alignment horizontal="center" vertical="center"/>
    </xf>
    <xf numFmtId="168" fontId="18" fillId="4" borderId="77" xfId="0" applyNumberFormat="1" applyFont="1" applyFill="1" applyBorder="1" applyAlignment="1" applyProtection="1">
      <alignment horizontal="center" vertical="center"/>
    </xf>
    <xf numFmtId="168" fontId="18" fillId="4" borderId="78" xfId="0" applyNumberFormat="1" applyFont="1" applyFill="1" applyBorder="1" applyAlignment="1" applyProtection="1">
      <alignment horizontal="center" vertical="center"/>
    </xf>
    <xf numFmtId="167" fontId="5" fillId="4" borderId="8" xfId="0" applyNumberFormat="1" applyFont="1" applyFill="1" applyBorder="1" applyAlignment="1" applyProtection="1">
      <alignment horizontal="center" vertical="center"/>
    </xf>
    <xf numFmtId="0" fontId="44" fillId="4" borderId="0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horizontal="left" vertical="top" wrapText="1"/>
    </xf>
    <xf numFmtId="0" fontId="5" fillId="4" borderId="16" xfId="0" applyFont="1" applyFill="1" applyBorder="1" applyAlignment="1">
      <alignment horizontal="left" vertical="top" wrapText="1"/>
    </xf>
    <xf numFmtId="0" fontId="5" fillId="4" borderId="79" xfId="0" applyFont="1" applyFill="1" applyBorder="1" applyAlignment="1">
      <alignment horizontal="left" vertical="top" wrapText="1"/>
    </xf>
    <xf numFmtId="165" fontId="43" fillId="4" borderId="20" xfId="0" applyNumberFormat="1" applyFont="1" applyFill="1" applyBorder="1" applyAlignment="1">
      <alignment horizontal="center" vertical="center" wrapText="1"/>
    </xf>
    <xf numFmtId="0" fontId="43" fillId="4" borderId="82" xfId="0" applyFont="1" applyFill="1" applyBorder="1" applyAlignment="1">
      <alignment horizontal="center" vertical="center" wrapText="1"/>
    </xf>
    <xf numFmtId="0" fontId="43" fillId="4" borderId="16" xfId="0" applyFont="1" applyFill="1" applyBorder="1" applyAlignment="1">
      <alignment horizontal="center" vertical="center" wrapText="1"/>
    </xf>
    <xf numFmtId="0" fontId="43" fillId="4" borderId="74" xfId="0" applyFont="1" applyFill="1" applyBorder="1" applyAlignment="1">
      <alignment horizontal="center" vertical="center" wrapText="1"/>
    </xf>
    <xf numFmtId="165" fontId="44" fillId="4" borderId="73" xfId="0" applyNumberFormat="1" applyFont="1" applyFill="1" applyBorder="1" applyAlignment="1">
      <alignment horizontal="center" vertical="center" wrapText="1"/>
    </xf>
    <xf numFmtId="1" fontId="44" fillId="4" borderId="16" xfId="0" applyNumberFormat="1" applyFont="1" applyFill="1" applyBorder="1" applyAlignment="1">
      <alignment horizontal="center" vertical="center" wrapText="1"/>
    </xf>
    <xf numFmtId="0" fontId="3" fillId="4" borderId="79" xfId="0" applyFont="1" applyFill="1" applyBorder="1" applyAlignment="1">
      <alignment horizontal="left" vertical="top" wrapText="1"/>
    </xf>
    <xf numFmtId="1" fontId="44" fillId="4" borderId="30" xfId="0" applyNumberFormat="1" applyFont="1" applyFill="1" applyBorder="1" applyAlignment="1">
      <alignment horizontal="center" vertical="center" wrapText="1"/>
    </xf>
    <xf numFmtId="49" fontId="44" fillId="4" borderId="81" xfId="0" applyNumberFormat="1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165" fontId="5" fillId="4" borderId="51" xfId="0" applyNumberFormat="1" applyFont="1" applyFill="1" applyBorder="1" applyAlignment="1" applyProtection="1">
      <alignment horizontal="center" vertical="center"/>
    </xf>
    <xf numFmtId="0" fontId="5" fillId="4" borderId="50" xfId="0" applyFont="1" applyFill="1" applyBorder="1" applyAlignment="1">
      <alignment horizontal="center" vertical="center" wrapText="1"/>
    </xf>
    <xf numFmtId="169" fontId="5" fillId="4" borderId="6" xfId="0" applyNumberFormat="1" applyFont="1" applyFill="1" applyBorder="1" applyAlignment="1">
      <alignment horizontal="center" vertical="center" wrapText="1"/>
    </xf>
    <xf numFmtId="169" fontId="5" fillId="4" borderId="31" xfId="0" applyNumberFormat="1" applyFont="1" applyFill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11" xfId="0" applyNumberFormat="1" applyFont="1" applyFill="1" applyBorder="1" applyAlignment="1">
      <alignment horizontal="center" vertical="center" wrapText="1"/>
    </xf>
    <xf numFmtId="1" fontId="3" fillId="4" borderId="45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5" fillId="4" borderId="33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169" fontId="5" fillId="4" borderId="9" xfId="0" applyNumberFormat="1" applyFont="1" applyFill="1" applyBorder="1" applyAlignment="1">
      <alignment horizontal="center" vertical="center" wrapText="1"/>
    </xf>
    <xf numFmtId="165" fontId="5" fillId="4" borderId="8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4" borderId="62" xfId="0" applyFont="1" applyFill="1" applyBorder="1" applyAlignment="1">
      <alignment vertical="center" wrapText="1"/>
    </xf>
    <xf numFmtId="168" fontId="5" fillId="4" borderId="14" xfId="0" applyNumberFormat="1" applyFont="1" applyFill="1" applyBorder="1" applyAlignment="1" applyProtection="1">
      <alignment horizontal="right" vertical="center"/>
    </xf>
    <xf numFmtId="49" fontId="3" fillId="4" borderId="1" xfId="0" applyNumberFormat="1" applyFont="1" applyFill="1" applyBorder="1" applyAlignment="1" applyProtection="1">
      <alignment horizontal="center" vertical="center" wrapText="1"/>
    </xf>
    <xf numFmtId="0" fontId="3" fillId="4" borderId="78" xfId="0" applyFont="1" applyFill="1" applyBorder="1" applyAlignment="1">
      <alignment horizontal="left" vertical="center"/>
    </xf>
    <xf numFmtId="0" fontId="3" fillId="4" borderId="86" xfId="0" applyFont="1" applyFill="1" applyBorder="1" applyAlignment="1">
      <alignment horizontal="center" vertical="center" wrapText="1"/>
    </xf>
    <xf numFmtId="0" fontId="3" fillId="4" borderId="77" xfId="0" applyFont="1" applyFill="1" applyBorder="1" applyAlignment="1">
      <alignment horizontal="center" vertical="center" wrapText="1"/>
    </xf>
    <xf numFmtId="0" fontId="3" fillId="4" borderId="87" xfId="0" applyFont="1" applyFill="1" applyBorder="1" applyAlignment="1">
      <alignment horizontal="center" vertical="center" wrapText="1"/>
    </xf>
    <xf numFmtId="165" fontId="3" fillId="4" borderId="35" xfId="0" applyNumberFormat="1" applyFont="1" applyFill="1" applyBorder="1" applyAlignment="1">
      <alignment horizontal="center" vertical="center" wrapText="1"/>
    </xf>
    <xf numFmtId="1" fontId="3" fillId="4" borderId="86" xfId="0" applyNumberFormat="1" applyFont="1" applyFill="1" applyBorder="1" applyAlignment="1">
      <alignment horizontal="center" vertical="center" wrapText="1"/>
    </xf>
    <xf numFmtId="1" fontId="3" fillId="4" borderId="77" xfId="0" applyNumberFormat="1" applyFont="1" applyFill="1" applyBorder="1" applyAlignment="1">
      <alignment horizontal="center" vertical="center" wrapText="1"/>
    </xf>
    <xf numFmtId="1" fontId="3" fillId="4" borderId="87" xfId="0" applyNumberFormat="1" applyFont="1" applyFill="1" applyBorder="1" applyAlignment="1">
      <alignment horizontal="center" vertical="center" wrapText="1"/>
    </xf>
    <xf numFmtId="0" fontId="3" fillId="4" borderId="86" xfId="0" applyNumberFormat="1" applyFont="1" applyFill="1" applyBorder="1" applyAlignment="1">
      <alignment horizontal="center" vertical="center" wrapText="1"/>
    </xf>
    <xf numFmtId="1" fontId="5" fillId="4" borderId="77" xfId="0" applyNumberFormat="1" applyFont="1" applyFill="1" applyBorder="1" applyAlignment="1">
      <alignment horizontal="center" vertical="center" wrapText="1"/>
    </xf>
    <xf numFmtId="0" fontId="5" fillId="4" borderId="87" xfId="0" applyNumberFormat="1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 vertical="center" wrapText="1"/>
    </xf>
    <xf numFmtId="0" fontId="45" fillId="4" borderId="32" xfId="0" applyFont="1" applyFill="1" applyBorder="1" applyAlignment="1">
      <alignment horizontal="left" vertical="center" wrapText="1"/>
    </xf>
    <xf numFmtId="0" fontId="3" fillId="4" borderId="49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0" fontId="3" fillId="4" borderId="48" xfId="0" applyNumberFormat="1" applyFont="1" applyFill="1" applyBorder="1" applyAlignment="1" applyProtection="1">
      <alignment horizontal="center" vertical="center"/>
    </xf>
    <xf numFmtId="165" fontId="5" fillId="4" borderId="52" xfId="0" applyNumberFormat="1" applyFont="1" applyFill="1" applyBorder="1" applyAlignment="1" applyProtection="1">
      <alignment horizontal="center" vertical="center"/>
    </xf>
    <xf numFmtId="1" fontId="5" fillId="4" borderId="7" xfId="0" applyNumberFormat="1" applyFont="1" applyFill="1" applyBorder="1" applyAlignment="1" applyProtection="1">
      <alignment horizontal="center" vertical="center"/>
    </xf>
    <xf numFmtId="1" fontId="5" fillId="4" borderId="2" xfId="0" applyNumberFormat="1" applyFont="1" applyFill="1" applyBorder="1" applyAlignment="1" applyProtection="1">
      <alignment horizontal="center" vertical="center"/>
    </xf>
    <xf numFmtId="1" fontId="5" fillId="4" borderId="32" xfId="0" applyNumberFormat="1" applyFont="1" applyFill="1" applyBorder="1" applyAlignment="1" applyProtection="1">
      <alignment horizontal="center" vertical="center"/>
    </xf>
    <xf numFmtId="0" fontId="22" fillId="4" borderId="44" xfId="0" applyFont="1" applyFill="1" applyBorder="1" applyAlignment="1">
      <alignment vertical="center"/>
    </xf>
    <xf numFmtId="49" fontId="3" fillId="4" borderId="3" xfId="0" applyNumberFormat="1" applyFont="1" applyFill="1" applyBorder="1" applyAlignment="1">
      <alignment horizontal="center" vertical="center" wrapText="1"/>
    </xf>
    <xf numFmtId="0" fontId="46" fillId="4" borderId="4" xfId="0" applyNumberFormat="1" applyFont="1" applyFill="1" applyBorder="1" applyAlignment="1" applyProtection="1">
      <alignment horizontal="left" vertical="center"/>
    </xf>
    <xf numFmtId="49" fontId="5" fillId="4" borderId="43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4" borderId="25" xfId="0" applyNumberFormat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21" xfId="0" applyNumberFormat="1" applyFont="1" applyFill="1" applyBorder="1" applyAlignment="1">
      <alignment horizontal="center" vertical="center" wrapText="1"/>
    </xf>
    <xf numFmtId="165" fontId="3" fillId="4" borderId="24" xfId="0" applyNumberFormat="1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 wrapText="1"/>
    </xf>
    <xf numFmtId="49" fontId="46" fillId="4" borderId="4" xfId="0" applyNumberFormat="1" applyFont="1" applyFill="1" applyBorder="1" applyAlignment="1">
      <alignment vertical="center" wrapText="1"/>
    </xf>
    <xf numFmtId="0" fontId="3" fillId="4" borderId="3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" fontId="5" fillId="4" borderId="3" xfId="0" applyNumberFormat="1" applyFont="1" applyFill="1" applyBorder="1" applyAlignment="1">
      <alignment horizontal="center" vertical="center"/>
    </xf>
    <xf numFmtId="0" fontId="22" fillId="4" borderId="24" xfId="0" applyFont="1" applyFill="1" applyBorder="1" applyAlignment="1">
      <alignment vertical="center"/>
    </xf>
    <xf numFmtId="165" fontId="3" fillId="4" borderId="53" xfId="0" applyNumberFormat="1" applyFont="1" applyFill="1" applyBorder="1" applyAlignment="1" applyProtection="1">
      <alignment horizontal="center" vertical="center"/>
    </xf>
    <xf numFmtId="0" fontId="3" fillId="4" borderId="24" xfId="0" applyFont="1" applyFill="1" applyBorder="1" applyAlignment="1">
      <alignment vertical="center"/>
    </xf>
    <xf numFmtId="49" fontId="3" fillId="4" borderId="40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165" fontId="5" fillId="4" borderId="83" xfId="0" applyNumberFormat="1" applyFont="1" applyFill="1" applyBorder="1" applyAlignment="1">
      <alignment horizontal="center" vertical="center"/>
    </xf>
    <xf numFmtId="0" fontId="22" fillId="4" borderId="84" xfId="0" applyFont="1" applyFill="1" applyBorder="1" applyAlignment="1">
      <alignment vertical="center"/>
    </xf>
    <xf numFmtId="0" fontId="45" fillId="4" borderId="4" xfId="0" applyFont="1" applyFill="1" applyBorder="1" applyAlignment="1">
      <alignment horizontal="left" vertical="center" wrapText="1"/>
    </xf>
    <xf numFmtId="0" fontId="18" fillId="4" borderId="4" xfId="0" applyNumberFormat="1" applyFont="1" applyFill="1" applyBorder="1" applyAlignment="1" applyProtection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/>
    </xf>
    <xf numFmtId="0" fontId="3" fillId="4" borderId="8" xfId="0" applyNumberFormat="1" applyFont="1" applyFill="1" applyBorder="1" applyAlignment="1">
      <alignment horizontal="center" vertical="center"/>
    </xf>
    <xf numFmtId="0" fontId="3" fillId="4" borderId="9" xfId="0" applyNumberFormat="1" applyFont="1" applyFill="1" applyBorder="1" applyAlignment="1">
      <alignment horizontal="center" vertical="center"/>
    </xf>
    <xf numFmtId="49" fontId="3" fillId="4" borderId="9" xfId="0" applyNumberFormat="1" applyFont="1" applyFill="1" applyBorder="1" applyAlignment="1">
      <alignment horizontal="center" vertical="center"/>
    </xf>
    <xf numFmtId="0" fontId="3" fillId="4" borderId="33" xfId="0" applyNumberFormat="1" applyFont="1" applyFill="1" applyBorder="1" applyAlignment="1" applyProtection="1">
      <alignment horizontal="center" vertical="center"/>
    </xf>
    <xf numFmtId="165" fontId="5" fillId="4" borderId="76" xfId="0" applyNumberFormat="1" applyFont="1" applyFill="1" applyBorder="1" applyAlignment="1" applyProtection="1">
      <alignment horizontal="center" vertical="center"/>
    </xf>
    <xf numFmtId="1" fontId="5" fillId="4" borderId="8" xfId="0" applyNumberFormat="1" applyFont="1" applyFill="1" applyBorder="1" applyAlignment="1" applyProtection="1">
      <alignment horizontal="center" vertical="center"/>
    </xf>
    <xf numFmtId="1" fontId="5" fillId="4" borderId="9" xfId="0" applyNumberFormat="1" applyFont="1" applyFill="1" applyBorder="1" applyAlignment="1" applyProtection="1">
      <alignment horizontal="center" vertical="center"/>
    </xf>
    <xf numFmtId="1" fontId="5" fillId="4" borderId="33" xfId="0" applyNumberFormat="1" applyFont="1" applyFill="1" applyBorder="1" applyAlignment="1" applyProtection="1">
      <alignment horizontal="center" vertical="center"/>
    </xf>
    <xf numFmtId="1" fontId="5" fillId="4" borderId="9" xfId="0" applyNumberFormat="1" applyFont="1" applyFill="1" applyBorder="1" applyAlignment="1">
      <alignment horizontal="center" vertical="center" wrapText="1"/>
    </xf>
    <xf numFmtId="0" fontId="3" fillId="4" borderId="62" xfId="0" applyFont="1" applyFill="1" applyBorder="1" applyAlignment="1">
      <alignment vertical="center"/>
    </xf>
    <xf numFmtId="49" fontId="3" fillId="4" borderId="3" xfId="0" applyNumberFormat="1" applyFont="1" applyFill="1" applyBorder="1" applyAlignment="1">
      <alignment horizontal="center" vertical="center"/>
    </xf>
    <xf numFmtId="169" fontId="5" fillId="4" borderId="4" xfId="0" applyNumberFormat="1" applyFont="1" applyFill="1" applyBorder="1" applyAlignment="1">
      <alignment horizontal="center" vertical="center" wrapText="1"/>
    </xf>
    <xf numFmtId="2" fontId="3" fillId="4" borderId="3" xfId="0" applyNumberFormat="1" applyFont="1" applyFill="1" applyBorder="1" applyAlignment="1">
      <alignment horizontal="center" vertical="center" wrapText="1"/>
    </xf>
    <xf numFmtId="1" fontId="44" fillId="4" borderId="21" xfId="0" applyNumberFormat="1" applyFont="1" applyFill="1" applyBorder="1" applyAlignment="1">
      <alignment horizontal="center" vertical="center"/>
    </xf>
    <xf numFmtId="49" fontId="3" fillId="4" borderId="29" xfId="0" applyNumberFormat="1" applyFont="1" applyFill="1" applyBorder="1" applyAlignment="1">
      <alignment horizontal="center" vertical="center" wrapText="1"/>
    </xf>
    <xf numFmtId="0" fontId="45" fillId="4" borderId="12" xfId="0" applyFont="1" applyFill="1" applyBorder="1" applyAlignment="1">
      <alignment horizontal="left" vertical="center" wrapText="1"/>
    </xf>
    <xf numFmtId="0" fontId="3" fillId="4" borderId="29" xfId="0" applyNumberFormat="1" applyFont="1" applyFill="1" applyBorder="1" applyAlignment="1">
      <alignment horizontal="center" vertical="center"/>
    </xf>
    <xf numFmtId="0" fontId="3" fillId="4" borderId="18" xfId="0" applyNumberFormat="1" applyFont="1" applyFill="1" applyBorder="1" applyAlignment="1">
      <alignment horizontal="center" vertical="center"/>
    </xf>
    <xf numFmtId="0" fontId="3" fillId="4" borderId="12" xfId="0" applyNumberFormat="1" applyFont="1" applyFill="1" applyBorder="1" applyAlignment="1" applyProtection="1">
      <alignment horizontal="center" vertical="center"/>
    </xf>
    <xf numFmtId="165" fontId="3" fillId="4" borderId="26" xfId="0" applyNumberFormat="1" applyFont="1" applyFill="1" applyBorder="1" applyAlignment="1" applyProtection="1">
      <alignment horizontal="center" vertical="center"/>
    </xf>
    <xf numFmtId="1" fontId="3" fillId="4" borderId="29" xfId="0" applyNumberFormat="1" applyFont="1" applyFill="1" applyBorder="1" applyAlignment="1">
      <alignment horizontal="center" vertical="center"/>
    </xf>
    <xf numFmtId="1" fontId="3" fillId="4" borderId="18" xfId="0" applyNumberFormat="1" applyFont="1" applyFill="1" applyBorder="1" applyAlignment="1">
      <alignment horizontal="center" vertical="center"/>
    </xf>
    <xf numFmtId="1" fontId="44" fillId="4" borderId="23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49" fontId="3" fillId="4" borderId="85" xfId="0" applyNumberFormat="1" applyFont="1" applyFill="1" applyBorder="1" applyAlignment="1">
      <alignment horizontal="center" vertical="center" wrapText="1"/>
    </xf>
    <xf numFmtId="0" fontId="45" fillId="4" borderId="11" xfId="0" applyFont="1" applyFill="1" applyBorder="1" applyAlignment="1">
      <alignment horizontal="left" vertical="center" wrapText="1"/>
    </xf>
    <xf numFmtId="0" fontId="3" fillId="4" borderId="5" xfId="0" applyNumberFormat="1" applyFont="1" applyFill="1" applyBorder="1" applyAlignment="1">
      <alignment horizontal="center" vertical="center"/>
    </xf>
    <xf numFmtId="0" fontId="3" fillId="4" borderId="6" xfId="0" applyNumberFormat="1" applyFont="1" applyFill="1" applyBorder="1" applyAlignment="1">
      <alignment horizontal="center" vertical="center"/>
    </xf>
    <xf numFmtId="0" fontId="3" fillId="4" borderId="11" xfId="0" applyNumberFormat="1" applyFont="1" applyFill="1" applyBorder="1" applyAlignment="1" applyProtection="1">
      <alignment horizontal="center" vertical="center"/>
    </xf>
    <xf numFmtId="1" fontId="5" fillId="4" borderId="5" xfId="0" applyNumberFormat="1" applyFont="1" applyFill="1" applyBorder="1" applyAlignment="1">
      <alignment horizontal="center" vertical="center"/>
    </xf>
    <xf numFmtId="1" fontId="5" fillId="4" borderId="6" xfId="0" applyNumberFormat="1" applyFont="1" applyFill="1" applyBorder="1" applyAlignment="1">
      <alignment horizontal="center" vertical="center"/>
    </xf>
    <xf numFmtId="0" fontId="5" fillId="4" borderId="6" xfId="0" applyNumberFormat="1" applyFont="1" applyFill="1" applyBorder="1" applyAlignment="1">
      <alignment horizontal="center" vertical="center"/>
    </xf>
    <xf numFmtId="0" fontId="3" fillId="4" borderId="5" xfId="0" applyNumberFormat="1" applyFont="1" applyFill="1" applyBorder="1" applyAlignment="1">
      <alignment horizontal="center" vertical="center" wrapText="1"/>
    </xf>
    <xf numFmtId="0" fontId="3" fillId="4" borderId="6" xfId="0" applyNumberFormat="1" applyFont="1" applyFill="1" applyBorder="1" applyAlignment="1">
      <alignment horizontal="center" vertical="center" wrapText="1"/>
    </xf>
    <xf numFmtId="0" fontId="3" fillId="4" borderId="11" xfId="0" applyNumberFormat="1" applyFont="1" applyFill="1" applyBorder="1" applyAlignment="1">
      <alignment horizontal="center" vertical="center" wrapText="1"/>
    </xf>
    <xf numFmtId="1" fontId="44" fillId="4" borderId="45" xfId="0" applyNumberFormat="1" applyFont="1" applyFill="1" applyBorder="1" applyAlignment="1">
      <alignment horizontal="center" vertical="center"/>
    </xf>
    <xf numFmtId="0" fontId="3" fillId="4" borderId="7" xfId="0" applyNumberFormat="1" applyFont="1" applyFill="1" applyBorder="1" applyAlignment="1">
      <alignment horizontal="center" vertical="center"/>
    </xf>
    <xf numFmtId="1" fontId="5" fillId="4" borderId="86" xfId="0" applyNumberFormat="1" applyFont="1" applyFill="1" applyBorder="1" applyAlignment="1">
      <alignment horizontal="center" vertical="center" wrapText="1"/>
    </xf>
    <xf numFmtId="1" fontId="5" fillId="4" borderId="87" xfId="0" applyNumberFormat="1" applyFont="1" applyFill="1" applyBorder="1" applyAlignment="1">
      <alignment horizontal="center" vertical="center" wrapText="1"/>
    </xf>
    <xf numFmtId="1" fontId="44" fillId="4" borderId="38" xfId="0" applyNumberFormat="1" applyFont="1" applyFill="1" applyBorder="1" applyAlignment="1">
      <alignment horizontal="center" vertical="center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73" xfId="0" applyNumberFormat="1" applyFont="1" applyFill="1" applyBorder="1" applyAlignment="1">
      <alignment horizontal="center" vertical="center"/>
    </xf>
    <xf numFmtId="0" fontId="3" fillId="4" borderId="16" xfId="0" applyNumberFormat="1" applyFont="1" applyFill="1" applyBorder="1" applyAlignment="1">
      <alignment horizontal="center" vertical="center"/>
    </xf>
    <xf numFmtId="49" fontId="3" fillId="4" borderId="16" xfId="0" applyNumberFormat="1" applyFont="1" applyFill="1" applyBorder="1" applyAlignment="1">
      <alignment horizontal="center" vertical="center"/>
    </xf>
    <xf numFmtId="0" fontId="3" fillId="4" borderId="79" xfId="0" applyNumberFormat="1" applyFont="1" applyFill="1" applyBorder="1" applyAlignment="1" applyProtection="1">
      <alignment horizontal="center" vertical="center"/>
    </xf>
    <xf numFmtId="165" fontId="5" fillId="4" borderId="51" xfId="0" applyNumberFormat="1" applyFont="1" applyFill="1" applyBorder="1" applyAlignment="1">
      <alignment horizontal="center" vertical="center" wrapText="1"/>
    </xf>
    <xf numFmtId="1" fontId="5" fillId="4" borderId="5" xfId="0" applyNumberFormat="1" applyFont="1" applyFill="1" applyBorder="1" applyAlignment="1">
      <alignment horizontal="center" vertical="center" wrapText="1"/>
    </xf>
    <xf numFmtId="1" fontId="5" fillId="4" borderId="6" xfId="0" applyNumberFormat="1" applyFont="1" applyFill="1" applyBorder="1" applyAlignment="1">
      <alignment horizontal="center" vertical="center" wrapText="1"/>
    </xf>
    <xf numFmtId="1" fontId="5" fillId="4" borderId="11" xfId="0" applyNumberFormat="1" applyFont="1" applyFill="1" applyBorder="1" applyAlignment="1">
      <alignment horizontal="center" vertical="center" wrapText="1"/>
    </xf>
    <xf numFmtId="0" fontId="5" fillId="4" borderId="5" xfId="0" applyNumberFormat="1" applyFont="1" applyFill="1" applyBorder="1" applyAlignment="1">
      <alignment horizontal="center" vertical="center" wrapText="1"/>
    </xf>
    <xf numFmtId="1" fontId="44" fillId="4" borderId="20" xfId="0" applyNumberFormat="1" applyFont="1" applyFill="1" applyBorder="1" applyAlignment="1">
      <alignment horizontal="center" vertical="center"/>
    </xf>
    <xf numFmtId="0" fontId="3" fillId="4" borderId="40" xfId="0" applyNumberFormat="1" applyFont="1" applyFill="1" applyBorder="1" applyAlignment="1">
      <alignment horizontal="center" vertical="center"/>
    </xf>
    <xf numFmtId="0" fontId="3" fillId="4" borderId="17" xfId="0" applyNumberFormat="1" applyFont="1" applyFill="1" applyBorder="1" applyAlignment="1">
      <alignment horizontal="center" vertical="center"/>
    </xf>
    <xf numFmtId="49" fontId="3" fillId="4" borderId="17" xfId="0" applyNumberFormat="1" applyFont="1" applyFill="1" applyBorder="1" applyAlignment="1">
      <alignment horizontal="center" vertical="center"/>
    </xf>
    <xf numFmtId="0" fontId="3" fillId="4" borderId="13" xfId="0" applyNumberFormat="1" applyFont="1" applyFill="1" applyBorder="1" applyAlignment="1" applyProtection="1">
      <alignment horizontal="center" vertical="center"/>
    </xf>
    <xf numFmtId="165" fontId="5" fillId="4" borderId="0" xfId="0" applyNumberFormat="1" applyFont="1" applyFill="1" applyBorder="1" applyAlignment="1" applyProtection="1">
      <alignment horizontal="center" vertical="center"/>
    </xf>
    <xf numFmtId="1" fontId="5" fillId="4" borderId="40" xfId="0" applyNumberFormat="1" applyFont="1" applyFill="1" applyBorder="1" applyAlignment="1">
      <alignment horizontal="center" vertical="center"/>
    </xf>
    <xf numFmtId="169" fontId="5" fillId="4" borderId="17" xfId="0" applyNumberFormat="1" applyFont="1" applyFill="1" applyBorder="1" applyAlignment="1">
      <alignment horizontal="center" vertical="center" wrapText="1"/>
    </xf>
    <xf numFmtId="1" fontId="5" fillId="4" borderId="17" xfId="0" applyNumberFormat="1" applyFont="1" applyFill="1" applyBorder="1" applyAlignment="1">
      <alignment horizontal="center" vertical="center"/>
    </xf>
    <xf numFmtId="0" fontId="5" fillId="4" borderId="17" xfId="0" applyNumberFormat="1" applyFont="1" applyFill="1" applyBorder="1" applyAlignment="1">
      <alignment horizontal="center" vertical="center"/>
    </xf>
    <xf numFmtId="1" fontId="5" fillId="4" borderId="13" xfId="0" applyNumberFormat="1" applyFont="1" applyFill="1" applyBorder="1" applyAlignment="1">
      <alignment horizontal="center" vertical="center" wrapText="1"/>
    </xf>
    <xf numFmtId="1" fontId="44" fillId="4" borderId="84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1" fontId="5" fillId="4" borderId="29" xfId="0" applyNumberFormat="1" applyFont="1" applyFill="1" applyBorder="1" applyAlignment="1">
      <alignment horizontal="center" vertical="center"/>
    </xf>
    <xf numFmtId="1" fontId="5" fillId="4" borderId="18" xfId="0" applyNumberFormat="1" applyFont="1" applyFill="1" applyBorder="1" applyAlignment="1">
      <alignment horizontal="center" vertical="center"/>
    </xf>
    <xf numFmtId="0" fontId="5" fillId="4" borderId="18" xfId="0" applyNumberFormat="1" applyFont="1" applyFill="1" applyBorder="1" applyAlignment="1">
      <alignment horizontal="center" vertical="center"/>
    </xf>
    <xf numFmtId="1" fontId="5" fillId="4" borderId="12" xfId="0" applyNumberFormat="1" applyFont="1" applyFill="1" applyBorder="1" applyAlignment="1">
      <alignment horizontal="center" vertical="center" wrapText="1"/>
    </xf>
    <xf numFmtId="1" fontId="44" fillId="4" borderId="51" xfId="0" applyNumberFormat="1" applyFont="1" applyFill="1" applyBorder="1" applyAlignment="1">
      <alignment horizontal="center" vertical="center"/>
    </xf>
    <xf numFmtId="0" fontId="3" fillId="4" borderId="80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88" xfId="0" applyFont="1" applyFill="1" applyBorder="1" applyAlignment="1">
      <alignment horizontal="center" vertical="center" wrapText="1"/>
    </xf>
    <xf numFmtId="165" fontId="5" fillId="4" borderId="89" xfId="0" applyNumberFormat="1" applyFont="1" applyFill="1" applyBorder="1" applyAlignment="1">
      <alignment horizontal="center" vertical="center" wrapText="1"/>
    </xf>
    <xf numFmtId="1" fontId="5" fillId="4" borderId="8" xfId="0" applyNumberFormat="1" applyFont="1" applyFill="1" applyBorder="1" applyAlignment="1">
      <alignment horizontal="center" vertical="center" wrapText="1"/>
    </xf>
    <xf numFmtId="1" fontId="5" fillId="4" borderId="33" xfId="0" applyNumberFormat="1" applyFont="1" applyFill="1" applyBorder="1" applyAlignment="1">
      <alignment horizontal="center" vertical="center" wrapText="1"/>
    </xf>
    <xf numFmtId="0" fontId="5" fillId="4" borderId="80" xfId="0" applyNumberFormat="1" applyFont="1" applyFill="1" applyBorder="1" applyAlignment="1">
      <alignment horizontal="center" vertical="center" wrapText="1"/>
    </xf>
    <xf numFmtId="1" fontId="5" fillId="4" borderId="54" xfId="0" applyNumberFormat="1" applyFont="1" applyFill="1" applyBorder="1" applyAlignment="1">
      <alignment horizontal="center" vertical="center" wrapText="1"/>
    </xf>
    <xf numFmtId="0" fontId="5" fillId="4" borderId="60" xfId="0" applyNumberFormat="1" applyFont="1" applyFill="1" applyBorder="1" applyAlignment="1">
      <alignment horizontal="center" vertical="center" wrapText="1"/>
    </xf>
    <xf numFmtId="1" fontId="44" fillId="4" borderId="89" xfId="0" applyNumberFormat="1" applyFont="1" applyFill="1" applyBorder="1" applyAlignment="1">
      <alignment horizontal="center" vertical="center"/>
    </xf>
    <xf numFmtId="49" fontId="3" fillId="4" borderId="90" xfId="0" applyNumberFormat="1" applyFont="1" applyFill="1" applyBorder="1" applyAlignment="1">
      <alignment horizontal="center" vertical="center" wrapText="1"/>
    </xf>
    <xf numFmtId="1" fontId="5" fillId="4" borderId="7" xfId="0" applyNumberFormat="1" applyFont="1" applyFill="1" applyBorder="1" applyAlignment="1">
      <alignment horizontal="center" vertical="center"/>
    </xf>
    <xf numFmtId="169" fontId="5" fillId="4" borderId="2" xfId="0" applyNumberFormat="1" applyFont="1" applyFill="1" applyBorder="1" applyAlignment="1">
      <alignment horizontal="center" vertical="center" wrapText="1"/>
    </xf>
    <xf numFmtId="1" fontId="5" fillId="4" borderId="2" xfId="0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center" vertical="center"/>
    </xf>
    <xf numFmtId="1" fontId="44" fillId="4" borderId="44" xfId="0" applyNumberFormat="1" applyFont="1" applyFill="1" applyBorder="1" applyAlignment="1">
      <alignment horizontal="center" vertical="center"/>
    </xf>
    <xf numFmtId="49" fontId="3" fillId="4" borderId="91" xfId="0" applyNumberFormat="1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5" fillId="4" borderId="10" xfId="0" applyNumberFormat="1" applyFont="1" applyFill="1" applyBorder="1" applyAlignment="1">
      <alignment horizontal="center" vertical="center" wrapText="1"/>
    </xf>
    <xf numFmtId="0" fontId="5" fillId="4" borderId="89" xfId="0" applyNumberFormat="1" applyFont="1" applyFill="1" applyBorder="1" applyAlignment="1" applyProtection="1">
      <alignment horizontal="center" vertical="center"/>
    </xf>
    <xf numFmtId="0" fontId="0" fillId="4" borderId="1" xfId="0" applyFill="1" applyBorder="1"/>
    <xf numFmtId="49" fontId="3" fillId="4" borderId="73" xfId="0" applyNumberFormat="1" applyFont="1" applyFill="1" applyBorder="1" applyAlignment="1" applyProtection="1">
      <alignment horizontal="center" vertical="center"/>
    </xf>
    <xf numFmtId="0" fontId="5" fillId="4" borderId="74" xfId="0" applyFont="1" applyFill="1" applyBorder="1" applyAlignment="1">
      <alignment horizontal="center" vertical="center"/>
    </xf>
    <xf numFmtId="165" fontId="5" fillId="4" borderId="82" xfId="0" applyNumberFormat="1" applyFont="1" applyFill="1" applyBorder="1" applyAlignment="1">
      <alignment horizontal="center" vertical="center" wrapText="1"/>
    </xf>
    <xf numFmtId="167" fontId="5" fillId="4" borderId="79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66" fontId="5" fillId="4" borderId="1" xfId="0" applyNumberFormat="1" applyFont="1" applyFill="1" applyBorder="1" applyAlignment="1">
      <alignment horizontal="center" vertical="center" wrapText="1"/>
    </xf>
    <xf numFmtId="168" fontId="5" fillId="4" borderId="1" xfId="0" applyNumberFormat="1" applyFont="1" applyFill="1" applyBorder="1" applyAlignment="1">
      <alignment horizontal="center" vertical="center" wrapText="1"/>
    </xf>
    <xf numFmtId="165" fontId="36" fillId="4" borderId="1" xfId="0" applyNumberFormat="1" applyFont="1" applyFill="1" applyBorder="1" applyAlignment="1">
      <alignment horizontal="center" vertical="center"/>
    </xf>
    <xf numFmtId="167" fontId="36" fillId="4" borderId="1" xfId="0" applyNumberFormat="1" applyFont="1" applyFill="1" applyBorder="1" applyAlignment="1">
      <alignment horizontal="center" vertical="center"/>
    </xf>
    <xf numFmtId="49" fontId="36" fillId="4" borderId="1" xfId="0" applyNumberFormat="1" applyFont="1" applyFill="1" applyBorder="1" applyAlignment="1">
      <alignment horizontal="center" vertical="center"/>
    </xf>
    <xf numFmtId="165" fontId="36" fillId="4" borderId="1" xfId="0" applyNumberFormat="1" applyFont="1" applyFill="1" applyBorder="1"/>
    <xf numFmtId="167" fontId="36" fillId="4" borderId="1" xfId="0" applyNumberFormat="1" applyFont="1" applyFill="1" applyBorder="1"/>
    <xf numFmtId="166" fontId="36" fillId="4" borderId="1" xfId="0" applyNumberFormat="1" applyFont="1" applyFill="1" applyBorder="1" applyAlignment="1">
      <alignment horizontal="center" vertical="center"/>
    </xf>
    <xf numFmtId="2" fontId="36" fillId="4" borderId="1" xfId="0" applyNumberFormat="1" applyFont="1" applyFill="1" applyBorder="1" applyAlignment="1">
      <alignment horizontal="center"/>
    </xf>
    <xf numFmtId="49" fontId="18" fillId="4" borderId="86" xfId="0" applyNumberFormat="1" applyFont="1" applyFill="1" applyBorder="1" applyAlignment="1" applyProtection="1">
      <alignment horizontal="center" vertical="center"/>
    </xf>
    <xf numFmtId="0" fontId="3" fillId="4" borderId="78" xfId="0" applyFont="1" applyFill="1" applyBorder="1" applyAlignment="1">
      <alignment horizontal="center" vertical="center"/>
    </xf>
    <xf numFmtId="0" fontId="5" fillId="4" borderId="96" xfId="0" applyNumberFormat="1" applyFont="1" applyFill="1" applyBorder="1" applyAlignment="1">
      <alignment horizontal="center" vertical="center" wrapText="1"/>
    </xf>
    <xf numFmtId="49" fontId="5" fillId="4" borderId="78" xfId="0" applyNumberFormat="1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 applyProtection="1">
      <alignment horizontal="center" vertical="center"/>
    </xf>
    <xf numFmtId="49" fontId="18" fillId="4" borderId="8" xfId="0" applyNumberFormat="1" applyFont="1" applyFill="1" applyBorder="1" applyAlignment="1" applyProtection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165" fontId="5" fillId="4" borderId="67" xfId="0" applyNumberFormat="1" applyFont="1" applyFill="1" applyBorder="1" applyAlignment="1">
      <alignment horizontal="center" vertical="center" wrapText="1"/>
    </xf>
    <xf numFmtId="0" fontId="5" fillId="4" borderId="19" xfId="0" applyNumberFormat="1" applyFont="1" applyFill="1" applyBorder="1" applyAlignment="1" applyProtection="1">
      <alignment horizontal="center" vertical="center"/>
    </xf>
    <xf numFmtId="49" fontId="18" fillId="4" borderId="36" xfId="0" applyNumberFormat="1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165" fontId="5" fillId="4" borderId="0" xfId="0" applyNumberFormat="1" applyFont="1" applyFill="1" applyBorder="1" applyAlignment="1">
      <alignment horizontal="center" vertical="center" wrapText="1"/>
    </xf>
    <xf numFmtId="165" fontId="5" fillId="4" borderId="30" xfId="0" applyNumberFormat="1" applyFont="1" applyFill="1" applyBorder="1" applyAlignment="1">
      <alignment horizontal="center" vertical="center" wrapText="1"/>
    </xf>
    <xf numFmtId="169" fontId="3" fillId="4" borderId="1" xfId="0" applyNumberFormat="1" applyFont="1" applyFill="1" applyBorder="1" applyAlignment="1" applyProtection="1">
      <alignment vertical="center"/>
    </xf>
    <xf numFmtId="0" fontId="16" fillId="4" borderId="1" xfId="0" applyFont="1" applyFill="1" applyBorder="1"/>
    <xf numFmtId="0" fontId="3" fillId="4" borderId="32" xfId="0" applyFont="1" applyFill="1" applyBorder="1" applyAlignment="1">
      <alignment horizontal="left" vertical="center" wrapText="1"/>
    </xf>
    <xf numFmtId="0" fontId="38" fillId="4" borderId="2" xfId="0" applyFont="1" applyFill="1" applyBorder="1" applyAlignment="1">
      <alignment horizontal="center" vertical="center" wrapText="1"/>
    </xf>
    <xf numFmtId="169" fontId="38" fillId="4" borderId="48" xfId="0" applyNumberFormat="1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1" fontId="3" fillId="4" borderId="2" xfId="0" applyNumberFormat="1" applyFont="1" applyFill="1" applyBorder="1" applyAlignment="1" applyProtection="1">
      <alignment horizontal="center" vertical="center"/>
    </xf>
    <xf numFmtId="169" fontId="3" fillId="4" borderId="32" xfId="0" applyNumberFormat="1" applyFont="1" applyFill="1" applyBorder="1" applyAlignment="1" applyProtection="1">
      <alignment horizontal="center" vertical="center"/>
    </xf>
    <xf numFmtId="169" fontId="3" fillId="4" borderId="44" xfId="0" applyNumberFormat="1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>
      <alignment vertical="center" wrapText="1"/>
    </xf>
    <xf numFmtId="0" fontId="38" fillId="4" borderId="3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39" fillId="4" borderId="25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169" fontId="40" fillId="4" borderId="25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1" fontId="29" fillId="4" borderId="21" xfId="0" applyNumberFormat="1" applyFont="1" applyFill="1" applyBorder="1" applyAlignment="1" applyProtection="1">
      <alignment horizontal="center" vertical="center"/>
    </xf>
    <xf numFmtId="169" fontId="39" fillId="4" borderId="25" xfId="0" applyNumberFormat="1" applyFont="1" applyFill="1" applyBorder="1" applyAlignment="1">
      <alignment horizontal="center" vertical="center"/>
    </xf>
    <xf numFmtId="169" fontId="3" fillId="4" borderId="4" xfId="0" applyNumberFormat="1" applyFont="1" applyFill="1" applyBorder="1" applyAlignment="1" applyProtection="1">
      <alignment horizontal="center" vertical="center"/>
    </xf>
    <xf numFmtId="169" fontId="3" fillId="4" borderId="21" xfId="0" applyNumberFormat="1" applyFont="1" applyFill="1" applyBorder="1" applyAlignment="1" applyProtection="1">
      <alignment horizontal="center" vertical="center"/>
    </xf>
    <xf numFmtId="0" fontId="3" fillId="4" borderId="11" xfId="0" applyFont="1" applyFill="1" applyBorder="1" applyAlignment="1">
      <alignment horizontal="left" vertical="center" wrapText="1"/>
    </xf>
    <xf numFmtId="164" fontId="3" fillId="4" borderId="31" xfId="0" applyNumberFormat="1" applyFont="1" applyFill="1" applyBorder="1" applyAlignment="1" applyProtection="1">
      <alignment horizontal="center" vertical="center"/>
    </xf>
    <xf numFmtId="0" fontId="3" fillId="4" borderId="50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/>
    </xf>
    <xf numFmtId="1" fontId="3" fillId="4" borderId="31" xfId="0" applyNumberFormat="1" applyFont="1" applyFill="1" applyBorder="1" applyAlignment="1">
      <alignment horizontal="center" vertical="center" wrapText="1"/>
    </xf>
    <xf numFmtId="0" fontId="3" fillId="4" borderId="6" xfId="0" applyNumberFormat="1" applyFont="1" applyFill="1" applyBorder="1" applyAlignment="1" applyProtection="1">
      <alignment horizontal="center" vertical="center"/>
    </xf>
    <xf numFmtId="169" fontId="3" fillId="4" borderId="45" xfId="0" applyNumberFormat="1" applyFont="1" applyFill="1" applyBorder="1" applyAlignment="1" applyProtection="1">
      <alignment horizontal="center" vertical="center"/>
    </xf>
    <xf numFmtId="0" fontId="16" fillId="4" borderId="8" xfId="0" applyFont="1" applyFill="1" applyBorder="1"/>
    <xf numFmtId="0" fontId="16" fillId="4" borderId="9" xfId="0" applyFont="1" applyFill="1" applyBorder="1"/>
    <xf numFmtId="0" fontId="16" fillId="4" borderId="33" xfId="0" applyFont="1" applyFill="1" applyBorder="1"/>
    <xf numFmtId="165" fontId="3" fillId="4" borderId="58" xfId="0" applyNumberFormat="1" applyFont="1" applyFill="1" applyBorder="1" applyAlignment="1">
      <alignment horizontal="center"/>
    </xf>
    <xf numFmtId="165" fontId="3" fillId="4" borderId="9" xfId="0" applyNumberFormat="1" applyFont="1" applyFill="1" applyBorder="1" applyAlignment="1">
      <alignment horizontal="center"/>
    </xf>
    <xf numFmtId="165" fontId="3" fillId="4" borderId="10" xfId="0" applyNumberFormat="1" applyFont="1" applyFill="1" applyBorder="1" applyAlignment="1">
      <alignment horizontal="center"/>
    </xf>
    <xf numFmtId="169" fontId="3" fillId="4" borderId="62" xfId="0" applyNumberFormat="1" applyFont="1" applyFill="1" applyBorder="1" applyAlignment="1" applyProtection="1">
      <alignment horizontal="center" vertical="center"/>
    </xf>
    <xf numFmtId="169" fontId="5" fillId="4" borderId="32" xfId="0" applyNumberFormat="1" applyFont="1" applyFill="1" applyBorder="1" applyAlignment="1" applyProtection="1">
      <alignment horizontal="center" vertical="center"/>
    </xf>
    <xf numFmtId="165" fontId="5" fillId="4" borderId="55" xfId="0" applyNumberFormat="1" applyFont="1" applyFill="1" applyBorder="1" applyAlignment="1" applyProtection="1">
      <alignment horizontal="center" vertical="center"/>
    </xf>
    <xf numFmtId="169" fontId="3" fillId="4" borderId="38" xfId="0" applyNumberFormat="1" applyFont="1" applyFill="1" applyBorder="1" applyAlignment="1" applyProtection="1">
      <alignment horizontal="center" vertical="center"/>
    </xf>
    <xf numFmtId="164" fontId="18" fillId="4" borderId="4" xfId="0" applyNumberFormat="1" applyFont="1" applyFill="1" applyBorder="1" applyAlignment="1" applyProtection="1">
      <alignment horizontal="center" vertical="center"/>
    </xf>
    <xf numFmtId="165" fontId="5" fillId="4" borderId="27" xfId="0" applyNumberFormat="1" applyFont="1" applyFill="1" applyBorder="1" applyAlignment="1" applyProtection="1">
      <alignment horizontal="center" vertical="center"/>
    </xf>
    <xf numFmtId="164" fontId="3" fillId="4" borderId="4" xfId="0" applyNumberFormat="1" applyFont="1" applyFill="1" applyBorder="1" applyAlignment="1" applyProtection="1">
      <alignment horizontal="center" vertical="center"/>
    </xf>
    <xf numFmtId="164" fontId="3" fillId="4" borderId="24" xfId="0" applyNumberFormat="1" applyFont="1" applyFill="1" applyBorder="1" applyAlignment="1" applyProtection="1">
      <alignment horizontal="center" vertical="center"/>
    </xf>
    <xf numFmtId="165" fontId="3" fillId="4" borderId="27" xfId="0" applyNumberFormat="1" applyFont="1" applyFill="1" applyBorder="1" applyAlignment="1" applyProtection="1">
      <alignment horizontal="center" vertical="center"/>
    </xf>
    <xf numFmtId="0" fontId="16" fillId="4" borderId="3" xfId="0" applyFont="1" applyFill="1" applyBorder="1"/>
    <xf numFmtId="0" fontId="19" fillId="4" borderId="4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/>
    </xf>
    <xf numFmtId="0" fontId="16" fillId="4" borderId="24" xfId="0" applyFont="1" applyFill="1" applyBorder="1"/>
    <xf numFmtId="0" fontId="16" fillId="4" borderId="5" xfId="0" applyFont="1" applyFill="1" applyBorder="1"/>
    <xf numFmtId="0" fontId="16" fillId="4" borderId="6" xfId="0" applyFont="1" applyFill="1" applyBorder="1"/>
    <xf numFmtId="0" fontId="19" fillId="4" borderId="11" xfId="0" applyFont="1" applyFill="1" applyBorder="1" applyAlignment="1">
      <alignment horizontal="center" vertical="center" wrapText="1"/>
    </xf>
    <xf numFmtId="165" fontId="3" fillId="4" borderId="61" xfId="0" applyNumberFormat="1" applyFont="1" applyFill="1" applyBorder="1" applyAlignment="1" applyProtection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/>
    </xf>
    <xf numFmtId="0" fontId="16" fillId="4" borderId="51" xfId="0" applyFont="1" applyFill="1" applyBorder="1"/>
    <xf numFmtId="0" fontId="16" fillId="4" borderId="59" xfId="0" applyFont="1" applyFill="1" applyBorder="1"/>
    <xf numFmtId="0" fontId="16" fillId="4" borderId="54" xfId="0" applyFont="1" applyFill="1" applyBorder="1"/>
    <xf numFmtId="0" fontId="16" fillId="4" borderId="60" xfId="0" applyFont="1" applyFill="1" applyBorder="1"/>
    <xf numFmtId="165" fontId="3" fillId="4" borderId="19" xfId="0" applyNumberFormat="1" applyFont="1" applyFill="1" applyBorder="1" applyAlignment="1">
      <alignment horizontal="center"/>
    </xf>
    <xf numFmtId="165" fontId="3" fillId="4" borderId="8" xfId="0" applyNumberFormat="1" applyFont="1" applyFill="1" applyBorder="1" applyAlignment="1">
      <alignment horizontal="center"/>
    </xf>
    <xf numFmtId="165" fontId="3" fillId="4" borderId="33" xfId="0" applyNumberFormat="1" applyFont="1" applyFill="1" applyBorder="1" applyAlignment="1">
      <alignment horizontal="center"/>
    </xf>
    <xf numFmtId="0" fontId="16" fillId="4" borderId="19" xfId="0" applyFont="1" applyFill="1" applyBorder="1"/>
    <xf numFmtId="169" fontId="5" fillId="4" borderId="48" xfId="0" applyNumberFormat="1" applyFont="1" applyFill="1" applyBorder="1" applyAlignment="1" applyProtection="1">
      <alignment horizontal="center" vertical="center"/>
    </xf>
    <xf numFmtId="165" fontId="3" fillId="4" borderId="2" xfId="0" applyNumberFormat="1" applyFont="1" applyFill="1" applyBorder="1" applyAlignment="1" applyProtection="1">
      <alignment horizontal="center" vertical="center"/>
    </xf>
    <xf numFmtId="169" fontId="5" fillId="4" borderId="25" xfId="0" applyNumberFormat="1" applyFont="1" applyFill="1" applyBorder="1" applyAlignment="1" applyProtection="1">
      <alignment horizontal="center" vertical="center"/>
    </xf>
    <xf numFmtId="1" fontId="3" fillId="4" borderId="25" xfId="0" applyNumberFormat="1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left" vertical="center" wrapText="1"/>
    </xf>
    <xf numFmtId="169" fontId="5" fillId="4" borderId="31" xfId="0" applyNumberFormat="1" applyFont="1" applyFill="1" applyBorder="1" applyAlignment="1" applyProtection="1">
      <alignment horizontal="center" vertical="center"/>
    </xf>
    <xf numFmtId="165" fontId="3" fillId="4" borderId="51" xfId="0" applyNumberFormat="1" applyFont="1" applyFill="1" applyBorder="1" applyAlignment="1" applyProtection="1">
      <alignment horizontal="center" vertical="center"/>
    </xf>
    <xf numFmtId="0" fontId="3" fillId="4" borderId="31" xfId="0" applyFont="1" applyFill="1" applyBorder="1" applyAlignment="1">
      <alignment horizontal="center" vertical="center" wrapText="1"/>
    </xf>
    <xf numFmtId="0" fontId="16" fillId="4" borderId="58" xfId="0" applyFont="1" applyFill="1" applyBorder="1"/>
    <xf numFmtId="0" fontId="16" fillId="4" borderId="10" xfId="0" applyFont="1" applyFill="1" applyBorder="1"/>
    <xf numFmtId="165" fontId="3" fillId="4" borderId="19" xfId="0" applyNumberFormat="1" applyFont="1" applyFill="1" applyBorder="1" applyAlignment="1">
      <alignment horizontal="center" vertical="center"/>
    </xf>
    <xf numFmtId="165" fontId="3" fillId="4" borderId="58" xfId="0" applyNumberFormat="1" applyFont="1" applyFill="1" applyBorder="1" applyAlignment="1">
      <alignment horizontal="center" vertical="center"/>
    </xf>
    <xf numFmtId="165" fontId="3" fillId="4" borderId="9" xfId="0" applyNumberFormat="1" applyFont="1" applyFill="1" applyBorder="1" applyAlignment="1">
      <alignment horizontal="center" vertical="center"/>
    </xf>
    <xf numFmtId="165" fontId="3" fillId="4" borderId="33" xfId="0" applyNumberFormat="1" applyFont="1" applyFill="1" applyBorder="1" applyAlignment="1">
      <alignment horizontal="center" vertical="center"/>
    </xf>
    <xf numFmtId="165" fontId="5" fillId="4" borderId="49" xfId="0" applyNumberFormat="1" applyFont="1" applyFill="1" applyBorder="1" applyAlignment="1" applyProtection="1">
      <alignment horizontal="center" vertical="center"/>
    </xf>
    <xf numFmtId="165" fontId="5" fillId="4" borderId="2" xfId="0" applyNumberFormat="1" applyFont="1" applyFill="1" applyBorder="1" applyAlignment="1" applyProtection="1">
      <alignment horizontal="center" vertical="center"/>
    </xf>
    <xf numFmtId="165" fontId="5" fillId="4" borderId="48" xfId="0" applyNumberFormat="1" applyFont="1" applyFill="1" applyBorder="1" applyAlignment="1" applyProtection="1">
      <alignment horizontal="center" vertical="center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/>
    </xf>
    <xf numFmtId="1" fontId="3" fillId="4" borderId="32" xfId="0" applyNumberFormat="1" applyFont="1" applyFill="1" applyBorder="1" applyAlignment="1" applyProtection="1">
      <alignment horizontal="center" vertical="center"/>
    </xf>
    <xf numFmtId="169" fontId="5" fillId="4" borderId="4" xfId="0" applyNumberFormat="1" applyFont="1" applyFill="1" applyBorder="1" applyAlignment="1" applyProtection="1">
      <alignment horizontal="center" vertical="center"/>
    </xf>
    <xf numFmtId="1" fontId="3" fillId="4" borderId="47" xfId="0" applyNumberFormat="1" applyFont="1" applyFill="1" applyBorder="1" applyAlignment="1">
      <alignment horizontal="center" vertical="center" wrapText="1"/>
    </xf>
    <xf numFmtId="169" fontId="3" fillId="4" borderId="24" xfId="0" applyNumberFormat="1" applyFont="1" applyFill="1" applyBorder="1" applyAlignment="1" applyProtection="1">
      <alignment horizontal="center" vertical="center"/>
    </xf>
    <xf numFmtId="1" fontId="3" fillId="4" borderId="4" xfId="0" applyNumberFormat="1" applyFont="1" applyFill="1" applyBorder="1" applyAlignment="1" applyProtection="1">
      <alignment horizontal="center" vertical="center"/>
    </xf>
    <xf numFmtId="1" fontId="3" fillId="4" borderId="24" xfId="0" applyNumberFormat="1" applyFont="1" applyFill="1" applyBorder="1" applyAlignment="1" applyProtection="1">
      <alignment horizontal="center" vertical="center"/>
    </xf>
    <xf numFmtId="49" fontId="19" fillId="4" borderId="3" xfId="0" applyNumberFormat="1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 applyProtection="1">
      <alignment horizontal="center" vertical="center"/>
    </xf>
    <xf numFmtId="1" fontId="3" fillId="4" borderId="53" xfId="0" applyNumberFormat="1" applyFont="1" applyFill="1" applyBorder="1" applyAlignment="1">
      <alignment horizontal="center" vertical="center" wrapText="1"/>
    </xf>
    <xf numFmtId="164" fontId="18" fillId="4" borderId="21" xfId="0" applyNumberFormat="1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9" fillId="4" borderId="56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19" fillId="4" borderId="5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/>
    </xf>
    <xf numFmtId="0" fontId="16" fillId="4" borderId="26" xfId="0" applyFont="1" applyFill="1" applyBorder="1"/>
    <xf numFmtId="0" fontId="19" fillId="4" borderId="33" xfId="0" applyFont="1" applyFill="1" applyBorder="1" applyAlignment="1">
      <alignment horizontal="center" vertical="center" wrapText="1"/>
    </xf>
    <xf numFmtId="165" fontId="3" fillId="4" borderId="58" xfId="0" applyNumberFormat="1" applyFont="1" applyFill="1" applyBorder="1" applyAlignment="1" applyProtection="1">
      <alignment horizontal="center" vertical="center"/>
    </xf>
    <xf numFmtId="165" fontId="3" fillId="4" borderId="9" xfId="0" applyNumberFormat="1" applyFont="1" applyFill="1" applyBorder="1" applyAlignment="1" applyProtection="1">
      <alignment horizontal="center" vertical="center"/>
    </xf>
    <xf numFmtId="165" fontId="3" fillId="4" borderId="33" xfId="0" applyNumberFormat="1" applyFont="1" applyFill="1" applyBorder="1" applyAlignment="1" applyProtection="1">
      <alignment horizontal="center" vertical="center"/>
    </xf>
    <xf numFmtId="0" fontId="16" fillId="4" borderId="58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/>
    </xf>
    <xf numFmtId="0" fontId="3" fillId="4" borderId="32" xfId="0" applyFont="1" applyFill="1" applyBorder="1" applyAlignment="1">
      <alignment vertical="center" wrapText="1"/>
    </xf>
    <xf numFmtId="0" fontId="9" fillId="4" borderId="52" xfId="0" applyFont="1" applyFill="1" applyBorder="1" applyAlignment="1">
      <alignment vertical="center" wrapText="1"/>
    </xf>
    <xf numFmtId="0" fontId="9" fillId="4" borderId="92" xfId="0" applyFont="1" applyFill="1" applyBorder="1" applyAlignment="1">
      <alignment vertical="center" wrapText="1"/>
    </xf>
    <xf numFmtId="0" fontId="9" fillId="4" borderId="32" xfId="0" applyFont="1" applyFill="1" applyBorder="1" applyAlignment="1">
      <alignment vertical="center" wrapText="1"/>
    </xf>
    <xf numFmtId="165" fontId="5" fillId="4" borderId="38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 wrapText="1"/>
    </xf>
    <xf numFmtId="0" fontId="9" fillId="4" borderId="38" xfId="0" applyFont="1" applyFill="1" applyBorder="1" applyAlignment="1">
      <alignment vertical="center" wrapText="1"/>
    </xf>
    <xf numFmtId="0" fontId="44" fillId="4" borderId="4" xfId="0" applyFont="1" applyFill="1" applyBorder="1" applyAlignment="1">
      <alignment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44" fillId="4" borderId="11" xfId="0" applyFont="1" applyFill="1" applyBorder="1" applyAlignment="1">
      <alignment vertical="center" wrapText="1"/>
    </xf>
    <xf numFmtId="0" fontId="3" fillId="4" borderId="51" xfId="0" applyFont="1" applyFill="1" applyBorder="1" applyAlignment="1">
      <alignment horizontal="center" vertical="center" wrapText="1"/>
    </xf>
    <xf numFmtId="1" fontId="5" fillId="4" borderId="67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62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74" xfId="0" applyFont="1" applyFill="1" applyBorder="1" applyAlignment="1">
      <alignment horizontal="center" vertical="center" wrapText="1"/>
    </xf>
    <xf numFmtId="0" fontId="43" fillId="4" borderId="8" xfId="0" applyNumberFormat="1" applyFont="1" applyFill="1" applyBorder="1" applyAlignment="1">
      <alignment horizontal="center" vertical="center" wrapText="1"/>
    </xf>
    <xf numFmtId="0" fontId="44" fillId="4" borderId="9" xfId="0" applyNumberFormat="1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43" fillId="4" borderId="80" xfId="0" applyNumberFormat="1" applyFont="1" applyFill="1" applyBorder="1" applyAlignment="1">
      <alignment horizontal="center" vertical="center" wrapText="1"/>
    </xf>
    <xf numFmtId="0" fontId="44" fillId="4" borderId="54" xfId="0" applyNumberFormat="1" applyFont="1" applyFill="1" applyBorder="1" applyAlignment="1">
      <alignment horizontal="center" vertical="center" wrapText="1"/>
    </xf>
    <xf numFmtId="0" fontId="3" fillId="4" borderId="54" xfId="0" applyNumberFormat="1" applyFont="1" applyFill="1" applyBorder="1" applyAlignment="1">
      <alignment horizontal="center" vertical="center" wrapText="1"/>
    </xf>
    <xf numFmtId="0" fontId="3" fillId="4" borderId="88" xfId="0" applyNumberFormat="1" applyFont="1" applyFill="1" applyBorder="1" applyAlignment="1">
      <alignment horizontal="center" vertical="center" wrapText="1"/>
    </xf>
    <xf numFmtId="165" fontId="5" fillId="4" borderId="9" xfId="0" applyNumberFormat="1" applyFont="1" applyFill="1" applyBorder="1" applyAlignment="1">
      <alignment horizontal="center" vertical="center" wrapText="1"/>
    </xf>
    <xf numFmtId="2" fontId="5" fillId="4" borderId="8" xfId="0" applyNumberFormat="1" applyFont="1" applyFill="1" applyBorder="1" applyAlignment="1">
      <alignment horizontal="center" vertical="center" wrapText="1"/>
    </xf>
    <xf numFmtId="1" fontId="3" fillId="4" borderId="62" xfId="0" applyNumberFormat="1" applyFont="1" applyFill="1" applyBorder="1" applyAlignment="1">
      <alignment horizontal="center" vertical="center" wrapText="1"/>
    </xf>
    <xf numFmtId="0" fontId="3" fillId="4" borderId="62" xfId="0" applyFont="1" applyFill="1" applyBorder="1" applyAlignment="1">
      <alignment horizontal="center" vertical="center" wrapText="1"/>
    </xf>
    <xf numFmtId="0" fontId="3" fillId="4" borderId="34" xfId="0" applyFont="1" applyFill="1" applyBorder="1"/>
    <xf numFmtId="0" fontId="3" fillId="4" borderId="35" xfId="0" applyFont="1" applyFill="1" applyBorder="1"/>
    <xf numFmtId="165" fontId="5" fillId="4" borderId="19" xfId="0" applyNumberFormat="1" applyFont="1" applyFill="1" applyBorder="1" applyAlignment="1">
      <alignment horizontal="center"/>
    </xf>
    <xf numFmtId="0" fontId="3" fillId="4" borderId="36" xfId="0" applyFont="1" applyFill="1" applyBorder="1"/>
    <xf numFmtId="0" fontId="5" fillId="4" borderId="0" xfId="0" applyFont="1" applyFill="1" applyBorder="1" applyAlignment="1">
      <alignment horizontal="right"/>
    </xf>
    <xf numFmtId="0" fontId="22" fillId="4" borderId="0" xfId="0" applyFont="1" applyFill="1" applyBorder="1" applyAlignment="1">
      <alignment horizontal="right"/>
    </xf>
    <xf numFmtId="0" fontId="3" fillId="4" borderId="0" xfId="0" applyFont="1" applyFill="1" applyBorder="1"/>
    <xf numFmtId="165" fontId="5" fillId="4" borderId="34" xfId="0" applyNumberFormat="1" applyFont="1" applyFill="1" applyBorder="1" applyAlignment="1">
      <alignment horizontal="center"/>
    </xf>
    <xf numFmtId="0" fontId="9" fillId="4" borderId="34" xfId="0" applyFont="1" applyFill="1" applyBorder="1" applyAlignment="1">
      <alignment horizontal="center"/>
    </xf>
    <xf numFmtId="165" fontId="5" fillId="4" borderId="35" xfId="0" applyNumberFormat="1" applyFont="1" applyFill="1" applyBorder="1" applyAlignment="1">
      <alignment horizontal="center"/>
    </xf>
    <xf numFmtId="0" fontId="3" fillId="4" borderId="14" xfId="0" applyFont="1" applyFill="1" applyBorder="1"/>
    <xf numFmtId="0" fontId="5" fillId="4" borderId="15" xfId="0" applyFont="1" applyFill="1" applyBorder="1" applyAlignment="1">
      <alignment horizontal="right"/>
    </xf>
    <xf numFmtId="0" fontId="22" fillId="4" borderId="15" xfId="0" applyFont="1" applyFill="1" applyBorder="1" applyAlignment="1">
      <alignment horizontal="right"/>
    </xf>
    <xf numFmtId="0" fontId="3" fillId="4" borderId="15" xfId="0" applyFont="1" applyFill="1" applyBorder="1"/>
    <xf numFmtId="0" fontId="5" fillId="4" borderId="15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5" fillId="4" borderId="37" xfId="0" applyFont="1" applyFill="1" applyBorder="1" applyAlignment="1">
      <alignment horizontal="center"/>
    </xf>
    <xf numFmtId="1" fontId="3" fillId="4" borderId="22" xfId="0" applyNumberFormat="1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/>
    </xf>
    <xf numFmtId="1" fontId="51" fillId="4" borderId="28" xfId="0" applyNumberFormat="1" applyFont="1" applyFill="1" applyBorder="1" applyAlignment="1">
      <alignment horizontal="center" vertical="center" wrapText="1"/>
    </xf>
    <xf numFmtId="0" fontId="5" fillId="4" borderId="14" xfId="0" applyFont="1" applyFill="1" applyBorder="1" applyAlignment="1" applyProtection="1">
      <alignment horizontal="right" vertical="center" wrapText="1"/>
    </xf>
    <xf numFmtId="0" fontId="5" fillId="4" borderId="15" xfId="0" applyFont="1" applyFill="1" applyBorder="1" applyAlignment="1" applyProtection="1">
      <alignment horizontal="right" vertical="center" wrapText="1"/>
    </xf>
    <xf numFmtId="0" fontId="5" fillId="4" borderId="1" xfId="0" applyFont="1" applyFill="1" applyBorder="1" applyAlignment="1">
      <alignment horizontal="center"/>
    </xf>
    <xf numFmtId="165" fontId="3" fillId="4" borderId="0" xfId="0" applyNumberFormat="1" applyFont="1" applyFill="1" applyBorder="1"/>
    <xf numFmtId="0" fontId="5" fillId="4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/>
    </xf>
    <xf numFmtId="0" fontId="1" fillId="4" borderId="0" xfId="0" applyFont="1" applyFill="1" applyBorder="1"/>
    <xf numFmtId="165" fontId="52" fillId="4" borderId="53" xfId="0" applyNumberFormat="1" applyFont="1" applyFill="1" applyBorder="1" applyAlignment="1" applyProtection="1">
      <alignment horizontal="center" vertical="center"/>
    </xf>
    <xf numFmtId="165" fontId="53" fillId="4" borderId="53" xfId="0" applyNumberFormat="1" applyFont="1" applyFill="1" applyBorder="1" applyAlignment="1" applyProtection="1">
      <alignment horizontal="center" vertical="center"/>
    </xf>
    <xf numFmtId="165" fontId="5" fillId="4" borderId="36" xfId="0" applyNumberFormat="1" applyFont="1" applyFill="1" applyBorder="1" applyAlignment="1">
      <alignment horizontal="center" vertical="center" wrapText="1"/>
    </xf>
    <xf numFmtId="1" fontId="5" fillId="4" borderId="30" xfId="0" applyNumberFormat="1" applyFont="1" applyFill="1" applyBorder="1" applyAlignment="1">
      <alignment horizontal="center" vertical="center" wrapText="1"/>
    </xf>
    <xf numFmtId="165" fontId="41" fillId="4" borderId="97" xfId="0" applyNumberFormat="1" applyFont="1" applyFill="1" applyBorder="1" applyAlignment="1">
      <alignment horizontal="center" vertical="center" wrapText="1"/>
    </xf>
    <xf numFmtId="1" fontId="51" fillId="4" borderId="97" xfId="0" applyNumberFormat="1" applyFont="1" applyFill="1" applyBorder="1" applyAlignment="1">
      <alignment horizontal="center" vertical="center" wrapText="1"/>
    </xf>
    <xf numFmtId="1" fontId="5" fillId="4" borderId="43" xfId="0" applyNumberFormat="1" applyFont="1" applyFill="1" applyBorder="1" applyAlignment="1">
      <alignment horizontal="center" vertical="center" wrapText="1"/>
    </xf>
    <xf numFmtId="0" fontId="37" fillId="0" borderId="0" xfId="0" applyFont="1"/>
    <xf numFmtId="0" fontId="37" fillId="0" borderId="1" xfId="0" applyFont="1" applyBorder="1"/>
    <xf numFmtId="0" fontId="3" fillId="4" borderId="82" xfId="0" applyFont="1" applyFill="1" applyBorder="1" applyAlignment="1">
      <alignment horizontal="center" vertical="center" wrapText="1"/>
    </xf>
    <xf numFmtId="49" fontId="3" fillId="4" borderId="77" xfId="0" applyNumberFormat="1" applyFont="1" applyFill="1" applyBorder="1" applyAlignment="1">
      <alignment horizontal="center" vertical="center" wrapText="1"/>
    </xf>
    <xf numFmtId="169" fontId="3" fillId="4" borderId="87" xfId="0" applyNumberFormat="1" applyFont="1" applyFill="1" applyBorder="1" applyAlignment="1" applyProtection="1">
      <alignment horizontal="center" vertical="center" wrapText="1"/>
    </xf>
    <xf numFmtId="165" fontId="43" fillId="4" borderId="28" xfId="0" applyNumberFormat="1" applyFont="1" applyFill="1" applyBorder="1" applyAlignment="1" applyProtection="1">
      <alignment horizontal="center" vertical="center"/>
    </xf>
    <xf numFmtId="0" fontId="43" fillId="4" borderId="86" xfId="0" applyNumberFormat="1" applyFont="1" applyFill="1" applyBorder="1" applyAlignment="1" applyProtection="1">
      <alignment horizontal="center" vertical="center"/>
    </xf>
    <xf numFmtId="0" fontId="43" fillId="4" borderId="77" xfId="0" applyNumberFormat="1" applyFont="1" applyFill="1" applyBorder="1" applyAlignment="1" applyProtection="1">
      <alignment horizontal="center" vertical="center"/>
    </xf>
    <xf numFmtId="0" fontId="43" fillId="4" borderId="87" xfId="0" applyNumberFormat="1" applyFont="1" applyFill="1" applyBorder="1" applyAlignment="1" applyProtection="1">
      <alignment horizontal="center" vertical="center"/>
    </xf>
    <xf numFmtId="0" fontId="5" fillId="4" borderId="86" xfId="0" applyNumberFormat="1" applyFont="1" applyFill="1" applyBorder="1" applyAlignment="1">
      <alignment horizontal="center" vertical="center" wrapText="1"/>
    </xf>
    <xf numFmtId="0" fontId="5" fillId="4" borderId="77" xfId="0" applyNumberFormat="1" applyFont="1" applyFill="1" applyBorder="1" applyAlignment="1">
      <alignment horizontal="center" vertical="center" wrapText="1"/>
    </xf>
    <xf numFmtId="0" fontId="5" fillId="4" borderId="28" xfId="0" applyNumberFormat="1" applyFont="1" applyFill="1" applyBorder="1" applyAlignment="1">
      <alignment horizontal="center" vertical="center" wrapText="1"/>
    </xf>
    <xf numFmtId="49" fontId="3" fillId="4" borderId="84" xfId="0" applyNumberFormat="1" applyFont="1" applyFill="1" applyBorder="1" applyAlignment="1">
      <alignment horizontal="center" vertical="center" wrapText="1"/>
    </xf>
    <xf numFmtId="0" fontId="17" fillId="4" borderId="84" xfId="0" applyFont="1" applyFill="1" applyBorder="1" applyAlignment="1">
      <alignment vertical="center" wrapText="1"/>
    </xf>
    <xf numFmtId="0" fontId="24" fillId="4" borderId="40" xfId="0" applyFont="1" applyFill="1" applyBorder="1" applyAlignment="1">
      <alignment wrapText="1"/>
    </xf>
    <xf numFmtId="0" fontId="3" fillId="4" borderId="1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wrapText="1"/>
    </xf>
    <xf numFmtId="0" fontId="5" fillId="4" borderId="13" xfId="0" applyFont="1" applyFill="1" applyBorder="1" applyAlignment="1">
      <alignment wrapText="1"/>
    </xf>
    <xf numFmtId="165" fontId="5" fillId="4" borderId="84" xfId="0" applyNumberFormat="1" applyFont="1" applyFill="1" applyBorder="1" applyAlignment="1" applyProtection="1">
      <alignment horizontal="center" vertical="center"/>
    </xf>
    <xf numFmtId="0" fontId="43" fillId="4" borderId="40" xfId="0" applyNumberFormat="1" applyFont="1" applyFill="1" applyBorder="1" applyAlignment="1">
      <alignment horizontal="center" vertical="center" wrapText="1"/>
    </xf>
    <xf numFmtId="0" fontId="41" fillId="4" borderId="17" xfId="0" applyNumberFormat="1" applyFont="1" applyFill="1" applyBorder="1" applyAlignment="1">
      <alignment horizontal="center" vertical="center" wrapText="1"/>
    </xf>
    <xf numFmtId="0" fontId="41" fillId="4" borderId="41" xfId="0" applyNumberFormat="1" applyFont="1" applyFill="1" applyBorder="1" applyAlignment="1">
      <alignment horizontal="center" vertical="center" wrapText="1"/>
    </xf>
    <xf numFmtId="0" fontId="51" fillId="4" borderId="40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wrapText="1"/>
    </xf>
    <xf numFmtId="0" fontId="3" fillId="4" borderId="2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 wrapText="1"/>
    </xf>
    <xf numFmtId="165" fontId="43" fillId="4" borderId="1" xfId="0" applyNumberFormat="1" applyFont="1" applyFill="1" applyBorder="1" applyAlignment="1" applyProtection="1">
      <alignment horizontal="center" vertical="center"/>
    </xf>
    <xf numFmtId="0" fontId="43" fillId="4" borderId="1" xfId="0" applyNumberFormat="1" applyFont="1" applyFill="1" applyBorder="1" applyAlignment="1" applyProtection="1">
      <alignment horizontal="center" vertical="center"/>
    </xf>
    <xf numFmtId="49" fontId="3" fillId="4" borderId="66" xfId="0" applyNumberFormat="1" applyFont="1" applyFill="1" applyBorder="1" applyAlignment="1">
      <alignment horizontal="center" vertical="center" wrapText="1"/>
    </xf>
    <xf numFmtId="0" fontId="9" fillId="4" borderId="80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9" fillId="4" borderId="88" xfId="0" applyFont="1" applyFill="1" applyBorder="1" applyAlignment="1">
      <alignment horizontal="center" vertical="center"/>
    </xf>
    <xf numFmtId="165" fontId="5" fillId="4" borderId="89" xfId="0" applyNumberFormat="1" applyFont="1" applyFill="1" applyBorder="1" applyAlignment="1">
      <alignment horizontal="center" vertical="center"/>
    </xf>
    <xf numFmtId="0" fontId="5" fillId="4" borderId="80" xfId="0" applyNumberFormat="1" applyFont="1" applyFill="1" applyBorder="1" applyAlignment="1">
      <alignment horizontal="center" vertical="center"/>
    </xf>
    <xf numFmtId="0" fontId="5" fillId="4" borderId="54" xfId="0" applyNumberFormat="1" applyFont="1" applyFill="1" applyBorder="1" applyAlignment="1">
      <alignment horizontal="center" vertical="center"/>
    </xf>
    <xf numFmtId="0" fontId="5" fillId="4" borderId="88" xfId="0" applyNumberFormat="1" applyFont="1" applyFill="1" applyBorder="1" applyAlignment="1">
      <alignment horizontal="center" vertical="center"/>
    </xf>
    <xf numFmtId="0" fontId="5" fillId="4" borderId="3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18" fillId="4" borderId="1" xfId="0" applyNumberFormat="1" applyFont="1" applyFill="1" applyBorder="1" applyAlignment="1" applyProtection="1">
      <alignment horizontal="center" vertical="center"/>
    </xf>
    <xf numFmtId="49" fontId="3" fillId="4" borderId="36" xfId="0" applyNumberFormat="1" applyFont="1" applyFill="1" applyBorder="1" applyAlignment="1" applyProtection="1">
      <alignment horizontal="center" vertical="center" wrapText="1"/>
    </xf>
    <xf numFmtId="166" fontId="5" fillId="4" borderId="80" xfId="0" applyNumberFormat="1" applyFont="1" applyFill="1" applyBorder="1" applyAlignment="1" applyProtection="1">
      <alignment horizontal="center" vertical="center"/>
    </xf>
    <xf numFmtId="167" fontId="5" fillId="4" borderId="54" xfId="0" applyNumberFormat="1" applyFont="1" applyFill="1" applyBorder="1" applyAlignment="1" applyProtection="1">
      <alignment horizontal="center" vertical="center"/>
    </xf>
    <xf numFmtId="168" fontId="5" fillId="4" borderId="88" xfId="0" applyNumberFormat="1" applyFont="1" applyFill="1" applyBorder="1" applyAlignment="1" applyProtection="1">
      <alignment horizontal="center" vertical="center"/>
    </xf>
    <xf numFmtId="166" fontId="5" fillId="4" borderId="37" xfId="0" applyNumberFormat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168" fontId="18" fillId="4" borderId="59" xfId="0" applyNumberFormat="1" applyFont="1" applyFill="1" applyBorder="1" applyAlignment="1" applyProtection="1">
      <alignment horizontal="center" vertical="center"/>
    </xf>
    <xf numFmtId="168" fontId="18" fillId="4" borderId="54" xfId="0" applyNumberFormat="1" applyFont="1" applyFill="1" applyBorder="1" applyAlignment="1" applyProtection="1">
      <alignment horizontal="center" vertical="center"/>
    </xf>
    <xf numFmtId="168" fontId="18" fillId="4" borderId="60" xfId="0" applyNumberFormat="1" applyFont="1" applyFill="1" applyBorder="1" applyAlignment="1" applyProtection="1">
      <alignment horizontal="center" vertical="center"/>
    </xf>
    <xf numFmtId="167" fontId="5" fillId="4" borderId="89" xfId="0" applyNumberFormat="1" applyFont="1" applyFill="1" applyBorder="1" applyAlignment="1" applyProtection="1">
      <alignment horizontal="center" vertical="center"/>
    </xf>
    <xf numFmtId="166" fontId="5" fillId="4" borderId="54" xfId="0" applyNumberFormat="1" applyFont="1" applyFill="1" applyBorder="1" applyAlignment="1" applyProtection="1">
      <alignment horizontal="center" vertical="center"/>
    </xf>
    <xf numFmtId="166" fontId="5" fillId="4" borderId="88" xfId="0" applyNumberFormat="1" applyFont="1" applyFill="1" applyBorder="1" applyAlignment="1" applyProtection="1">
      <alignment horizontal="center" vertical="center"/>
    </xf>
    <xf numFmtId="165" fontId="44" fillId="4" borderId="1" xfId="0" applyNumberFormat="1" applyFont="1" applyFill="1" applyBorder="1" applyAlignment="1" applyProtection="1">
      <alignment horizontal="center" vertical="center"/>
    </xf>
    <xf numFmtId="168" fontId="5" fillId="4" borderId="97" xfId="0" applyNumberFormat="1" applyFont="1" applyFill="1" applyBorder="1" applyAlignment="1" applyProtection="1">
      <alignment horizontal="right" vertical="center" wrapText="1"/>
    </xf>
    <xf numFmtId="167" fontId="5" fillId="4" borderId="28" xfId="0" applyNumberFormat="1" applyFont="1" applyFill="1" applyBorder="1" applyAlignment="1" applyProtection="1">
      <alignment horizontal="center" vertical="center"/>
    </xf>
    <xf numFmtId="166" fontId="5" fillId="4" borderId="86" xfId="0" applyNumberFormat="1" applyFont="1" applyFill="1" applyBorder="1" applyAlignment="1" applyProtection="1">
      <alignment horizontal="center" vertical="center"/>
    </xf>
    <xf numFmtId="166" fontId="5" fillId="4" borderId="77" xfId="0" applyNumberFormat="1" applyFont="1" applyFill="1" applyBorder="1" applyAlignment="1" applyProtection="1">
      <alignment horizontal="center" vertical="center"/>
    </xf>
    <xf numFmtId="166" fontId="5" fillId="4" borderId="87" xfId="0" applyNumberFormat="1" applyFont="1" applyFill="1" applyBorder="1" applyAlignment="1" applyProtection="1">
      <alignment horizontal="center" vertical="center"/>
    </xf>
    <xf numFmtId="167" fontId="5" fillId="4" borderId="86" xfId="0" applyNumberFormat="1" applyFont="1" applyFill="1" applyBorder="1" applyAlignment="1" applyProtection="1">
      <alignment horizontal="center" vertical="center"/>
    </xf>
    <xf numFmtId="167" fontId="5" fillId="4" borderId="77" xfId="0" applyNumberFormat="1" applyFont="1" applyFill="1" applyBorder="1" applyAlignment="1" applyProtection="1">
      <alignment horizontal="center" vertical="center"/>
    </xf>
    <xf numFmtId="166" fontId="5" fillId="4" borderId="28" xfId="0" applyNumberFormat="1" applyFont="1" applyFill="1" applyBorder="1" applyAlignment="1" applyProtection="1">
      <alignment horizontal="center" vertical="center"/>
    </xf>
    <xf numFmtId="167" fontId="5" fillId="4" borderId="1" xfId="0" applyNumberFormat="1" applyFont="1" applyFill="1" applyBorder="1" applyAlignment="1" applyProtection="1">
      <alignment horizontal="center" vertical="center"/>
    </xf>
    <xf numFmtId="166" fontId="5" fillId="4" borderId="1" xfId="0" applyNumberFormat="1" applyFont="1" applyFill="1" applyBorder="1" applyAlignment="1" applyProtection="1">
      <alignment horizontal="center" vertical="center"/>
    </xf>
    <xf numFmtId="168" fontId="54" fillId="4" borderId="8" xfId="0" applyNumberFormat="1" applyFont="1" applyFill="1" applyBorder="1" applyAlignment="1" applyProtection="1">
      <alignment horizontal="center" vertical="center"/>
    </xf>
    <xf numFmtId="168" fontId="54" fillId="4" borderId="9" xfId="0" applyNumberFormat="1" applyFont="1" applyFill="1" applyBorder="1" applyAlignment="1" applyProtection="1">
      <alignment horizontal="center" vertical="center"/>
    </xf>
    <xf numFmtId="168" fontId="54" fillId="4" borderId="10" xfId="0" applyNumberFormat="1" applyFont="1" applyFill="1" applyBorder="1" applyAlignment="1" applyProtection="1">
      <alignment horizontal="center" vertical="center"/>
    </xf>
    <xf numFmtId="167" fontId="41" fillId="4" borderId="19" xfId="0" applyNumberFormat="1" applyFont="1" applyFill="1" applyBorder="1" applyAlignment="1" applyProtection="1">
      <alignment horizontal="center" vertical="center"/>
    </xf>
    <xf numFmtId="166" fontId="41" fillId="4" borderId="8" xfId="0" applyNumberFormat="1" applyFont="1" applyFill="1" applyBorder="1" applyAlignment="1" applyProtection="1">
      <alignment horizontal="center" vertical="center"/>
    </xf>
    <xf numFmtId="166" fontId="41" fillId="4" borderId="9" xfId="0" applyNumberFormat="1" applyFont="1" applyFill="1" applyBorder="1" applyAlignment="1" applyProtection="1">
      <alignment horizontal="center" vertical="center"/>
    </xf>
    <xf numFmtId="166" fontId="41" fillId="4" borderId="33" xfId="0" applyNumberFormat="1" applyFont="1" applyFill="1" applyBorder="1" applyAlignment="1" applyProtection="1">
      <alignment horizontal="center" vertical="center"/>
    </xf>
    <xf numFmtId="167" fontId="41" fillId="4" borderId="76" xfId="0" applyNumberFormat="1" applyFont="1" applyFill="1" applyBorder="1" applyAlignment="1" applyProtection="1">
      <alignment horizontal="center" vertical="center"/>
    </xf>
    <xf numFmtId="166" fontId="41" fillId="4" borderId="19" xfId="0" applyNumberFormat="1" applyFont="1" applyFill="1" applyBorder="1" applyAlignment="1" applyProtection="1">
      <alignment horizontal="center" vertical="center"/>
    </xf>
    <xf numFmtId="168" fontId="41" fillId="4" borderId="67" xfId="0" applyNumberFormat="1" applyFont="1" applyFill="1" applyBorder="1" applyAlignment="1" applyProtection="1">
      <alignment horizontal="right" vertical="center" wrapText="1"/>
    </xf>
    <xf numFmtId="0" fontId="41" fillId="4" borderId="1" xfId="0" applyFont="1" applyFill="1" applyBorder="1" applyAlignment="1">
      <alignment horizontal="right" vertical="center" wrapText="1"/>
    </xf>
    <xf numFmtId="168" fontId="54" fillId="4" borderId="96" xfId="0" applyNumberFormat="1" applyFont="1" applyFill="1" applyBorder="1" applyAlignment="1" applyProtection="1">
      <alignment horizontal="center" vertical="center"/>
    </xf>
    <xf numFmtId="168" fontId="54" fillId="4" borderId="77" xfId="0" applyNumberFormat="1" applyFont="1" applyFill="1" applyBorder="1" applyAlignment="1" applyProtection="1">
      <alignment horizontal="center" vertical="center"/>
    </xf>
    <xf numFmtId="168" fontId="54" fillId="4" borderId="78" xfId="0" applyNumberFormat="1" applyFont="1" applyFill="1" applyBorder="1" applyAlignment="1" applyProtection="1">
      <alignment horizontal="center" vertical="center"/>
    </xf>
    <xf numFmtId="0" fontId="3" fillId="4" borderId="74" xfId="0" applyFont="1" applyFill="1" applyBorder="1" applyAlignment="1">
      <alignment horizontal="center" vertical="center" wrapText="1"/>
    </xf>
    <xf numFmtId="165" fontId="3" fillId="4" borderId="0" xfId="0" applyNumberFormat="1" applyFont="1" applyFill="1" applyBorder="1" applyAlignment="1">
      <alignment horizontal="center" vertical="center" wrapText="1"/>
    </xf>
    <xf numFmtId="1" fontId="3" fillId="4" borderId="82" xfId="0" applyNumberFormat="1" applyFont="1" applyFill="1" applyBorder="1" applyAlignment="1">
      <alignment horizontal="center" vertical="center" wrapText="1"/>
    </xf>
    <xf numFmtId="0" fontId="5" fillId="4" borderId="74" xfId="0" applyFont="1" applyFill="1" applyBorder="1" applyAlignment="1">
      <alignment horizontal="right" vertical="center"/>
    </xf>
    <xf numFmtId="49" fontId="3" fillId="4" borderId="14" xfId="0" applyNumberFormat="1" applyFont="1" applyFill="1" applyBorder="1" applyAlignment="1">
      <alignment horizontal="center" vertical="center" wrapText="1"/>
    </xf>
    <xf numFmtId="0" fontId="31" fillId="4" borderId="54" xfId="0" applyFont="1" applyFill="1" applyBorder="1" applyAlignment="1">
      <alignment horizontal="center" vertical="center"/>
    </xf>
    <xf numFmtId="1" fontId="3" fillId="4" borderId="60" xfId="0" applyNumberFormat="1" applyFont="1" applyFill="1" applyBorder="1" applyAlignment="1">
      <alignment horizontal="center" vertical="center" wrapText="1"/>
    </xf>
    <xf numFmtId="1" fontId="3" fillId="4" borderId="80" xfId="0" applyNumberFormat="1" applyFont="1" applyFill="1" applyBorder="1" applyAlignment="1">
      <alignment horizontal="center" vertical="center" wrapText="1"/>
    </xf>
    <xf numFmtId="0" fontId="3" fillId="4" borderId="54" xfId="0" applyNumberFormat="1" applyFont="1" applyFill="1" applyBorder="1" applyAlignment="1" applyProtection="1">
      <alignment horizontal="center" vertical="center"/>
    </xf>
    <xf numFmtId="0" fontId="3" fillId="4" borderId="88" xfId="0" applyNumberFormat="1" applyFont="1" applyFill="1" applyBorder="1" applyAlignment="1" applyProtection="1">
      <alignment horizontal="center" vertical="center"/>
    </xf>
    <xf numFmtId="169" fontId="3" fillId="4" borderId="37" xfId="0" applyNumberFormat="1" applyFont="1" applyFill="1" applyBorder="1" applyAlignment="1" applyProtection="1">
      <alignment horizontal="center" vertical="center"/>
    </xf>
    <xf numFmtId="164" fontId="3" fillId="4" borderId="42" xfId="0" applyNumberFormat="1" applyFont="1" applyFill="1" applyBorder="1" applyAlignment="1" applyProtection="1">
      <alignment horizontal="center" vertical="center"/>
    </xf>
    <xf numFmtId="164" fontId="3" fillId="4" borderId="1" xfId="0" applyNumberFormat="1" applyFont="1" applyFill="1" applyBorder="1" applyAlignment="1" applyProtection="1">
      <alignment horizontal="center" vertical="center"/>
    </xf>
    <xf numFmtId="165" fontId="3" fillId="4" borderId="1" xfId="0" applyNumberFormat="1" applyFont="1" applyFill="1" applyBorder="1" applyAlignment="1">
      <alignment horizontal="center"/>
    </xf>
    <xf numFmtId="0" fontId="5" fillId="4" borderId="37" xfId="0" applyFont="1" applyFill="1" applyBorder="1" applyAlignment="1">
      <alignment horizontal="right" vertical="center" wrapText="1"/>
    </xf>
    <xf numFmtId="49" fontId="5" fillId="4" borderId="14" xfId="0" applyNumberFormat="1" applyFont="1" applyFill="1" applyBorder="1" applyAlignment="1">
      <alignment horizontal="right" vertical="center" wrapText="1"/>
    </xf>
    <xf numFmtId="0" fontId="16" fillId="4" borderId="29" xfId="0" applyFont="1" applyFill="1" applyBorder="1"/>
    <xf numFmtId="0" fontId="16" fillId="4" borderId="18" xfId="0" applyFont="1" applyFill="1" applyBorder="1"/>
    <xf numFmtId="0" fontId="19" fillId="4" borderId="12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/>
    </xf>
    <xf numFmtId="1" fontId="16" fillId="4" borderId="1" xfId="0" applyNumberFormat="1" applyFont="1" applyFill="1" applyBorder="1"/>
    <xf numFmtId="165" fontId="16" fillId="4" borderId="1" xfId="0" applyNumberFormat="1" applyFont="1" applyFill="1" applyBorder="1"/>
    <xf numFmtId="0" fontId="0" fillId="0" borderId="0" xfId="0" applyFont="1"/>
    <xf numFmtId="0" fontId="0" fillId="0" borderId="0" xfId="0" applyFill="1"/>
    <xf numFmtId="0" fontId="3" fillId="0" borderId="73" xfId="0" applyFont="1" applyFill="1" applyBorder="1" applyAlignment="1">
      <alignment horizontal="center" vertical="center" wrapText="1"/>
    </xf>
    <xf numFmtId="0" fontId="3" fillId="0" borderId="79" xfId="0" applyFont="1" applyFill="1" applyBorder="1" applyAlignment="1">
      <alignment horizontal="center" vertical="center" wrapText="1"/>
    </xf>
    <xf numFmtId="49" fontId="3" fillId="0" borderId="52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0" fillId="0" borderId="0" xfId="0" applyFill="1" applyBorder="1"/>
    <xf numFmtId="167" fontId="5" fillId="0" borderId="19" xfId="0" applyNumberFormat="1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Border="1"/>
    <xf numFmtId="169" fontId="3" fillId="0" borderId="75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97" xfId="0" applyFont="1" applyFill="1" applyBorder="1" applyAlignment="1">
      <alignment horizontal="right" vertical="center" wrapText="1"/>
    </xf>
    <xf numFmtId="0" fontId="5" fillId="0" borderId="34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center" vertical="center" wrapText="1"/>
    </xf>
    <xf numFmtId="165" fontId="5" fillId="0" borderId="34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47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35" fillId="0" borderId="0" xfId="0" applyFont="1" applyFill="1" applyBorder="1" applyAlignment="1">
      <alignment wrapText="1"/>
    </xf>
    <xf numFmtId="0" fontId="35" fillId="0" borderId="0" xfId="0" applyFont="1" applyFill="1" applyBorder="1" applyAlignment="1"/>
    <xf numFmtId="0" fontId="0" fillId="0" borderId="0" xfId="0" applyFont="1" applyFill="1" applyBorder="1" applyAlignment="1">
      <alignment wrapText="1"/>
    </xf>
    <xf numFmtId="0" fontId="3" fillId="0" borderId="0" xfId="0" applyFont="1" applyFill="1"/>
    <xf numFmtId="0" fontId="5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right" vertical="center"/>
    </xf>
    <xf numFmtId="49" fontId="0" fillId="0" borderId="0" xfId="0" applyNumberForma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3" fillId="0" borderId="34" xfId="0" applyFont="1" applyFill="1" applyBorder="1" applyAlignment="1">
      <alignment vertical="center"/>
    </xf>
    <xf numFmtId="0" fontId="9" fillId="0" borderId="34" xfId="0" applyFont="1" applyFill="1" applyBorder="1" applyAlignment="1">
      <alignment vertical="center" wrapText="1"/>
    </xf>
    <xf numFmtId="0" fontId="9" fillId="0" borderId="3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3" fillId="0" borderId="92" xfId="0" applyFont="1" applyFill="1" applyBorder="1" applyAlignment="1">
      <alignment vertical="center" wrapText="1"/>
    </xf>
    <xf numFmtId="0" fontId="3" fillId="0" borderId="44" xfId="0" applyFont="1" applyFill="1" applyBorder="1" applyAlignment="1">
      <alignment vertical="center" wrapText="1"/>
    </xf>
    <xf numFmtId="49" fontId="18" fillId="0" borderId="36" xfId="0" applyNumberFormat="1" applyFont="1" applyFill="1" applyBorder="1" applyAlignment="1">
      <alignment vertical="center" wrapText="1"/>
    </xf>
    <xf numFmtId="49" fontId="18" fillId="0" borderId="0" xfId="0" applyNumberFormat="1" applyFont="1" applyFill="1" applyBorder="1" applyAlignment="1">
      <alignment vertical="center" wrapText="1"/>
    </xf>
    <xf numFmtId="49" fontId="18" fillId="0" borderId="30" xfId="0" applyNumberFormat="1" applyFont="1" applyFill="1" applyBorder="1" applyAlignment="1">
      <alignment vertical="center" wrapText="1"/>
    </xf>
    <xf numFmtId="169" fontId="3" fillId="0" borderId="76" xfId="0" applyNumberFormat="1" applyFont="1" applyFill="1" applyBorder="1" applyAlignment="1" applyProtection="1">
      <alignment vertical="center" wrapText="1"/>
    </xf>
    <xf numFmtId="169" fontId="3" fillId="0" borderId="62" xfId="0" applyNumberFormat="1" applyFont="1" applyFill="1" applyBorder="1" applyAlignment="1" applyProtection="1">
      <alignment vertical="center" wrapText="1"/>
    </xf>
    <xf numFmtId="169" fontId="3" fillId="0" borderId="34" xfId="0" applyNumberFormat="1" applyFont="1" applyFill="1" applyBorder="1" applyAlignment="1" applyProtection="1">
      <alignment vertical="center" wrapText="1"/>
    </xf>
    <xf numFmtId="169" fontId="3" fillId="0" borderId="35" xfId="0" applyNumberFormat="1" applyFont="1" applyFill="1" applyBorder="1" applyAlignment="1" applyProtection="1">
      <alignment vertical="center" wrapText="1"/>
    </xf>
    <xf numFmtId="169" fontId="3" fillId="0" borderId="36" xfId="0" applyNumberFormat="1" applyFont="1" applyFill="1" applyBorder="1" applyAlignment="1" applyProtection="1">
      <alignment vertical="center" wrapText="1"/>
    </xf>
    <xf numFmtId="169" fontId="3" fillId="0" borderId="0" xfId="0" applyNumberFormat="1" applyFont="1" applyFill="1" applyBorder="1" applyAlignment="1" applyProtection="1">
      <alignment vertical="center" wrapText="1"/>
    </xf>
    <xf numFmtId="169" fontId="3" fillId="0" borderId="30" xfId="0" applyNumberFormat="1" applyFont="1" applyFill="1" applyBorder="1" applyAlignment="1" applyProtection="1">
      <alignment vertical="center" wrapText="1"/>
    </xf>
    <xf numFmtId="169" fontId="3" fillId="0" borderId="15" xfId="0" applyNumberFormat="1" applyFont="1" applyFill="1" applyBorder="1" applyAlignment="1" applyProtection="1">
      <alignment vertical="center" wrapText="1"/>
    </xf>
    <xf numFmtId="169" fontId="3" fillId="0" borderId="37" xfId="0" applyNumberFormat="1" applyFont="1" applyFill="1" applyBorder="1" applyAlignment="1" applyProtection="1">
      <alignment vertical="center" wrapText="1"/>
    </xf>
    <xf numFmtId="168" fontId="3" fillId="0" borderId="76" xfId="0" applyNumberFormat="1" applyFont="1" applyFill="1" applyBorder="1" applyAlignment="1" applyProtection="1">
      <alignment vertical="center"/>
    </xf>
    <xf numFmtId="168" fontId="3" fillId="0" borderId="62" xfId="0" applyNumberFormat="1" applyFont="1" applyFill="1" applyBorder="1" applyAlignment="1" applyProtection="1">
      <alignment vertical="center"/>
    </xf>
    <xf numFmtId="168" fontId="5" fillId="0" borderId="76" xfId="0" applyNumberFormat="1" applyFont="1" applyFill="1" applyBorder="1" applyAlignment="1" applyProtection="1">
      <alignment vertical="center"/>
    </xf>
    <xf numFmtId="168" fontId="5" fillId="0" borderId="62" xfId="0" applyNumberFormat="1" applyFont="1" applyFill="1" applyBorder="1" applyAlignment="1" applyProtection="1">
      <alignment vertical="center"/>
    </xf>
    <xf numFmtId="169" fontId="3" fillId="0" borderId="76" xfId="0" applyNumberFormat="1" applyFont="1" applyFill="1" applyBorder="1" applyAlignment="1" applyProtection="1">
      <alignment vertical="center"/>
    </xf>
    <xf numFmtId="169" fontId="3" fillId="0" borderId="62" xfId="0" applyNumberFormat="1" applyFont="1" applyFill="1" applyBorder="1" applyAlignment="1" applyProtection="1">
      <alignment vertical="center"/>
    </xf>
    <xf numFmtId="0" fontId="5" fillId="0" borderId="76" xfId="0" applyFont="1" applyFill="1" applyBorder="1" applyAlignment="1">
      <alignment vertical="center" wrapText="1"/>
    </xf>
    <xf numFmtId="0" fontId="18" fillId="0" borderId="76" xfId="0" applyFont="1" applyFill="1" applyBorder="1" applyAlignment="1">
      <alignment vertical="center" wrapText="1"/>
    </xf>
    <xf numFmtId="0" fontId="18" fillId="0" borderId="62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  <xf numFmtId="168" fontId="5" fillId="0" borderId="76" xfId="0" applyNumberFormat="1" applyFont="1" applyFill="1" applyBorder="1" applyAlignment="1" applyProtection="1">
      <alignment vertical="center" wrapText="1"/>
    </xf>
    <xf numFmtId="168" fontId="5" fillId="0" borderId="62" xfId="0" applyNumberFormat="1" applyFont="1" applyFill="1" applyBorder="1" applyAlignment="1" applyProtection="1">
      <alignment vertical="center" wrapText="1"/>
    </xf>
    <xf numFmtId="0" fontId="3" fillId="0" borderId="92" xfId="0" applyNumberFormat="1" applyFont="1" applyFill="1" applyBorder="1" applyAlignment="1">
      <alignment vertical="center" wrapText="1"/>
    </xf>
    <xf numFmtId="0" fontId="3" fillId="0" borderId="44" xfId="0" applyNumberFormat="1" applyFont="1" applyFill="1" applyBorder="1" applyAlignment="1">
      <alignment vertical="center" wrapText="1"/>
    </xf>
    <xf numFmtId="0" fontId="3" fillId="0" borderId="27" xfId="0" applyNumberFormat="1" applyFont="1" applyFill="1" applyBorder="1" applyAlignment="1">
      <alignment vertical="center" wrapText="1"/>
    </xf>
    <xf numFmtId="0" fontId="3" fillId="0" borderId="21" xfId="0" applyNumberFormat="1" applyFont="1" applyFill="1" applyBorder="1" applyAlignment="1">
      <alignment vertical="center" wrapText="1"/>
    </xf>
    <xf numFmtId="0" fontId="3" fillId="0" borderId="81" xfId="0" applyNumberFormat="1" applyFont="1" applyFill="1" applyBorder="1" applyAlignment="1">
      <alignment vertical="center" wrapText="1"/>
    </xf>
    <xf numFmtId="0" fontId="3" fillId="0" borderId="45" xfId="0" applyNumberFormat="1" applyFont="1" applyFill="1" applyBorder="1" applyAlignment="1">
      <alignment vertical="center" wrapText="1"/>
    </xf>
    <xf numFmtId="0" fontId="5" fillId="0" borderId="76" xfId="0" applyNumberFormat="1" applyFont="1" applyFill="1" applyBorder="1" applyAlignment="1">
      <alignment vertical="center" wrapText="1"/>
    </xf>
    <xf numFmtId="0" fontId="5" fillId="0" borderId="62" xfId="0" applyNumberFormat="1" applyFont="1" applyFill="1" applyBorder="1" applyAlignment="1">
      <alignment vertical="center" wrapText="1"/>
    </xf>
    <xf numFmtId="49" fontId="5" fillId="0" borderId="76" xfId="0" applyNumberFormat="1" applyFont="1" applyFill="1" applyBorder="1" applyAlignment="1">
      <alignment vertical="center" wrapText="1"/>
    </xf>
    <xf numFmtId="49" fontId="5" fillId="0" borderId="62" xfId="0" applyNumberFormat="1" applyFont="1" applyFill="1" applyBorder="1" applyAlignment="1">
      <alignment vertical="center" wrapText="1"/>
    </xf>
    <xf numFmtId="165" fontId="3" fillId="0" borderId="81" xfId="0" applyNumberFormat="1" applyFont="1" applyFill="1" applyBorder="1" applyAlignment="1">
      <alignment vertical="center" wrapText="1"/>
    </xf>
    <xf numFmtId="165" fontId="3" fillId="0" borderId="45" xfId="0" applyNumberFormat="1" applyFont="1" applyFill="1" applyBorder="1" applyAlignment="1">
      <alignment vertical="center" wrapText="1"/>
    </xf>
    <xf numFmtId="0" fontId="0" fillId="4" borderId="76" xfId="0" applyFill="1" applyBorder="1" applyAlignment="1"/>
    <xf numFmtId="0" fontId="0" fillId="4" borderId="62" xfId="0" applyFill="1" applyBorder="1" applyAlignment="1"/>
    <xf numFmtId="166" fontId="5" fillId="0" borderId="76" xfId="0" applyNumberFormat="1" applyFont="1" applyFill="1" applyBorder="1" applyAlignment="1" applyProtection="1">
      <alignment vertical="center"/>
    </xf>
    <xf numFmtId="166" fontId="5" fillId="0" borderId="62" xfId="0" applyNumberFormat="1" applyFont="1" applyFill="1" applyBorder="1" applyAlignment="1" applyProtection="1">
      <alignment vertical="center"/>
    </xf>
    <xf numFmtId="1" fontId="44" fillId="0" borderId="36" xfId="0" applyNumberFormat="1" applyFont="1" applyFill="1" applyBorder="1" applyAlignment="1">
      <alignment vertical="center"/>
    </xf>
    <xf numFmtId="1" fontId="44" fillId="0" borderId="0" xfId="0" applyNumberFormat="1" applyFont="1" applyFill="1" applyBorder="1" applyAlignment="1">
      <alignment vertical="center"/>
    </xf>
    <xf numFmtId="1" fontId="44" fillId="0" borderId="30" xfId="0" applyNumberFormat="1" applyFont="1" applyFill="1" applyBorder="1" applyAlignment="1">
      <alignment vertical="center"/>
    </xf>
    <xf numFmtId="1" fontId="44" fillId="0" borderId="15" xfId="0" applyNumberFormat="1" applyFont="1" applyFill="1" applyBorder="1" applyAlignment="1">
      <alignment vertical="center"/>
    </xf>
    <xf numFmtId="1" fontId="44" fillId="0" borderId="37" xfId="0" applyNumberFormat="1" applyFont="1" applyFill="1" applyBorder="1" applyAlignment="1">
      <alignment vertical="center"/>
    </xf>
    <xf numFmtId="0" fontId="3" fillId="0" borderId="76" xfId="0" applyFont="1" applyFill="1" applyBorder="1" applyAlignment="1">
      <alignment vertical="center"/>
    </xf>
    <xf numFmtId="0" fontId="3" fillId="0" borderId="3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" fontId="44" fillId="0" borderId="34" xfId="0" applyNumberFormat="1" applyFont="1" applyFill="1" applyBorder="1" applyAlignment="1">
      <alignment vertical="center"/>
    </xf>
    <xf numFmtId="1" fontId="44" fillId="0" borderId="35" xfId="0" applyNumberFormat="1" applyFont="1" applyFill="1" applyBorder="1" applyAlignment="1">
      <alignment vertical="center"/>
    </xf>
    <xf numFmtId="9" fontId="18" fillId="0" borderId="0" xfId="2" applyFont="1" applyFill="1" applyBorder="1" applyAlignment="1">
      <alignment vertical="center" wrapText="1"/>
    </xf>
    <xf numFmtId="9" fontId="18" fillId="0" borderId="30" xfId="2" applyFont="1" applyFill="1" applyBorder="1" applyAlignment="1">
      <alignment vertical="center" wrapText="1"/>
    </xf>
    <xf numFmtId="1" fontId="44" fillId="0" borderId="76" xfId="0" applyNumberFormat="1" applyFont="1" applyFill="1" applyBorder="1" applyAlignment="1">
      <alignment vertical="center"/>
    </xf>
    <xf numFmtId="1" fontId="44" fillId="0" borderId="62" xfId="0" applyNumberFormat="1" applyFont="1" applyFill="1" applyBorder="1" applyAlignment="1">
      <alignment vertical="center"/>
    </xf>
    <xf numFmtId="0" fontId="5" fillId="0" borderId="76" xfId="0" applyNumberFormat="1" applyFont="1" applyFill="1" applyBorder="1" applyAlignment="1" applyProtection="1">
      <alignment vertical="center"/>
    </xf>
    <xf numFmtId="0" fontId="5" fillId="0" borderId="62" xfId="0" applyNumberFormat="1" applyFont="1" applyFill="1" applyBorder="1" applyAlignment="1" applyProtection="1">
      <alignment vertical="center"/>
    </xf>
    <xf numFmtId="169" fontId="8" fillId="10" borderId="76" xfId="0" applyNumberFormat="1" applyFont="1" applyFill="1" applyBorder="1" applyAlignment="1" applyProtection="1">
      <alignment vertical="center"/>
    </xf>
    <xf numFmtId="169" fontId="8" fillId="10" borderId="62" xfId="0" applyNumberFormat="1" applyFont="1" applyFill="1" applyBorder="1" applyAlignment="1" applyProtection="1">
      <alignment vertical="center"/>
    </xf>
    <xf numFmtId="168" fontId="3" fillId="0" borderId="36" xfId="0" applyNumberFormat="1" applyFont="1" applyFill="1" applyBorder="1" applyAlignment="1" applyProtection="1">
      <alignment vertical="center"/>
    </xf>
    <xf numFmtId="168" fontId="3" fillId="0" borderId="0" xfId="0" applyNumberFormat="1" applyFont="1" applyFill="1" applyBorder="1" applyAlignment="1" applyProtection="1">
      <alignment vertical="center"/>
    </xf>
    <xf numFmtId="168" fontId="5" fillId="0" borderId="36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9" fontId="3" fillId="0" borderId="36" xfId="0" applyNumberFormat="1" applyFont="1" applyFill="1" applyBorder="1" applyAlignment="1" applyProtection="1">
      <alignment vertical="center"/>
    </xf>
    <xf numFmtId="0" fontId="5" fillId="0" borderId="36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8" fillId="0" borderId="36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3" fillId="0" borderId="36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68" fontId="5" fillId="0" borderId="36" xfId="0" applyNumberFormat="1" applyFont="1" applyFill="1" applyBorder="1" applyAlignment="1" applyProtection="1">
      <alignment vertical="center" wrapText="1"/>
    </xf>
    <xf numFmtId="168" fontId="5" fillId="0" borderId="0" xfId="0" applyNumberFormat="1" applyFont="1" applyFill="1" applyBorder="1" applyAlignment="1" applyProtection="1">
      <alignment vertical="center" wrapText="1"/>
    </xf>
    <xf numFmtId="0" fontId="3" fillId="0" borderId="36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5" fillId="0" borderId="36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 wrapText="1"/>
    </xf>
    <xf numFmtId="49" fontId="5" fillId="0" borderId="36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165" fontId="3" fillId="0" borderId="36" xfId="0" applyNumberFormat="1" applyFont="1" applyFill="1" applyBorder="1" applyAlignment="1">
      <alignment vertical="center" wrapText="1"/>
    </xf>
    <xf numFmtId="165" fontId="3" fillId="0" borderId="0" xfId="0" applyNumberFormat="1" applyFont="1" applyFill="1" applyBorder="1" applyAlignment="1">
      <alignment vertical="center" wrapText="1"/>
    </xf>
    <xf numFmtId="0" fontId="0" fillId="4" borderId="36" xfId="0" applyFill="1" applyBorder="1" applyAlignment="1"/>
    <xf numFmtId="0" fontId="0" fillId="4" borderId="0" xfId="0" applyFill="1" applyBorder="1" applyAlignment="1"/>
    <xf numFmtId="166" fontId="5" fillId="0" borderId="36" xfId="0" applyNumberFormat="1" applyFont="1" applyFill="1" applyBorder="1" applyAlignment="1" applyProtection="1">
      <alignment vertical="center"/>
    </xf>
    <xf numFmtId="166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1" fontId="5" fillId="0" borderId="0" xfId="0" applyNumberFormat="1" applyFont="1" applyFill="1" applyBorder="1" applyAlignment="1">
      <alignment vertical="center" wrapText="1"/>
    </xf>
    <xf numFmtId="0" fontId="0" fillId="4" borderId="0" xfId="0" applyFill="1" applyBorder="1"/>
    <xf numFmtId="165" fontId="5" fillId="0" borderId="0" xfId="0" applyNumberFormat="1" applyFont="1" applyFill="1" applyBorder="1" applyAlignment="1"/>
    <xf numFmtId="167" fontId="5" fillId="0" borderId="0" xfId="0" applyNumberFormat="1" applyFont="1" applyFill="1" applyBorder="1" applyAlignment="1" applyProtection="1">
      <alignment vertical="center" wrapText="1"/>
    </xf>
    <xf numFmtId="0" fontId="0" fillId="0" borderId="0" xfId="0" applyBorder="1" applyAlignment="1">
      <alignment horizontal="center"/>
    </xf>
    <xf numFmtId="0" fontId="47" fillId="0" borderId="0" xfId="0" applyFont="1" applyFill="1" applyBorder="1"/>
    <xf numFmtId="169" fontId="8" fillId="0" borderId="36" xfId="0" applyNumberFormat="1" applyFont="1" applyFill="1" applyBorder="1" applyAlignment="1" applyProtection="1">
      <alignment vertical="center"/>
    </xf>
    <xf numFmtId="169" fontId="8" fillId="0" borderId="0" xfId="0" applyNumberFormat="1" applyFont="1" applyFill="1" applyBorder="1" applyAlignment="1" applyProtection="1">
      <alignment vertical="center"/>
    </xf>
    <xf numFmtId="0" fontId="3" fillId="0" borderId="51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horizontal="center" vertical="center" wrapText="1"/>
    </xf>
    <xf numFmtId="1" fontId="5" fillId="0" borderId="19" xfId="0" applyNumberFormat="1" applyFont="1" applyFill="1" applyBorder="1" applyAlignment="1">
      <alignment vertical="center" wrapText="1"/>
    </xf>
    <xf numFmtId="167" fontId="5" fillId="0" borderId="19" xfId="0" applyNumberFormat="1" applyFont="1" applyFill="1" applyBorder="1" applyAlignment="1" applyProtection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horizontal="center" vertical="center" wrapText="1"/>
    </xf>
    <xf numFmtId="166" fontId="5" fillId="0" borderId="8" xfId="0" applyNumberFormat="1" applyFont="1" applyFill="1" applyBorder="1" applyAlignment="1">
      <alignment horizontal="center" vertical="center"/>
    </xf>
    <xf numFmtId="166" fontId="5" fillId="0" borderId="9" xfId="0" applyNumberFormat="1" applyFont="1" applyFill="1" applyBorder="1" applyAlignment="1">
      <alignment horizontal="center" vertical="center"/>
    </xf>
    <xf numFmtId="166" fontId="5" fillId="0" borderId="33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left" vertical="center" wrapText="1"/>
    </xf>
    <xf numFmtId="0" fontId="8" fillId="0" borderId="0" xfId="1" applyFont="1" applyFill="1" applyAlignment="1"/>
    <xf numFmtId="168" fontId="3" fillId="0" borderId="8" xfId="0" applyNumberFormat="1" applyFont="1" applyFill="1" applyBorder="1" applyAlignment="1" applyProtection="1">
      <alignment horizontal="center" vertical="center"/>
    </xf>
    <xf numFmtId="168" fontId="3" fillId="0" borderId="9" xfId="0" applyNumberFormat="1" applyFont="1" applyFill="1" applyBorder="1" applyAlignment="1" applyProtection="1">
      <alignment horizontal="center" vertical="center"/>
    </xf>
    <xf numFmtId="168" fontId="3" fillId="0" borderId="33" xfId="0" applyNumberFormat="1" applyFont="1" applyFill="1" applyBorder="1" applyAlignment="1" applyProtection="1">
      <alignment horizontal="center" vertical="center"/>
    </xf>
    <xf numFmtId="168" fontId="3" fillId="0" borderId="67" xfId="0" applyNumberFormat="1" applyFont="1" applyFill="1" applyBorder="1" applyAlignment="1" applyProtection="1">
      <alignment horizontal="center" vertical="center"/>
    </xf>
    <xf numFmtId="168" fontId="5" fillId="0" borderId="80" xfId="0" applyNumberFormat="1" applyFont="1" applyFill="1" applyBorder="1" applyAlignment="1" applyProtection="1">
      <alignment horizontal="center" vertical="center"/>
    </xf>
    <xf numFmtId="168" fontId="5" fillId="0" borderId="54" xfId="0" applyNumberFormat="1" applyFont="1" applyFill="1" applyBorder="1" applyAlignment="1" applyProtection="1">
      <alignment horizontal="center" vertical="center"/>
    </xf>
    <xf numFmtId="168" fontId="5" fillId="0" borderId="88" xfId="0" applyNumberFormat="1" applyFont="1" applyFill="1" applyBorder="1" applyAlignment="1" applyProtection="1">
      <alignment horizontal="center" vertical="center"/>
    </xf>
    <xf numFmtId="168" fontId="5" fillId="0" borderId="67" xfId="0" applyNumberFormat="1" applyFont="1" applyFill="1" applyBorder="1" applyAlignment="1" applyProtection="1">
      <alignment horizontal="center" vertical="center"/>
    </xf>
    <xf numFmtId="0" fontId="3" fillId="0" borderId="86" xfId="0" applyNumberFormat="1" applyFont="1" applyFill="1" applyBorder="1" applyAlignment="1" applyProtection="1">
      <alignment horizontal="center" vertical="center"/>
    </xf>
    <xf numFmtId="169" fontId="3" fillId="0" borderId="86" xfId="0" applyNumberFormat="1" applyFont="1" applyFill="1" applyBorder="1" applyAlignment="1" applyProtection="1">
      <alignment horizontal="center" vertical="center"/>
    </xf>
    <xf numFmtId="169" fontId="3" fillId="0" borderId="77" xfId="0" applyNumberFormat="1" applyFont="1" applyFill="1" applyBorder="1" applyAlignment="1" applyProtection="1">
      <alignment horizontal="center" vertical="center"/>
    </xf>
    <xf numFmtId="169" fontId="3" fillId="0" borderId="87" xfId="0" applyNumberFormat="1" applyFont="1" applyFill="1" applyBorder="1" applyAlignment="1" applyProtection="1">
      <alignment horizontal="center" vertical="center"/>
    </xf>
    <xf numFmtId="169" fontId="3" fillId="0" borderId="34" xfId="0" applyNumberFormat="1" applyFont="1" applyFill="1" applyBorder="1" applyAlignment="1" applyProtection="1">
      <alignment horizontal="center" vertical="center"/>
    </xf>
    <xf numFmtId="169" fontId="3" fillId="0" borderId="67" xfId="0" applyNumberFormat="1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vertical="center" wrapText="1"/>
    </xf>
    <xf numFmtId="49" fontId="3" fillId="0" borderId="42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165" fontId="5" fillId="0" borderId="5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3" fillId="0" borderId="84" xfId="0" applyNumberFormat="1" applyFont="1" applyFill="1" applyBorder="1" applyAlignment="1">
      <alignment horizontal="center" vertical="center" wrapText="1"/>
    </xf>
    <xf numFmtId="0" fontId="3" fillId="0" borderId="84" xfId="0" applyFont="1" applyFill="1" applyBorder="1" applyAlignment="1">
      <alignment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169" fontId="3" fillId="0" borderId="13" xfId="0" applyNumberFormat="1" applyFont="1" applyFill="1" applyBorder="1" applyAlignment="1" applyProtection="1">
      <alignment horizontal="center" vertical="center" wrapText="1"/>
    </xf>
    <xf numFmtId="165" fontId="5" fillId="0" borderId="84" xfId="0" applyNumberFormat="1" applyFont="1" applyFill="1" applyBorder="1" applyAlignment="1" applyProtection="1">
      <alignment horizontal="center" vertical="center"/>
    </xf>
    <xf numFmtId="0" fontId="3" fillId="0" borderId="40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52" xfId="0" applyNumberFormat="1" applyFont="1" applyFill="1" applyBorder="1" applyAlignment="1">
      <alignment vertical="center" wrapText="1"/>
    </xf>
    <xf numFmtId="0" fontId="3" fillId="0" borderId="53" xfId="0" applyNumberFormat="1" applyFont="1" applyFill="1" applyBorder="1" applyAlignment="1">
      <alignment vertical="center" wrapText="1"/>
    </xf>
    <xf numFmtId="0" fontId="3" fillId="0" borderId="85" xfId="0" applyNumberFormat="1" applyFont="1" applyFill="1" applyBorder="1" applyAlignment="1">
      <alignment vertical="center" wrapText="1"/>
    </xf>
    <xf numFmtId="0" fontId="5" fillId="0" borderId="67" xfId="0" applyNumberFormat="1" applyFont="1" applyFill="1" applyBorder="1" applyAlignment="1">
      <alignment vertical="center" wrapText="1"/>
    </xf>
    <xf numFmtId="165" fontId="3" fillId="0" borderId="85" xfId="0" applyNumberFormat="1" applyFont="1" applyFill="1" applyBorder="1" applyAlignment="1">
      <alignment vertical="center" wrapText="1"/>
    </xf>
    <xf numFmtId="1" fontId="5" fillId="0" borderId="8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horizontal="center" vertical="center"/>
    </xf>
    <xf numFmtId="0" fontId="3" fillId="0" borderId="67" xfId="0" applyNumberFormat="1" applyFont="1" applyFill="1" applyBorder="1" applyAlignment="1">
      <alignment vertical="center" wrapText="1"/>
    </xf>
    <xf numFmtId="166" fontId="5" fillId="0" borderId="67" xfId="0" applyNumberFormat="1" applyFont="1" applyFill="1" applyBorder="1" applyAlignment="1" applyProtection="1">
      <alignment horizontal="center" vertical="center"/>
    </xf>
    <xf numFmtId="1" fontId="5" fillId="0" borderId="3" xfId="0" applyNumberFormat="1" applyFont="1" applyFill="1" applyBorder="1" applyAlignment="1" applyProtection="1">
      <alignment horizontal="center" vertical="center"/>
    </xf>
    <xf numFmtId="1" fontId="5" fillId="0" borderId="1" xfId="0" applyNumberFormat="1" applyFont="1" applyFill="1" applyBorder="1" applyAlignment="1" applyProtection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 wrapText="1"/>
    </xf>
    <xf numFmtId="165" fontId="5" fillId="0" borderId="55" xfId="0" applyNumberFormat="1" applyFont="1" applyFill="1" applyBorder="1" applyAlignment="1">
      <alignment horizontal="center" vertical="center" wrapText="1"/>
    </xf>
    <xf numFmtId="165" fontId="5" fillId="0" borderId="19" xfId="0" applyNumberFormat="1" applyFont="1" applyFill="1" applyBorder="1" applyAlignment="1" applyProtection="1">
      <alignment horizontal="center" vertical="center"/>
    </xf>
    <xf numFmtId="1" fontId="5" fillId="0" borderId="7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 applyProtection="1">
      <alignment horizontal="center" vertical="center"/>
    </xf>
    <xf numFmtId="165" fontId="5" fillId="0" borderId="21" xfId="0" applyNumberFormat="1" applyFont="1" applyFill="1" applyBorder="1" applyAlignment="1" applyProtection="1">
      <alignment horizontal="center" vertical="center"/>
    </xf>
    <xf numFmtId="165" fontId="3" fillId="0" borderId="23" xfId="0" applyNumberFormat="1" applyFont="1" applyFill="1" applyBorder="1" applyAlignment="1" applyProtection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18" fillId="0" borderId="32" xfId="0" applyNumberFormat="1" applyFont="1" applyFill="1" applyBorder="1" applyAlignment="1" applyProtection="1">
      <alignment horizontal="center" vertical="center"/>
    </xf>
    <xf numFmtId="169" fontId="5" fillId="0" borderId="32" xfId="0" applyNumberFormat="1" applyFont="1" applyFill="1" applyBorder="1" applyAlignment="1">
      <alignment horizontal="center" vertical="center" wrapText="1"/>
    </xf>
    <xf numFmtId="2" fontId="3" fillId="0" borderId="40" xfId="0" applyNumberFormat="1" applyFont="1" applyFill="1" applyBorder="1" applyAlignment="1">
      <alignment horizontal="center" vertical="center" wrapText="1"/>
    </xf>
    <xf numFmtId="1" fontId="3" fillId="0" borderId="17" xfId="0" applyNumberFormat="1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0" fontId="5" fillId="0" borderId="67" xfId="0" applyNumberFormat="1" applyFont="1" applyFill="1" applyBorder="1" applyAlignment="1" applyProtection="1">
      <alignment vertical="center"/>
    </xf>
    <xf numFmtId="0" fontId="5" fillId="0" borderId="36" xfId="0" applyNumberFormat="1" applyFont="1" applyFill="1" applyBorder="1" applyAlignment="1" applyProtection="1">
      <alignment vertical="center"/>
    </xf>
    <xf numFmtId="168" fontId="3" fillId="0" borderId="4" xfId="0" applyNumberFormat="1" applyFont="1" applyFill="1" applyBorder="1" applyAlignment="1" applyProtection="1">
      <alignment horizontal="center" vertical="center"/>
    </xf>
    <xf numFmtId="0" fontId="5" fillId="0" borderId="28" xfId="0" applyNumberFormat="1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>
      <alignment horizontal="left" vertical="center"/>
    </xf>
    <xf numFmtId="165" fontId="5" fillId="0" borderId="52" xfId="0" applyNumberFormat="1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horizontal="center" vertical="center" wrapText="1"/>
    </xf>
    <xf numFmtId="168" fontId="3" fillId="0" borderId="65" xfId="0" applyNumberFormat="1" applyFont="1" applyFill="1" applyBorder="1" applyAlignment="1" applyProtection="1">
      <alignment horizontal="center" vertical="center"/>
    </xf>
    <xf numFmtId="165" fontId="5" fillId="0" borderId="66" xfId="0" applyNumberFormat="1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1" fontId="5" fillId="0" borderId="58" xfId="0" applyNumberFormat="1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64" fontId="3" fillId="0" borderId="42" xfId="0" applyNumberFormat="1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>
      <alignment horizontal="center" vertical="center" wrapText="1"/>
    </xf>
    <xf numFmtId="1" fontId="5" fillId="0" borderId="42" xfId="0" applyNumberFormat="1" applyFont="1" applyFill="1" applyBorder="1" applyAlignment="1">
      <alignment horizontal="center" vertical="center" wrapText="1"/>
    </xf>
    <xf numFmtId="1" fontId="3" fillId="0" borderId="29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 applyProtection="1">
      <alignment horizontal="center" vertical="center"/>
    </xf>
    <xf numFmtId="169" fontId="3" fillId="0" borderId="23" xfId="0" applyNumberFormat="1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>
      <alignment vertical="center" wrapText="1"/>
    </xf>
    <xf numFmtId="165" fontId="3" fillId="0" borderId="51" xfId="0" applyNumberFormat="1" applyFont="1" applyFill="1" applyBorder="1" applyAlignment="1" applyProtection="1">
      <alignment horizontal="center" vertical="center"/>
    </xf>
    <xf numFmtId="0" fontId="3" fillId="0" borderId="8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169" fontId="5" fillId="0" borderId="33" xfId="0" applyNumberFormat="1" applyFont="1" applyFill="1" applyBorder="1" applyAlignment="1" applyProtection="1">
      <alignment horizontal="center" vertical="center"/>
    </xf>
    <xf numFmtId="0" fontId="5" fillId="0" borderId="58" xfId="0" applyFont="1" applyFill="1" applyBorder="1" applyAlignment="1">
      <alignment horizontal="center" vertical="center" wrapText="1"/>
    </xf>
    <xf numFmtId="165" fontId="5" fillId="0" borderId="36" xfId="0" applyNumberFormat="1" applyFont="1" applyFill="1" applyBorder="1" applyAlignment="1">
      <alignment horizontal="center" vertical="center" wrapText="1"/>
    </xf>
    <xf numFmtId="165" fontId="5" fillId="0" borderId="85" xfId="0" applyNumberFormat="1" applyFont="1" applyFill="1" applyBorder="1" applyAlignment="1">
      <alignment horizontal="center" vertical="center" wrapText="1"/>
    </xf>
    <xf numFmtId="167" fontId="5" fillId="0" borderId="67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vertical="center" wrapText="1"/>
    </xf>
    <xf numFmtId="0" fontId="3" fillId="0" borderId="41" xfId="0" applyFont="1" applyFill="1" applyBorder="1" applyAlignment="1">
      <alignment horizontal="left" vertical="center" wrapText="1"/>
    </xf>
    <xf numFmtId="0" fontId="18" fillId="0" borderId="40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83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horizontal="center" vertical="center" wrapText="1"/>
    </xf>
    <xf numFmtId="167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5" fillId="0" borderId="36" xfId="0" applyFont="1" applyFill="1" applyBorder="1" applyAlignment="1">
      <alignment vertical="center"/>
    </xf>
    <xf numFmtId="0" fontId="55" fillId="0" borderId="0" xfId="0" applyFont="1" applyFill="1" applyBorder="1" applyAlignment="1">
      <alignment vertical="center"/>
    </xf>
    <xf numFmtId="0" fontId="55" fillId="0" borderId="92" xfId="0" applyFont="1" applyFill="1" applyBorder="1" applyAlignment="1">
      <alignment vertical="center"/>
    </xf>
    <xf numFmtId="0" fontId="55" fillId="0" borderId="44" xfId="0" applyFont="1" applyFill="1" applyBorder="1" applyAlignment="1">
      <alignment vertical="center"/>
    </xf>
    <xf numFmtId="0" fontId="56" fillId="0" borderId="0" xfId="0" applyFont="1"/>
    <xf numFmtId="165" fontId="0" fillId="0" borderId="0" xfId="0" applyNumberFormat="1" applyFill="1" applyBorder="1"/>
    <xf numFmtId="0" fontId="5" fillId="4" borderId="0" xfId="0" applyNumberFormat="1" applyFont="1" applyFill="1" applyBorder="1" applyAlignment="1" applyProtection="1">
      <alignment vertical="center"/>
    </xf>
    <xf numFmtId="0" fontId="5" fillId="4" borderId="76" xfId="0" applyNumberFormat="1" applyFont="1" applyFill="1" applyBorder="1" applyAlignment="1" applyProtection="1">
      <alignment vertical="center"/>
    </xf>
    <xf numFmtId="0" fontId="5" fillId="4" borderId="62" xfId="0" applyNumberFormat="1" applyFont="1" applyFill="1" applyBorder="1" applyAlignment="1" applyProtection="1">
      <alignment vertical="center"/>
    </xf>
    <xf numFmtId="49" fontId="5" fillId="0" borderId="36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5" fillId="0" borderId="30" xfId="0" applyNumberFormat="1" applyFont="1" applyFill="1" applyBorder="1" applyAlignment="1" applyProtection="1">
      <alignment horizontal="center" vertical="center"/>
    </xf>
    <xf numFmtId="0" fontId="58" fillId="4" borderId="0" xfId="0" applyNumberFormat="1" applyFont="1" applyFill="1" applyBorder="1" applyAlignment="1" applyProtection="1">
      <alignment vertical="center"/>
    </xf>
    <xf numFmtId="0" fontId="58" fillId="4" borderId="76" xfId="0" applyNumberFormat="1" applyFont="1" applyFill="1" applyBorder="1" applyAlignment="1" applyProtection="1">
      <alignment vertical="center"/>
    </xf>
    <xf numFmtId="0" fontId="58" fillId="4" borderId="62" xfId="0" applyNumberFormat="1" applyFont="1" applyFill="1" applyBorder="1" applyAlignment="1" applyProtection="1">
      <alignment vertical="center"/>
    </xf>
    <xf numFmtId="0" fontId="59" fillId="4" borderId="0" xfId="0" applyFont="1" applyFill="1"/>
    <xf numFmtId="0" fontId="58" fillId="0" borderId="36" xfId="0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 wrapText="1"/>
    </xf>
    <xf numFmtId="0" fontId="58" fillId="0" borderId="76" xfId="0" applyFont="1" applyFill="1" applyBorder="1" applyAlignment="1">
      <alignment vertical="center" wrapText="1"/>
    </xf>
    <xf numFmtId="0" fontId="58" fillId="0" borderId="62" xfId="0" applyFont="1" applyFill="1" applyBorder="1" applyAlignment="1">
      <alignment vertical="center" wrapText="1"/>
    </xf>
    <xf numFmtId="0" fontId="59" fillId="0" borderId="0" xfId="0" applyFont="1"/>
    <xf numFmtId="0" fontId="58" fillId="0" borderId="0" xfId="0" applyNumberFormat="1" applyFont="1" applyFill="1" applyBorder="1" applyAlignment="1" applyProtection="1">
      <alignment vertical="center"/>
    </xf>
    <xf numFmtId="0" fontId="58" fillId="0" borderId="76" xfId="0" applyNumberFormat="1" applyFont="1" applyFill="1" applyBorder="1" applyAlignment="1" applyProtection="1">
      <alignment vertical="center"/>
    </xf>
    <xf numFmtId="0" fontId="58" fillId="0" borderId="62" xfId="0" applyNumberFormat="1" applyFont="1" applyFill="1" applyBorder="1" applyAlignment="1" applyProtection="1">
      <alignment vertical="center"/>
    </xf>
    <xf numFmtId="0" fontId="60" fillId="12" borderId="36" xfId="0" applyFont="1" applyFill="1" applyBorder="1" applyAlignment="1">
      <alignment vertical="center"/>
    </xf>
    <xf numFmtId="0" fontId="60" fillId="12" borderId="0" xfId="0" applyFont="1" applyFill="1" applyBorder="1" applyAlignment="1">
      <alignment vertical="center"/>
    </xf>
    <xf numFmtId="0" fontId="60" fillId="12" borderId="27" xfId="0" applyFont="1" applyFill="1" applyBorder="1" applyAlignment="1">
      <alignment vertical="center"/>
    </xf>
    <xf numFmtId="0" fontId="60" fillId="12" borderId="21" xfId="0" applyFont="1" applyFill="1" applyBorder="1" applyAlignment="1">
      <alignment vertical="center"/>
    </xf>
    <xf numFmtId="0" fontId="59" fillId="12" borderId="0" xfId="0" applyFont="1" applyFill="1"/>
    <xf numFmtId="1" fontId="57" fillId="0" borderId="36" xfId="0" applyNumberFormat="1" applyFont="1" applyFill="1" applyBorder="1" applyAlignment="1">
      <alignment vertical="center"/>
    </xf>
    <xf numFmtId="1" fontId="57" fillId="0" borderId="0" xfId="0" applyNumberFormat="1" applyFont="1" applyFill="1" applyBorder="1" applyAlignment="1">
      <alignment vertical="center"/>
    </xf>
    <xf numFmtId="1" fontId="57" fillId="0" borderId="27" xfId="0" applyNumberFormat="1" applyFont="1" applyFill="1" applyBorder="1" applyAlignment="1">
      <alignment vertical="center"/>
    </xf>
    <xf numFmtId="1" fontId="57" fillId="0" borderId="21" xfId="0" applyNumberFormat="1" applyFont="1" applyFill="1" applyBorder="1" applyAlignment="1">
      <alignment vertical="center"/>
    </xf>
    <xf numFmtId="165" fontId="5" fillId="0" borderId="62" xfId="0" applyNumberFormat="1" applyFont="1" applyFill="1" applyBorder="1" applyAlignment="1">
      <alignment horizontal="center" vertical="center"/>
    </xf>
    <xf numFmtId="165" fontId="5" fillId="0" borderId="67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29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33" xfId="0" applyNumberFormat="1" applyFont="1" applyFill="1" applyBorder="1" applyAlignment="1" applyProtection="1">
      <alignment horizontal="center" vertical="center"/>
    </xf>
    <xf numFmtId="0" fontId="0" fillId="0" borderId="67" xfId="0" applyFont="1" applyFill="1" applyBorder="1" applyAlignment="1"/>
    <xf numFmtId="0" fontId="5" fillId="0" borderId="42" xfId="0" applyFont="1" applyFill="1" applyBorder="1" applyAlignment="1">
      <alignment horizontal="center" vertical="center" wrapText="1"/>
    </xf>
    <xf numFmtId="165" fontId="5" fillId="0" borderId="26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vertical="center"/>
    </xf>
    <xf numFmtId="0" fontId="61" fillId="0" borderId="4" xfId="0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" fontId="3" fillId="0" borderId="53" xfId="0" applyNumberFormat="1" applyFont="1" applyFill="1" applyBorder="1" applyAlignment="1">
      <alignment vertical="center"/>
    </xf>
    <xf numFmtId="0" fontId="61" fillId="0" borderId="12" xfId="0" applyFont="1" applyFill="1" applyBorder="1" applyAlignment="1">
      <alignment horizontal="left" vertical="center" wrapText="1"/>
    </xf>
    <xf numFmtId="1" fontId="3" fillId="0" borderId="38" xfId="0" applyNumberFormat="1" applyFont="1" applyFill="1" applyBorder="1" applyAlignment="1">
      <alignment vertical="center"/>
    </xf>
    <xf numFmtId="1" fontId="3" fillId="0" borderId="24" xfId="0" applyNumberFormat="1" applyFont="1" applyFill="1" applyBorder="1" applyAlignment="1">
      <alignment vertical="center"/>
    </xf>
    <xf numFmtId="1" fontId="3" fillId="0" borderId="67" xfId="0" applyNumberFormat="1" applyFont="1" applyFill="1" applyBorder="1" applyAlignment="1">
      <alignment vertical="center"/>
    </xf>
    <xf numFmtId="0" fontId="61" fillId="0" borderId="32" xfId="0" applyFont="1" applyFill="1" applyBorder="1" applyAlignment="1">
      <alignment horizontal="left" vertical="center" wrapText="1"/>
    </xf>
    <xf numFmtId="169" fontId="3" fillId="0" borderId="48" xfId="0" applyNumberFormat="1" applyFont="1" applyFill="1" applyBorder="1" applyAlignment="1">
      <alignment horizontal="center" vertical="center"/>
    </xf>
    <xf numFmtId="169" fontId="19" fillId="0" borderId="25" xfId="0" applyNumberFormat="1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 applyProtection="1">
      <alignment horizontal="center" vertical="center"/>
    </xf>
    <xf numFmtId="169" fontId="5" fillId="0" borderId="2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6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0" fillId="0" borderId="62" xfId="0" applyFont="1" applyFill="1" applyBorder="1"/>
    <xf numFmtId="0" fontId="0" fillId="0" borderId="0" xfId="0" applyFont="1" applyFill="1"/>
    <xf numFmtId="0" fontId="0" fillId="0" borderId="19" xfId="0" applyFont="1" applyFill="1" applyBorder="1"/>
    <xf numFmtId="0" fontId="0" fillId="0" borderId="0" xfId="0" applyFont="1" applyFill="1" applyBorder="1" applyAlignment="1">
      <alignment horizontal="left" vertical="center"/>
    </xf>
    <xf numFmtId="0" fontId="3" fillId="0" borderId="87" xfId="0" applyFont="1" applyFill="1" applyBorder="1" applyAlignment="1">
      <alignment horizontal="left" vertical="center"/>
    </xf>
    <xf numFmtId="1" fontId="5" fillId="0" borderId="82" xfId="0" applyNumberFormat="1" applyFont="1" applyFill="1" applyBorder="1" applyAlignment="1">
      <alignment horizontal="center" vertical="center" wrapText="1"/>
    </xf>
    <xf numFmtId="1" fontId="5" fillId="0" borderId="74" xfId="0" applyNumberFormat="1" applyFont="1" applyFill="1" applyBorder="1" applyAlignment="1">
      <alignment horizontal="center" vertical="center" wrapText="1"/>
    </xf>
    <xf numFmtId="0" fontId="3" fillId="0" borderId="86" xfId="0" applyNumberFormat="1" applyFont="1" applyFill="1" applyBorder="1" applyAlignment="1">
      <alignment horizontal="center" vertical="center" wrapText="1"/>
    </xf>
    <xf numFmtId="0" fontId="5" fillId="0" borderId="87" xfId="0" applyNumberFormat="1" applyFont="1" applyFill="1" applyBorder="1" applyAlignment="1">
      <alignment horizontal="center" vertical="center" wrapText="1"/>
    </xf>
    <xf numFmtId="1" fontId="5" fillId="0" borderId="43" xfId="0" applyNumberFormat="1" applyFont="1" applyFill="1" applyBorder="1" applyAlignment="1">
      <alignment horizontal="center" vertical="center" wrapText="1"/>
    </xf>
    <xf numFmtId="1" fontId="5" fillId="0" borderId="25" xfId="0" applyNumberFormat="1" applyFont="1" applyFill="1" applyBorder="1" applyAlignment="1">
      <alignment horizontal="center" vertical="center" wrapText="1"/>
    </xf>
    <xf numFmtId="0" fontId="3" fillId="0" borderId="78" xfId="0" applyFont="1" applyFill="1" applyBorder="1" applyAlignment="1">
      <alignment horizontal="left" vertical="center"/>
    </xf>
    <xf numFmtId="0" fontId="22" fillId="0" borderId="53" xfId="0" applyFont="1" applyFill="1" applyBorder="1" applyAlignment="1">
      <alignment vertical="center"/>
    </xf>
    <xf numFmtId="165" fontId="3" fillId="0" borderId="66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165" fontId="3" fillId="0" borderId="22" xfId="0" applyNumberFormat="1" applyFont="1" applyFill="1" applyBorder="1" applyAlignment="1" applyProtection="1">
      <alignment horizontal="center" vertical="center"/>
    </xf>
    <xf numFmtId="165" fontId="3" fillId="0" borderId="21" xfId="0" applyNumberFormat="1" applyFont="1" applyFill="1" applyBorder="1" applyAlignment="1" applyProtection="1">
      <alignment horizontal="center" vertical="center"/>
    </xf>
    <xf numFmtId="169" fontId="3" fillId="0" borderId="4" xfId="0" applyNumberFormat="1" applyFont="1" applyFill="1" applyBorder="1" applyAlignment="1">
      <alignment horizontal="center" vertical="center" wrapText="1"/>
    </xf>
    <xf numFmtId="165" fontId="3" fillId="0" borderId="70" xfId="0" applyNumberFormat="1" applyFont="1" applyFill="1" applyBorder="1" applyAlignment="1" applyProtection="1">
      <alignment horizontal="center" vertical="center"/>
    </xf>
    <xf numFmtId="165" fontId="3" fillId="0" borderId="30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vertical="center" wrapText="1"/>
    </xf>
    <xf numFmtId="167" fontId="5" fillId="0" borderId="19" xfId="0" applyNumberFormat="1" applyFont="1" applyFill="1" applyBorder="1" applyAlignment="1">
      <alignment horizontal="center" vertical="center"/>
    </xf>
    <xf numFmtId="168" fontId="3" fillId="0" borderId="12" xfId="0" applyNumberFormat="1" applyFont="1" applyFill="1" applyBorder="1" applyAlignment="1" applyProtection="1">
      <alignment horizontal="center" vertical="center"/>
    </xf>
    <xf numFmtId="168" fontId="3" fillId="0" borderId="13" xfId="0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32" xfId="0" applyNumberFormat="1" applyFont="1" applyFill="1" applyBorder="1" applyAlignment="1" applyProtection="1">
      <alignment horizontal="center" vertical="center"/>
    </xf>
    <xf numFmtId="49" fontId="5" fillId="0" borderId="38" xfId="0" applyNumberFormat="1" applyFont="1" applyFill="1" applyBorder="1" applyAlignment="1" applyProtection="1">
      <alignment horizontal="center" vertical="center"/>
    </xf>
    <xf numFmtId="0" fontId="5" fillId="0" borderId="51" xfId="0" applyNumberFormat="1" applyFont="1" applyFill="1" applyBorder="1" applyAlignment="1" applyProtection="1">
      <alignment horizontal="center" vertical="center"/>
    </xf>
    <xf numFmtId="167" fontId="5" fillId="0" borderId="19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 applyProtection="1">
      <alignment horizontal="center" vertical="center"/>
    </xf>
    <xf numFmtId="165" fontId="5" fillId="0" borderId="30" xfId="0" applyNumberFormat="1" applyFont="1" applyFill="1" applyBorder="1" applyAlignment="1" applyProtection="1">
      <alignment horizontal="center" vertical="center"/>
    </xf>
    <xf numFmtId="1" fontId="5" fillId="0" borderId="39" xfId="0" applyNumberFormat="1" applyFont="1" applyFill="1" applyBorder="1" applyAlignment="1" applyProtection="1">
      <alignment horizontal="center" vertical="center"/>
    </xf>
    <xf numFmtId="1" fontId="5" fillId="0" borderId="18" xfId="0" applyNumberFormat="1" applyFont="1" applyFill="1" applyBorder="1" applyAlignment="1" applyProtection="1">
      <alignment horizontal="center" vertical="center"/>
    </xf>
    <xf numFmtId="49" fontId="3" fillId="0" borderId="18" xfId="0" applyNumberFormat="1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87" xfId="0" applyNumberFormat="1" applyFont="1" applyFill="1" applyBorder="1" applyAlignment="1" applyProtection="1">
      <alignment horizontal="center" vertical="center"/>
    </xf>
    <xf numFmtId="1" fontId="3" fillId="0" borderId="45" xfId="0" applyNumberFormat="1" applyFont="1" applyFill="1" applyBorder="1" applyAlignment="1">
      <alignment vertical="center"/>
    </xf>
    <xf numFmtId="1" fontId="3" fillId="0" borderId="26" xfId="0" applyNumberFormat="1" applyFont="1" applyFill="1" applyBorder="1" applyAlignment="1">
      <alignment vertical="center"/>
    </xf>
    <xf numFmtId="0" fontId="61" fillId="0" borderId="41" xfId="0" applyFont="1" applyFill="1" applyBorder="1" applyAlignment="1">
      <alignment horizontal="left" vertical="center" wrapText="1"/>
    </xf>
    <xf numFmtId="0" fontId="61" fillId="0" borderId="25" xfId="0" applyFont="1" applyFill="1" applyBorder="1" applyAlignment="1">
      <alignment horizontal="left" vertical="center" wrapText="1"/>
    </xf>
    <xf numFmtId="0" fontId="61" fillId="0" borderId="42" xfId="0" applyFont="1" applyFill="1" applyBorder="1" applyAlignment="1">
      <alignment horizontal="left" vertical="center" wrapText="1"/>
    </xf>
    <xf numFmtId="165" fontId="5" fillId="0" borderId="44" xfId="0" applyNumberFormat="1" applyFont="1" applyFill="1" applyBorder="1" applyAlignment="1" applyProtection="1">
      <alignment horizontal="center" vertical="center"/>
    </xf>
    <xf numFmtId="1" fontId="3" fillId="0" borderId="62" xfId="0" applyNumberFormat="1" applyFont="1" applyFill="1" applyBorder="1" applyAlignment="1">
      <alignment vertical="center"/>
    </xf>
    <xf numFmtId="1" fontId="3" fillId="0" borderId="44" xfId="0" applyNumberFormat="1" applyFont="1" applyFill="1" applyBorder="1" applyAlignment="1">
      <alignment vertical="center"/>
    </xf>
    <xf numFmtId="1" fontId="3" fillId="0" borderId="21" xfId="0" applyNumberFormat="1" applyFont="1" applyFill="1" applyBorder="1" applyAlignment="1">
      <alignment vertical="center"/>
    </xf>
    <xf numFmtId="1" fontId="3" fillId="0" borderId="51" xfId="0" applyNumberFormat="1" applyFont="1" applyFill="1" applyBorder="1" applyAlignment="1">
      <alignment vertical="center"/>
    </xf>
    <xf numFmtId="1" fontId="3" fillId="0" borderId="36" xfId="0" applyNumberFormat="1" applyFont="1" applyFill="1" applyBorder="1" applyAlignment="1">
      <alignment vertical="center"/>
    </xf>
    <xf numFmtId="0" fontId="9" fillId="0" borderId="15" xfId="0" applyFont="1" applyFill="1" applyBorder="1" applyAlignment="1">
      <alignment horizontal="right" vertical="center"/>
    </xf>
    <xf numFmtId="165" fontId="5" fillId="0" borderId="15" xfId="0" applyNumberFormat="1" applyFont="1" applyFill="1" applyBorder="1" applyAlignment="1">
      <alignment horizontal="center" vertical="center" wrapText="1"/>
    </xf>
    <xf numFmtId="1" fontId="5" fillId="0" borderId="15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 applyProtection="1">
      <alignment vertical="center"/>
    </xf>
    <xf numFmtId="49" fontId="18" fillId="0" borderId="35" xfId="0" applyNumberFormat="1" applyFont="1" applyFill="1" applyBorder="1" applyAlignment="1">
      <alignment horizontal="center" vertical="center" wrapText="1"/>
    </xf>
    <xf numFmtId="1" fontId="3" fillId="0" borderId="84" xfId="0" applyNumberFormat="1" applyFont="1" applyFill="1" applyBorder="1" applyAlignment="1">
      <alignment vertical="center"/>
    </xf>
    <xf numFmtId="49" fontId="18" fillId="0" borderId="44" xfId="0" applyNumberFormat="1" applyFont="1" applyFill="1" applyBorder="1" applyAlignment="1">
      <alignment horizontal="center" vertical="center" wrapText="1"/>
    </xf>
    <xf numFmtId="9" fontId="18" fillId="0" borderId="36" xfId="2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8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 applyProtection="1">
      <alignment horizontal="right" vertical="center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left" vertical="center" wrapText="1"/>
    </xf>
    <xf numFmtId="0" fontId="5" fillId="0" borderId="76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6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69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/>
    </xf>
    <xf numFmtId="0" fontId="8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center" vertical="center"/>
    </xf>
    <xf numFmtId="0" fontId="3" fillId="0" borderId="74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wrapText="1"/>
    </xf>
    <xf numFmtId="0" fontId="16" fillId="0" borderId="60" xfId="0" applyFont="1" applyFill="1" applyBorder="1" applyAlignment="1">
      <alignment wrapText="1"/>
    </xf>
    <xf numFmtId="0" fontId="16" fillId="0" borderId="15" xfId="0" applyFont="1" applyFill="1" applyBorder="1" applyAlignment="1">
      <alignment wrapText="1"/>
    </xf>
    <xf numFmtId="0" fontId="16" fillId="0" borderId="37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16" fillId="0" borderId="81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left" vertical="center" wrapText="1"/>
    </xf>
    <xf numFmtId="0" fontId="9" fillId="0" borderId="61" xfId="0" applyFont="1" applyFill="1" applyBorder="1" applyAlignment="1">
      <alignment horizontal="left" vertical="center" wrapText="1"/>
    </xf>
    <xf numFmtId="0" fontId="9" fillId="0" borderId="39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59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8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49" fontId="3" fillId="0" borderId="53" xfId="1" applyNumberFormat="1" applyFont="1" applyFill="1" applyBorder="1" applyAlignment="1" applyProtection="1">
      <alignment horizontal="left" vertical="center" wrapText="1"/>
      <protection locked="0"/>
    </xf>
    <xf numFmtId="0" fontId="16" fillId="0" borderId="27" xfId="0" applyFont="1" applyFill="1" applyBorder="1" applyAlignment="1">
      <alignment horizontal="left" vertical="center" wrapText="1"/>
    </xf>
    <xf numFmtId="0" fontId="16" fillId="0" borderId="43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vertical="center" wrapText="1"/>
    </xf>
    <xf numFmtId="0" fontId="16" fillId="0" borderId="21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wrapText="1"/>
    </xf>
    <xf numFmtId="0" fontId="5" fillId="0" borderId="1" xfId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wrapText="1"/>
    </xf>
    <xf numFmtId="0" fontId="5" fillId="0" borderId="6" xfId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wrapText="1"/>
    </xf>
    <xf numFmtId="49" fontId="3" fillId="0" borderId="83" xfId="1" applyNumberFormat="1" applyFont="1" applyFill="1" applyBorder="1" applyAlignment="1" applyProtection="1">
      <alignment horizontal="left" vertical="center" wrapText="1"/>
      <protection locked="0"/>
    </xf>
    <xf numFmtId="0" fontId="16" fillId="0" borderId="55" xfId="0" applyFont="1" applyFill="1" applyBorder="1" applyAlignment="1">
      <alignment horizontal="left" vertical="center" wrapText="1"/>
    </xf>
    <xf numFmtId="0" fontId="16" fillId="0" borderId="98" xfId="0" applyFont="1" applyFill="1" applyBorder="1" applyAlignment="1">
      <alignment horizontal="left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16" fillId="0" borderId="98" xfId="0" applyFont="1" applyFill="1" applyBorder="1" applyAlignment="1">
      <alignment vertical="center" wrapText="1"/>
    </xf>
    <xf numFmtId="0" fontId="16" fillId="0" borderId="22" xfId="0" applyFont="1" applyFill="1" applyBorder="1" applyAlignment="1">
      <alignment vertical="center" wrapText="1"/>
    </xf>
    <xf numFmtId="49" fontId="5" fillId="0" borderId="7" xfId="1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5" fillId="0" borderId="78" xfId="1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vertical="center" wrapText="1"/>
    </xf>
    <xf numFmtId="0" fontId="16" fillId="0" borderId="96" xfId="0" applyFont="1" applyFill="1" applyBorder="1" applyAlignment="1">
      <alignment vertical="center" wrapText="1"/>
    </xf>
    <xf numFmtId="0" fontId="16" fillId="0" borderId="60" xfId="0" applyFont="1" applyFill="1" applyBorder="1" applyAlignment="1">
      <alignment vertical="center" wrapText="1"/>
    </xf>
    <xf numFmtId="0" fontId="16" fillId="0" borderId="15" xfId="0" applyFont="1" applyFill="1" applyBorder="1" applyAlignment="1">
      <alignment vertical="center" wrapText="1"/>
    </xf>
    <xf numFmtId="0" fontId="16" fillId="0" borderId="59" xfId="0" applyFont="1" applyFill="1" applyBorder="1" applyAlignment="1">
      <alignment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vertical="center" wrapText="1"/>
    </xf>
    <xf numFmtId="0" fontId="16" fillId="0" borderId="60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vertical="center" wrapText="1"/>
    </xf>
    <xf numFmtId="0" fontId="16" fillId="0" borderId="34" xfId="0" applyFont="1" applyFill="1" applyBorder="1" applyAlignment="1">
      <alignment wrapText="1"/>
    </xf>
    <xf numFmtId="0" fontId="16" fillId="0" borderId="96" xfId="0" applyFont="1" applyFill="1" applyBorder="1" applyAlignment="1">
      <alignment wrapText="1"/>
    </xf>
    <xf numFmtId="0" fontId="16" fillId="0" borderId="74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16" fillId="0" borderId="82" xfId="0" applyFont="1" applyFill="1" applyBorder="1" applyAlignment="1">
      <alignment wrapText="1"/>
    </xf>
    <xf numFmtId="0" fontId="16" fillId="0" borderId="59" xfId="0" applyFont="1" applyFill="1" applyBorder="1" applyAlignment="1">
      <alignment wrapText="1"/>
    </xf>
    <xf numFmtId="0" fontId="16" fillId="0" borderId="96" xfId="0" applyFont="1" applyFill="1" applyBorder="1" applyAlignment="1">
      <alignment horizontal="center" vertical="center" wrapText="1"/>
    </xf>
    <xf numFmtId="0" fontId="16" fillId="0" borderId="7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82" xfId="0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49" fontId="5" fillId="0" borderId="97" xfId="0" applyNumberFormat="1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0" fontId="25" fillId="0" borderId="96" xfId="0" applyFont="1" applyFill="1" applyBorder="1" applyAlignment="1">
      <alignment horizontal="center" vertical="center" wrapText="1"/>
    </xf>
    <xf numFmtId="0" fontId="25" fillId="0" borderId="3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82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59" xfId="0" applyFont="1" applyFill="1" applyBorder="1" applyAlignment="1">
      <alignment horizontal="center" vertical="center" wrapText="1"/>
    </xf>
    <xf numFmtId="0" fontId="5" fillId="0" borderId="49" xfId="1" applyFont="1" applyFill="1" applyBorder="1" applyAlignment="1">
      <alignment horizontal="center" vertical="center" wrapText="1"/>
    </xf>
    <xf numFmtId="0" fontId="5" fillId="0" borderId="43" xfId="1" applyFont="1" applyFill="1" applyBorder="1" applyAlignment="1">
      <alignment horizontal="center" vertical="center" wrapText="1"/>
    </xf>
    <xf numFmtId="0" fontId="5" fillId="0" borderId="50" xfId="1" applyFont="1" applyFill="1" applyBorder="1" applyAlignment="1">
      <alignment horizontal="center" vertical="center" wrapText="1"/>
    </xf>
    <xf numFmtId="0" fontId="34" fillId="0" borderId="97" xfId="1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4" borderId="67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5" fillId="4" borderId="76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5" fillId="0" borderId="67" xfId="0" applyFont="1" applyFill="1" applyBorder="1" applyAlignment="1">
      <alignment horizontal="center" vertical="center" wrapText="1"/>
    </xf>
    <xf numFmtId="0" fontId="9" fillId="0" borderId="76" xfId="0" applyFont="1" applyFill="1" applyBorder="1" applyAlignment="1">
      <alignment vertical="center" wrapText="1"/>
    </xf>
    <xf numFmtId="0" fontId="9" fillId="0" borderId="62" xfId="0" applyFont="1" applyFill="1" applyBorder="1" applyAlignment="1">
      <alignment vertical="center" wrapText="1"/>
    </xf>
    <xf numFmtId="0" fontId="5" fillId="0" borderId="67" xfId="0" applyFont="1" applyFill="1" applyBorder="1" applyAlignment="1" applyProtection="1">
      <alignment horizontal="right" vertical="center" wrapText="1"/>
    </xf>
    <xf numFmtId="0" fontId="5" fillId="0" borderId="76" xfId="0" applyFont="1" applyFill="1" applyBorder="1" applyAlignment="1" applyProtection="1">
      <alignment horizontal="right" vertical="center" wrapText="1"/>
    </xf>
    <xf numFmtId="0" fontId="5" fillId="0" borderId="34" xfId="0" applyFont="1" applyFill="1" applyBorder="1" applyAlignment="1">
      <alignment horizontal="right"/>
    </xf>
    <xf numFmtId="0" fontId="22" fillId="0" borderId="34" xfId="0" applyFont="1" applyFill="1" applyBorder="1" applyAlignment="1">
      <alignment horizontal="right"/>
    </xf>
    <xf numFmtId="49" fontId="5" fillId="0" borderId="67" xfId="0" applyNumberFormat="1" applyFont="1" applyFill="1" applyBorder="1" applyAlignment="1">
      <alignment horizontal="center" vertical="center" wrapText="1"/>
    </xf>
    <xf numFmtId="49" fontId="5" fillId="0" borderId="76" xfId="0" applyNumberFormat="1" applyFont="1" applyFill="1" applyBorder="1" applyAlignment="1">
      <alignment horizontal="center" vertical="center" wrapText="1"/>
    </xf>
    <xf numFmtId="49" fontId="5" fillId="0" borderId="62" xfId="0" applyNumberFormat="1" applyFont="1" applyFill="1" applyBorder="1" applyAlignment="1">
      <alignment horizontal="center" vertical="center" wrapText="1"/>
    </xf>
    <xf numFmtId="0" fontId="5" fillId="0" borderId="109" xfId="0" applyFont="1" applyFill="1" applyBorder="1" applyAlignment="1">
      <alignment horizontal="right" vertical="center" wrapText="1"/>
    </xf>
    <xf numFmtId="0" fontId="5" fillId="0" borderId="110" xfId="0" applyFont="1" applyFill="1" applyBorder="1" applyAlignment="1">
      <alignment horizontal="right" vertical="center" wrapText="1"/>
    </xf>
    <xf numFmtId="0" fontId="5" fillId="0" borderId="111" xfId="0" applyFont="1" applyFill="1" applyBorder="1" applyAlignment="1">
      <alignment horizontal="right" vertical="center" wrapText="1"/>
    </xf>
    <xf numFmtId="0" fontId="5" fillId="0" borderId="112" xfId="0" applyFont="1" applyFill="1" applyBorder="1" applyAlignment="1">
      <alignment horizontal="right" vertical="center" wrapText="1"/>
    </xf>
    <xf numFmtId="0" fontId="5" fillId="0" borderId="113" xfId="0" applyFont="1" applyFill="1" applyBorder="1" applyAlignment="1">
      <alignment horizontal="right" vertical="center" wrapText="1"/>
    </xf>
    <xf numFmtId="0" fontId="5" fillId="0" borderId="114" xfId="0" applyFont="1" applyFill="1" applyBorder="1" applyAlignment="1">
      <alignment horizontal="right" vertical="center" wrapText="1"/>
    </xf>
    <xf numFmtId="0" fontId="16" fillId="0" borderId="67" xfId="0" applyFont="1" applyFill="1" applyBorder="1" applyAlignment="1">
      <alignment horizontal="center"/>
    </xf>
    <xf numFmtId="0" fontId="16" fillId="0" borderId="62" xfId="0" applyFont="1" applyFill="1" applyBorder="1" applyAlignment="1">
      <alignment horizontal="center"/>
    </xf>
    <xf numFmtId="49" fontId="3" fillId="0" borderId="67" xfId="0" applyNumberFormat="1" applyFont="1" applyFill="1" applyBorder="1" applyAlignment="1">
      <alignment horizontal="center" vertical="center" wrapText="1"/>
    </xf>
    <xf numFmtId="49" fontId="3" fillId="0" borderId="62" xfId="0" applyNumberFormat="1" applyFont="1" applyFill="1" applyBorder="1" applyAlignment="1">
      <alignment horizontal="center" vertical="center" wrapText="1"/>
    </xf>
    <xf numFmtId="165" fontId="5" fillId="0" borderId="67" xfId="0" applyNumberFormat="1" applyFont="1" applyFill="1" applyBorder="1" applyAlignment="1">
      <alignment horizontal="center"/>
    </xf>
    <xf numFmtId="0" fontId="9" fillId="0" borderId="76" xfId="0" applyFont="1" applyFill="1" applyBorder="1" applyAlignment="1">
      <alignment horizontal="center"/>
    </xf>
    <xf numFmtId="0" fontId="9" fillId="0" borderId="62" xfId="0" applyFont="1" applyFill="1" applyBorder="1" applyAlignment="1">
      <alignment horizontal="center"/>
    </xf>
    <xf numFmtId="0" fontId="5" fillId="3" borderId="67" xfId="0" applyFont="1" applyFill="1" applyBorder="1" applyAlignment="1">
      <alignment horizontal="center" vertical="center"/>
    </xf>
    <xf numFmtId="0" fontId="5" fillId="3" borderId="76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/>
    </xf>
    <xf numFmtId="165" fontId="3" fillId="2" borderId="67" xfId="0" applyNumberFormat="1" applyFont="1" applyFill="1" applyBorder="1" applyAlignment="1" applyProtection="1">
      <alignment horizontal="center" vertical="center" wrapText="1"/>
    </xf>
    <xf numFmtId="165" fontId="3" fillId="2" borderId="76" xfId="0" applyNumberFormat="1" applyFont="1" applyFill="1" applyBorder="1" applyAlignment="1" applyProtection="1">
      <alignment horizontal="center" vertical="center" wrapText="1"/>
    </xf>
    <xf numFmtId="165" fontId="3" fillId="2" borderId="62" xfId="0" applyNumberFormat="1" applyFont="1" applyFill="1" applyBorder="1" applyAlignment="1" applyProtection="1">
      <alignment horizontal="center" vertical="center" wrapText="1"/>
    </xf>
    <xf numFmtId="165" fontId="3" fillId="2" borderId="97" xfId="0" applyNumberFormat="1" applyFont="1" applyFill="1" applyBorder="1" applyAlignment="1" applyProtection="1">
      <alignment horizontal="center" vertical="center"/>
    </xf>
    <xf numFmtId="165" fontId="3" fillId="2" borderId="34" xfId="0" applyNumberFormat="1" applyFont="1" applyFill="1" applyBorder="1" applyAlignment="1" applyProtection="1">
      <alignment horizontal="center" vertical="center"/>
    </xf>
    <xf numFmtId="165" fontId="3" fillId="2" borderId="35" xfId="0" applyNumberFormat="1" applyFont="1" applyFill="1" applyBorder="1" applyAlignment="1" applyProtection="1">
      <alignment horizontal="center" vertical="center"/>
    </xf>
    <xf numFmtId="169" fontId="3" fillId="0" borderId="28" xfId="0" applyNumberFormat="1" applyFont="1" applyFill="1" applyBorder="1" applyAlignment="1" applyProtection="1">
      <alignment horizontal="center" vertical="center" wrapText="1"/>
    </xf>
    <xf numFmtId="169" fontId="3" fillId="0" borderId="20" xfId="0" applyNumberFormat="1" applyFont="1" applyFill="1" applyBorder="1" applyAlignment="1" applyProtection="1">
      <alignment horizontal="center" vertical="center" wrapText="1"/>
    </xf>
    <xf numFmtId="169" fontId="3" fillId="0" borderId="84" xfId="0" applyNumberFormat="1" applyFont="1" applyFill="1" applyBorder="1" applyAlignment="1" applyProtection="1">
      <alignment horizontal="center" vertical="center" wrapText="1"/>
    </xf>
    <xf numFmtId="169" fontId="3" fillId="0" borderId="0" xfId="0" applyNumberFormat="1" applyFont="1" applyFill="1" applyBorder="1" applyAlignment="1" applyProtection="1">
      <alignment horizontal="center" vertical="center" wrapText="1"/>
    </xf>
    <xf numFmtId="169" fontId="3" fillId="0" borderId="30" xfId="0" applyNumberFormat="1" applyFont="1" applyFill="1" applyBorder="1" applyAlignment="1" applyProtection="1">
      <alignment horizontal="center" vertical="center" wrapText="1"/>
    </xf>
    <xf numFmtId="168" fontId="5" fillId="0" borderId="67" xfId="0" applyNumberFormat="1" applyFont="1" applyFill="1" applyBorder="1" applyAlignment="1" applyProtection="1">
      <alignment horizontal="right" vertical="center" wrapText="1"/>
    </xf>
    <xf numFmtId="168" fontId="5" fillId="0" borderId="62" xfId="0" applyNumberFormat="1" applyFont="1" applyFill="1" applyBorder="1" applyAlignment="1" applyProtection="1">
      <alignment horizontal="right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vertical="center" wrapText="1"/>
    </xf>
    <xf numFmtId="0" fontId="5" fillId="0" borderId="97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vertical="center" wrapText="1"/>
    </xf>
    <xf numFmtId="0" fontId="9" fillId="0" borderId="35" xfId="0" applyFont="1" applyFill="1" applyBorder="1" applyAlignment="1">
      <alignment vertical="center" wrapText="1"/>
    </xf>
    <xf numFmtId="0" fontId="5" fillId="0" borderId="76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169" fontId="3" fillId="0" borderId="1" xfId="0" applyNumberFormat="1" applyFont="1" applyFill="1" applyBorder="1" applyAlignment="1" applyProtection="1">
      <alignment horizontal="center" vertical="center" textRotation="90" wrapText="1"/>
    </xf>
    <xf numFmtId="169" fontId="3" fillId="0" borderId="6" xfId="0" applyNumberFormat="1" applyFont="1" applyFill="1" applyBorder="1" applyAlignment="1" applyProtection="1">
      <alignment horizontal="center" vertical="center" textRotation="90" wrapText="1"/>
    </xf>
    <xf numFmtId="0" fontId="18" fillId="0" borderId="67" xfId="0" applyFont="1" applyFill="1" applyBorder="1" applyAlignment="1">
      <alignment horizontal="center" vertical="center" wrapText="1"/>
    </xf>
    <xf numFmtId="169" fontId="3" fillId="0" borderId="97" xfId="0" applyNumberFormat="1" applyFont="1" applyFill="1" applyBorder="1" applyAlignment="1" applyProtection="1">
      <alignment horizontal="center" vertical="center" wrapText="1"/>
    </xf>
    <xf numFmtId="169" fontId="3" fillId="0" borderId="34" xfId="0" applyNumberFormat="1" applyFont="1" applyFill="1" applyBorder="1" applyAlignment="1" applyProtection="1">
      <alignment horizontal="center" vertical="center" wrapText="1"/>
    </xf>
    <xf numFmtId="169" fontId="3" fillId="0" borderId="35" xfId="0" applyNumberFormat="1" applyFont="1" applyFill="1" applyBorder="1" applyAlignment="1" applyProtection="1">
      <alignment horizontal="center" vertical="center" wrapText="1"/>
    </xf>
    <xf numFmtId="169" fontId="3" fillId="0" borderId="36" xfId="0" applyNumberFormat="1" applyFont="1" applyFill="1" applyBorder="1" applyAlignment="1" applyProtection="1">
      <alignment horizontal="center" vertical="center" wrapText="1"/>
    </xf>
    <xf numFmtId="169" fontId="3" fillId="0" borderId="83" xfId="0" applyNumberFormat="1" applyFont="1" applyFill="1" applyBorder="1" applyAlignment="1" applyProtection="1">
      <alignment horizontal="center" vertical="center" wrapText="1"/>
    </xf>
    <xf numFmtId="169" fontId="3" fillId="0" borderId="55" xfId="0" applyNumberFormat="1" applyFont="1" applyFill="1" applyBorder="1" applyAlignment="1" applyProtection="1">
      <alignment horizontal="center" vertical="center" wrapText="1"/>
    </xf>
    <xf numFmtId="169" fontId="3" fillId="0" borderId="22" xfId="0" applyNumberFormat="1" applyFont="1" applyFill="1" applyBorder="1" applyAlignment="1" applyProtection="1">
      <alignment horizontal="center" vertical="center" wrapText="1"/>
    </xf>
    <xf numFmtId="168" fontId="5" fillId="0" borderId="67" xfId="0" applyNumberFormat="1" applyFont="1" applyFill="1" applyBorder="1" applyAlignment="1" applyProtection="1">
      <alignment horizontal="right" vertical="center"/>
    </xf>
    <xf numFmtId="168" fontId="5" fillId="0" borderId="62" xfId="0" applyNumberFormat="1" applyFont="1" applyFill="1" applyBorder="1" applyAlignment="1" applyProtection="1">
      <alignment horizontal="right" vertical="center"/>
    </xf>
    <xf numFmtId="168" fontId="5" fillId="0" borderId="73" xfId="0" applyNumberFormat="1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79" xfId="0" applyFont="1" applyFill="1" applyBorder="1" applyAlignment="1">
      <alignment horizontal="center" vertical="center" wrapText="1"/>
    </xf>
    <xf numFmtId="0" fontId="5" fillId="0" borderId="101" xfId="0" applyFont="1" applyFill="1" applyBorder="1" applyAlignment="1" applyProtection="1">
      <alignment horizontal="right" vertical="center" wrapText="1"/>
    </xf>
    <xf numFmtId="0" fontId="5" fillId="0" borderId="102" xfId="0" applyFont="1" applyFill="1" applyBorder="1" applyAlignment="1" applyProtection="1">
      <alignment horizontal="right" vertical="center" wrapText="1"/>
    </xf>
    <xf numFmtId="0" fontId="5" fillId="0" borderId="103" xfId="0" applyFont="1" applyFill="1" applyBorder="1" applyAlignment="1" applyProtection="1">
      <alignment horizontal="right" vertical="center" wrapText="1"/>
    </xf>
    <xf numFmtId="0" fontId="5" fillId="0" borderId="104" xfId="0" applyFont="1" applyFill="1" applyBorder="1" applyAlignment="1" applyProtection="1">
      <alignment horizontal="right" vertical="center" wrapText="1"/>
    </xf>
    <xf numFmtId="0" fontId="5" fillId="0" borderId="105" xfId="0" applyFont="1" applyFill="1" applyBorder="1" applyAlignment="1" applyProtection="1">
      <alignment horizontal="right" vertical="center" wrapText="1"/>
    </xf>
    <xf numFmtId="0" fontId="3" fillId="0" borderId="106" xfId="0" applyFont="1" applyFill="1" applyBorder="1" applyAlignment="1">
      <alignment horizontal="center" vertical="center" wrapText="1"/>
    </xf>
    <xf numFmtId="0" fontId="3" fillId="0" borderId="107" xfId="0" applyFont="1" applyFill="1" applyBorder="1" applyAlignment="1">
      <alignment horizontal="center" vertical="center" wrapText="1"/>
    </xf>
    <xf numFmtId="0" fontId="3" fillId="0" borderId="108" xfId="0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right"/>
    </xf>
    <xf numFmtId="0" fontId="22" fillId="0" borderId="76" xfId="0" applyFont="1" applyFill="1" applyBorder="1" applyAlignment="1">
      <alignment horizontal="right"/>
    </xf>
    <xf numFmtId="0" fontId="3" fillId="0" borderId="109" xfId="0" applyFont="1" applyFill="1" applyBorder="1" applyAlignment="1">
      <alignment horizontal="center" vertical="center" wrapText="1"/>
    </xf>
    <xf numFmtId="0" fontId="3" fillId="0" borderId="110" xfId="0" applyFont="1" applyFill="1" applyBorder="1" applyAlignment="1">
      <alignment horizontal="center" vertical="center" wrapText="1"/>
    </xf>
    <xf numFmtId="0" fontId="3" fillId="0" borderId="111" xfId="0" applyFont="1" applyFill="1" applyBorder="1" applyAlignment="1">
      <alignment horizontal="center" vertical="center" wrapText="1"/>
    </xf>
    <xf numFmtId="169" fontId="8" fillId="0" borderId="97" xfId="0" applyNumberFormat="1" applyFont="1" applyFill="1" applyBorder="1" applyAlignment="1" applyProtection="1">
      <alignment horizontal="center" vertical="center"/>
    </xf>
    <xf numFmtId="169" fontId="8" fillId="0" borderId="34" xfId="0" applyNumberFormat="1" applyFont="1" applyFill="1" applyBorder="1" applyAlignment="1" applyProtection="1">
      <alignment horizontal="center" vertical="center"/>
    </xf>
    <xf numFmtId="0" fontId="33" fillId="0" borderId="35" xfId="0" applyFont="1" applyFill="1" applyBorder="1" applyAlignment="1">
      <alignment horizontal="center" vertical="center"/>
    </xf>
    <xf numFmtId="169" fontId="3" fillId="0" borderId="4" xfId="0" applyNumberFormat="1" applyFont="1" applyFill="1" applyBorder="1" applyAlignment="1" applyProtection="1">
      <alignment horizontal="center" vertical="center" textRotation="90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169" fontId="3" fillId="0" borderId="7" xfId="0" applyNumberFormat="1" applyFont="1" applyFill="1" applyBorder="1" applyAlignment="1" applyProtection="1">
      <alignment horizontal="center" vertical="center" wrapText="1"/>
    </xf>
    <xf numFmtId="169" fontId="3" fillId="0" borderId="2" xfId="0" applyNumberFormat="1" applyFont="1" applyFill="1" applyBorder="1" applyAlignment="1" applyProtection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textRotation="90" wrapText="1"/>
    </xf>
    <xf numFmtId="0" fontId="3" fillId="0" borderId="6" xfId="0" applyFont="1" applyFill="1" applyBorder="1" applyAlignment="1">
      <alignment horizontal="center" textRotation="90" wrapText="1"/>
    </xf>
    <xf numFmtId="169" fontId="3" fillId="0" borderId="4" xfId="0" applyNumberFormat="1" applyFont="1" applyFill="1" applyBorder="1" applyAlignment="1" applyProtection="1">
      <alignment horizontal="center" textRotation="90" wrapText="1"/>
    </xf>
    <xf numFmtId="0" fontId="3" fillId="0" borderId="11" xfId="0" applyFont="1" applyFill="1" applyBorder="1" applyAlignment="1">
      <alignment horizontal="center" textRotation="90" wrapText="1"/>
    </xf>
    <xf numFmtId="0" fontId="5" fillId="0" borderId="67" xfId="0" applyFont="1" applyFill="1" applyBorder="1" applyAlignment="1">
      <alignment horizontal="right" vertical="center" wrapText="1"/>
    </xf>
    <xf numFmtId="0" fontId="5" fillId="0" borderId="76" xfId="0" applyFont="1" applyFill="1" applyBorder="1" applyAlignment="1">
      <alignment horizontal="right" vertical="center" wrapText="1"/>
    </xf>
    <xf numFmtId="49" fontId="5" fillId="0" borderId="73" xfId="0" applyNumberFormat="1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wrapText="1"/>
    </xf>
    <xf numFmtId="0" fontId="25" fillId="0" borderId="79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169" fontId="3" fillId="0" borderId="92" xfId="0" applyNumberFormat="1" applyFont="1" applyFill="1" applyBorder="1" applyAlignment="1" applyProtection="1">
      <alignment horizontal="center" vertical="center" textRotation="90" wrapText="1"/>
    </xf>
    <xf numFmtId="169" fontId="3" fillId="0" borderId="27" xfId="0" applyNumberFormat="1" applyFont="1" applyFill="1" applyBorder="1" applyAlignment="1" applyProtection="1">
      <alignment horizontal="center" vertical="center" textRotation="90" wrapText="1"/>
    </xf>
    <xf numFmtId="169" fontId="3" fillId="0" borderId="81" xfId="0" applyNumberFormat="1" applyFont="1" applyFill="1" applyBorder="1" applyAlignment="1" applyProtection="1">
      <alignment horizontal="center" vertical="center" textRotation="90" wrapText="1"/>
    </xf>
    <xf numFmtId="0" fontId="3" fillId="0" borderId="7" xfId="0" applyNumberFormat="1" applyFont="1" applyFill="1" applyBorder="1" applyAlignment="1" applyProtection="1">
      <alignment horizontal="center" vertical="center" textRotation="90"/>
    </xf>
    <xf numFmtId="0" fontId="3" fillId="0" borderId="3" xfId="0" applyNumberFormat="1" applyFont="1" applyFill="1" applyBorder="1" applyAlignment="1" applyProtection="1">
      <alignment horizontal="center" vertical="center" textRotation="90"/>
    </xf>
    <xf numFmtId="0" fontId="3" fillId="0" borderId="5" xfId="0" applyNumberFormat="1" applyFont="1" applyFill="1" applyBorder="1" applyAlignment="1" applyProtection="1">
      <alignment horizontal="center" vertical="center" textRotation="90"/>
    </xf>
    <xf numFmtId="169" fontId="3" fillId="0" borderId="3" xfId="0" applyNumberFormat="1" applyFont="1" applyFill="1" applyBorder="1" applyAlignment="1" applyProtection="1">
      <alignment horizontal="center" vertical="center" textRotation="90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69" fontId="3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69" fontId="3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9" fontId="3" fillId="0" borderId="32" xfId="0" applyNumberFormat="1" applyFont="1" applyFill="1" applyBorder="1" applyAlignment="1" applyProtection="1">
      <alignment horizontal="center" vertical="center" wrapText="1"/>
    </xf>
    <xf numFmtId="169" fontId="3" fillId="0" borderId="4" xfId="0" applyNumberFormat="1" applyFont="1" applyFill="1" applyBorder="1" applyAlignment="1" applyProtection="1">
      <alignment horizontal="center" vertical="center" wrapText="1"/>
    </xf>
    <xf numFmtId="169" fontId="3" fillId="0" borderId="11" xfId="0" applyNumberFormat="1" applyFont="1" applyFill="1" applyBorder="1" applyAlignment="1" applyProtection="1">
      <alignment horizontal="center" vertical="center" wrapText="1"/>
    </xf>
    <xf numFmtId="169" fontId="3" fillId="0" borderId="3" xfId="0" applyNumberFormat="1" applyFont="1" applyFill="1" applyBorder="1" applyAlignment="1" applyProtection="1">
      <alignment horizontal="center" textRotation="90" wrapText="1"/>
    </xf>
    <xf numFmtId="169" fontId="3" fillId="0" borderId="5" xfId="0" applyNumberFormat="1" applyFont="1" applyFill="1" applyBorder="1" applyAlignment="1" applyProtection="1">
      <alignment horizontal="center" textRotation="90" wrapText="1"/>
    </xf>
    <xf numFmtId="169" fontId="3" fillId="0" borderId="1" xfId="0" applyNumberFormat="1" applyFont="1" applyFill="1" applyBorder="1" applyAlignment="1" applyProtection="1">
      <alignment horizontal="center" textRotation="90" wrapText="1"/>
    </xf>
    <xf numFmtId="169" fontId="3" fillId="0" borderId="6" xfId="0" applyNumberFormat="1" applyFont="1" applyFill="1" applyBorder="1" applyAlignment="1" applyProtection="1">
      <alignment horizontal="center" textRotation="90" wrapText="1"/>
    </xf>
    <xf numFmtId="0" fontId="9" fillId="0" borderId="35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5" fillId="0" borderId="67" xfId="0" applyNumberFormat="1" applyFont="1" applyFill="1" applyBorder="1" applyAlignment="1" applyProtection="1">
      <alignment horizontal="center" vertical="center"/>
    </xf>
    <xf numFmtId="49" fontId="5" fillId="0" borderId="76" xfId="0" applyNumberFormat="1" applyFont="1" applyFill="1" applyBorder="1" applyAlignment="1" applyProtection="1">
      <alignment horizontal="center" vertical="center"/>
    </xf>
    <xf numFmtId="49" fontId="5" fillId="0" borderId="6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/>
    </xf>
    <xf numFmtId="0" fontId="5" fillId="0" borderId="67" xfId="0" applyFont="1" applyFill="1" applyBorder="1" applyAlignment="1">
      <alignment horizontal="left" vertical="center" wrapText="1"/>
    </xf>
    <xf numFmtId="0" fontId="5" fillId="0" borderId="76" xfId="0" applyFont="1" applyFill="1" applyBorder="1" applyAlignment="1">
      <alignment horizontal="left" vertical="center" wrapText="1"/>
    </xf>
    <xf numFmtId="0" fontId="5" fillId="0" borderId="62" xfId="0" applyFont="1" applyFill="1" applyBorder="1" applyAlignment="1">
      <alignment horizontal="left" vertical="center" wrapText="1"/>
    </xf>
    <xf numFmtId="0" fontId="5" fillId="0" borderId="62" xfId="0" applyFont="1" applyFill="1" applyBorder="1" applyAlignment="1">
      <alignment horizontal="right" vertical="center" wrapText="1"/>
    </xf>
    <xf numFmtId="0" fontId="20" fillId="0" borderId="0" xfId="0" applyFont="1" applyFill="1" applyBorder="1" applyAlignment="1"/>
    <xf numFmtId="0" fontId="5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vertical="center" wrapText="1"/>
    </xf>
    <xf numFmtId="0" fontId="5" fillId="0" borderId="67" xfId="0" applyFont="1" applyFill="1" applyBorder="1" applyAlignment="1">
      <alignment horizontal="center" vertical="center"/>
    </xf>
    <xf numFmtId="0" fontId="5" fillId="0" borderId="76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165" fontId="3" fillId="2" borderId="67" xfId="0" applyNumberFormat="1" applyFont="1" applyFill="1" applyBorder="1" applyAlignment="1" applyProtection="1">
      <alignment horizontal="center" vertical="center"/>
    </xf>
    <xf numFmtId="165" fontId="3" fillId="2" borderId="76" xfId="0" applyNumberFormat="1" applyFont="1" applyFill="1" applyBorder="1" applyAlignment="1" applyProtection="1">
      <alignment horizontal="center" vertical="center"/>
    </xf>
    <xf numFmtId="165" fontId="3" fillId="2" borderId="62" xfId="0" applyNumberFormat="1" applyFont="1" applyFill="1" applyBorder="1" applyAlignment="1" applyProtection="1">
      <alignment horizontal="center" vertical="center"/>
    </xf>
    <xf numFmtId="0" fontId="5" fillId="3" borderId="67" xfId="0" applyFont="1" applyFill="1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165" fontId="5" fillId="0" borderId="25" xfId="0" applyNumberFormat="1" applyFont="1" applyFill="1" applyBorder="1" applyAlignment="1">
      <alignment horizontal="center" vertical="center" wrapText="1"/>
    </xf>
    <xf numFmtId="165" fontId="5" fillId="0" borderId="27" xfId="0" applyNumberFormat="1" applyFont="1" applyFill="1" applyBorder="1" applyAlignment="1">
      <alignment horizontal="center" vertical="center" wrapText="1"/>
    </xf>
    <xf numFmtId="165" fontId="5" fillId="0" borderId="43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/>
    </xf>
    <xf numFmtId="168" fontId="18" fillId="0" borderId="80" xfId="0" applyNumberFormat="1" applyFont="1" applyFill="1" applyBorder="1" applyAlignment="1" applyProtection="1">
      <alignment horizontal="center" vertical="center" wrapText="1"/>
    </xf>
    <xf numFmtId="168" fontId="18" fillId="0" borderId="54" xfId="0" applyNumberFormat="1" applyFont="1" applyFill="1" applyBorder="1" applyAlignment="1" applyProtection="1">
      <alignment horizontal="center" vertical="center" wrapText="1"/>
    </xf>
    <xf numFmtId="0" fontId="9" fillId="0" borderId="88" xfId="0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49" fontId="5" fillId="0" borderId="36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30" xfId="0" applyNumberFormat="1" applyFont="1" applyFill="1" applyBorder="1" applyAlignment="1">
      <alignment horizontal="center" vertical="center" wrapText="1"/>
    </xf>
    <xf numFmtId="49" fontId="5" fillId="0" borderId="99" xfId="0" applyNumberFormat="1" applyFont="1" applyFill="1" applyBorder="1" applyAlignment="1" applyProtection="1">
      <alignment horizontal="right" vertical="center"/>
    </xf>
    <xf numFmtId="0" fontId="9" fillId="0" borderId="100" xfId="0" applyFont="1" applyFill="1" applyBorder="1" applyAlignment="1">
      <alignment horizontal="right" vertical="center"/>
    </xf>
    <xf numFmtId="49" fontId="5" fillId="0" borderId="14" xfId="0" applyNumberFormat="1" applyFont="1" applyFill="1" applyBorder="1" applyAlignment="1" applyProtection="1">
      <alignment horizontal="right" vertical="center"/>
    </xf>
    <xf numFmtId="0" fontId="9" fillId="0" borderId="37" xfId="0" applyFont="1" applyFill="1" applyBorder="1" applyAlignment="1">
      <alignment horizontal="right" vertical="center"/>
    </xf>
    <xf numFmtId="49" fontId="5" fillId="0" borderId="67" xfId="0" applyNumberFormat="1" applyFont="1" applyFill="1" applyBorder="1" applyAlignment="1" applyProtection="1">
      <alignment horizontal="right" vertical="center"/>
    </xf>
    <xf numFmtId="0" fontId="9" fillId="0" borderId="62" xfId="0" applyFont="1" applyFill="1" applyBorder="1" applyAlignment="1">
      <alignment horizontal="right" vertical="center"/>
    </xf>
    <xf numFmtId="0" fontId="1" fillId="0" borderId="0" xfId="0" applyFont="1" applyFill="1" applyBorder="1" applyAlignment="1"/>
    <xf numFmtId="0" fontId="23" fillId="0" borderId="0" xfId="0" applyFont="1" applyFill="1" applyBorder="1" applyAlignment="1"/>
    <xf numFmtId="1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8" fillId="0" borderId="76" xfId="0" applyFont="1" applyFill="1" applyBorder="1" applyAlignment="1">
      <alignment horizontal="center" vertical="center" wrapText="1"/>
    </xf>
    <xf numFmtId="0" fontId="18" fillId="0" borderId="62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 applyProtection="1">
      <alignment horizontal="right" vertical="center" wrapText="1"/>
    </xf>
    <xf numFmtId="0" fontId="5" fillId="0" borderId="67" xfId="0" applyFont="1" applyFill="1" applyBorder="1" applyAlignment="1">
      <alignment horizontal="right" vertical="center"/>
    </xf>
    <xf numFmtId="0" fontId="5" fillId="0" borderId="76" xfId="0" applyFont="1" applyFill="1" applyBorder="1" applyAlignment="1">
      <alignment horizontal="right" vertical="center"/>
    </xf>
    <xf numFmtId="0" fontId="5" fillId="0" borderId="62" xfId="0" applyFont="1" applyFill="1" applyBorder="1" applyAlignment="1">
      <alignment horizontal="right" vertical="center"/>
    </xf>
    <xf numFmtId="165" fontId="5" fillId="0" borderId="67" xfId="0" applyNumberFormat="1" applyFont="1" applyFill="1" applyBorder="1" applyAlignment="1">
      <alignment horizontal="center" vertical="center"/>
    </xf>
    <xf numFmtId="0" fontId="5" fillId="0" borderId="115" xfId="0" applyFont="1" applyFill="1" applyBorder="1" applyAlignment="1">
      <alignment horizontal="right" vertical="center" wrapText="1"/>
    </xf>
    <xf numFmtId="0" fontId="5" fillId="0" borderId="116" xfId="0" applyFont="1" applyFill="1" applyBorder="1" applyAlignment="1">
      <alignment horizontal="right" vertical="center" wrapText="1"/>
    </xf>
    <xf numFmtId="0" fontId="5" fillId="0" borderId="117" xfId="0" applyFont="1" applyFill="1" applyBorder="1" applyAlignment="1">
      <alignment horizontal="right" vertical="center" wrapText="1"/>
    </xf>
    <xf numFmtId="49" fontId="5" fillId="0" borderId="67" xfId="0" applyNumberFormat="1" applyFont="1" applyFill="1" applyBorder="1" applyAlignment="1" applyProtection="1">
      <alignment horizontal="center" vertical="center" wrapText="1"/>
    </xf>
    <xf numFmtId="49" fontId="5" fillId="0" borderId="76" xfId="0" applyNumberFormat="1" applyFont="1" applyFill="1" applyBorder="1" applyAlignment="1" applyProtection="1">
      <alignment horizontal="center" vertical="center" wrapText="1"/>
    </xf>
    <xf numFmtId="49" fontId="5" fillId="0" borderId="6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9" fillId="0" borderId="9" xfId="0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0" fontId="3" fillId="0" borderId="62" xfId="0" applyFont="1" applyFill="1" applyBorder="1" applyAlignment="1">
      <alignment horizontal="right" vertical="center"/>
    </xf>
    <xf numFmtId="9" fontId="18" fillId="0" borderId="67" xfId="2" applyFont="1" applyFill="1" applyBorder="1" applyAlignment="1">
      <alignment horizontal="center" vertical="center" wrapText="1"/>
    </xf>
    <xf numFmtId="9" fontId="18" fillId="0" borderId="76" xfId="2" applyFont="1" applyFill="1" applyBorder="1" applyAlignment="1">
      <alignment horizontal="center" vertical="center" wrapText="1"/>
    </xf>
    <xf numFmtId="9" fontId="18" fillId="0" borderId="62" xfId="2" applyFont="1" applyFill="1" applyBorder="1" applyAlignment="1">
      <alignment horizontal="center" vertical="center" wrapText="1"/>
    </xf>
    <xf numFmtId="49" fontId="18" fillId="0" borderId="67" xfId="0" applyNumberFormat="1" applyFont="1" applyFill="1" applyBorder="1" applyAlignment="1">
      <alignment horizontal="center" vertical="center" wrapText="1"/>
    </xf>
    <xf numFmtId="49" fontId="18" fillId="0" borderId="76" xfId="0" applyNumberFormat="1" applyFont="1" applyFill="1" applyBorder="1" applyAlignment="1">
      <alignment horizontal="center" vertical="center" wrapText="1"/>
    </xf>
    <xf numFmtId="49" fontId="18" fillId="0" borderId="62" xfId="0" applyNumberFormat="1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 wrapText="1"/>
    </xf>
    <xf numFmtId="169" fontId="8" fillId="0" borderId="67" xfId="0" applyNumberFormat="1" applyFont="1" applyFill="1" applyBorder="1" applyAlignment="1" applyProtection="1">
      <alignment horizontal="center" vertical="center"/>
    </xf>
    <xf numFmtId="169" fontId="8" fillId="0" borderId="76" xfId="0" applyNumberFormat="1" applyFont="1" applyFill="1" applyBorder="1" applyAlignment="1" applyProtection="1">
      <alignment horizontal="center" vertical="center"/>
    </xf>
    <xf numFmtId="169" fontId="8" fillId="0" borderId="62" xfId="0" applyNumberFormat="1" applyFont="1" applyFill="1" applyBorder="1" applyAlignment="1" applyProtection="1">
      <alignment horizontal="center" vertical="center"/>
    </xf>
    <xf numFmtId="169" fontId="3" fillId="0" borderId="67" xfId="0" applyNumberFormat="1" applyFont="1" applyFill="1" applyBorder="1" applyAlignment="1" applyProtection="1">
      <alignment horizontal="center" vertical="center" wrapText="1"/>
    </xf>
    <xf numFmtId="169" fontId="3" fillId="0" borderId="76" xfId="0" applyNumberFormat="1" applyFont="1" applyFill="1" applyBorder="1" applyAlignment="1" applyProtection="1">
      <alignment horizontal="center" vertical="center" wrapText="1"/>
    </xf>
    <xf numFmtId="169" fontId="3" fillId="0" borderId="62" xfId="0" applyNumberFormat="1" applyFont="1" applyFill="1" applyBorder="1" applyAlignment="1" applyProtection="1">
      <alignment horizontal="center" vertical="center" wrapText="1"/>
    </xf>
    <xf numFmtId="169" fontId="3" fillId="0" borderId="89" xfId="0" applyNumberFormat="1" applyFont="1" applyFill="1" applyBorder="1" applyAlignment="1" applyProtection="1">
      <alignment horizontal="center" vertical="center" wrapText="1"/>
    </xf>
    <xf numFmtId="168" fontId="5" fillId="0" borderId="67" xfId="0" applyNumberFormat="1" applyFont="1" applyFill="1" applyBorder="1" applyAlignment="1" applyProtection="1">
      <alignment horizontal="center" vertical="center" wrapText="1"/>
    </xf>
    <xf numFmtId="168" fontId="5" fillId="0" borderId="76" xfId="0" applyNumberFormat="1" applyFont="1" applyFill="1" applyBorder="1" applyAlignment="1" applyProtection="1">
      <alignment horizontal="center" vertical="center" wrapText="1"/>
    </xf>
    <xf numFmtId="168" fontId="5" fillId="0" borderId="62" xfId="0" applyNumberFormat="1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/>
    <xf numFmtId="0" fontId="23" fillId="4" borderId="0" xfId="0" applyFont="1" applyFill="1" applyBorder="1" applyAlignment="1"/>
    <xf numFmtId="1" fontId="5" fillId="4" borderId="0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vertical="center"/>
    </xf>
    <xf numFmtId="49" fontId="5" fillId="4" borderId="85" xfId="0" applyNumberFormat="1" applyFont="1" applyFill="1" applyBorder="1" applyAlignment="1" applyProtection="1">
      <alignment horizontal="center" vertical="center"/>
    </xf>
    <xf numFmtId="49" fontId="5" fillId="4" borderId="81" xfId="0" applyNumberFormat="1" applyFont="1" applyFill="1" applyBorder="1" applyAlignment="1" applyProtection="1">
      <alignment horizontal="center" vertical="center"/>
    </xf>
    <xf numFmtId="49" fontId="5" fillId="4" borderId="45" xfId="0" applyNumberFormat="1" applyFont="1" applyFill="1" applyBorder="1" applyAlignment="1" applyProtection="1">
      <alignment horizontal="center" vertical="center"/>
    </xf>
    <xf numFmtId="0" fontId="5" fillId="4" borderId="104" xfId="0" applyFont="1" applyFill="1" applyBorder="1" applyAlignment="1" applyProtection="1">
      <alignment horizontal="right" vertical="center" wrapText="1"/>
    </xf>
    <xf numFmtId="0" fontId="5" fillId="4" borderId="105" xfId="0" applyFont="1" applyFill="1" applyBorder="1" applyAlignment="1" applyProtection="1">
      <alignment horizontal="right" vertical="center" wrapText="1"/>
    </xf>
    <xf numFmtId="165" fontId="5" fillId="4" borderId="25" xfId="0" applyNumberFormat="1" applyFont="1" applyFill="1" applyBorder="1" applyAlignment="1">
      <alignment horizontal="center" vertical="center" wrapText="1"/>
    </xf>
    <xf numFmtId="165" fontId="5" fillId="4" borderId="27" xfId="0" applyNumberFormat="1" applyFont="1" applyFill="1" applyBorder="1" applyAlignment="1">
      <alignment horizontal="center" vertical="center" wrapText="1"/>
    </xf>
    <xf numFmtId="165" fontId="5" fillId="4" borderId="43" xfId="0" applyNumberFormat="1" applyFont="1" applyFill="1" applyBorder="1" applyAlignment="1">
      <alignment horizontal="center" vertical="center" wrapText="1"/>
    </xf>
    <xf numFmtId="0" fontId="20" fillId="4" borderId="0" xfId="0" applyFont="1" applyFill="1" applyBorder="1" applyAlignment="1"/>
    <xf numFmtId="0" fontId="5" fillId="4" borderId="0" xfId="0" applyFont="1" applyFill="1" applyBorder="1" applyAlignment="1" applyProtection="1">
      <alignment horizontal="left" vertical="center"/>
    </xf>
    <xf numFmtId="0" fontId="5" fillId="4" borderId="0" xfId="0" applyFont="1" applyFill="1" applyBorder="1" applyAlignment="1">
      <alignment horizontal="left"/>
    </xf>
    <xf numFmtId="0" fontId="3" fillId="4" borderId="109" xfId="0" applyFont="1" applyFill="1" applyBorder="1" applyAlignment="1">
      <alignment horizontal="center" vertical="center" wrapText="1"/>
    </xf>
    <xf numFmtId="0" fontId="3" fillId="4" borderId="110" xfId="0" applyFont="1" applyFill="1" applyBorder="1" applyAlignment="1">
      <alignment horizontal="center" vertical="center" wrapText="1"/>
    </xf>
    <xf numFmtId="0" fontId="3" fillId="4" borderId="111" xfId="0" applyFont="1" applyFill="1" applyBorder="1" applyAlignment="1">
      <alignment horizontal="center" vertical="center" wrapText="1"/>
    </xf>
    <xf numFmtId="0" fontId="51" fillId="4" borderId="106" xfId="0" applyFont="1" applyFill="1" applyBorder="1" applyAlignment="1">
      <alignment horizontal="center" vertical="center" wrapText="1"/>
    </xf>
    <xf numFmtId="0" fontId="51" fillId="4" borderId="107" xfId="0" applyFont="1" applyFill="1" applyBorder="1" applyAlignment="1">
      <alignment horizontal="center" vertical="center" wrapText="1"/>
    </xf>
    <xf numFmtId="0" fontId="51" fillId="4" borderId="108" xfId="0" applyFont="1" applyFill="1" applyBorder="1" applyAlignment="1">
      <alignment horizontal="center" vertical="center" wrapText="1"/>
    </xf>
    <xf numFmtId="0" fontId="5" fillId="4" borderId="101" xfId="0" applyFont="1" applyFill="1" applyBorder="1" applyAlignment="1" applyProtection="1">
      <alignment horizontal="right" vertical="center" wrapText="1"/>
    </xf>
    <xf numFmtId="0" fontId="5" fillId="4" borderId="102" xfId="0" applyFont="1" applyFill="1" applyBorder="1" applyAlignment="1" applyProtection="1">
      <alignment horizontal="right" vertical="center" wrapText="1"/>
    </xf>
    <xf numFmtId="0" fontId="5" fillId="4" borderId="103" xfId="0" applyFont="1" applyFill="1" applyBorder="1" applyAlignment="1" applyProtection="1">
      <alignment horizontal="right" vertical="center" wrapText="1"/>
    </xf>
    <xf numFmtId="0" fontId="5" fillId="4" borderId="76" xfId="0" applyFont="1" applyFill="1" applyBorder="1" applyAlignment="1">
      <alignment horizontal="right"/>
    </xf>
    <xf numFmtId="0" fontId="22" fillId="4" borderId="76" xfId="0" applyFont="1" applyFill="1" applyBorder="1" applyAlignment="1">
      <alignment horizontal="right"/>
    </xf>
    <xf numFmtId="165" fontId="5" fillId="4" borderId="67" xfId="0" applyNumberFormat="1" applyFont="1" applyFill="1" applyBorder="1" applyAlignment="1">
      <alignment horizontal="center"/>
    </xf>
    <xf numFmtId="0" fontId="9" fillId="4" borderId="76" xfId="0" applyFont="1" applyFill="1" applyBorder="1" applyAlignment="1">
      <alignment horizontal="center"/>
    </xf>
    <xf numFmtId="0" fontId="9" fillId="4" borderId="62" xfId="0" applyFont="1" applyFill="1" applyBorder="1" applyAlignment="1">
      <alignment horizontal="center"/>
    </xf>
    <xf numFmtId="0" fontId="5" fillId="4" borderId="67" xfId="0" applyFont="1" applyFill="1" applyBorder="1" applyAlignment="1">
      <alignment horizontal="right" vertical="center" wrapText="1"/>
    </xf>
    <xf numFmtId="0" fontId="5" fillId="4" borderId="76" xfId="0" applyFont="1" applyFill="1" applyBorder="1" applyAlignment="1">
      <alignment horizontal="right" vertical="center" wrapText="1"/>
    </xf>
    <xf numFmtId="0" fontId="5" fillId="4" borderId="34" xfId="0" applyFont="1" applyFill="1" applyBorder="1" applyAlignment="1">
      <alignment horizontal="right"/>
    </xf>
    <xf numFmtId="0" fontId="22" fillId="4" borderId="34" xfId="0" applyFont="1" applyFill="1" applyBorder="1" applyAlignment="1">
      <alignment horizontal="right"/>
    </xf>
    <xf numFmtId="0" fontId="3" fillId="4" borderId="106" xfId="0" applyFont="1" applyFill="1" applyBorder="1" applyAlignment="1">
      <alignment horizontal="center" vertical="center" wrapText="1"/>
    </xf>
    <xf numFmtId="0" fontId="3" fillId="4" borderId="107" xfId="0" applyFont="1" applyFill="1" applyBorder="1" applyAlignment="1">
      <alignment horizontal="center" vertical="center" wrapText="1"/>
    </xf>
    <xf numFmtId="0" fontId="3" fillId="4" borderId="108" xfId="0" applyFont="1" applyFill="1" applyBorder="1" applyAlignment="1">
      <alignment horizontal="center" vertical="center" wrapText="1"/>
    </xf>
    <xf numFmtId="0" fontId="5" fillId="4" borderId="67" xfId="0" applyFont="1" applyFill="1" applyBorder="1" applyAlignment="1" applyProtection="1">
      <alignment horizontal="right" vertical="center" wrapText="1"/>
    </xf>
    <xf numFmtId="0" fontId="5" fillId="4" borderId="76" xfId="0" applyFont="1" applyFill="1" applyBorder="1" applyAlignment="1" applyProtection="1">
      <alignment horizontal="right" vertical="center" wrapText="1"/>
    </xf>
    <xf numFmtId="49" fontId="5" fillId="4" borderId="67" xfId="0" applyNumberFormat="1" applyFont="1" applyFill="1" applyBorder="1" applyAlignment="1">
      <alignment horizontal="center" vertical="center" wrapText="1"/>
    </xf>
    <xf numFmtId="49" fontId="5" fillId="4" borderId="76" xfId="0" applyNumberFormat="1" applyFont="1" applyFill="1" applyBorder="1" applyAlignment="1">
      <alignment horizontal="center" vertical="center" wrapText="1"/>
    </xf>
    <xf numFmtId="49" fontId="5" fillId="4" borderId="62" xfId="0" applyNumberFormat="1" applyFont="1" applyFill="1" applyBorder="1" applyAlignment="1">
      <alignment horizontal="center" vertical="center" wrapText="1"/>
    </xf>
    <xf numFmtId="0" fontId="5" fillId="4" borderId="109" xfId="0" applyFont="1" applyFill="1" applyBorder="1" applyAlignment="1">
      <alignment horizontal="right" vertical="center" wrapText="1"/>
    </xf>
    <xf numFmtId="0" fontId="5" fillId="4" borderId="110" xfId="0" applyFont="1" applyFill="1" applyBorder="1" applyAlignment="1">
      <alignment horizontal="right" vertical="center" wrapText="1"/>
    </xf>
    <xf numFmtId="0" fontId="5" fillId="4" borderId="111" xfId="0" applyFont="1" applyFill="1" applyBorder="1" applyAlignment="1">
      <alignment horizontal="right" vertical="center" wrapText="1"/>
    </xf>
    <xf numFmtId="0" fontId="5" fillId="4" borderId="112" xfId="0" applyFont="1" applyFill="1" applyBorder="1" applyAlignment="1">
      <alignment horizontal="right" vertical="center" wrapText="1"/>
    </xf>
    <xf numFmtId="0" fontId="5" fillId="4" borderId="113" xfId="0" applyFont="1" applyFill="1" applyBorder="1" applyAlignment="1">
      <alignment horizontal="right" vertical="center" wrapText="1"/>
    </xf>
    <xf numFmtId="0" fontId="5" fillId="4" borderId="114" xfId="0" applyFont="1" applyFill="1" applyBorder="1" applyAlignment="1">
      <alignment horizontal="right" vertical="center" wrapText="1"/>
    </xf>
    <xf numFmtId="0" fontId="5" fillId="4" borderId="67" xfId="0" applyFont="1" applyFill="1" applyBorder="1" applyAlignment="1">
      <alignment horizontal="center" vertical="center" wrapText="1"/>
    </xf>
    <xf numFmtId="0" fontId="9" fillId="4" borderId="76" xfId="0" applyFont="1" applyFill="1" applyBorder="1" applyAlignment="1">
      <alignment vertical="center" wrapText="1"/>
    </xf>
    <xf numFmtId="0" fontId="9" fillId="4" borderId="34" xfId="0" applyFont="1" applyFill="1" applyBorder="1" applyAlignment="1">
      <alignment vertical="center" wrapText="1"/>
    </xf>
    <xf numFmtId="0" fontId="9" fillId="4" borderId="62" xfId="0" applyFont="1" applyFill="1" applyBorder="1" applyAlignment="1">
      <alignment vertical="center" wrapText="1"/>
    </xf>
    <xf numFmtId="0" fontId="5" fillId="4" borderId="76" xfId="0" applyFont="1" applyFill="1" applyBorder="1" applyAlignment="1">
      <alignment horizontal="center" vertical="center" wrapText="1"/>
    </xf>
    <xf numFmtId="0" fontId="5" fillId="4" borderId="62" xfId="0" applyFont="1" applyFill="1" applyBorder="1" applyAlignment="1">
      <alignment horizontal="center" vertical="center" wrapText="1"/>
    </xf>
    <xf numFmtId="165" fontId="3" fillId="4" borderId="97" xfId="0" applyNumberFormat="1" applyFont="1" applyFill="1" applyBorder="1" applyAlignment="1" applyProtection="1">
      <alignment horizontal="center" vertical="center"/>
    </xf>
    <xf numFmtId="165" fontId="3" fillId="4" borderId="34" xfId="0" applyNumberFormat="1" applyFont="1" applyFill="1" applyBorder="1" applyAlignment="1" applyProtection="1">
      <alignment horizontal="center" vertical="center"/>
    </xf>
    <xf numFmtId="165" fontId="3" fillId="4" borderId="35" xfId="0" applyNumberFormat="1" applyFont="1" applyFill="1" applyBorder="1" applyAlignment="1" applyProtection="1">
      <alignment horizontal="center" vertical="center"/>
    </xf>
    <xf numFmtId="0" fontId="16" fillId="4" borderId="67" xfId="0" applyFont="1" applyFill="1" applyBorder="1" applyAlignment="1">
      <alignment horizontal="center"/>
    </xf>
    <xf numFmtId="0" fontId="16" fillId="4" borderId="62" xfId="0" applyFont="1" applyFill="1" applyBorder="1" applyAlignment="1">
      <alignment horizontal="center"/>
    </xf>
    <xf numFmtId="165" fontId="3" fillId="4" borderId="67" xfId="0" applyNumberFormat="1" applyFont="1" applyFill="1" applyBorder="1" applyAlignment="1" applyProtection="1">
      <alignment horizontal="center" vertical="center"/>
    </xf>
    <xf numFmtId="165" fontId="3" fillId="4" borderId="76" xfId="0" applyNumberFormat="1" applyFont="1" applyFill="1" applyBorder="1" applyAlignment="1" applyProtection="1">
      <alignment horizontal="center" vertical="center"/>
    </xf>
    <xf numFmtId="165" fontId="3" fillId="4" borderId="62" xfId="0" applyNumberFormat="1" applyFont="1" applyFill="1" applyBorder="1" applyAlignment="1" applyProtection="1">
      <alignment horizontal="center" vertical="center"/>
    </xf>
    <xf numFmtId="49" fontId="3" fillId="4" borderId="67" xfId="0" applyNumberFormat="1" applyFont="1" applyFill="1" applyBorder="1" applyAlignment="1">
      <alignment horizontal="center" vertical="center" wrapText="1"/>
    </xf>
    <xf numFmtId="49" fontId="3" fillId="4" borderId="62" xfId="0" applyNumberFormat="1" applyFont="1" applyFill="1" applyBorder="1" applyAlignment="1">
      <alignment horizontal="center" vertical="center" wrapText="1"/>
    </xf>
    <xf numFmtId="0" fontId="5" fillId="4" borderId="62" xfId="0" applyFont="1" applyFill="1" applyBorder="1" applyAlignment="1">
      <alignment horizontal="right" vertical="center" wrapText="1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165" fontId="3" fillId="4" borderId="67" xfId="0" applyNumberFormat="1" applyFont="1" applyFill="1" applyBorder="1" applyAlignment="1" applyProtection="1">
      <alignment horizontal="center" vertical="center" wrapText="1"/>
    </xf>
    <xf numFmtId="165" fontId="3" fillId="4" borderId="76" xfId="0" applyNumberFormat="1" applyFont="1" applyFill="1" applyBorder="1" applyAlignment="1" applyProtection="1">
      <alignment horizontal="center" vertical="center" wrapText="1"/>
    </xf>
    <xf numFmtId="165" fontId="3" fillId="4" borderId="62" xfId="0" applyNumberFormat="1" applyFont="1" applyFill="1" applyBorder="1" applyAlignment="1" applyProtection="1">
      <alignment horizontal="center" vertical="center" wrapText="1"/>
    </xf>
    <xf numFmtId="49" fontId="5" fillId="4" borderId="67" xfId="0" applyNumberFormat="1" applyFont="1" applyFill="1" applyBorder="1" applyAlignment="1" applyProtection="1">
      <alignment horizontal="center" vertical="center"/>
    </xf>
    <xf numFmtId="49" fontId="5" fillId="4" borderId="76" xfId="0" applyNumberFormat="1" applyFont="1" applyFill="1" applyBorder="1" applyAlignment="1" applyProtection="1">
      <alignment horizontal="center" vertical="center"/>
    </xf>
    <xf numFmtId="49" fontId="5" fillId="4" borderId="62" xfId="0" applyNumberFormat="1" applyFont="1" applyFill="1" applyBorder="1" applyAlignment="1" applyProtection="1">
      <alignment horizontal="center" vertical="center"/>
    </xf>
    <xf numFmtId="49" fontId="5" fillId="4" borderId="67" xfId="0" applyNumberFormat="1" applyFont="1" applyFill="1" applyBorder="1" applyAlignment="1" applyProtection="1">
      <alignment horizontal="right" vertical="center"/>
    </xf>
    <xf numFmtId="0" fontId="9" fillId="4" borderId="62" xfId="0" applyFont="1" applyFill="1" applyBorder="1" applyAlignment="1">
      <alignment horizontal="right" vertical="center"/>
    </xf>
    <xf numFmtId="0" fontId="5" fillId="4" borderId="97" xfId="0" applyFont="1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49" fontId="5" fillId="4" borderId="36" xfId="0" applyNumberFormat="1" applyFont="1" applyFill="1" applyBorder="1" applyAlignment="1">
      <alignment horizontal="center" vertical="center" wrapText="1"/>
    </xf>
    <xf numFmtId="49" fontId="5" fillId="4" borderId="0" xfId="0" applyNumberFormat="1" applyFont="1" applyFill="1" applyBorder="1" applyAlignment="1">
      <alignment horizontal="center" vertical="center" wrapText="1"/>
    </xf>
    <xf numFmtId="49" fontId="5" fillId="4" borderId="30" xfId="0" applyNumberFormat="1" applyFont="1" applyFill="1" applyBorder="1" applyAlignment="1">
      <alignment horizontal="center" vertical="center" wrapText="1"/>
    </xf>
    <xf numFmtId="49" fontId="5" fillId="4" borderId="99" xfId="0" applyNumberFormat="1" applyFont="1" applyFill="1" applyBorder="1" applyAlignment="1" applyProtection="1">
      <alignment horizontal="right" vertical="center"/>
    </xf>
    <xf numFmtId="0" fontId="9" fillId="4" borderId="100" xfId="0" applyFont="1" applyFill="1" applyBorder="1" applyAlignment="1">
      <alignment horizontal="right" vertical="center"/>
    </xf>
    <xf numFmtId="49" fontId="5" fillId="4" borderId="14" xfId="0" applyNumberFormat="1" applyFont="1" applyFill="1" applyBorder="1" applyAlignment="1" applyProtection="1">
      <alignment horizontal="right" vertical="center"/>
    </xf>
    <xf numFmtId="0" fontId="9" fillId="4" borderId="37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168" fontId="5" fillId="4" borderId="41" xfId="0" applyNumberFormat="1" applyFont="1" applyFill="1" applyBorder="1" applyAlignment="1" applyProtection="1">
      <alignment horizontal="right" vertical="center" wrapText="1"/>
    </xf>
    <xf numFmtId="0" fontId="0" fillId="4" borderId="98" xfId="0" applyFill="1" applyBorder="1" applyAlignment="1">
      <alignment horizontal="right" vertical="center" wrapText="1"/>
    </xf>
    <xf numFmtId="168" fontId="5" fillId="4" borderId="61" xfId="0" applyNumberFormat="1" applyFont="1" applyFill="1" applyBorder="1" applyAlignment="1" applyProtection="1">
      <alignment horizontal="center" vertical="center" wrapText="1"/>
    </xf>
    <xf numFmtId="0" fontId="0" fillId="4" borderId="61" xfId="0" applyFill="1" applyBorder="1" applyAlignment="1">
      <alignment horizontal="center" vertical="center" wrapText="1"/>
    </xf>
    <xf numFmtId="168" fontId="5" fillId="4" borderId="1" xfId="0" applyNumberFormat="1" applyFont="1" applyFill="1" applyBorder="1" applyAlignment="1" applyProtection="1">
      <alignment horizontal="right" vertical="center" wrapText="1"/>
    </xf>
    <xf numFmtId="0" fontId="0" fillId="4" borderId="1" xfId="0" applyFill="1" applyBorder="1" applyAlignment="1">
      <alignment horizontal="right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vertical="center" wrapText="1"/>
    </xf>
    <xf numFmtId="0" fontId="9" fillId="4" borderId="37" xfId="0" applyFont="1" applyFill="1" applyBorder="1" applyAlignment="1">
      <alignment vertical="center" wrapText="1"/>
    </xf>
    <xf numFmtId="168" fontId="5" fillId="4" borderId="67" xfId="0" applyNumberFormat="1" applyFont="1" applyFill="1" applyBorder="1" applyAlignment="1" applyProtection="1">
      <alignment horizontal="right" vertical="center" wrapText="1"/>
    </xf>
    <xf numFmtId="168" fontId="5" fillId="4" borderId="62" xfId="0" applyNumberFormat="1" applyFont="1" applyFill="1" applyBorder="1" applyAlignment="1" applyProtection="1">
      <alignment horizontal="right" vertical="center" wrapText="1"/>
    </xf>
    <xf numFmtId="0" fontId="9" fillId="4" borderId="0" xfId="0" applyFont="1" applyFill="1" applyBorder="1" applyAlignment="1">
      <alignment vertical="center" wrapText="1"/>
    </xf>
    <xf numFmtId="0" fontId="9" fillId="4" borderId="35" xfId="0" applyFont="1" applyFill="1" applyBorder="1" applyAlignment="1">
      <alignment vertical="center" wrapText="1"/>
    </xf>
    <xf numFmtId="0" fontId="18" fillId="4" borderId="67" xfId="0" applyFont="1" applyFill="1" applyBorder="1" applyAlignment="1">
      <alignment horizontal="center" vertical="center" wrapText="1"/>
    </xf>
    <xf numFmtId="0" fontId="18" fillId="4" borderId="76" xfId="0" applyFont="1" applyFill="1" applyBorder="1" applyAlignment="1">
      <alignment horizontal="center" vertical="center" wrapText="1"/>
    </xf>
    <xf numFmtId="0" fontId="18" fillId="4" borderId="62" xfId="0" applyFont="1" applyFill="1" applyBorder="1" applyAlignment="1">
      <alignment horizontal="center" vertical="center" wrapText="1"/>
    </xf>
    <xf numFmtId="168" fontId="5" fillId="4" borderId="67" xfId="0" applyNumberFormat="1" applyFont="1" applyFill="1" applyBorder="1" applyAlignment="1" applyProtection="1">
      <alignment horizontal="right" vertical="center"/>
    </xf>
    <xf numFmtId="168" fontId="5" fillId="4" borderId="62" xfId="0" applyNumberFormat="1" applyFont="1" applyFill="1" applyBorder="1" applyAlignment="1" applyProtection="1">
      <alignment horizontal="right" vertical="center"/>
    </xf>
    <xf numFmtId="49" fontId="5" fillId="4" borderId="73" xfId="0" applyNumberFormat="1" applyFont="1" applyFill="1" applyBorder="1" applyAlignment="1">
      <alignment horizontal="center" vertical="center" wrapText="1"/>
    </xf>
    <xf numFmtId="0" fontId="25" fillId="4" borderId="16" xfId="0" applyFont="1" applyFill="1" applyBorder="1" applyAlignment="1">
      <alignment wrapText="1"/>
    </xf>
    <xf numFmtId="0" fontId="25" fillId="4" borderId="79" xfId="0" applyFont="1" applyFill="1" applyBorder="1" applyAlignment="1">
      <alignment wrapText="1"/>
    </xf>
    <xf numFmtId="0" fontId="5" fillId="4" borderId="67" xfId="0" applyFont="1" applyFill="1" applyBorder="1" applyAlignment="1">
      <alignment horizontal="left" vertical="center" wrapText="1"/>
    </xf>
    <xf numFmtId="0" fontId="5" fillId="4" borderId="76" xfId="0" applyFont="1" applyFill="1" applyBorder="1" applyAlignment="1">
      <alignment horizontal="left" vertical="center" wrapText="1"/>
    </xf>
    <xf numFmtId="0" fontId="5" fillId="4" borderId="62" xfId="0" applyFont="1" applyFill="1" applyBorder="1" applyAlignment="1">
      <alignment horizontal="left" vertical="center" wrapText="1"/>
    </xf>
    <xf numFmtId="168" fontId="18" fillId="4" borderId="80" xfId="0" applyNumberFormat="1" applyFont="1" applyFill="1" applyBorder="1" applyAlignment="1" applyProtection="1">
      <alignment horizontal="center" vertical="center" wrapText="1"/>
    </xf>
    <xf numFmtId="168" fontId="18" fillId="4" borderId="54" xfId="0" applyNumberFormat="1" applyFont="1" applyFill="1" applyBorder="1" applyAlignment="1" applyProtection="1">
      <alignment horizontal="center" vertical="center" wrapText="1"/>
    </xf>
    <xf numFmtId="0" fontId="9" fillId="4" borderId="88" xfId="0" applyFont="1" applyFill="1" applyBorder="1" applyAlignment="1">
      <alignment horizontal="center" vertical="center" wrapText="1"/>
    </xf>
    <xf numFmtId="168" fontId="5" fillId="4" borderId="73" xfId="0" applyNumberFormat="1" applyFont="1" applyFill="1" applyBorder="1" applyAlignment="1" applyProtection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79" xfId="0" applyFont="1" applyFill="1" applyBorder="1" applyAlignment="1">
      <alignment horizontal="center" vertical="center" wrapText="1"/>
    </xf>
    <xf numFmtId="169" fontId="3" fillId="4" borderId="97" xfId="0" applyNumberFormat="1" applyFont="1" applyFill="1" applyBorder="1" applyAlignment="1" applyProtection="1">
      <alignment horizontal="center" vertical="center" wrapText="1"/>
    </xf>
    <xf numFmtId="169" fontId="3" fillId="4" borderId="34" xfId="0" applyNumberFormat="1" applyFont="1" applyFill="1" applyBorder="1" applyAlignment="1" applyProtection="1">
      <alignment horizontal="center" vertical="center" wrapText="1"/>
    </xf>
    <xf numFmtId="169" fontId="3" fillId="4" borderId="35" xfId="0" applyNumberFormat="1" applyFont="1" applyFill="1" applyBorder="1" applyAlignment="1" applyProtection="1">
      <alignment horizontal="center" vertical="center" wrapText="1"/>
    </xf>
    <xf numFmtId="169" fontId="3" fillId="4" borderId="36" xfId="0" applyNumberFormat="1" applyFont="1" applyFill="1" applyBorder="1" applyAlignment="1" applyProtection="1">
      <alignment horizontal="center" vertical="center" wrapText="1"/>
    </xf>
    <xf numFmtId="169" fontId="3" fillId="4" borderId="0" xfId="0" applyNumberFormat="1" applyFont="1" applyFill="1" applyBorder="1" applyAlignment="1" applyProtection="1">
      <alignment horizontal="center" vertical="center" wrapText="1"/>
    </xf>
    <xf numFmtId="169" fontId="3" fillId="4" borderId="30" xfId="0" applyNumberFormat="1" applyFont="1" applyFill="1" applyBorder="1" applyAlignment="1" applyProtection="1">
      <alignment horizontal="center" vertical="center" wrapText="1"/>
    </xf>
    <xf numFmtId="169" fontId="3" fillId="4" borderId="83" xfId="0" applyNumberFormat="1" applyFont="1" applyFill="1" applyBorder="1" applyAlignment="1" applyProtection="1">
      <alignment horizontal="center" vertical="center" wrapText="1"/>
    </xf>
    <xf numFmtId="169" fontId="3" fillId="4" borderId="55" xfId="0" applyNumberFormat="1" applyFont="1" applyFill="1" applyBorder="1" applyAlignment="1" applyProtection="1">
      <alignment horizontal="center" vertical="center" wrapText="1"/>
    </xf>
    <xf numFmtId="169" fontId="3" fillId="4" borderId="22" xfId="0" applyNumberFormat="1" applyFont="1" applyFill="1" applyBorder="1" applyAlignment="1" applyProtection="1">
      <alignment horizontal="center" vertical="center" wrapText="1"/>
    </xf>
    <xf numFmtId="169" fontId="3" fillId="4" borderId="28" xfId="0" applyNumberFormat="1" applyFont="1" applyFill="1" applyBorder="1" applyAlignment="1" applyProtection="1">
      <alignment horizontal="center" vertical="center" wrapText="1"/>
    </xf>
    <xf numFmtId="169" fontId="3" fillId="4" borderId="20" xfId="0" applyNumberFormat="1" applyFont="1" applyFill="1" applyBorder="1" applyAlignment="1" applyProtection="1">
      <alignment horizontal="center" vertical="center" wrapText="1"/>
    </xf>
    <xf numFmtId="169" fontId="3" fillId="4" borderId="84" xfId="0" applyNumberFormat="1" applyFont="1" applyFill="1" applyBorder="1" applyAlignment="1" applyProtection="1">
      <alignment horizontal="center" vertical="center" wrapText="1"/>
    </xf>
    <xf numFmtId="169" fontId="3" fillId="4" borderId="1" xfId="0" applyNumberFormat="1" applyFont="1" applyFill="1" applyBorder="1" applyAlignment="1" applyProtection="1">
      <alignment horizontal="center" vertical="center" textRotation="90" wrapText="1"/>
    </xf>
    <xf numFmtId="0" fontId="9" fillId="4" borderId="1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169" fontId="3" fillId="4" borderId="1" xfId="0" applyNumberFormat="1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9" fontId="3" fillId="4" borderId="3" xfId="0" applyNumberFormat="1" applyFont="1" applyFill="1" applyBorder="1" applyAlignment="1" applyProtection="1">
      <alignment horizontal="center" textRotation="90" wrapText="1"/>
    </xf>
    <xf numFmtId="169" fontId="3" fillId="4" borderId="5" xfId="0" applyNumberFormat="1" applyFont="1" applyFill="1" applyBorder="1" applyAlignment="1" applyProtection="1">
      <alignment horizontal="center" textRotation="90" wrapText="1"/>
    </xf>
    <xf numFmtId="169" fontId="3" fillId="4" borderId="1" xfId="0" applyNumberFormat="1" applyFont="1" applyFill="1" applyBorder="1" applyAlignment="1" applyProtection="1">
      <alignment horizontal="center" textRotation="90" wrapText="1"/>
    </xf>
    <xf numFmtId="169" fontId="3" fillId="4" borderId="6" xfId="0" applyNumberFormat="1" applyFont="1" applyFill="1" applyBorder="1" applyAlignment="1" applyProtection="1">
      <alignment horizontal="center" textRotation="90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9" fontId="3" fillId="4" borderId="6" xfId="0" applyNumberFormat="1" applyFont="1" applyFill="1" applyBorder="1" applyAlignment="1" applyProtection="1">
      <alignment horizontal="center" vertical="center" textRotation="90" wrapText="1"/>
    </xf>
    <xf numFmtId="169" fontId="8" fillId="4" borderId="97" xfId="0" applyNumberFormat="1" applyFont="1" applyFill="1" applyBorder="1" applyAlignment="1" applyProtection="1">
      <alignment horizontal="center" vertical="center"/>
    </xf>
    <xf numFmtId="169" fontId="8" fillId="4" borderId="34" xfId="0" applyNumberFormat="1" applyFont="1" applyFill="1" applyBorder="1" applyAlignment="1" applyProtection="1">
      <alignment horizontal="center" vertical="center"/>
    </xf>
    <xf numFmtId="0" fontId="33" fillId="4" borderId="35" xfId="0" applyFont="1" applyFill="1" applyBorder="1" applyAlignment="1">
      <alignment horizontal="center" vertical="center"/>
    </xf>
    <xf numFmtId="0" fontId="3" fillId="4" borderId="7" xfId="0" applyNumberFormat="1" applyFont="1" applyFill="1" applyBorder="1" applyAlignment="1" applyProtection="1">
      <alignment horizontal="center" vertical="center" textRotation="90"/>
    </xf>
    <xf numFmtId="0" fontId="3" fillId="4" borderId="3" xfId="0" applyNumberFormat="1" applyFont="1" applyFill="1" applyBorder="1" applyAlignment="1" applyProtection="1">
      <alignment horizontal="center" vertical="center" textRotation="90"/>
    </xf>
    <xf numFmtId="0" fontId="3" fillId="4" borderId="5" xfId="0" applyNumberFormat="1" applyFont="1" applyFill="1" applyBorder="1" applyAlignment="1" applyProtection="1">
      <alignment horizontal="center" vertical="center" textRotation="90"/>
    </xf>
    <xf numFmtId="169" fontId="3" fillId="4" borderId="32" xfId="0" applyNumberFormat="1" applyFont="1" applyFill="1" applyBorder="1" applyAlignment="1" applyProtection="1">
      <alignment horizontal="center" vertical="center" wrapText="1"/>
    </xf>
    <xf numFmtId="169" fontId="3" fillId="4" borderId="4" xfId="0" applyNumberFormat="1" applyFont="1" applyFill="1" applyBorder="1" applyAlignment="1" applyProtection="1">
      <alignment horizontal="center" vertical="center" wrapText="1"/>
    </xf>
    <xf numFmtId="169" fontId="3" fillId="4" borderId="11" xfId="0" applyNumberFormat="1" applyFont="1" applyFill="1" applyBorder="1" applyAlignment="1" applyProtection="1">
      <alignment horizontal="center" vertical="center" wrapText="1"/>
    </xf>
    <xf numFmtId="0" fontId="3" fillId="4" borderId="7" xfId="0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169" fontId="3" fillId="4" borderId="92" xfId="0" applyNumberFormat="1" applyFont="1" applyFill="1" applyBorder="1" applyAlignment="1" applyProtection="1">
      <alignment horizontal="center" vertical="center" textRotation="90" wrapText="1"/>
    </xf>
    <xf numFmtId="169" fontId="3" fillId="4" borderId="27" xfId="0" applyNumberFormat="1" applyFont="1" applyFill="1" applyBorder="1" applyAlignment="1" applyProtection="1">
      <alignment horizontal="center" vertical="center" textRotation="90" wrapText="1"/>
    </xf>
    <xf numFmtId="169" fontId="3" fillId="4" borderId="81" xfId="0" applyNumberFormat="1" applyFont="1" applyFill="1" applyBorder="1" applyAlignment="1" applyProtection="1">
      <alignment horizontal="center" vertical="center" textRotation="90" wrapText="1"/>
    </xf>
    <xf numFmtId="169" fontId="3" fillId="4" borderId="7" xfId="0" applyNumberFormat="1" applyFont="1" applyFill="1" applyBorder="1" applyAlignment="1" applyProtection="1">
      <alignment horizontal="center" vertical="center" wrapText="1"/>
    </xf>
    <xf numFmtId="169" fontId="3" fillId="4" borderId="2" xfId="0" applyNumberFormat="1" applyFont="1" applyFill="1" applyBorder="1" applyAlignment="1" applyProtection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169" fontId="3" fillId="4" borderId="3" xfId="0" applyNumberFormat="1" applyFont="1" applyFill="1" applyBorder="1" applyAlignment="1" applyProtection="1">
      <alignment horizontal="center" vertical="center" textRotation="90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69" fontId="3" fillId="4" borderId="1" xfId="0" applyNumberFormat="1" applyFont="1" applyFill="1" applyBorder="1" applyAlignment="1" applyProtection="1">
      <alignment horizontal="center" vertical="center"/>
    </xf>
    <xf numFmtId="169" fontId="3" fillId="4" borderId="4" xfId="0" applyNumberFormat="1" applyFont="1" applyFill="1" applyBorder="1" applyAlignment="1" applyProtection="1">
      <alignment horizontal="center" vertical="center" textRotation="90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textRotation="90" wrapText="1"/>
    </xf>
    <xf numFmtId="0" fontId="3" fillId="4" borderId="6" xfId="0" applyFont="1" applyFill="1" applyBorder="1" applyAlignment="1">
      <alignment horizontal="center" textRotation="90" wrapText="1"/>
    </xf>
    <xf numFmtId="169" fontId="3" fillId="4" borderId="4" xfId="0" applyNumberFormat="1" applyFont="1" applyFill="1" applyBorder="1" applyAlignment="1" applyProtection="1">
      <alignment horizontal="center" textRotation="90" wrapText="1"/>
    </xf>
    <xf numFmtId="0" fontId="3" fillId="4" borderId="11" xfId="0" applyFont="1" applyFill="1" applyBorder="1" applyAlignment="1">
      <alignment horizontal="center" textRotation="90" wrapText="1"/>
    </xf>
    <xf numFmtId="0" fontId="0" fillId="0" borderId="0" xfId="0" applyAlignment="1">
      <alignment horizontal="center"/>
    </xf>
    <xf numFmtId="0" fontId="5" fillId="4" borderId="97" xfId="0" applyFont="1" applyFill="1" applyBorder="1" applyAlignment="1">
      <alignment horizontal="right" vertical="center" wrapText="1"/>
    </xf>
    <xf numFmtId="0" fontId="5" fillId="4" borderId="35" xfId="0" applyFont="1" applyFill="1" applyBorder="1" applyAlignment="1">
      <alignment horizontal="right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wrapText="1"/>
    </xf>
    <xf numFmtId="0" fontId="5" fillId="4" borderId="37" xfId="0" applyFont="1" applyFill="1" applyBorder="1" applyAlignment="1">
      <alignment horizontal="right" vertical="center" wrapText="1"/>
    </xf>
    <xf numFmtId="168" fontId="18" fillId="4" borderId="16" xfId="0" applyNumberFormat="1" applyFont="1" applyFill="1" applyBorder="1" applyAlignment="1" applyProtection="1">
      <alignment horizontal="center" vertical="center" wrapText="1"/>
    </xf>
    <xf numFmtId="168" fontId="5" fillId="4" borderId="37" xfId="0" applyNumberFormat="1" applyFont="1" applyFill="1" applyBorder="1" applyAlignment="1" applyProtection="1">
      <alignment horizontal="right" vertical="center"/>
    </xf>
    <xf numFmtId="168" fontId="41" fillId="4" borderId="67" xfId="0" applyNumberFormat="1" applyFont="1" applyFill="1" applyBorder="1" applyAlignment="1" applyProtection="1">
      <alignment horizontal="right" vertical="center" wrapText="1"/>
    </xf>
    <xf numFmtId="168" fontId="41" fillId="4" borderId="62" xfId="0" applyNumberFormat="1" applyFont="1" applyFill="1" applyBorder="1" applyAlignment="1" applyProtection="1">
      <alignment horizontal="right" vertical="center" wrapText="1"/>
    </xf>
    <xf numFmtId="168" fontId="5" fillId="4" borderId="35" xfId="0" applyNumberFormat="1" applyFont="1" applyFill="1" applyBorder="1" applyAlignment="1" applyProtection="1">
      <alignment horizontal="right" vertical="center" wrapText="1"/>
    </xf>
    <xf numFmtId="0" fontId="9" fillId="4" borderId="30" xfId="0" applyFont="1" applyFill="1" applyBorder="1" applyAlignment="1">
      <alignment vertical="center" wrapText="1"/>
    </xf>
    <xf numFmtId="0" fontId="25" fillId="4" borderId="67" xfId="0" applyFont="1" applyFill="1" applyBorder="1" applyAlignment="1">
      <alignment horizontal="right"/>
    </xf>
    <xf numFmtId="0" fontId="25" fillId="4" borderId="62" xfId="0" applyFont="1" applyFill="1" applyBorder="1" applyAlignment="1">
      <alignment horizontal="right"/>
    </xf>
    <xf numFmtId="165" fontId="3" fillId="4" borderId="15" xfId="0" applyNumberFormat="1" applyFont="1" applyFill="1" applyBorder="1" applyAlignment="1" applyProtection="1">
      <alignment horizontal="center" vertical="center"/>
    </xf>
    <xf numFmtId="0" fontId="16" fillId="4" borderId="1" xfId="0" applyFont="1" applyFill="1" applyBorder="1" applyAlignment="1">
      <alignment horizontal="center"/>
    </xf>
    <xf numFmtId="165" fontId="3" fillId="4" borderId="36" xfId="0" applyNumberFormat="1" applyFont="1" applyFill="1" applyBorder="1" applyAlignment="1" applyProtection="1">
      <alignment horizontal="center" vertical="center"/>
    </xf>
    <xf numFmtId="165" fontId="3" fillId="4" borderId="0" xfId="0" applyNumberFormat="1" applyFont="1" applyFill="1" applyBorder="1" applyAlignment="1" applyProtection="1">
      <alignment horizontal="center" vertical="center"/>
    </xf>
    <xf numFmtId="165" fontId="3" fillId="4" borderId="30" xfId="0" applyNumberFormat="1" applyFont="1" applyFill="1" applyBorder="1" applyAlignment="1" applyProtection="1">
      <alignment horizontal="center" vertical="center"/>
    </xf>
    <xf numFmtId="165" fontId="5" fillId="0" borderId="52" xfId="0" applyNumberFormat="1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 applyProtection="1">
      <alignment horizontal="center" vertical="center"/>
    </xf>
    <xf numFmtId="1" fontId="5" fillId="0" borderId="29" xfId="0" applyNumberFormat="1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vertical="center"/>
    </xf>
    <xf numFmtId="165" fontId="5" fillId="0" borderId="23" xfId="0" applyNumberFormat="1" applyFont="1" applyFill="1" applyBorder="1" applyAlignment="1" applyProtection="1">
      <alignment horizontal="center" vertical="center"/>
    </xf>
    <xf numFmtId="165" fontId="5" fillId="0" borderId="61" xfId="0" applyNumberFormat="1" applyFont="1" applyFill="1" applyBorder="1" applyAlignment="1" applyProtection="1">
      <alignment horizontal="center" vertical="center"/>
    </xf>
    <xf numFmtId="0" fontId="3" fillId="0" borderId="39" xfId="0" applyNumberFormat="1" applyFont="1" applyFill="1" applyBorder="1" applyAlignment="1">
      <alignment horizontal="center" vertical="center" wrapText="1"/>
    </xf>
    <xf numFmtId="0" fontId="3" fillId="0" borderId="42" xfId="0" applyNumberFormat="1" applyFont="1" applyFill="1" applyBorder="1" applyAlignment="1">
      <alignment horizontal="center" vertical="center" wrapText="1"/>
    </xf>
    <xf numFmtId="0" fontId="61" fillId="0" borderId="31" xfId="0" applyFont="1" applyFill="1" applyBorder="1" applyAlignment="1">
      <alignment horizontal="left" vertical="center" wrapText="1"/>
    </xf>
    <xf numFmtId="0" fontId="61" fillId="0" borderId="5" xfId="0" applyFont="1" applyFill="1" applyBorder="1" applyAlignment="1">
      <alignment horizontal="left" vertical="center" wrapText="1"/>
    </xf>
    <xf numFmtId="165" fontId="5" fillId="0" borderId="81" xfId="0" applyNumberFormat="1" applyFont="1" applyFill="1" applyBorder="1" applyAlignment="1" applyProtection="1">
      <alignment horizontal="center" vertical="center"/>
    </xf>
    <xf numFmtId="0" fontId="3" fillId="0" borderId="50" xfId="0" applyNumberFormat="1" applyFont="1" applyFill="1" applyBorder="1" applyAlignment="1">
      <alignment horizontal="center" vertical="center" wrapText="1"/>
    </xf>
    <xf numFmtId="0" fontId="3" fillId="0" borderId="31" xfId="0" applyNumberFormat="1" applyFont="1" applyFill="1" applyBorder="1" applyAlignment="1">
      <alignment horizontal="center" vertical="center" wrapText="1"/>
    </xf>
    <xf numFmtId="0" fontId="61" fillId="0" borderId="48" xfId="0" applyFont="1" applyFill="1" applyBorder="1" applyAlignment="1">
      <alignment horizontal="left" vertical="center" wrapText="1"/>
    </xf>
    <xf numFmtId="0" fontId="0" fillId="0" borderId="35" xfId="0" applyFont="1" applyFill="1" applyBorder="1"/>
    <xf numFmtId="1" fontId="5" fillId="0" borderId="49" xfId="0" applyNumberFormat="1" applyFont="1" applyFill="1" applyBorder="1" applyAlignment="1">
      <alignment horizontal="center" vertical="center"/>
    </xf>
    <xf numFmtId="1" fontId="5" fillId="0" borderId="48" xfId="0" applyNumberFormat="1" applyFont="1" applyFill="1" applyBorder="1" applyAlignment="1">
      <alignment horizontal="center" vertical="center" wrapText="1"/>
    </xf>
    <xf numFmtId="1" fontId="5" fillId="0" borderId="43" xfId="0" applyNumberFormat="1" applyFont="1" applyFill="1" applyBorder="1" applyAlignment="1">
      <alignment horizontal="center" vertical="center"/>
    </xf>
    <xf numFmtId="0" fontId="3" fillId="0" borderId="25" xfId="0" applyNumberFormat="1" applyFont="1" applyFill="1" applyBorder="1" applyAlignment="1" applyProtection="1">
      <alignment horizontal="left" vertical="center"/>
    </xf>
    <xf numFmtId="1" fontId="3" fillId="0" borderId="43" xfId="0" applyNumberFormat="1" applyFont="1" applyFill="1" applyBorder="1" applyAlignment="1">
      <alignment horizontal="center" vertical="center"/>
    </xf>
    <xf numFmtId="0" fontId="3" fillId="0" borderId="31" xfId="0" applyNumberFormat="1" applyFont="1" applyFill="1" applyBorder="1" applyAlignment="1" applyProtection="1">
      <alignment horizontal="left" vertical="center"/>
    </xf>
    <xf numFmtId="1" fontId="3" fillId="0" borderId="50" xfId="0" applyNumberFormat="1" applyFont="1" applyFill="1" applyBorder="1" applyAlignment="1">
      <alignment horizontal="center" vertical="center"/>
    </xf>
    <xf numFmtId="49" fontId="18" fillId="0" borderId="7" xfId="0" applyNumberFormat="1" applyFont="1" applyFill="1" applyBorder="1" applyAlignment="1">
      <alignment horizontal="center" vertical="center" wrapText="1"/>
    </xf>
    <xf numFmtId="49" fontId="3" fillId="0" borderId="32" xfId="0" applyNumberFormat="1" applyFont="1" applyFill="1" applyBorder="1" applyAlignment="1">
      <alignment horizontal="left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49" fontId="18" fillId="0" borderId="32" xfId="0" applyNumberFormat="1" applyFont="1" applyFill="1" applyBorder="1" applyAlignment="1">
      <alignment horizontal="center" vertical="center" wrapText="1"/>
    </xf>
    <xf numFmtId="1" fontId="18" fillId="0" borderId="77" xfId="0" applyNumberFormat="1" applyFont="1" applyFill="1" applyBorder="1" applyAlignment="1">
      <alignment horizontal="center" vertical="center" wrapText="1"/>
    </xf>
    <xf numFmtId="0" fontId="61" fillId="0" borderId="13" xfId="0" applyFont="1" applyFill="1" applyBorder="1" applyAlignment="1">
      <alignment horizontal="left" vertical="center" wrapText="1"/>
    </xf>
    <xf numFmtId="49" fontId="3" fillId="0" borderId="73" xfId="0" applyNumberFormat="1" applyFont="1" applyFill="1" applyBorder="1" applyAlignment="1">
      <alignment horizontal="center" vertical="center" wrapText="1"/>
    </xf>
    <xf numFmtId="0" fontId="61" fillId="0" borderId="79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" fontId="3" fillId="0" borderId="73" xfId="0" applyNumberFormat="1" applyFont="1" applyFill="1" applyBorder="1" applyAlignment="1">
      <alignment horizontal="center" vertical="center"/>
    </xf>
    <xf numFmtId="169" fontId="3" fillId="0" borderId="16" xfId="0" applyNumberFormat="1" applyFont="1" applyFill="1" applyBorder="1" applyAlignment="1">
      <alignment horizontal="center" vertical="center" wrapText="1"/>
    </xf>
    <xf numFmtId="1" fontId="3" fillId="0" borderId="16" xfId="0" applyNumberFormat="1" applyFont="1" applyFill="1" applyBorder="1" applyAlignment="1">
      <alignment horizontal="center" vertical="center"/>
    </xf>
    <xf numFmtId="1" fontId="3" fillId="0" borderId="79" xfId="0" applyNumberFormat="1" applyFont="1" applyFill="1" applyBorder="1" applyAlignment="1">
      <alignment horizontal="center" vertical="center" wrapText="1"/>
    </xf>
    <xf numFmtId="0" fontId="3" fillId="0" borderId="73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3" fillId="0" borderId="79" xfId="0" applyNumberFormat="1" applyFont="1" applyFill="1" applyBorder="1" applyAlignment="1">
      <alignment horizontal="center" vertical="center" wrapText="1"/>
    </xf>
    <xf numFmtId="0" fontId="61" fillId="0" borderId="11" xfId="0" applyFont="1" applyFill="1" applyBorder="1" applyAlignment="1">
      <alignment horizontal="left" vertical="center" wrapText="1"/>
    </xf>
    <xf numFmtId="165" fontId="3" fillId="0" borderId="81" xfId="0" applyNumberFormat="1" applyFont="1" applyFill="1" applyBorder="1" applyAlignment="1" applyProtection="1">
      <alignment horizontal="center" vertical="center"/>
    </xf>
    <xf numFmtId="169" fontId="3" fillId="0" borderId="6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right" vertical="center"/>
    </xf>
    <xf numFmtId="165" fontId="5" fillId="0" borderId="76" xfId="0" applyNumberFormat="1" applyFont="1" applyFill="1" applyBorder="1" applyAlignment="1">
      <alignment horizontal="center" vertical="center" wrapText="1"/>
    </xf>
    <xf numFmtId="49" fontId="5" fillId="0" borderId="67" xfId="0" applyNumberFormat="1" applyFont="1" applyFill="1" applyBorder="1" applyAlignment="1" applyProtection="1">
      <alignment horizontal="right" vertical="center" wrapText="1"/>
    </xf>
    <xf numFmtId="0" fontId="9" fillId="0" borderId="62" xfId="0" applyFont="1" applyFill="1" applyBorder="1" applyAlignment="1">
      <alignment horizontal="right" vertical="center" wrapText="1"/>
    </xf>
    <xf numFmtId="49" fontId="18" fillId="0" borderId="49" xfId="0" applyNumberFormat="1" applyFont="1" applyFill="1" applyBorder="1" applyAlignment="1">
      <alignment horizontal="center" vertical="center" wrapText="1"/>
    </xf>
    <xf numFmtId="49" fontId="18" fillId="0" borderId="48" xfId="0" applyNumberFormat="1" applyFont="1" applyFill="1" applyBorder="1" applyAlignment="1">
      <alignment horizontal="center" vertical="center" wrapText="1"/>
    </xf>
    <xf numFmtId="1" fontId="5" fillId="0" borderId="49" xfId="0" applyNumberFormat="1" applyFont="1" applyFill="1" applyBorder="1" applyAlignment="1">
      <alignment horizontal="center" vertical="center" wrapText="1"/>
    </xf>
    <xf numFmtId="1" fontId="18" fillId="0" borderId="2" xfId="0" applyNumberFormat="1" applyFont="1" applyFill="1" applyBorder="1" applyAlignment="1">
      <alignment horizontal="center" vertical="center" wrapText="1"/>
    </xf>
    <xf numFmtId="1" fontId="5" fillId="0" borderId="41" xfId="0" applyNumberFormat="1" applyFont="1" applyFill="1" applyBorder="1" applyAlignment="1">
      <alignment horizontal="center" vertical="center" wrapText="1"/>
    </xf>
    <xf numFmtId="0" fontId="3" fillId="0" borderId="41" xfId="0" applyNumberFormat="1" applyFont="1" applyFill="1" applyBorder="1" applyAlignment="1">
      <alignment horizontal="center" vertical="center" wrapText="1"/>
    </xf>
    <xf numFmtId="1" fontId="5" fillId="0" borderId="31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 applyProtection="1">
      <alignment horizontal="center" vertical="center"/>
    </xf>
    <xf numFmtId="1" fontId="5" fillId="0" borderId="76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vertical="center" wrapText="1"/>
    </xf>
    <xf numFmtId="168" fontId="3" fillId="0" borderId="41" xfId="0" applyNumberFormat="1" applyFont="1" applyFill="1" applyBorder="1" applyAlignment="1" applyProtection="1">
      <alignment horizontal="center" vertical="center"/>
    </xf>
    <xf numFmtId="1" fontId="5" fillId="0" borderId="17" xfId="0" applyNumberFormat="1" applyFont="1" applyFill="1" applyBorder="1" applyAlignment="1" applyProtection="1">
      <alignment horizontal="center" vertical="center"/>
    </xf>
    <xf numFmtId="169" fontId="5" fillId="0" borderId="25" xfId="0" applyNumberFormat="1" applyFont="1" applyFill="1" applyBorder="1" applyAlignment="1">
      <alignment horizontal="center" vertical="center" wrapText="1"/>
    </xf>
    <xf numFmtId="49" fontId="3" fillId="0" borderId="32" xfId="0" applyNumberFormat="1" applyFont="1" applyFill="1" applyBorder="1" applyAlignment="1">
      <alignment horizontal="center" vertical="center" wrapText="1"/>
    </xf>
    <xf numFmtId="168" fontId="3" fillId="0" borderId="25" xfId="0" applyNumberFormat="1" applyFont="1" applyFill="1" applyBorder="1" applyAlignment="1" applyProtection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3" fillId="0" borderId="25" xfId="0" applyNumberFormat="1" applyFont="1" applyFill="1" applyBorder="1" applyAlignment="1" applyProtection="1">
      <alignment horizontal="center" vertical="center"/>
    </xf>
    <xf numFmtId="168" fontId="3" fillId="0" borderId="42" xfId="0" applyNumberFormat="1" applyFont="1" applyFill="1" applyBorder="1" applyAlignment="1" applyProtection="1">
      <alignment horizontal="center" vertical="center"/>
    </xf>
    <xf numFmtId="169" fontId="5" fillId="0" borderId="16" xfId="0" applyNumberFormat="1" applyFont="1" applyFill="1" applyBorder="1" applyAlignment="1">
      <alignment horizontal="center" vertical="center" wrapText="1"/>
    </xf>
    <xf numFmtId="0" fontId="5" fillId="0" borderId="62" xfId="0" applyNumberFormat="1" applyFont="1" applyFill="1" applyBorder="1" applyAlignment="1" applyProtection="1">
      <alignment horizontal="center" vertical="center"/>
    </xf>
    <xf numFmtId="165" fontId="5" fillId="0" borderId="27" xfId="0" applyNumberFormat="1" applyFont="1" applyFill="1" applyBorder="1" applyAlignment="1" applyProtection="1">
      <alignment horizontal="center" vertical="center"/>
    </xf>
    <xf numFmtId="165" fontId="3" fillId="0" borderId="27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65" fontId="3" fillId="0" borderId="61" xfId="0" applyNumberFormat="1" applyFont="1" applyFill="1" applyBorder="1" applyAlignment="1" applyProtection="1">
      <alignment horizontal="center" vertical="center"/>
    </xf>
    <xf numFmtId="169" fontId="5" fillId="0" borderId="33" xfId="0" applyNumberFormat="1" applyFont="1" applyFill="1" applyBorder="1" applyAlignment="1">
      <alignment horizontal="center" vertical="center"/>
    </xf>
    <xf numFmtId="1" fontId="5" fillId="0" borderId="49" xfId="0" applyNumberFormat="1" applyFont="1" applyFill="1" applyBorder="1" applyAlignment="1" applyProtection="1">
      <alignment horizontal="center" vertical="center"/>
    </xf>
    <xf numFmtId="1" fontId="5" fillId="0" borderId="48" xfId="0" applyNumberFormat="1" applyFont="1" applyFill="1" applyBorder="1" applyAlignment="1" applyProtection="1">
      <alignment horizontal="center" vertical="center"/>
    </xf>
    <xf numFmtId="1" fontId="3" fillId="0" borderId="46" xfId="0" applyNumberFormat="1" applyFont="1" applyFill="1" applyBorder="1" applyAlignment="1">
      <alignment horizontal="center" vertical="center" wrapText="1"/>
    </xf>
    <xf numFmtId="1" fontId="5" fillId="0" borderId="58" xfId="0" applyNumberFormat="1" applyFont="1" applyFill="1" applyBorder="1" applyAlignment="1" applyProtection="1">
      <alignment horizontal="center" vertical="center"/>
    </xf>
    <xf numFmtId="1" fontId="5" fillId="0" borderId="59" xfId="0" applyNumberFormat="1" applyFont="1" applyFill="1" applyBorder="1" applyAlignment="1">
      <alignment horizontal="center" vertical="center"/>
    </xf>
    <xf numFmtId="1" fontId="5" fillId="0" borderId="54" xfId="0" applyNumberFormat="1" applyFont="1" applyFill="1" applyBorder="1" applyAlignment="1">
      <alignment horizontal="center" vertical="center"/>
    </xf>
    <xf numFmtId="1" fontId="5" fillId="0" borderId="60" xfId="0" applyNumberFormat="1" applyFont="1" applyFill="1" applyBorder="1" applyAlignment="1">
      <alignment horizontal="center" vertical="center"/>
    </xf>
    <xf numFmtId="1" fontId="5" fillId="0" borderId="80" xfId="0" applyNumberFormat="1" applyFont="1" applyFill="1" applyBorder="1" applyAlignment="1">
      <alignment horizontal="center" vertical="center" wrapText="1"/>
    </xf>
    <xf numFmtId="1" fontId="5" fillId="0" borderId="88" xfId="0" applyNumberFormat="1" applyFont="1" applyFill="1" applyBorder="1" applyAlignment="1">
      <alignment horizontal="center" vertical="center" wrapText="1"/>
    </xf>
    <xf numFmtId="165" fontId="5" fillId="0" borderId="54" xfId="0" applyNumberFormat="1" applyFont="1" applyFill="1" applyBorder="1" applyAlignment="1">
      <alignment horizontal="center" vertical="center" wrapText="1"/>
    </xf>
    <xf numFmtId="166" fontId="5" fillId="0" borderId="8" xfId="0" applyNumberFormat="1" applyFont="1" applyFill="1" applyBorder="1" applyAlignment="1">
      <alignment horizontal="center" vertical="center" wrapText="1"/>
    </xf>
    <xf numFmtId="166" fontId="5" fillId="0" borderId="9" xfId="0" applyNumberFormat="1" applyFont="1" applyFill="1" applyBorder="1" applyAlignment="1">
      <alignment horizontal="center" vertical="center" wrapText="1"/>
    </xf>
    <xf numFmtId="166" fontId="5" fillId="0" borderId="33" xfId="0" applyNumberFormat="1" applyFont="1" applyFill="1" applyBorder="1" applyAlignment="1">
      <alignment horizontal="center" vertical="center" wrapText="1"/>
    </xf>
    <xf numFmtId="167" fontId="5" fillId="0" borderId="9" xfId="0" applyNumberFormat="1" applyFont="1" applyFill="1" applyBorder="1" applyAlignment="1">
      <alignment horizontal="center" vertical="center" wrapText="1"/>
    </xf>
    <xf numFmtId="165" fontId="5" fillId="0" borderId="76" xfId="0" applyNumberFormat="1" applyFont="1" applyFill="1" applyBorder="1" applyAlignment="1">
      <alignment horizontal="center" vertical="center"/>
    </xf>
    <xf numFmtId="165" fontId="5" fillId="0" borderId="62" xfId="0" applyNumberFormat="1" applyFont="1" applyFill="1" applyBorder="1" applyAlignment="1">
      <alignment horizontal="center" vertical="center"/>
    </xf>
    <xf numFmtId="166" fontId="5" fillId="0" borderId="8" xfId="0" applyNumberFormat="1" applyFont="1" applyFill="1" applyBorder="1" applyAlignment="1" applyProtection="1">
      <alignment horizontal="center" vertical="center" wrapText="1"/>
    </xf>
    <xf numFmtId="166" fontId="5" fillId="0" borderId="9" xfId="0" applyNumberFormat="1" applyFont="1" applyFill="1" applyBorder="1" applyAlignment="1" applyProtection="1">
      <alignment horizontal="center" vertical="center" wrapText="1"/>
    </xf>
    <xf numFmtId="166" fontId="5" fillId="0" borderId="33" xfId="0" applyNumberFormat="1" applyFont="1" applyFill="1" applyBorder="1" applyAlignment="1" applyProtection="1">
      <alignment horizontal="center" vertical="center" wrapText="1"/>
    </xf>
    <xf numFmtId="166" fontId="5" fillId="0" borderId="67" xfId="0" applyNumberFormat="1" applyFont="1" applyFill="1" applyBorder="1" applyAlignment="1" applyProtection="1">
      <alignment horizontal="center" vertical="center" wrapText="1"/>
    </xf>
    <xf numFmtId="167" fontId="5" fillId="0" borderId="9" xfId="0" applyNumberFormat="1" applyFont="1" applyFill="1" applyBorder="1" applyAlignment="1" applyProtection="1">
      <alignment horizontal="center" vertical="center" wrapText="1"/>
    </xf>
    <xf numFmtId="0" fontId="9" fillId="0" borderId="76" xfId="0" applyFont="1" applyFill="1" applyBorder="1" applyAlignment="1">
      <alignment horizontal="center" vertical="center"/>
    </xf>
    <xf numFmtId="0" fontId="9" fillId="0" borderId="6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Fill="1" applyAlignment="1"/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top" wrapText="1"/>
    </xf>
    <xf numFmtId="0" fontId="14" fillId="0" borderId="0" xfId="0" applyFont="1" applyFill="1" applyAlignment="1">
      <alignment vertical="center" wrapText="1"/>
    </xf>
    <xf numFmtId="0" fontId="23" fillId="0" borderId="0" xfId="0" applyFont="1" applyFill="1" applyAlignment="1">
      <alignment wrapText="1"/>
    </xf>
    <xf numFmtId="0" fontId="13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35" fillId="0" borderId="76" xfId="0" applyFont="1" applyFill="1" applyBorder="1" applyAlignment="1">
      <alignment horizontal="center" vertical="center"/>
    </xf>
    <xf numFmtId="0" fontId="35" fillId="0" borderId="62" xfId="0" applyFont="1" applyFill="1" applyBorder="1" applyAlignment="1">
      <alignment horizontal="center" vertical="center"/>
    </xf>
    <xf numFmtId="0" fontId="5" fillId="0" borderId="89" xfId="0" applyFont="1" applyFill="1" applyBorder="1" applyAlignment="1">
      <alignment horizontal="center" vertical="center"/>
    </xf>
    <xf numFmtId="0" fontId="5" fillId="0" borderId="80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88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86" xfId="0" applyFont="1" applyFill="1" applyBorder="1" applyAlignment="1">
      <alignment horizontal="center" vertical="center"/>
    </xf>
    <xf numFmtId="0" fontId="3" fillId="0" borderId="77" xfId="0" applyFont="1" applyFill="1" applyBorder="1" applyAlignment="1">
      <alignment horizontal="center" vertical="center"/>
    </xf>
    <xf numFmtId="0" fontId="3" fillId="0" borderId="87" xfId="0" applyFont="1" applyFill="1" applyBorder="1" applyAlignment="1">
      <alignment horizontal="center" vertical="center"/>
    </xf>
    <xf numFmtId="0" fontId="3" fillId="0" borderId="96" xfId="0" applyFont="1" applyFill="1" applyBorder="1" applyAlignment="1">
      <alignment horizontal="center" vertical="center"/>
    </xf>
    <xf numFmtId="0" fontId="17" fillId="0" borderId="87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3" fillId="0" borderId="79" xfId="0" applyFont="1" applyFill="1" applyBorder="1" applyAlignment="1">
      <alignment horizontal="center" vertical="center"/>
    </xf>
    <xf numFmtId="0" fontId="3" fillId="0" borderId="82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/>
    </xf>
    <xf numFmtId="0" fontId="3" fillId="0" borderId="76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Процентный" xfId="2" builtinId="5"/>
  </cellStyles>
  <dxfs count="84"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0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b val="0"/>
        <condense val="0"/>
        <extend val="0"/>
        <color indexed="9"/>
      </font>
    </dxf>
    <dxf>
      <font>
        <color theme="0"/>
      </font>
    </dxf>
    <dxf>
      <font>
        <b val="0"/>
        <condense val="0"/>
        <extend val="0"/>
        <color indexed="9"/>
      </font>
    </dxf>
    <dxf>
      <font>
        <color theme="0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9"/>
  <sheetViews>
    <sheetView tabSelected="1" view="pageBreakPreview" zoomScale="60" zoomScaleNormal="75" workbookViewId="0">
      <selection activeCell="L6" sqref="L6"/>
    </sheetView>
  </sheetViews>
  <sheetFormatPr defaultColWidth="3.28515625" defaultRowHeight="15.75" x14ac:dyDescent="0.25"/>
  <cols>
    <col min="1" max="1" width="6.85546875" style="1499" customWidth="1"/>
    <col min="2" max="2" width="5.7109375" style="1499" customWidth="1"/>
    <col min="3" max="3" width="6" style="1499" customWidth="1"/>
    <col min="4" max="4" width="5.28515625" style="1499" customWidth="1"/>
    <col min="5" max="5" width="6" style="1499" customWidth="1"/>
    <col min="6" max="6" width="5.28515625" style="1499" bestFit="1" customWidth="1"/>
    <col min="7" max="8" width="6.28515625" style="1499" customWidth="1"/>
    <col min="9" max="9" width="7" style="1499" customWidth="1"/>
    <col min="10" max="10" width="5.5703125" style="1499" customWidth="1"/>
    <col min="11" max="12" width="5.42578125" style="1499" customWidth="1"/>
    <col min="13" max="13" width="6" style="1499" customWidth="1"/>
    <col min="14" max="14" width="4.5703125" style="1499" customWidth="1"/>
    <col min="15" max="16" width="5.5703125" style="1499" customWidth="1"/>
    <col min="17" max="17" width="5.85546875" style="1499" customWidth="1"/>
    <col min="18" max="18" width="5.5703125" style="1499" customWidth="1"/>
    <col min="19" max="19" width="5.28515625" style="1499" customWidth="1"/>
    <col min="20" max="20" width="5.85546875" style="1499" customWidth="1"/>
    <col min="21" max="21" width="6.140625" style="1499" customWidth="1"/>
    <col min="22" max="22" width="6.28515625" style="1499" customWidth="1"/>
    <col min="23" max="23" width="6" style="1499" customWidth="1"/>
    <col min="24" max="24" width="5.7109375" style="1499" customWidth="1"/>
    <col min="25" max="26" width="5.85546875" style="1499" customWidth="1"/>
    <col min="27" max="27" width="6" style="1499" customWidth="1"/>
    <col min="28" max="28" width="5.28515625" style="1499" customWidth="1"/>
    <col min="29" max="29" width="4.85546875" style="1499" customWidth="1"/>
    <col min="30" max="30" width="5.140625" style="1499" customWidth="1"/>
    <col min="31" max="31" width="6.7109375" style="1499" customWidth="1"/>
    <col min="32" max="32" width="6.140625" style="1499" customWidth="1"/>
    <col min="33" max="33" width="6.5703125" style="1499" customWidth="1"/>
    <col min="34" max="34" width="5.85546875" style="1499" customWidth="1"/>
    <col min="35" max="35" width="6" style="1499" customWidth="1"/>
    <col min="36" max="36" width="5.7109375" style="1499" customWidth="1"/>
    <col min="37" max="37" width="5.42578125" style="1499" customWidth="1"/>
    <col min="38" max="38" width="6" style="1499" customWidth="1"/>
    <col min="39" max="39" width="6.42578125" style="1499" customWidth="1"/>
    <col min="40" max="40" width="6.140625" style="1499" customWidth="1"/>
    <col min="41" max="41" width="6" style="1499" customWidth="1"/>
    <col min="42" max="42" width="4.140625" style="1499" customWidth="1"/>
    <col min="43" max="43" width="4.28515625" style="1499" customWidth="1"/>
    <col min="44" max="44" width="4.140625" style="1499" customWidth="1"/>
    <col min="45" max="45" width="5.28515625" style="1499" customWidth="1"/>
    <col min="46" max="46" width="5.7109375" style="1499" customWidth="1"/>
    <col min="47" max="47" width="5.5703125" style="1499" customWidth="1"/>
    <col min="48" max="48" width="5.140625" style="1499" customWidth="1"/>
    <col min="49" max="49" width="5.42578125" style="1499" customWidth="1"/>
    <col min="50" max="50" width="5.5703125" style="1499" customWidth="1"/>
    <col min="51" max="51" width="5.28515625" style="1499" customWidth="1"/>
    <col min="52" max="52" width="5.140625" style="1499" customWidth="1"/>
    <col min="53" max="53" width="6.140625" style="1499" customWidth="1"/>
    <col min="54" max="16384" width="3.28515625" style="1"/>
  </cols>
  <sheetData>
    <row r="1" spans="1:53" ht="25.5" customHeight="1" x14ac:dyDescent="0.4">
      <c r="A1" s="2492"/>
      <c r="B1" s="2492"/>
      <c r="C1" s="2492"/>
      <c r="D1" s="2492"/>
      <c r="E1" s="2492"/>
      <c r="F1" s="2492"/>
      <c r="G1" s="2492"/>
      <c r="H1" s="2492"/>
      <c r="I1" s="2492"/>
      <c r="J1" s="2492"/>
      <c r="K1" s="2492"/>
      <c r="L1" s="2492"/>
      <c r="M1" s="2492"/>
      <c r="N1" s="2492"/>
      <c r="O1" s="2492"/>
      <c r="P1" s="2493" t="s">
        <v>25</v>
      </c>
      <c r="Q1" s="2493"/>
      <c r="R1" s="2493"/>
      <c r="S1" s="2493"/>
      <c r="T1" s="2493"/>
      <c r="U1" s="2493"/>
      <c r="V1" s="2493"/>
      <c r="W1" s="2493"/>
      <c r="X1" s="2493"/>
      <c r="Y1" s="2493"/>
      <c r="Z1" s="2493"/>
      <c r="AA1" s="2493"/>
      <c r="AB1" s="2493"/>
      <c r="AC1" s="2493"/>
      <c r="AD1" s="2493"/>
      <c r="AE1" s="2493"/>
      <c r="AF1" s="2493"/>
      <c r="AG1" s="2493"/>
      <c r="AH1" s="2493"/>
      <c r="AI1" s="2493"/>
      <c r="AJ1" s="2493"/>
      <c r="AK1" s="2493"/>
      <c r="AL1" s="2493"/>
      <c r="AM1" s="2493"/>
      <c r="AN1" s="2493"/>
      <c r="AO1" s="2494"/>
      <c r="AP1" s="2494"/>
      <c r="AQ1" s="2494"/>
      <c r="AR1" s="2494"/>
      <c r="AS1" s="2494"/>
      <c r="AT1" s="2494"/>
      <c r="AU1" s="2494"/>
      <c r="AV1" s="2494"/>
      <c r="AW1" s="2494"/>
      <c r="AX1" s="2494"/>
      <c r="AY1" s="2494"/>
      <c r="AZ1" s="2494"/>
      <c r="BA1" s="2494"/>
    </row>
    <row r="2" spans="1:53" ht="24" customHeight="1" x14ac:dyDescent="0.4">
      <c r="A2" s="2492" t="s">
        <v>331</v>
      </c>
      <c r="B2" s="2492"/>
      <c r="C2" s="2492"/>
      <c r="D2" s="2492"/>
      <c r="E2" s="2492"/>
      <c r="F2" s="2492"/>
      <c r="G2" s="2492"/>
      <c r="H2" s="2492"/>
      <c r="I2" s="2492"/>
      <c r="J2" s="2492"/>
      <c r="K2" s="2492"/>
      <c r="L2" s="2492"/>
      <c r="M2" s="2492"/>
      <c r="N2" s="2492"/>
      <c r="O2" s="2492"/>
      <c r="P2" s="2495"/>
      <c r="Q2" s="2495"/>
      <c r="R2" s="2495"/>
      <c r="S2" s="2495"/>
      <c r="T2" s="2495"/>
      <c r="U2" s="2495"/>
      <c r="V2" s="2495"/>
      <c r="W2" s="2495"/>
      <c r="X2" s="2495"/>
      <c r="Y2" s="2495"/>
      <c r="Z2" s="2495"/>
      <c r="AA2" s="2495"/>
      <c r="AB2" s="2495"/>
      <c r="AC2" s="2495"/>
      <c r="AD2" s="2495"/>
      <c r="AE2" s="2495"/>
      <c r="AF2" s="2495"/>
      <c r="AG2" s="2495"/>
      <c r="AH2" s="2495"/>
      <c r="AI2" s="2495"/>
      <c r="AJ2" s="2495"/>
      <c r="AK2" s="2495"/>
      <c r="AL2" s="2495"/>
      <c r="AM2" s="2495"/>
      <c r="AN2" s="2495"/>
      <c r="AO2" s="2494"/>
      <c r="AP2" s="2494"/>
      <c r="AQ2" s="2494"/>
      <c r="AR2" s="2494"/>
      <c r="AS2" s="2494"/>
      <c r="AT2" s="2494"/>
      <c r="AU2" s="2494"/>
      <c r="AV2" s="2494"/>
      <c r="AW2" s="2494"/>
      <c r="AX2" s="2494"/>
      <c r="AY2" s="2494"/>
      <c r="AZ2" s="2494"/>
      <c r="BA2" s="2494"/>
    </row>
    <row r="3" spans="1:53" ht="26.25" x14ac:dyDescent="0.4">
      <c r="A3" s="2492" t="s">
        <v>332</v>
      </c>
      <c r="B3" s="2492"/>
      <c r="C3" s="2492"/>
      <c r="D3" s="2492"/>
      <c r="E3" s="2492"/>
      <c r="F3" s="2492"/>
      <c r="G3" s="2492"/>
      <c r="H3" s="2492"/>
      <c r="I3" s="2492"/>
      <c r="J3" s="2492"/>
      <c r="K3" s="2492"/>
      <c r="L3" s="2492"/>
      <c r="M3" s="2492"/>
      <c r="N3" s="2492"/>
      <c r="O3" s="2492"/>
      <c r="P3" s="2496" t="s">
        <v>0</v>
      </c>
      <c r="Q3" s="2496"/>
      <c r="R3" s="2496"/>
      <c r="S3" s="2496"/>
      <c r="T3" s="2496"/>
      <c r="U3" s="2496"/>
      <c r="V3" s="2496"/>
      <c r="W3" s="2496"/>
      <c r="X3" s="2496"/>
      <c r="Y3" s="2496"/>
      <c r="Z3" s="2496"/>
      <c r="AA3" s="2496"/>
      <c r="AB3" s="2496"/>
      <c r="AC3" s="2496"/>
      <c r="AD3" s="2496"/>
      <c r="AE3" s="2496"/>
      <c r="AF3" s="2496"/>
      <c r="AG3" s="2496"/>
      <c r="AH3" s="2496"/>
      <c r="AI3" s="2496"/>
      <c r="AJ3" s="2496"/>
      <c r="AK3" s="2496"/>
      <c r="AL3" s="2496"/>
      <c r="AM3" s="2496"/>
      <c r="AN3" s="2496"/>
      <c r="AO3" s="2494"/>
      <c r="AP3" s="2494"/>
      <c r="AQ3" s="2494"/>
      <c r="AR3" s="2494"/>
      <c r="AS3" s="2494"/>
      <c r="AT3" s="2494"/>
      <c r="AU3" s="2494"/>
      <c r="AV3" s="2494"/>
      <c r="AW3" s="2494"/>
      <c r="AX3" s="2494"/>
      <c r="AY3" s="2494"/>
      <c r="AZ3" s="2494"/>
      <c r="BA3" s="2494"/>
    </row>
    <row r="4" spans="1:53" ht="26.25" customHeight="1" x14ac:dyDescent="0.4">
      <c r="A4" s="2492" t="s">
        <v>430</v>
      </c>
      <c r="B4" s="2492"/>
      <c r="C4" s="2492"/>
      <c r="D4" s="2492"/>
      <c r="E4" s="2492"/>
      <c r="F4" s="2492"/>
      <c r="G4" s="2492"/>
      <c r="H4" s="2492"/>
      <c r="I4" s="2492"/>
      <c r="J4" s="2492"/>
      <c r="K4" s="2492"/>
      <c r="L4" s="2492"/>
      <c r="M4" s="2492"/>
      <c r="N4" s="2492"/>
      <c r="O4" s="2492"/>
      <c r="P4" s="2497"/>
      <c r="Q4" s="2497"/>
      <c r="R4" s="2497"/>
      <c r="S4" s="2497"/>
      <c r="T4" s="2497"/>
      <c r="U4" s="2497"/>
      <c r="V4" s="2497"/>
      <c r="W4" s="2497"/>
      <c r="X4" s="2497"/>
      <c r="Y4" s="2497"/>
      <c r="Z4" s="2497"/>
      <c r="AA4" s="2497"/>
      <c r="AB4" s="2497"/>
      <c r="AC4" s="2497"/>
      <c r="AD4" s="2497"/>
      <c r="AE4" s="2497"/>
      <c r="AF4" s="2497"/>
      <c r="AG4" s="2497"/>
      <c r="AH4" s="2497"/>
      <c r="AI4" s="2497"/>
      <c r="AJ4" s="2497"/>
      <c r="AK4" s="2497"/>
      <c r="AL4" s="2497"/>
      <c r="AM4" s="2497"/>
      <c r="AN4" s="2498"/>
      <c r="AO4" s="2499" t="s">
        <v>296</v>
      </c>
      <c r="AP4" s="2499"/>
      <c r="AQ4" s="2499"/>
      <c r="AR4" s="2499"/>
      <c r="AS4" s="2499"/>
      <c r="AT4" s="2499"/>
      <c r="AU4" s="2499"/>
      <c r="AV4" s="2499"/>
      <c r="AW4" s="2499"/>
      <c r="AX4" s="2499"/>
      <c r="AY4" s="2499"/>
      <c r="AZ4" s="2499"/>
      <c r="BA4" s="2499"/>
    </row>
    <row r="5" spans="1:53" ht="27" customHeight="1" x14ac:dyDescent="0.4">
      <c r="A5" s="2500" t="s">
        <v>377</v>
      </c>
      <c r="B5" s="2500"/>
      <c r="C5" s="2500"/>
      <c r="D5" s="2500"/>
      <c r="E5" s="2500"/>
      <c r="F5" s="2500"/>
      <c r="G5" s="2500"/>
      <c r="H5" s="2500"/>
      <c r="I5" s="2500"/>
      <c r="J5" s="2500"/>
      <c r="K5" s="2500"/>
      <c r="L5" s="2500"/>
      <c r="M5" s="2500"/>
      <c r="N5" s="2500"/>
      <c r="O5" s="2500"/>
      <c r="P5" s="2501"/>
      <c r="Q5" s="2501"/>
      <c r="R5" s="2501"/>
      <c r="S5" s="2501"/>
      <c r="T5" s="2501"/>
      <c r="U5" s="2501"/>
      <c r="V5" s="2501"/>
      <c r="W5" s="2501"/>
      <c r="X5" s="2501"/>
      <c r="Y5" s="2501"/>
      <c r="Z5" s="2501"/>
      <c r="AA5" s="2501"/>
      <c r="AB5" s="2501"/>
      <c r="AC5" s="2501"/>
      <c r="AD5" s="2501"/>
      <c r="AE5" s="2501"/>
      <c r="AF5" s="2501"/>
      <c r="AG5" s="2501"/>
      <c r="AH5" s="2501"/>
      <c r="AI5" s="2501"/>
      <c r="AJ5" s="2501"/>
      <c r="AK5" s="2501"/>
      <c r="AL5" s="2501"/>
      <c r="AM5" s="2501"/>
      <c r="AN5" s="2498"/>
      <c r="AO5" s="2499"/>
      <c r="AP5" s="2499"/>
      <c r="AQ5" s="2499"/>
      <c r="AR5" s="2499"/>
      <c r="AS5" s="2499"/>
      <c r="AT5" s="2499"/>
      <c r="AU5" s="2499"/>
      <c r="AV5" s="2499"/>
      <c r="AW5" s="2499"/>
      <c r="AX5" s="2499"/>
      <c r="AY5" s="2499"/>
      <c r="AZ5" s="2499"/>
      <c r="BA5" s="2499"/>
    </row>
    <row r="6" spans="1:53" s="2" customFormat="1" ht="26.25" customHeight="1" x14ac:dyDescent="0.4">
      <c r="A6" s="2502"/>
      <c r="B6" s="2502"/>
      <c r="C6" s="2502"/>
      <c r="D6" s="2502"/>
      <c r="E6" s="2502"/>
      <c r="F6" s="2502"/>
      <c r="G6" s="2502"/>
      <c r="H6" s="2502"/>
      <c r="I6" s="2502"/>
      <c r="J6" s="2502"/>
      <c r="K6" s="2502"/>
      <c r="L6" s="2502"/>
      <c r="M6" s="2502"/>
      <c r="N6" s="2502"/>
      <c r="O6" s="2502"/>
      <c r="P6" s="2503"/>
      <c r="Q6" s="2503"/>
      <c r="R6" s="2503"/>
      <c r="S6" s="2503"/>
      <c r="T6" s="2503"/>
      <c r="U6" s="2503"/>
      <c r="V6" s="2503"/>
      <c r="W6" s="2503"/>
      <c r="X6" s="2503"/>
      <c r="Y6" s="2503"/>
      <c r="Z6" s="2503"/>
      <c r="AA6" s="2503"/>
      <c r="AB6" s="2503"/>
      <c r="AC6" s="2503"/>
      <c r="AD6" s="2503"/>
      <c r="AE6" s="2503"/>
      <c r="AF6" s="2503"/>
      <c r="AG6" s="2503"/>
      <c r="AH6" s="2503"/>
      <c r="AI6" s="2503"/>
      <c r="AJ6" s="2503"/>
      <c r="AK6" s="2503"/>
      <c r="AL6" s="2503"/>
      <c r="AM6" s="2503"/>
      <c r="AN6" s="2498"/>
      <c r="AO6" s="2499"/>
      <c r="AP6" s="2499"/>
      <c r="AQ6" s="2499"/>
      <c r="AR6" s="2499"/>
      <c r="AS6" s="2499"/>
      <c r="AT6" s="2499"/>
      <c r="AU6" s="2499"/>
      <c r="AV6" s="2499"/>
      <c r="AW6" s="2499"/>
      <c r="AX6" s="2499"/>
      <c r="AY6" s="2499"/>
      <c r="AZ6" s="2499"/>
      <c r="BA6" s="2499"/>
    </row>
    <row r="7" spans="1:53" s="2" customFormat="1" ht="27.6" customHeight="1" x14ac:dyDescent="0.4">
      <c r="A7" s="2504" t="s">
        <v>333</v>
      </c>
      <c r="B7" s="2504"/>
      <c r="C7" s="2504"/>
      <c r="D7" s="2504"/>
      <c r="E7" s="2504"/>
      <c r="F7" s="2504"/>
      <c r="G7" s="2504"/>
      <c r="H7" s="2504"/>
      <c r="I7" s="2504"/>
      <c r="J7" s="2504"/>
      <c r="K7" s="2504"/>
      <c r="L7" s="2504"/>
      <c r="M7" s="2504"/>
      <c r="N7" s="2504"/>
      <c r="O7" s="2504"/>
      <c r="P7" s="2505" t="s">
        <v>26</v>
      </c>
      <c r="Q7" s="2506"/>
      <c r="R7" s="2506"/>
      <c r="S7" s="2506"/>
      <c r="T7" s="2506"/>
      <c r="U7" s="2506"/>
      <c r="V7" s="2506"/>
      <c r="W7" s="2506"/>
      <c r="X7" s="2506"/>
      <c r="Y7" s="2506"/>
      <c r="Z7" s="2506"/>
      <c r="AA7" s="2506"/>
      <c r="AB7" s="2506"/>
      <c r="AC7" s="2506"/>
      <c r="AD7" s="2506"/>
      <c r="AE7" s="2506"/>
      <c r="AF7" s="2506"/>
      <c r="AG7" s="2506"/>
      <c r="AH7" s="2506"/>
      <c r="AI7" s="2506"/>
      <c r="AJ7" s="2506"/>
      <c r="AK7" s="2506"/>
      <c r="AL7" s="2506"/>
      <c r="AM7" s="2506"/>
      <c r="AN7" s="2498"/>
      <c r="AO7" s="2499"/>
      <c r="AP7" s="2499"/>
      <c r="AQ7" s="2499"/>
      <c r="AR7" s="2499"/>
      <c r="AS7" s="2499"/>
      <c r="AT7" s="2499"/>
      <c r="AU7" s="2499"/>
      <c r="AV7" s="2499"/>
      <c r="AW7" s="2499"/>
      <c r="AX7" s="2499"/>
      <c r="AY7" s="2499"/>
      <c r="AZ7" s="2499"/>
      <c r="BA7" s="2499"/>
    </row>
    <row r="8" spans="1:53" s="2" customFormat="1" ht="28.5" customHeight="1" x14ac:dyDescent="0.4">
      <c r="A8" s="2492" t="s">
        <v>334</v>
      </c>
      <c r="B8" s="2492"/>
      <c r="C8" s="2492"/>
      <c r="D8" s="2492"/>
      <c r="E8" s="2492"/>
      <c r="F8" s="2492"/>
      <c r="G8" s="2492"/>
      <c r="H8" s="2492"/>
      <c r="I8" s="2492"/>
      <c r="J8" s="2492"/>
      <c r="K8" s="2492"/>
      <c r="L8" s="2492"/>
      <c r="M8" s="2492"/>
      <c r="N8" s="2492"/>
      <c r="O8" s="2492"/>
      <c r="P8" s="2507" t="s">
        <v>222</v>
      </c>
      <c r="Q8" s="2507"/>
      <c r="R8" s="2507"/>
      <c r="S8" s="2507"/>
      <c r="T8" s="2507"/>
      <c r="U8" s="2507"/>
      <c r="V8" s="2507"/>
      <c r="W8" s="2507"/>
      <c r="X8" s="2507"/>
      <c r="Y8" s="2507"/>
      <c r="Z8" s="2507"/>
      <c r="AA8" s="2507"/>
      <c r="AB8" s="2507"/>
      <c r="AC8" s="2507"/>
      <c r="AD8" s="2507"/>
      <c r="AE8" s="2507"/>
      <c r="AF8" s="2507"/>
      <c r="AG8" s="2507"/>
      <c r="AH8" s="2507"/>
      <c r="AI8" s="2507"/>
      <c r="AJ8" s="2507"/>
      <c r="AK8" s="2507"/>
      <c r="AL8" s="2507"/>
      <c r="AM8" s="2507"/>
      <c r="AN8" s="2507"/>
      <c r="AO8" s="2508" t="s">
        <v>435</v>
      </c>
      <c r="AP8" s="2508"/>
      <c r="AQ8" s="2508"/>
      <c r="AR8" s="2508"/>
      <c r="AS8" s="2508"/>
      <c r="AT8" s="2508"/>
      <c r="AU8" s="2508"/>
      <c r="AV8" s="2508"/>
      <c r="AW8" s="2508"/>
      <c r="AX8" s="2508"/>
      <c r="AY8" s="2508"/>
      <c r="AZ8" s="2508"/>
      <c r="BA8" s="2508"/>
    </row>
    <row r="9" spans="1:53" s="2" customFormat="1" ht="28.5" customHeight="1" x14ac:dyDescent="0.3">
      <c r="A9" s="1620"/>
      <c r="B9" s="1620"/>
      <c r="C9" s="1620"/>
      <c r="D9" s="1620"/>
      <c r="E9" s="1620"/>
      <c r="F9" s="1620"/>
      <c r="G9" s="1620"/>
      <c r="H9" s="1620"/>
      <c r="I9" s="1620"/>
      <c r="J9" s="1620"/>
      <c r="K9" s="1620"/>
      <c r="L9" s="1620"/>
      <c r="M9" s="1620"/>
      <c r="N9" s="1620"/>
      <c r="O9" s="1620"/>
      <c r="P9" s="2507" t="s">
        <v>219</v>
      </c>
      <c r="Q9" s="2507"/>
      <c r="R9" s="2507"/>
      <c r="S9" s="2507"/>
      <c r="T9" s="2507"/>
      <c r="U9" s="2507"/>
      <c r="V9" s="2507"/>
      <c r="W9" s="2507"/>
      <c r="X9" s="2507"/>
      <c r="Y9" s="2507"/>
      <c r="Z9" s="2507"/>
      <c r="AA9" s="2507"/>
      <c r="AB9" s="2507"/>
      <c r="AC9" s="2507"/>
      <c r="AD9" s="2507"/>
      <c r="AE9" s="2507"/>
      <c r="AF9" s="2507"/>
      <c r="AG9" s="2507"/>
      <c r="AH9" s="2507"/>
      <c r="AI9" s="2507"/>
      <c r="AJ9" s="2507"/>
      <c r="AK9" s="2507"/>
      <c r="AL9" s="2507"/>
      <c r="AM9" s="2507"/>
      <c r="AN9" s="2507"/>
      <c r="AO9" s="2509" t="s">
        <v>223</v>
      </c>
      <c r="AP9" s="2509"/>
      <c r="AQ9" s="2509"/>
      <c r="AR9" s="2509"/>
      <c r="AS9" s="2509"/>
      <c r="AT9" s="2509"/>
      <c r="AU9" s="2509"/>
      <c r="AV9" s="2509"/>
      <c r="AW9" s="2509"/>
      <c r="AX9" s="2509"/>
      <c r="AY9" s="2509"/>
      <c r="AZ9" s="2509"/>
      <c r="BA9" s="2509"/>
    </row>
    <row r="10" spans="1:53" s="2" customFormat="1" ht="27" customHeight="1" x14ac:dyDescent="0.3">
      <c r="A10" s="1620"/>
      <c r="B10" s="1620"/>
      <c r="C10" s="1620"/>
      <c r="D10" s="1620"/>
      <c r="E10" s="1620"/>
      <c r="F10" s="1620"/>
      <c r="G10" s="1620"/>
      <c r="H10" s="1620"/>
      <c r="I10" s="1620"/>
      <c r="J10" s="1620"/>
      <c r="K10" s="1620"/>
      <c r="L10" s="1620"/>
      <c r="M10" s="1620"/>
      <c r="N10" s="1620"/>
      <c r="O10" s="1620"/>
      <c r="P10" s="2507" t="s">
        <v>220</v>
      </c>
      <c r="Q10" s="2507"/>
      <c r="R10" s="2507"/>
      <c r="S10" s="2507"/>
      <c r="T10" s="2507"/>
      <c r="U10" s="2507"/>
      <c r="V10" s="2507"/>
      <c r="W10" s="2507"/>
      <c r="X10" s="2507"/>
      <c r="Y10" s="2507"/>
      <c r="Z10" s="2507"/>
      <c r="AA10" s="2507"/>
      <c r="AB10" s="2507"/>
      <c r="AC10" s="2507"/>
      <c r="AD10" s="2507"/>
      <c r="AE10" s="2507"/>
      <c r="AF10" s="2507"/>
      <c r="AG10" s="2507"/>
      <c r="AH10" s="2507"/>
      <c r="AI10" s="2507"/>
      <c r="AJ10" s="2507"/>
      <c r="AK10" s="2507"/>
      <c r="AL10" s="2507"/>
      <c r="AM10" s="2507"/>
      <c r="AN10" s="2507"/>
      <c r="AO10" s="2510"/>
      <c r="AP10" s="2510"/>
      <c r="AQ10" s="2510"/>
      <c r="AR10" s="2510"/>
      <c r="AS10" s="2510"/>
      <c r="AT10" s="2510"/>
      <c r="AU10" s="2510"/>
      <c r="AV10" s="2510"/>
      <c r="AW10" s="2510"/>
      <c r="AX10" s="2510"/>
      <c r="AY10" s="2510"/>
      <c r="AZ10" s="2510"/>
      <c r="BA10" s="2510"/>
    </row>
    <row r="11" spans="1:53" s="2" customFormat="1" ht="24" customHeight="1" x14ac:dyDescent="0.35">
      <c r="A11" s="1620"/>
      <c r="B11" s="1620"/>
      <c r="C11" s="1620"/>
      <c r="D11" s="1620"/>
      <c r="E11" s="1620"/>
      <c r="F11" s="1620"/>
      <c r="G11" s="1620"/>
      <c r="H11" s="1620"/>
      <c r="I11" s="1620"/>
      <c r="J11" s="1620"/>
      <c r="K11" s="1620"/>
      <c r="L11" s="1620"/>
      <c r="M11" s="1620"/>
      <c r="N11" s="1620"/>
      <c r="O11" s="1620"/>
      <c r="P11" s="2507" t="s">
        <v>452</v>
      </c>
      <c r="Q11" s="2507"/>
      <c r="R11" s="2507"/>
      <c r="S11" s="2507"/>
      <c r="T11" s="2507"/>
      <c r="U11" s="2507"/>
      <c r="V11" s="2507"/>
      <c r="W11" s="2507"/>
      <c r="X11" s="2507"/>
      <c r="Y11" s="2507"/>
      <c r="Z11" s="2507"/>
      <c r="AA11" s="2507"/>
      <c r="AB11" s="2507"/>
      <c r="AC11" s="2507"/>
      <c r="AD11" s="2507"/>
      <c r="AE11" s="2507"/>
      <c r="AF11" s="2507"/>
      <c r="AG11" s="2507"/>
      <c r="AH11" s="2507"/>
      <c r="AI11" s="2507"/>
      <c r="AJ11" s="2507"/>
      <c r="AK11" s="2507"/>
      <c r="AL11" s="2507"/>
      <c r="AM11" s="2507"/>
      <c r="AN11" s="2507"/>
      <c r="AO11" s="2511"/>
      <c r="AP11" s="2511"/>
      <c r="AQ11" s="2511"/>
      <c r="AR11" s="2511"/>
      <c r="AS11" s="2511"/>
      <c r="AT11" s="2511"/>
      <c r="AU11" s="2511"/>
      <c r="AV11" s="2511"/>
      <c r="AW11" s="2511"/>
      <c r="AX11" s="2511"/>
      <c r="AY11" s="2511"/>
      <c r="AZ11" s="2511"/>
      <c r="BA11" s="2511"/>
    </row>
    <row r="12" spans="1:53" s="2" customFormat="1" ht="24" customHeight="1" x14ac:dyDescent="0.3">
      <c r="A12" s="1620"/>
      <c r="B12" s="1620"/>
      <c r="C12" s="1620"/>
      <c r="D12" s="1620"/>
      <c r="E12" s="1620"/>
      <c r="F12" s="1620"/>
      <c r="G12" s="1620"/>
      <c r="H12" s="1620"/>
      <c r="I12" s="1620"/>
      <c r="J12" s="1620"/>
      <c r="K12" s="1620"/>
      <c r="L12" s="1620"/>
      <c r="M12" s="1620"/>
      <c r="N12" s="1620"/>
      <c r="O12" s="1620"/>
      <c r="P12" s="2512" t="s">
        <v>446</v>
      </c>
      <c r="Q12" s="2507"/>
      <c r="R12" s="2507"/>
      <c r="S12" s="2507"/>
      <c r="T12" s="2507"/>
      <c r="U12" s="2507"/>
      <c r="V12" s="2507"/>
      <c r="W12" s="2507"/>
      <c r="X12" s="2507"/>
      <c r="Y12" s="2507"/>
      <c r="Z12" s="2507"/>
      <c r="AA12" s="2507"/>
      <c r="AB12" s="2507"/>
      <c r="AC12" s="2507"/>
      <c r="AD12" s="2507"/>
      <c r="AE12" s="2507"/>
      <c r="AF12" s="2507"/>
      <c r="AG12" s="2507"/>
      <c r="AH12" s="2507"/>
      <c r="AI12" s="2507"/>
      <c r="AJ12" s="2507"/>
      <c r="AK12" s="2507"/>
      <c r="AL12" s="2507"/>
      <c r="AM12" s="2507"/>
      <c r="AN12" s="2507"/>
      <c r="AO12" s="2513"/>
      <c r="AP12" s="2513"/>
      <c r="AQ12" s="2513"/>
      <c r="AR12" s="2513"/>
      <c r="AS12" s="2513"/>
      <c r="AT12" s="2513"/>
      <c r="AU12" s="2513"/>
      <c r="AV12" s="2513"/>
      <c r="AW12" s="2513"/>
      <c r="AX12" s="2513"/>
      <c r="AY12" s="2513"/>
      <c r="AZ12" s="2513"/>
      <c r="BA12" s="2513"/>
    </row>
    <row r="13" spans="1:53" s="2" customFormat="1" ht="24" customHeight="1" x14ac:dyDescent="0.3">
      <c r="A13" s="1620"/>
      <c r="B13" s="1620"/>
      <c r="C13" s="1620"/>
      <c r="D13" s="1620"/>
      <c r="E13" s="1620"/>
      <c r="F13" s="1620"/>
      <c r="G13" s="1620"/>
      <c r="H13" s="1620"/>
      <c r="I13" s="1620"/>
      <c r="J13" s="1620"/>
      <c r="K13" s="1620"/>
      <c r="L13" s="1620"/>
      <c r="M13" s="1620"/>
      <c r="N13" s="1620"/>
      <c r="O13" s="1620"/>
      <c r="P13" s="2512" t="s">
        <v>447</v>
      </c>
      <c r="Q13" s="2512"/>
      <c r="R13" s="2512"/>
      <c r="S13" s="2512"/>
      <c r="T13" s="2512"/>
      <c r="U13" s="2512"/>
      <c r="V13" s="2512"/>
      <c r="W13" s="2512"/>
      <c r="X13" s="2512"/>
      <c r="Y13" s="2512"/>
      <c r="Z13" s="2512"/>
      <c r="AA13" s="2512"/>
      <c r="AB13" s="2512"/>
      <c r="AC13" s="2512"/>
      <c r="AD13" s="2512"/>
      <c r="AE13" s="2512"/>
      <c r="AF13" s="2512"/>
      <c r="AG13" s="2512"/>
      <c r="AH13" s="2512"/>
      <c r="AI13" s="2512"/>
      <c r="AJ13" s="2512"/>
      <c r="AK13" s="2512"/>
      <c r="AL13" s="2512"/>
      <c r="AM13" s="2512"/>
      <c r="AN13" s="2512"/>
      <c r="AO13" s="2513"/>
      <c r="AP13" s="2513"/>
      <c r="AQ13" s="2513"/>
      <c r="AR13" s="2513"/>
      <c r="AS13" s="2513"/>
      <c r="AT13" s="2513"/>
      <c r="AU13" s="2513"/>
      <c r="AV13" s="2513"/>
      <c r="AW13" s="2513"/>
      <c r="AX13" s="2513"/>
      <c r="AY13" s="2513"/>
      <c r="AZ13" s="2513"/>
      <c r="BA13" s="2513"/>
    </row>
    <row r="14" spans="1:53" s="2" customFormat="1" ht="24" customHeight="1" x14ac:dyDescent="0.3">
      <c r="A14" s="1620"/>
      <c r="B14" s="1620"/>
      <c r="C14" s="1620"/>
      <c r="D14" s="1620"/>
      <c r="E14" s="1620"/>
      <c r="F14" s="1620"/>
      <c r="G14" s="1620"/>
      <c r="H14" s="1620"/>
      <c r="I14" s="1620"/>
      <c r="J14" s="1620"/>
      <c r="K14" s="1620"/>
      <c r="L14" s="1620"/>
      <c r="M14" s="1620"/>
      <c r="N14" s="1620"/>
      <c r="O14" s="1620"/>
      <c r="P14" s="2512" t="s">
        <v>448</v>
      </c>
      <c r="Q14" s="2512"/>
      <c r="R14" s="2512"/>
      <c r="S14" s="2512"/>
      <c r="T14" s="2512"/>
      <c r="U14" s="2512"/>
      <c r="V14" s="2512"/>
      <c r="W14" s="2512"/>
      <c r="X14" s="2512"/>
      <c r="Y14" s="2512"/>
      <c r="Z14" s="2512"/>
      <c r="AA14" s="2512"/>
      <c r="AB14" s="2512"/>
      <c r="AC14" s="2512"/>
      <c r="AD14" s="2512"/>
      <c r="AE14" s="2512"/>
      <c r="AF14" s="2512"/>
      <c r="AG14" s="2512"/>
      <c r="AH14" s="2512"/>
      <c r="AI14" s="2512"/>
      <c r="AJ14" s="2512"/>
      <c r="AK14" s="2512"/>
      <c r="AL14" s="2512"/>
      <c r="AM14" s="2512"/>
      <c r="AN14" s="2512"/>
      <c r="AO14" s="2513"/>
      <c r="AP14" s="2513"/>
      <c r="AQ14" s="2513"/>
      <c r="AR14" s="2513"/>
      <c r="AS14" s="2513"/>
      <c r="AT14" s="2513"/>
      <c r="AU14" s="2513"/>
      <c r="AV14" s="2513"/>
      <c r="AW14" s="2513"/>
      <c r="AX14" s="2513"/>
      <c r="AY14" s="2513"/>
      <c r="AZ14" s="2513"/>
      <c r="BA14" s="2513"/>
    </row>
    <row r="15" spans="1:53" s="2" customFormat="1" ht="24" customHeight="1" x14ac:dyDescent="0.3">
      <c r="A15" s="1620"/>
      <c r="B15" s="1620"/>
      <c r="C15" s="1620"/>
      <c r="D15" s="1620"/>
      <c r="E15" s="1620"/>
      <c r="F15" s="1620"/>
      <c r="G15" s="1620"/>
      <c r="H15" s="1620"/>
      <c r="I15" s="1620"/>
      <c r="J15" s="1620"/>
      <c r="K15" s="1620"/>
      <c r="L15" s="1620"/>
      <c r="M15" s="1620"/>
      <c r="N15" s="1620"/>
      <c r="O15" s="1620"/>
      <c r="P15" s="2512" t="s">
        <v>449</v>
      </c>
      <c r="Q15" s="2512"/>
      <c r="R15" s="2512"/>
      <c r="S15" s="2512"/>
      <c r="T15" s="2512"/>
      <c r="U15" s="2512"/>
      <c r="V15" s="2512"/>
      <c r="W15" s="2512"/>
      <c r="X15" s="2512"/>
      <c r="Y15" s="2512"/>
      <c r="Z15" s="2512"/>
      <c r="AA15" s="2512"/>
      <c r="AB15" s="2512"/>
      <c r="AC15" s="2512"/>
      <c r="AD15" s="2512"/>
      <c r="AE15" s="2512"/>
      <c r="AF15" s="2512"/>
      <c r="AG15" s="2512"/>
      <c r="AH15" s="2512"/>
      <c r="AI15" s="2512"/>
      <c r="AJ15" s="2512"/>
      <c r="AK15" s="2512"/>
      <c r="AL15" s="2512"/>
      <c r="AM15" s="2512"/>
      <c r="AN15" s="2512"/>
      <c r="AO15" s="2513"/>
      <c r="AP15" s="2513"/>
      <c r="AQ15" s="2513"/>
      <c r="AR15" s="2513"/>
      <c r="AS15" s="2513"/>
      <c r="AT15" s="2513"/>
      <c r="AU15" s="2513"/>
      <c r="AV15" s="2513"/>
      <c r="AW15" s="2513"/>
      <c r="AX15" s="2513"/>
      <c r="AY15" s="2513"/>
      <c r="AZ15" s="2513"/>
      <c r="BA15" s="2513"/>
    </row>
    <row r="16" spans="1:53" s="2" customFormat="1" ht="24" customHeight="1" x14ac:dyDescent="0.3">
      <c r="A16" s="1620"/>
      <c r="B16" s="1620"/>
      <c r="C16" s="1620"/>
      <c r="D16" s="1620"/>
      <c r="E16" s="1620"/>
      <c r="F16" s="1620"/>
      <c r="G16" s="1620"/>
      <c r="H16" s="1620"/>
      <c r="I16" s="1620"/>
      <c r="J16" s="1620"/>
      <c r="K16" s="1620"/>
      <c r="L16" s="1620"/>
      <c r="M16" s="1620"/>
      <c r="N16" s="1620"/>
      <c r="O16" s="1620"/>
      <c r="P16" s="2512" t="s">
        <v>450</v>
      </c>
      <c r="Q16" s="2512"/>
      <c r="R16" s="2512"/>
      <c r="S16" s="2512"/>
      <c r="T16" s="2512"/>
      <c r="U16" s="2512"/>
      <c r="V16" s="2512"/>
      <c r="W16" s="2512"/>
      <c r="X16" s="2512"/>
      <c r="Y16" s="2512"/>
      <c r="Z16" s="2512"/>
      <c r="AA16" s="2512"/>
      <c r="AB16" s="2512"/>
      <c r="AC16" s="2512"/>
      <c r="AD16" s="2512"/>
      <c r="AE16" s="2512"/>
      <c r="AF16" s="2512"/>
      <c r="AG16" s="2512"/>
      <c r="AH16" s="2512"/>
      <c r="AI16" s="2512"/>
      <c r="AJ16" s="2512"/>
      <c r="AK16" s="2512"/>
      <c r="AL16" s="2512"/>
      <c r="AM16" s="2512"/>
      <c r="AN16" s="2512"/>
      <c r="AO16" s="2513"/>
      <c r="AP16" s="2513"/>
      <c r="AQ16" s="2513"/>
      <c r="AR16" s="2513"/>
      <c r="AS16" s="2513"/>
      <c r="AT16" s="2513"/>
      <c r="AU16" s="2513"/>
      <c r="AV16" s="2513"/>
      <c r="AW16" s="2513"/>
      <c r="AX16" s="2513"/>
      <c r="AY16" s="2513"/>
      <c r="AZ16" s="2513"/>
      <c r="BA16" s="2513"/>
    </row>
    <row r="17" spans="1:53" s="2" customFormat="1" ht="24" customHeight="1" x14ac:dyDescent="0.3">
      <c r="A17" s="1620"/>
      <c r="B17" s="1620"/>
      <c r="C17" s="1620"/>
      <c r="D17" s="1620"/>
      <c r="E17" s="1620"/>
      <c r="F17" s="1620"/>
      <c r="G17" s="1620"/>
      <c r="H17" s="1620"/>
      <c r="I17" s="1620"/>
      <c r="J17" s="1620"/>
      <c r="K17" s="1620"/>
      <c r="L17" s="1620"/>
      <c r="M17" s="1620"/>
      <c r="N17" s="1620"/>
      <c r="O17" s="1620"/>
      <c r="P17" s="2512" t="s">
        <v>451</v>
      </c>
      <c r="Q17" s="2512"/>
      <c r="R17" s="2512"/>
      <c r="S17" s="2512"/>
      <c r="T17" s="2512"/>
      <c r="U17" s="2512"/>
      <c r="V17" s="2512"/>
      <c r="W17" s="2512"/>
      <c r="X17" s="2512"/>
      <c r="Y17" s="2512"/>
      <c r="Z17" s="2512"/>
      <c r="AA17" s="2512"/>
      <c r="AB17" s="2512"/>
      <c r="AC17" s="2512"/>
      <c r="AD17" s="2512"/>
      <c r="AE17" s="2512"/>
      <c r="AF17" s="2512"/>
      <c r="AG17" s="2512"/>
      <c r="AH17" s="2512"/>
      <c r="AI17" s="2512"/>
      <c r="AJ17" s="2512"/>
      <c r="AK17" s="2512"/>
      <c r="AL17" s="2512"/>
      <c r="AM17" s="2512"/>
      <c r="AN17" s="2512"/>
      <c r="AO17" s="2513"/>
      <c r="AP17" s="2513"/>
      <c r="AQ17" s="2513"/>
      <c r="AR17" s="2513"/>
      <c r="AS17" s="2513"/>
      <c r="AT17" s="2513"/>
      <c r="AU17" s="2513"/>
      <c r="AV17" s="2513"/>
      <c r="AW17" s="2513"/>
      <c r="AX17" s="2513"/>
      <c r="AY17" s="2513"/>
      <c r="AZ17" s="2513"/>
      <c r="BA17" s="2513"/>
    </row>
    <row r="18" spans="1:53" s="2" customFormat="1" ht="28.5" customHeight="1" x14ac:dyDescent="0.3">
      <c r="A18" s="1620"/>
      <c r="B18" s="1620"/>
      <c r="C18" s="1620"/>
      <c r="D18" s="1620"/>
      <c r="E18" s="1620"/>
      <c r="F18" s="1620"/>
      <c r="G18" s="1620"/>
      <c r="H18" s="1620"/>
      <c r="I18" s="1620"/>
      <c r="J18" s="1620"/>
      <c r="K18" s="1620"/>
      <c r="L18" s="1620"/>
      <c r="M18" s="1620"/>
      <c r="N18" s="1620"/>
      <c r="O18" s="1620"/>
      <c r="P18" s="1998" t="s">
        <v>221</v>
      </c>
      <c r="Q18" s="1998"/>
      <c r="R18" s="1998"/>
      <c r="S18" s="1998"/>
      <c r="T18" s="1998"/>
      <c r="U18" s="1998"/>
      <c r="V18" s="1998"/>
      <c r="W18" s="1998"/>
      <c r="X18" s="1998"/>
      <c r="Y18" s="1998"/>
      <c r="Z18" s="1998"/>
      <c r="AA18" s="1998"/>
      <c r="AB18" s="1998"/>
      <c r="AC18" s="1998"/>
      <c r="AD18" s="1998"/>
      <c r="AE18" s="1998"/>
      <c r="AF18" s="1998"/>
      <c r="AG18" s="1998"/>
      <c r="AH18" s="1998"/>
      <c r="AI18" s="1998"/>
      <c r="AJ18" s="1998"/>
      <c r="AK18" s="1998"/>
      <c r="AL18" s="1998"/>
      <c r="AM18" s="1998"/>
      <c r="AN18" s="1998"/>
      <c r="AO18" s="1621"/>
      <c r="AP18" s="1621"/>
      <c r="AQ18" s="1621"/>
      <c r="AR18" s="1621"/>
      <c r="AS18" s="1621"/>
      <c r="AT18" s="1621"/>
      <c r="AU18" s="1621"/>
      <c r="AV18" s="1621"/>
      <c r="AW18" s="1621"/>
      <c r="AX18" s="1621"/>
      <c r="AY18" s="1621"/>
      <c r="AZ18" s="1621"/>
      <c r="BA18" s="1621"/>
    </row>
    <row r="19" spans="1:53" s="2" customFormat="1" ht="18.75" x14ac:dyDescent="0.3">
      <c r="A19" s="1620"/>
      <c r="B19" s="1620"/>
      <c r="C19" s="1620"/>
      <c r="D19" s="1620"/>
      <c r="E19" s="1620"/>
      <c r="F19" s="1620"/>
      <c r="G19" s="1620"/>
      <c r="H19" s="1620"/>
      <c r="I19" s="1620"/>
      <c r="J19" s="1620"/>
      <c r="K19" s="1620"/>
      <c r="L19" s="1620"/>
      <c r="M19" s="1620"/>
      <c r="N19" s="1620"/>
      <c r="O19" s="1620"/>
      <c r="P19" s="1620"/>
      <c r="Q19" s="1620"/>
      <c r="R19" s="1620"/>
      <c r="S19" s="1620"/>
      <c r="T19" s="1620"/>
      <c r="U19" s="1620"/>
      <c r="V19" s="1620"/>
      <c r="W19" s="1620"/>
      <c r="X19" s="1620"/>
      <c r="Y19" s="1620"/>
      <c r="Z19" s="1620"/>
      <c r="AA19" s="1620"/>
      <c r="AB19" s="1620"/>
      <c r="AC19" s="1620"/>
      <c r="AD19" s="1620"/>
      <c r="AE19" s="1620"/>
      <c r="AF19" s="1620"/>
      <c r="AG19" s="1620"/>
      <c r="AH19" s="1620"/>
      <c r="AI19" s="1620"/>
      <c r="AJ19" s="1620"/>
      <c r="AK19" s="1620"/>
      <c r="AL19" s="1620"/>
      <c r="AM19" s="1620"/>
      <c r="AN19" s="1620"/>
      <c r="AO19" s="1621"/>
      <c r="AP19" s="1621"/>
      <c r="AQ19" s="1621"/>
      <c r="AR19" s="1621"/>
      <c r="AS19" s="1621"/>
      <c r="AT19" s="1621"/>
      <c r="AU19" s="1621"/>
      <c r="AV19" s="1621"/>
      <c r="AW19" s="1621"/>
      <c r="AX19" s="1621"/>
      <c r="AY19" s="1621"/>
      <c r="AZ19" s="1621"/>
      <c r="BA19" s="1621"/>
    </row>
    <row r="20" spans="1:53" s="2" customFormat="1" ht="20.25" x14ac:dyDescent="0.3">
      <c r="A20" s="2002" t="s">
        <v>218</v>
      </c>
      <c r="B20" s="2002"/>
      <c r="C20" s="2002"/>
      <c r="D20" s="2002"/>
      <c r="E20" s="2002"/>
      <c r="F20" s="2002"/>
      <c r="G20" s="2002"/>
      <c r="H20" s="2002"/>
      <c r="I20" s="2002"/>
      <c r="J20" s="2002"/>
      <c r="K20" s="2002"/>
      <c r="L20" s="2002"/>
      <c r="M20" s="2002"/>
      <c r="N20" s="2002"/>
      <c r="O20" s="2002"/>
      <c r="P20" s="2002"/>
      <c r="Q20" s="2002"/>
      <c r="R20" s="2002"/>
      <c r="S20" s="2002"/>
      <c r="T20" s="2002"/>
      <c r="U20" s="2002"/>
      <c r="V20" s="2002"/>
      <c r="W20" s="2002"/>
      <c r="X20" s="2002"/>
      <c r="Y20" s="2002"/>
      <c r="Z20" s="2002"/>
      <c r="AA20" s="2002"/>
      <c r="AB20" s="2002"/>
      <c r="AC20" s="2002"/>
      <c r="AD20" s="2002"/>
      <c r="AE20" s="2002"/>
      <c r="AF20" s="2002"/>
      <c r="AG20" s="2002"/>
      <c r="AH20" s="2002"/>
      <c r="AI20" s="2002"/>
      <c r="AJ20" s="2002"/>
      <c r="AK20" s="2002"/>
      <c r="AL20" s="2002"/>
      <c r="AM20" s="2002"/>
      <c r="AN20" s="2002"/>
      <c r="AO20" s="2002"/>
      <c r="AP20" s="2002"/>
      <c r="AQ20" s="2002"/>
      <c r="AR20" s="2002"/>
      <c r="AS20" s="2002"/>
      <c r="AT20" s="2002"/>
      <c r="AU20" s="2002"/>
      <c r="AV20" s="2002"/>
      <c r="AW20" s="2002"/>
      <c r="AX20" s="2002"/>
      <c r="AY20" s="2002"/>
      <c r="AZ20" s="2002"/>
      <c r="BA20" s="2002"/>
    </row>
    <row r="21" spans="1:53" s="2" customFormat="1" ht="9.75" customHeight="1" thickBot="1" x14ac:dyDescent="0.35">
      <c r="A21" s="1864"/>
      <c r="B21" s="1864"/>
      <c r="C21" s="1864"/>
      <c r="D21" s="1864"/>
      <c r="E21" s="1864"/>
      <c r="F21" s="1864"/>
      <c r="G21" s="1864"/>
      <c r="H21" s="1864"/>
      <c r="I21" s="1864"/>
      <c r="J21" s="1864"/>
      <c r="K21" s="1864"/>
      <c r="L21" s="1864"/>
      <c r="M21" s="1864"/>
      <c r="N21" s="1864"/>
      <c r="O21" s="1864"/>
      <c r="P21" s="1864"/>
      <c r="Q21" s="1864"/>
      <c r="R21" s="1864"/>
      <c r="S21" s="1864"/>
      <c r="T21" s="1864"/>
      <c r="U21" s="1864"/>
      <c r="V21" s="1864"/>
      <c r="W21" s="1864"/>
      <c r="X21" s="1864"/>
      <c r="Y21" s="1864"/>
      <c r="Z21" s="1864"/>
      <c r="AA21" s="1864"/>
      <c r="AB21" s="1864"/>
      <c r="AC21" s="1864"/>
      <c r="AD21" s="1864"/>
      <c r="AE21" s="1864"/>
      <c r="AF21" s="1864"/>
      <c r="AG21" s="1864"/>
      <c r="AH21" s="1864"/>
      <c r="AI21" s="1864"/>
      <c r="AJ21" s="1864"/>
      <c r="AK21" s="1864"/>
      <c r="AL21" s="1864"/>
      <c r="AM21" s="1864"/>
      <c r="AN21" s="1864"/>
      <c r="AO21" s="1864"/>
      <c r="AP21" s="1864"/>
      <c r="AQ21" s="1864"/>
      <c r="AR21" s="1864"/>
      <c r="AS21" s="1864"/>
      <c r="AT21" s="1864"/>
      <c r="AU21" s="1864"/>
      <c r="AV21" s="1864"/>
      <c r="AW21" s="1864"/>
      <c r="AX21" s="1864"/>
      <c r="AY21" s="1864"/>
      <c r="AZ21" s="1864"/>
      <c r="BA21" s="1864"/>
    </row>
    <row r="22" spans="1:53" customFormat="1" ht="22.5" customHeight="1" thickBot="1" x14ac:dyDescent="0.25">
      <c r="A22" s="2514" t="s">
        <v>1</v>
      </c>
      <c r="B22" s="2515" t="s">
        <v>2</v>
      </c>
      <c r="C22" s="2516"/>
      <c r="D22" s="2516"/>
      <c r="E22" s="2517"/>
      <c r="F22" s="2515" t="s">
        <v>3</v>
      </c>
      <c r="G22" s="2516"/>
      <c r="H22" s="2516"/>
      <c r="I22" s="2517"/>
      <c r="J22" s="2515" t="s">
        <v>4</v>
      </c>
      <c r="K22" s="2516"/>
      <c r="L22" s="2516"/>
      <c r="M22" s="2517"/>
      <c r="N22" s="2518" t="s">
        <v>5</v>
      </c>
      <c r="O22" s="2516"/>
      <c r="P22" s="2516"/>
      <c r="Q22" s="2516"/>
      <c r="R22" s="2519"/>
      <c r="S22" s="2136" t="s">
        <v>6</v>
      </c>
      <c r="T22" s="2520"/>
      <c r="U22" s="2520"/>
      <c r="V22" s="2520"/>
      <c r="W22" s="2521"/>
      <c r="X22" s="2515" t="s">
        <v>7</v>
      </c>
      <c r="Y22" s="2516"/>
      <c r="Z22" s="2516"/>
      <c r="AA22" s="2517"/>
      <c r="AB22" s="2515" t="s">
        <v>8</v>
      </c>
      <c r="AC22" s="2516"/>
      <c r="AD22" s="2516"/>
      <c r="AE22" s="2517"/>
      <c r="AF22" s="2515" t="s">
        <v>9</v>
      </c>
      <c r="AG22" s="2516"/>
      <c r="AH22" s="2516"/>
      <c r="AI22" s="2519"/>
      <c r="AJ22" s="2136" t="s">
        <v>10</v>
      </c>
      <c r="AK22" s="2520"/>
      <c r="AL22" s="2520"/>
      <c r="AM22" s="2520"/>
      <c r="AN22" s="2521"/>
      <c r="AO22" s="2518" t="s">
        <v>11</v>
      </c>
      <c r="AP22" s="2516"/>
      <c r="AQ22" s="2516"/>
      <c r="AR22" s="2519"/>
      <c r="AS22" s="2136" t="s">
        <v>24</v>
      </c>
      <c r="AT22" s="2137"/>
      <c r="AU22" s="2137"/>
      <c r="AV22" s="2137"/>
      <c r="AW22" s="2138"/>
      <c r="AX22" s="2136" t="s">
        <v>12</v>
      </c>
      <c r="AY22" s="2137"/>
      <c r="AZ22" s="2137"/>
      <c r="BA22" s="2138"/>
    </row>
    <row r="23" spans="1:53" customFormat="1" ht="19.5" customHeight="1" thickBot="1" x14ac:dyDescent="0.25">
      <c r="A23" s="2522"/>
      <c r="B23" s="2523">
        <v>1</v>
      </c>
      <c r="C23" s="2524">
        <v>2</v>
      </c>
      <c r="D23" s="2524">
        <v>3</v>
      </c>
      <c r="E23" s="2525">
        <v>4</v>
      </c>
      <c r="F23" s="2523">
        <v>5</v>
      </c>
      <c r="G23" s="2524">
        <v>6</v>
      </c>
      <c r="H23" s="2524">
        <v>7</v>
      </c>
      <c r="I23" s="2525">
        <v>8</v>
      </c>
      <c r="J23" s="2523">
        <v>9</v>
      </c>
      <c r="K23" s="2524">
        <v>10</v>
      </c>
      <c r="L23" s="2524">
        <v>11</v>
      </c>
      <c r="M23" s="2525">
        <v>12</v>
      </c>
      <c r="N23" s="2526">
        <v>13</v>
      </c>
      <c r="O23" s="2524">
        <v>14</v>
      </c>
      <c r="P23" s="2524">
        <v>15</v>
      </c>
      <c r="Q23" s="2524">
        <v>16</v>
      </c>
      <c r="R23" s="2527">
        <v>17</v>
      </c>
      <c r="S23" s="2523">
        <v>18</v>
      </c>
      <c r="T23" s="2524">
        <v>19</v>
      </c>
      <c r="U23" s="2524">
        <v>20</v>
      </c>
      <c r="V23" s="2524">
        <v>21</v>
      </c>
      <c r="W23" s="2525">
        <v>22</v>
      </c>
      <c r="X23" s="2523">
        <v>23</v>
      </c>
      <c r="Y23" s="2524">
        <v>24</v>
      </c>
      <c r="Z23" s="2524">
        <v>25</v>
      </c>
      <c r="AA23" s="2525">
        <v>26</v>
      </c>
      <c r="AB23" s="2523">
        <v>27</v>
      </c>
      <c r="AC23" s="2524">
        <v>28</v>
      </c>
      <c r="AD23" s="2524">
        <v>29</v>
      </c>
      <c r="AE23" s="2525">
        <v>30</v>
      </c>
      <c r="AF23" s="2523">
        <v>31</v>
      </c>
      <c r="AG23" s="2524">
        <v>32</v>
      </c>
      <c r="AH23" s="2524">
        <v>33</v>
      </c>
      <c r="AI23" s="2527">
        <v>34</v>
      </c>
      <c r="AJ23" s="2523">
        <v>35</v>
      </c>
      <c r="AK23" s="2524">
        <v>36</v>
      </c>
      <c r="AL23" s="2524">
        <v>37</v>
      </c>
      <c r="AM23" s="2524">
        <v>38</v>
      </c>
      <c r="AN23" s="2525">
        <v>39</v>
      </c>
      <c r="AO23" s="2526">
        <v>40</v>
      </c>
      <c r="AP23" s="2524">
        <v>41</v>
      </c>
      <c r="AQ23" s="2524">
        <v>42</v>
      </c>
      <c r="AR23" s="2527">
        <v>43</v>
      </c>
      <c r="AS23" s="2523">
        <v>44</v>
      </c>
      <c r="AT23" s="2524">
        <v>45</v>
      </c>
      <c r="AU23" s="2524">
        <v>46</v>
      </c>
      <c r="AV23" s="2527">
        <v>47</v>
      </c>
      <c r="AW23" s="1619">
        <v>48</v>
      </c>
      <c r="AX23" s="2526">
        <v>49</v>
      </c>
      <c r="AY23" s="2524">
        <v>50</v>
      </c>
      <c r="AZ23" s="2524">
        <v>51</v>
      </c>
      <c r="BA23" s="2525">
        <v>52</v>
      </c>
    </row>
    <row r="24" spans="1:53" customFormat="1" ht="26.25" customHeight="1" thickBot="1" x14ac:dyDescent="0.25">
      <c r="A24" s="2528">
        <v>1</v>
      </c>
      <c r="B24" s="1786" t="s">
        <v>378</v>
      </c>
      <c r="C24" s="1787" t="s">
        <v>378</v>
      </c>
      <c r="D24" s="1787" t="s">
        <v>378</v>
      </c>
      <c r="E24" s="1788" t="s">
        <v>378</v>
      </c>
      <c r="F24" s="2529" t="s">
        <v>378</v>
      </c>
      <c r="G24" s="1787" t="s">
        <v>378</v>
      </c>
      <c r="H24" s="1787" t="s">
        <v>378</v>
      </c>
      <c r="I24" s="1788" t="s">
        <v>378</v>
      </c>
      <c r="J24" s="2529" t="s">
        <v>378</v>
      </c>
      <c r="K24" s="1787" t="s">
        <v>378</v>
      </c>
      <c r="L24" s="1787" t="s">
        <v>378</v>
      </c>
      <c r="M24" s="1788" t="s">
        <v>378</v>
      </c>
      <c r="N24" s="2529" t="s">
        <v>378</v>
      </c>
      <c r="O24" s="1787" t="s">
        <v>378</v>
      </c>
      <c r="P24" s="1787" t="s">
        <v>378</v>
      </c>
      <c r="Q24" s="1787" t="s">
        <v>13</v>
      </c>
      <c r="R24" s="1788" t="s">
        <v>13</v>
      </c>
      <c r="S24" s="2530" t="s">
        <v>364</v>
      </c>
      <c r="T24" s="2531" t="s">
        <v>23</v>
      </c>
      <c r="U24" s="2531" t="s">
        <v>23</v>
      </c>
      <c r="V24" s="2531" t="s">
        <v>23</v>
      </c>
      <c r="W24" s="2532" t="s">
        <v>23</v>
      </c>
      <c r="X24" s="2530" t="s">
        <v>23</v>
      </c>
      <c r="Y24" s="2531" t="s">
        <v>23</v>
      </c>
      <c r="Z24" s="2531" t="s">
        <v>23</v>
      </c>
      <c r="AA24" s="2532" t="s">
        <v>23</v>
      </c>
      <c r="AB24" s="2530" t="s">
        <v>23</v>
      </c>
      <c r="AC24" s="2531" t="s">
        <v>379</v>
      </c>
      <c r="AD24" s="2531" t="s">
        <v>14</v>
      </c>
      <c r="AE24" s="2532" t="s">
        <v>14</v>
      </c>
      <c r="AF24" s="2531" t="s">
        <v>23</v>
      </c>
      <c r="AG24" s="2531" t="s">
        <v>23</v>
      </c>
      <c r="AH24" s="2531" t="s">
        <v>23</v>
      </c>
      <c r="AI24" s="2532" t="s">
        <v>23</v>
      </c>
      <c r="AJ24" s="2533" t="s">
        <v>23</v>
      </c>
      <c r="AK24" s="2531" t="s">
        <v>23</v>
      </c>
      <c r="AL24" s="2531" t="s">
        <v>23</v>
      </c>
      <c r="AM24" s="2531" t="s">
        <v>23</v>
      </c>
      <c r="AN24" s="2532" t="s">
        <v>23</v>
      </c>
      <c r="AO24" s="2530" t="s">
        <v>23</v>
      </c>
      <c r="AP24" s="2531" t="s">
        <v>13</v>
      </c>
      <c r="AQ24" s="2531" t="s">
        <v>13</v>
      </c>
      <c r="AR24" s="2534" t="s">
        <v>13</v>
      </c>
      <c r="AS24" s="2530" t="s">
        <v>364</v>
      </c>
      <c r="AT24" s="419" t="s">
        <v>14</v>
      </c>
      <c r="AU24" s="419" t="s">
        <v>14</v>
      </c>
      <c r="AV24" s="2535" t="s">
        <v>14</v>
      </c>
      <c r="AW24" s="2536" t="s">
        <v>14</v>
      </c>
      <c r="AX24" s="2537" t="s">
        <v>14</v>
      </c>
      <c r="AY24" s="419" t="s">
        <v>14</v>
      </c>
      <c r="AZ24" s="419" t="s">
        <v>14</v>
      </c>
      <c r="BA24" s="2536" t="s">
        <v>14</v>
      </c>
    </row>
    <row r="25" spans="1:53" customFormat="1" ht="23.25" customHeight="1" thickBot="1" x14ac:dyDescent="0.25">
      <c r="A25" s="2538">
        <v>2</v>
      </c>
      <c r="B25" s="2539" t="s">
        <v>15</v>
      </c>
      <c r="C25" s="2466" t="s">
        <v>15</v>
      </c>
      <c r="D25" s="2466" t="s">
        <v>15</v>
      </c>
      <c r="E25" s="2540" t="s">
        <v>15</v>
      </c>
      <c r="F25" s="2539" t="s">
        <v>16</v>
      </c>
      <c r="G25" s="2466" t="s">
        <v>16</v>
      </c>
      <c r="H25" s="2466" t="s">
        <v>16</v>
      </c>
      <c r="I25" s="2540" t="s">
        <v>16</v>
      </c>
      <c r="J25" s="2539" t="s">
        <v>16</v>
      </c>
      <c r="K25" s="2466" t="s">
        <v>16</v>
      </c>
      <c r="L25" s="2466" t="s">
        <v>16</v>
      </c>
      <c r="M25" s="2540" t="s">
        <v>16</v>
      </c>
      <c r="N25" s="2541" t="s">
        <v>16</v>
      </c>
      <c r="O25" s="2466" t="s">
        <v>16</v>
      </c>
      <c r="P25" s="2466" t="s">
        <v>16</v>
      </c>
      <c r="Q25" s="2466" t="s">
        <v>16</v>
      </c>
      <c r="R25" s="2542" t="s">
        <v>432</v>
      </c>
      <c r="S25" s="2543"/>
      <c r="T25" s="2544"/>
      <c r="U25" s="2544"/>
      <c r="V25" s="2544"/>
      <c r="W25" s="2544"/>
      <c r="X25" s="2544"/>
      <c r="Y25" s="2544"/>
      <c r="Z25" s="2544"/>
      <c r="AA25" s="2544"/>
      <c r="AB25" s="2544"/>
      <c r="AC25" s="2544"/>
      <c r="AD25" s="2544"/>
      <c r="AE25" s="2544"/>
      <c r="AF25" s="2544"/>
      <c r="AG25" s="2544"/>
      <c r="AH25" s="2544"/>
      <c r="AI25" s="2544"/>
      <c r="AJ25" s="2544"/>
      <c r="AK25" s="2544"/>
      <c r="AL25" s="2544"/>
      <c r="AM25" s="2544"/>
      <c r="AN25" s="2544"/>
      <c r="AO25" s="2544"/>
      <c r="AP25" s="2544"/>
      <c r="AQ25" s="2544"/>
      <c r="AR25" s="2544"/>
      <c r="AS25" s="2544"/>
      <c r="AT25" s="2544"/>
      <c r="AU25" s="2544"/>
      <c r="AV25" s="2544"/>
      <c r="AW25" s="2544"/>
      <c r="AX25" s="2544"/>
      <c r="AY25" s="2544"/>
      <c r="AZ25" s="2544"/>
      <c r="BA25" s="2545"/>
    </row>
    <row r="26" spans="1:53" customFormat="1" x14ac:dyDescent="0.25">
      <c r="A26" s="1493"/>
      <c r="B26" s="1494"/>
      <c r="C26" s="1494"/>
      <c r="D26" s="1494"/>
      <c r="E26" s="1494"/>
      <c r="F26" s="1494"/>
      <c r="G26" s="1494"/>
      <c r="H26" s="149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1495"/>
      <c r="T26" s="1496"/>
      <c r="U26" s="1496"/>
      <c r="V26" s="1497"/>
      <c r="W26" s="1497"/>
      <c r="X26" s="1497"/>
      <c r="Y26" s="1497"/>
      <c r="Z26" s="1496"/>
      <c r="AA26" s="1496"/>
      <c r="AB26" s="1496"/>
      <c r="AC26" s="1496"/>
      <c r="AD26" s="1496"/>
      <c r="AE26" s="1496"/>
      <c r="AF26" s="1496"/>
      <c r="AG26" s="1496"/>
      <c r="AH26" s="1496"/>
      <c r="AI26" s="1498"/>
      <c r="AJ26" s="1498"/>
      <c r="AK26" s="1498"/>
      <c r="AL26" s="1498"/>
      <c r="AM26" s="1498"/>
      <c r="AN26" s="1498"/>
      <c r="AO26" s="1498"/>
      <c r="AP26" s="1498"/>
      <c r="AQ26" s="1498"/>
      <c r="AR26" s="1498"/>
      <c r="AS26" s="1498"/>
      <c r="AT26" s="1498"/>
      <c r="AU26" s="1498"/>
      <c r="AV26" s="1498"/>
      <c r="AW26" s="1498"/>
      <c r="AX26" s="1498"/>
      <c r="AY26" s="1498"/>
      <c r="AZ26" s="1498"/>
      <c r="BA26" s="1498"/>
    </row>
    <row r="27" spans="1:53" ht="21.75" customHeight="1" x14ac:dyDescent="0.3">
      <c r="A27" s="1999" t="s">
        <v>433</v>
      </c>
      <c r="B27" s="1999"/>
      <c r="C27" s="1999"/>
      <c r="D27" s="1999"/>
      <c r="E27" s="1999"/>
      <c r="F27" s="1999"/>
      <c r="G27" s="1999"/>
      <c r="H27" s="1999"/>
      <c r="I27" s="1999"/>
      <c r="J27" s="1999"/>
      <c r="K27" s="1999"/>
      <c r="L27" s="1999"/>
      <c r="M27" s="1999"/>
      <c r="N27" s="1999"/>
      <c r="O27" s="1999"/>
      <c r="P27" s="1999"/>
      <c r="Q27" s="1999"/>
      <c r="R27" s="1999"/>
      <c r="S27" s="1999"/>
      <c r="T27" s="1999"/>
      <c r="U27" s="1999"/>
      <c r="V27" s="1999"/>
      <c r="W27" s="1999"/>
      <c r="X27" s="1999"/>
      <c r="Y27" s="1999"/>
      <c r="Z27" s="1999"/>
      <c r="AA27" s="1999"/>
      <c r="AB27" s="1999"/>
      <c r="AC27" s="1999"/>
      <c r="AD27" s="1999"/>
      <c r="AE27" s="1999"/>
      <c r="AF27" s="1999"/>
      <c r="AG27" s="1999"/>
      <c r="AH27" s="1999"/>
      <c r="AI27" s="1999"/>
      <c r="AJ27" s="1999"/>
      <c r="AK27" s="1999"/>
      <c r="AL27" s="1999"/>
      <c r="AM27" s="1999"/>
      <c r="AN27" s="1999"/>
      <c r="AO27" s="1999"/>
      <c r="AP27" s="1999"/>
      <c r="AQ27" s="1999"/>
      <c r="AR27" s="1999"/>
      <c r="AS27" s="1999"/>
      <c r="AT27" s="1999"/>
      <c r="AU27" s="1999"/>
      <c r="AV27" s="1999"/>
      <c r="AW27" s="1999"/>
      <c r="AX27" s="1999"/>
      <c r="AY27" s="1999"/>
      <c r="AZ27" s="1999"/>
      <c r="BA27" s="1999"/>
    </row>
    <row r="28" spans="1:53" ht="18.75" customHeight="1" x14ac:dyDescent="0.25">
      <c r="A28" s="1500"/>
      <c r="B28" s="1500"/>
      <c r="C28" s="1500"/>
      <c r="D28" s="1500"/>
      <c r="E28" s="1500"/>
      <c r="F28" s="1500"/>
      <c r="G28" s="1500"/>
      <c r="H28" s="1500"/>
      <c r="I28" s="1500"/>
      <c r="J28" s="1501"/>
      <c r="K28" s="1501"/>
      <c r="L28" s="1501"/>
      <c r="M28" s="1501"/>
      <c r="N28" s="1501"/>
      <c r="O28" s="1501"/>
      <c r="P28" s="1501"/>
      <c r="Q28" s="1501"/>
      <c r="R28" s="1501"/>
      <c r="S28" s="1501"/>
      <c r="T28" s="1501"/>
      <c r="U28" s="1501"/>
      <c r="V28" s="1501"/>
      <c r="W28" s="1501"/>
      <c r="X28" s="1501"/>
      <c r="Y28" s="1501"/>
      <c r="Z28" s="1501"/>
      <c r="AA28" s="1501"/>
      <c r="AB28" s="1501"/>
      <c r="AC28" s="1501"/>
      <c r="AD28" s="1501"/>
      <c r="AE28" s="1501"/>
      <c r="AF28" s="1501"/>
      <c r="AG28" s="1501"/>
      <c r="AH28" s="1501"/>
      <c r="AI28" s="1501"/>
      <c r="AJ28" s="1501"/>
      <c r="AK28" s="1501"/>
      <c r="AL28" s="1501"/>
      <c r="AM28" s="1501"/>
      <c r="AN28" s="1501"/>
      <c r="AO28" s="1501"/>
      <c r="AP28" s="1501"/>
      <c r="AQ28" s="1501"/>
      <c r="AR28" s="1501"/>
      <c r="AS28" s="1501"/>
      <c r="AT28" s="1501"/>
      <c r="AU28" s="1501"/>
      <c r="AV28" s="1502"/>
      <c r="AW28" s="1502"/>
      <c r="AX28" s="1502"/>
      <c r="AY28" s="1502"/>
      <c r="AZ28" s="1502"/>
    </row>
    <row r="29" spans="1:53" ht="23.25" customHeight="1" x14ac:dyDescent="0.3">
      <c r="A29" s="1890" t="s">
        <v>226</v>
      </c>
      <c r="B29" s="1890"/>
      <c r="C29" s="1890"/>
      <c r="D29" s="1890"/>
      <c r="E29" s="1890"/>
      <c r="F29" s="1890"/>
      <c r="G29" s="1890"/>
      <c r="H29" s="1890"/>
      <c r="I29" s="1890"/>
      <c r="J29" s="1890"/>
      <c r="K29" s="1890"/>
      <c r="L29" s="1890"/>
      <c r="M29" s="1890"/>
      <c r="N29" s="1890"/>
      <c r="O29" s="1890"/>
      <c r="P29" s="1890"/>
      <c r="Q29" s="1890"/>
      <c r="R29" s="1890"/>
      <c r="S29" s="1890"/>
      <c r="T29" s="1890"/>
      <c r="U29" s="1890"/>
      <c r="V29" s="1890"/>
      <c r="W29" s="1890"/>
      <c r="X29" s="1890"/>
      <c r="Y29" s="1890"/>
      <c r="Z29" s="1622"/>
      <c r="AA29" s="1891" t="s">
        <v>224</v>
      </c>
      <c r="AB29" s="1891"/>
      <c r="AC29" s="1891"/>
      <c r="AD29" s="1891"/>
      <c r="AE29" s="1891"/>
      <c r="AF29" s="1891"/>
      <c r="AG29" s="1891"/>
      <c r="AH29" s="1891"/>
      <c r="AI29" s="1891"/>
      <c r="AJ29" s="1891"/>
      <c r="AK29" s="1891"/>
      <c r="AL29" s="1622"/>
      <c r="AM29" s="1891" t="s">
        <v>225</v>
      </c>
      <c r="AN29" s="1891"/>
      <c r="AO29" s="1891"/>
      <c r="AP29" s="1891"/>
      <c r="AQ29" s="1891"/>
      <c r="AR29" s="1891"/>
      <c r="AS29" s="1891"/>
      <c r="AT29" s="1891"/>
      <c r="AU29" s="1891"/>
      <c r="AV29" s="1891"/>
      <c r="AW29" s="1891"/>
      <c r="AX29" s="1891"/>
      <c r="AY29" s="1891"/>
      <c r="AZ29" s="1891"/>
      <c r="BA29" s="1891"/>
    </row>
    <row r="30" spans="1:53" ht="12" customHeight="1" thickBot="1" x14ac:dyDescent="0.3">
      <c r="A30" s="1889"/>
      <c r="B30" s="1889"/>
      <c r="C30" s="1889"/>
      <c r="D30" s="1889"/>
      <c r="E30" s="1889"/>
      <c r="F30" s="1889"/>
      <c r="G30" s="1889"/>
      <c r="H30" s="1889"/>
      <c r="I30" s="1889"/>
      <c r="J30" s="1889"/>
      <c r="K30" s="1889"/>
      <c r="L30" s="1889"/>
      <c r="M30" s="1889"/>
      <c r="N30" s="1889"/>
      <c r="O30" s="1889"/>
      <c r="P30" s="1889"/>
      <c r="Q30" s="1889"/>
      <c r="R30" s="1889"/>
      <c r="S30" s="1889"/>
      <c r="T30" s="1889"/>
      <c r="U30" s="1889"/>
      <c r="V30" s="1889"/>
      <c r="W30" s="1889"/>
      <c r="X30" s="1889"/>
      <c r="Y30" s="1889"/>
      <c r="Z30" s="1889"/>
      <c r="AA30" s="1889"/>
      <c r="AB30" s="1889"/>
      <c r="AC30" s="1889"/>
      <c r="AD30" s="1889"/>
      <c r="AE30" s="1889"/>
      <c r="AF30" s="1889"/>
      <c r="AG30" s="1889"/>
      <c r="AH30" s="1889"/>
      <c r="AI30" s="1889"/>
      <c r="AJ30" s="1889"/>
      <c r="AK30" s="1889"/>
      <c r="AL30" s="1889"/>
      <c r="AM30" s="1889"/>
      <c r="AN30" s="1889"/>
      <c r="AO30" s="1889"/>
      <c r="AP30" s="1889"/>
      <c r="AQ30" s="1889"/>
      <c r="AR30" s="1889"/>
      <c r="AS30" s="1889"/>
      <c r="AT30" s="1889"/>
      <c r="AU30" s="1889"/>
      <c r="AV30" s="1889"/>
      <c r="AW30" s="1889"/>
      <c r="AX30" s="1889"/>
      <c r="AY30" s="1889"/>
      <c r="AZ30" s="1889"/>
      <c r="BA30" s="1889"/>
    </row>
    <row r="31" spans="1:53" ht="23.25" hidden="1" customHeight="1" x14ac:dyDescent="0.25">
      <c r="A31" s="1889"/>
      <c r="B31" s="1889"/>
      <c r="C31" s="1889"/>
      <c r="D31" s="1889"/>
      <c r="E31" s="1889"/>
      <c r="F31" s="1889"/>
      <c r="G31" s="1889"/>
      <c r="H31" s="1889"/>
      <c r="I31" s="1889"/>
      <c r="J31" s="1889"/>
      <c r="K31" s="1889"/>
      <c r="L31" s="1889"/>
      <c r="M31" s="1889"/>
      <c r="N31" s="1889"/>
      <c r="O31" s="1889"/>
      <c r="P31" s="1889"/>
      <c r="Q31" s="1889"/>
      <c r="R31" s="1889"/>
      <c r="S31" s="1889"/>
      <c r="T31" s="1889"/>
      <c r="U31" s="1889"/>
      <c r="V31" s="1889"/>
      <c r="W31" s="1889"/>
      <c r="X31" s="1889"/>
      <c r="Y31" s="1889"/>
      <c r="Z31" s="1889"/>
      <c r="AA31" s="1889"/>
      <c r="AB31" s="1889"/>
      <c r="AC31" s="1889"/>
      <c r="AD31" s="1889"/>
      <c r="AE31" s="1889"/>
      <c r="AF31" s="1889"/>
      <c r="AG31" s="1889"/>
      <c r="AH31" s="1889"/>
      <c r="AI31" s="1889"/>
      <c r="AJ31" s="1889"/>
      <c r="AK31" s="1889"/>
      <c r="AL31" s="1889"/>
      <c r="AM31" s="1889"/>
      <c r="AN31" s="1889"/>
      <c r="AO31" s="1889"/>
      <c r="AP31" s="1889"/>
      <c r="AQ31" s="1889"/>
      <c r="AR31" s="1889"/>
      <c r="AS31" s="1889"/>
      <c r="AT31" s="1889"/>
      <c r="AU31" s="1889"/>
      <c r="AV31" s="1889"/>
      <c r="AW31" s="1889"/>
      <c r="AX31" s="1889"/>
      <c r="AY31" s="1889"/>
      <c r="AZ31" s="1889"/>
      <c r="BA31" s="1889"/>
    </row>
    <row r="32" spans="1:53" ht="23.25" hidden="1" customHeight="1" x14ac:dyDescent="0.25">
      <c r="A32" s="1889"/>
      <c r="B32" s="1889"/>
      <c r="C32" s="1889"/>
      <c r="D32" s="1889"/>
      <c r="E32" s="1889"/>
      <c r="F32" s="1889"/>
      <c r="G32" s="1889"/>
      <c r="H32" s="1889"/>
      <c r="I32" s="1889"/>
      <c r="J32" s="1889"/>
      <c r="K32" s="1889"/>
      <c r="L32" s="1889"/>
      <c r="M32" s="1889"/>
      <c r="N32" s="1889"/>
      <c r="O32" s="1889"/>
      <c r="P32" s="1889"/>
      <c r="Q32" s="1889"/>
      <c r="R32" s="1889"/>
      <c r="S32" s="1889"/>
      <c r="T32" s="1889"/>
      <c r="U32" s="1889"/>
      <c r="V32" s="1889"/>
      <c r="W32" s="1889"/>
      <c r="X32" s="1889"/>
      <c r="Y32" s="1889"/>
      <c r="Z32" s="1889"/>
      <c r="AA32" s="1889"/>
      <c r="AB32" s="1889"/>
      <c r="AC32" s="1889"/>
      <c r="AD32" s="1889"/>
      <c r="AE32" s="1889"/>
      <c r="AF32" s="1889"/>
      <c r="AG32" s="1889"/>
      <c r="AH32" s="1889"/>
      <c r="AI32" s="1889"/>
      <c r="AJ32" s="1889"/>
      <c r="AK32" s="1889"/>
      <c r="AL32" s="1889"/>
      <c r="AM32" s="1889"/>
      <c r="AN32" s="1889"/>
      <c r="AO32" s="1889"/>
      <c r="AP32" s="1889"/>
      <c r="AQ32" s="1889"/>
      <c r="AR32" s="1889"/>
      <c r="AS32" s="1889"/>
      <c r="AT32" s="1889"/>
      <c r="AU32" s="1889"/>
      <c r="AV32" s="1889"/>
      <c r="AW32" s="1889"/>
      <c r="AX32" s="1889"/>
      <c r="AY32" s="1889"/>
      <c r="AZ32" s="1889"/>
      <c r="BA32" s="1889"/>
    </row>
    <row r="33" spans="1:53" x14ac:dyDescent="0.25">
      <c r="A33" s="1993" t="s">
        <v>1</v>
      </c>
      <c r="B33" s="1973"/>
      <c r="C33" s="1996" t="s">
        <v>17</v>
      </c>
      <c r="D33" s="1962"/>
      <c r="E33" s="1962"/>
      <c r="F33" s="1973"/>
      <c r="G33" s="1956" t="s">
        <v>434</v>
      </c>
      <c r="H33" s="1962"/>
      <c r="I33" s="1973"/>
      <c r="J33" s="1956" t="s">
        <v>18</v>
      </c>
      <c r="K33" s="1962"/>
      <c r="L33" s="1962"/>
      <c r="M33" s="1973"/>
      <c r="N33" s="1956" t="s">
        <v>381</v>
      </c>
      <c r="O33" s="1962"/>
      <c r="P33" s="1973"/>
      <c r="Q33" s="1956" t="s">
        <v>27</v>
      </c>
      <c r="R33" s="1967"/>
      <c r="S33" s="1968"/>
      <c r="T33" s="1956" t="s">
        <v>19</v>
      </c>
      <c r="U33" s="1962"/>
      <c r="V33" s="1973"/>
      <c r="W33" s="1956" t="s">
        <v>28</v>
      </c>
      <c r="X33" s="1962"/>
      <c r="Y33" s="1978"/>
      <c r="Z33" s="1503"/>
      <c r="AA33" s="1952" t="s">
        <v>29</v>
      </c>
      <c r="AB33" s="1953"/>
      <c r="AC33" s="1953"/>
      <c r="AD33" s="1953"/>
      <c r="AE33" s="1953"/>
      <c r="AF33" s="1956" t="s">
        <v>363</v>
      </c>
      <c r="AG33" s="1957"/>
      <c r="AH33" s="1958"/>
      <c r="AI33" s="1956" t="s">
        <v>30</v>
      </c>
      <c r="AJ33" s="1962"/>
      <c r="AK33" s="1963"/>
      <c r="AL33" s="1504"/>
      <c r="AM33" s="1981" t="s">
        <v>31</v>
      </c>
      <c r="AN33" s="1982"/>
      <c r="AO33" s="1983"/>
      <c r="AP33" s="1990" t="s">
        <v>32</v>
      </c>
      <c r="AQ33" s="1939"/>
      <c r="AR33" s="1939"/>
      <c r="AS33" s="1939"/>
      <c r="AT33" s="1939"/>
      <c r="AU33" s="1939"/>
      <c r="AV33" s="1939"/>
      <c r="AW33" s="1939"/>
      <c r="AX33" s="1939" t="s">
        <v>363</v>
      </c>
      <c r="AY33" s="1939"/>
      <c r="AZ33" s="1939"/>
      <c r="BA33" s="1940"/>
    </row>
    <row r="34" spans="1:53" ht="24" customHeight="1" thickBot="1" x14ac:dyDescent="0.3">
      <c r="A34" s="1994"/>
      <c r="B34" s="1976"/>
      <c r="C34" s="1974"/>
      <c r="D34" s="1975"/>
      <c r="E34" s="1975"/>
      <c r="F34" s="1976"/>
      <c r="G34" s="1974"/>
      <c r="H34" s="1975"/>
      <c r="I34" s="1976"/>
      <c r="J34" s="1974"/>
      <c r="K34" s="1975"/>
      <c r="L34" s="1975"/>
      <c r="M34" s="1976"/>
      <c r="N34" s="1974"/>
      <c r="O34" s="1975"/>
      <c r="P34" s="1976"/>
      <c r="Q34" s="1969"/>
      <c r="R34" s="1970"/>
      <c r="S34" s="1971"/>
      <c r="T34" s="1974"/>
      <c r="U34" s="1975"/>
      <c r="V34" s="1976"/>
      <c r="W34" s="1974"/>
      <c r="X34" s="1975"/>
      <c r="Y34" s="1979"/>
      <c r="Z34" s="1503"/>
      <c r="AA34" s="1954"/>
      <c r="AB34" s="1955"/>
      <c r="AC34" s="1955"/>
      <c r="AD34" s="1955"/>
      <c r="AE34" s="1955"/>
      <c r="AF34" s="1959"/>
      <c r="AG34" s="1960"/>
      <c r="AH34" s="1961"/>
      <c r="AI34" s="1964"/>
      <c r="AJ34" s="1965"/>
      <c r="AK34" s="1966"/>
      <c r="AL34" s="1505"/>
      <c r="AM34" s="1984"/>
      <c r="AN34" s="1985"/>
      <c r="AO34" s="1986"/>
      <c r="AP34" s="1991"/>
      <c r="AQ34" s="1941"/>
      <c r="AR34" s="1941"/>
      <c r="AS34" s="1941"/>
      <c r="AT34" s="1941"/>
      <c r="AU34" s="1941"/>
      <c r="AV34" s="1941"/>
      <c r="AW34" s="1941"/>
      <c r="AX34" s="1941"/>
      <c r="AY34" s="1941"/>
      <c r="AZ34" s="1941"/>
      <c r="BA34" s="1942"/>
    </row>
    <row r="35" spans="1:53" ht="30.75" customHeight="1" thickBot="1" x14ac:dyDescent="0.3">
      <c r="A35" s="1995"/>
      <c r="B35" s="1977"/>
      <c r="C35" s="1964"/>
      <c r="D35" s="1965"/>
      <c r="E35" s="1965"/>
      <c r="F35" s="1977"/>
      <c r="G35" s="1964"/>
      <c r="H35" s="1965"/>
      <c r="I35" s="1977"/>
      <c r="J35" s="1964"/>
      <c r="K35" s="1965"/>
      <c r="L35" s="1965"/>
      <c r="M35" s="1977"/>
      <c r="N35" s="1964"/>
      <c r="O35" s="1965"/>
      <c r="P35" s="1977"/>
      <c r="Q35" s="1895"/>
      <c r="R35" s="1896"/>
      <c r="S35" s="1972"/>
      <c r="T35" s="1964"/>
      <c r="U35" s="1965"/>
      <c r="V35" s="1977"/>
      <c r="W35" s="1964"/>
      <c r="X35" s="1965"/>
      <c r="Y35" s="1980"/>
      <c r="Z35" s="1503"/>
      <c r="AA35" s="1945" t="s">
        <v>227</v>
      </c>
      <c r="AB35" s="1946"/>
      <c r="AC35" s="1946"/>
      <c r="AD35" s="1946"/>
      <c r="AE35" s="1947"/>
      <c r="AF35" s="1948">
        <v>1</v>
      </c>
      <c r="AG35" s="1949"/>
      <c r="AH35" s="1950"/>
      <c r="AI35" s="1948" t="s">
        <v>228</v>
      </c>
      <c r="AJ35" s="1949"/>
      <c r="AK35" s="1951"/>
      <c r="AL35" s="1505"/>
      <c r="AM35" s="1984"/>
      <c r="AN35" s="1985"/>
      <c r="AO35" s="1986"/>
      <c r="AP35" s="1991"/>
      <c r="AQ35" s="1941"/>
      <c r="AR35" s="1941"/>
      <c r="AS35" s="1941"/>
      <c r="AT35" s="1941"/>
      <c r="AU35" s="1941"/>
      <c r="AV35" s="1941"/>
      <c r="AW35" s="1941"/>
      <c r="AX35" s="1941"/>
      <c r="AY35" s="1941"/>
      <c r="AZ35" s="1941"/>
      <c r="BA35" s="1942"/>
    </row>
    <row r="36" spans="1:53" ht="26.25" customHeight="1" thickBot="1" x14ac:dyDescent="0.3">
      <c r="A36" s="1938">
        <v>1</v>
      </c>
      <c r="B36" s="1931"/>
      <c r="C36" s="1930">
        <v>34</v>
      </c>
      <c r="D36" s="1930"/>
      <c r="E36" s="1930"/>
      <c r="F36" s="1930"/>
      <c r="G36" s="1930">
        <v>6</v>
      </c>
      <c r="H36" s="1930"/>
      <c r="I36" s="1930"/>
      <c r="J36" s="1930" t="s">
        <v>228</v>
      </c>
      <c r="K36" s="1931"/>
      <c r="L36" s="1931"/>
      <c r="M36" s="1931"/>
      <c r="N36" s="1930"/>
      <c r="O36" s="1931"/>
      <c r="P36" s="1931"/>
      <c r="Q36" s="1922"/>
      <c r="R36" s="1930"/>
      <c r="S36" s="1930"/>
      <c r="T36" s="1930">
        <v>12</v>
      </c>
      <c r="U36" s="1931"/>
      <c r="V36" s="1931"/>
      <c r="W36" s="1930">
        <f>C36+G36+N36+Q36+T36</f>
        <v>52</v>
      </c>
      <c r="X36" s="1931"/>
      <c r="Y36" s="1932"/>
      <c r="Z36" s="1503"/>
      <c r="AA36" s="1923" t="s">
        <v>21</v>
      </c>
      <c r="AB36" s="1924"/>
      <c r="AC36" s="1924"/>
      <c r="AD36" s="1924"/>
      <c r="AE36" s="1925"/>
      <c r="AF36" s="1926">
        <v>3</v>
      </c>
      <c r="AG36" s="1927"/>
      <c r="AH36" s="1928"/>
      <c r="AI36" s="1926">
        <v>4</v>
      </c>
      <c r="AJ36" s="1927"/>
      <c r="AK36" s="1929"/>
      <c r="AL36" s="1505"/>
      <c r="AM36" s="1987"/>
      <c r="AN36" s="1988"/>
      <c r="AO36" s="1989"/>
      <c r="AP36" s="1992"/>
      <c r="AQ36" s="1943"/>
      <c r="AR36" s="1943"/>
      <c r="AS36" s="1943"/>
      <c r="AT36" s="1943"/>
      <c r="AU36" s="1943"/>
      <c r="AV36" s="1943"/>
      <c r="AW36" s="1943"/>
      <c r="AX36" s="1943"/>
      <c r="AY36" s="1943"/>
      <c r="AZ36" s="1943"/>
      <c r="BA36" s="1944"/>
    </row>
    <row r="37" spans="1:53" ht="26.25" customHeight="1" x14ac:dyDescent="0.25">
      <c r="A37" s="1937">
        <v>2</v>
      </c>
      <c r="B37" s="1906"/>
      <c r="C37" s="1905"/>
      <c r="D37" s="1906"/>
      <c r="E37" s="1906"/>
      <c r="F37" s="1906"/>
      <c r="G37" s="1905"/>
      <c r="H37" s="1906"/>
      <c r="I37" s="1906"/>
      <c r="J37" s="1905">
        <v>4</v>
      </c>
      <c r="K37" s="1906"/>
      <c r="L37" s="1906"/>
      <c r="M37" s="1906"/>
      <c r="N37" s="1905">
        <v>12</v>
      </c>
      <c r="O37" s="1906"/>
      <c r="P37" s="1906"/>
      <c r="Q37" s="1914">
        <v>1</v>
      </c>
      <c r="R37" s="1905"/>
      <c r="S37" s="1905"/>
      <c r="T37" s="1905"/>
      <c r="U37" s="1906"/>
      <c r="V37" s="1906"/>
      <c r="W37" s="1905">
        <f>C37+G37+J37+N37+Q37+T37</f>
        <v>17</v>
      </c>
      <c r="X37" s="1906"/>
      <c r="Y37" s="1907"/>
      <c r="Z37" s="1503"/>
      <c r="AA37" s="1908" t="s">
        <v>67</v>
      </c>
      <c r="AB37" s="1909"/>
      <c r="AC37" s="1909"/>
      <c r="AD37" s="1909"/>
      <c r="AE37" s="1910"/>
      <c r="AF37" s="1933">
        <v>3</v>
      </c>
      <c r="AG37" s="1934"/>
      <c r="AH37" s="1935"/>
      <c r="AI37" s="1933">
        <v>12</v>
      </c>
      <c r="AJ37" s="1934"/>
      <c r="AK37" s="2546"/>
      <c r="AL37" s="1506"/>
      <c r="AM37" s="1916" t="s">
        <v>22</v>
      </c>
      <c r="AN37" s="1917"/>
      <c r="AO37" s="1918"/>
      <c r="AP37" s="1922" t="s">
        <v>279</v>
      </c>
      <c r="AQ37" s="1922"/>
      <c r="AR37" s="1922"/>
      <c r="AS37" s="1922"/>
      <c r="AT37" s="1922"/>
      <c r="AU37" s="1922"/>
      <c r="AV37" s="1922"/>
      <c r="AW37" s="1922"/>
      <c r="AX37" s="1892">
        <v>3</v>
      </c>
      <c r="AY37" s="1893"/>
      <c r="AZ37" s="1893"/>
      <c r="BA37" s="1894"/>
    </row>
    <row r="38" spans="1:53" ht="31.5" customHeight="1" thickBot="1" x14ac:dyDescent="0.3">
      <c r="A38" s="1898" t="s">
        <v>20</v>
      </c>
      <c r="B38" s="1899"/>
      <c r="C38" s="1900">
        <f>C36+C37</f>
        <v>34</v>
      </c>
      <c r="D38" s="1899"/>
      <c r="E38" s="1899"/>
      <c r="F38" s="1899"/>
      <c r="G38" s="1900">
        <f>G36+G37</f>
        <v>6</v>
      </c>
      <c r="H38" s="1899"/>
      <c r="I38" s="1899"/>
      <c r="J38" s="1900" t="s">
        <v>380</v>
      </c>
      <c r="K38" s="1899"/>
      <c r="L38" s="1899"/>
      <c r="M38" s="1899"/>
      <c r="N38" s="1900">
        <f>N36+N37</f>
        <v>12</v>
      </c>
      <c r="O38" s="1899"/>
      <c r="P38" s="1899"/>
      <c r="Q38" s="1901">
        <f>Q36+Q37</f>
        <v>1</v>
      </c>
      <c r="R38" s="1900"/>
      <c r="S38" s="1900"/>
      <c r="T38" s="1902">
        <f>T36+T37</f>
        <v>12</v>
      </c>
      <c r="U38" s="1903"/>
      <c r="V38" s="1904"/>
      <c r="W38" s="1902">
        <f>W36+W37</f>
        <v>69</v>
      </c>
      <c r="X38" s="1903"/>
      <c r="Y38" s="1915"/>
      <c r="Z38" s="1503"/>
      <c r="AA38" s="1911"/>
      <c r="AB38" s="1912"/>
      <c r="AC38" s="1912"/>
      <c r="AD38" s="1912"/>
      <c r="AE38" s="1913"/>
      <c r="AF38" s="1936"/>
      <c r="AG38" s="1920"/>
      <c r="AH38" s="1921"/>
      <c r="AI38" s="1936"/>
      <c r="AJ38" s="1920"/>
      <c r="AK38" s="2547"/>
      <c r="AL38" s="1507"/>
      <c r="AM38" s="1919"/>
      <c r="AN38" s="1920"/>
      <c r="AO38" s="1921"/>
      <c r="AP38" s="1899"/>
      <c r="AQ38" s="1899"/>
      <c r="AR38" s="1899"/>
      <c r="AS38" s="1899"/>
      <c r="AT38" s="1899"/>
      <c r="AU38" s="1899"/>
      <c r="AV38" s="1899"/>
      <c r="AW38" s="1899"/>
      <c r="AX38" s="1895"/>
      <c r="AY38" s="1896"/>
      <c r="AZ38" s="1896"/>
      <c r="BA38" s="1897"/>
    </row>
    <row r="39" spans="1:53" ht="23.25" customHeight="1" x14ac:dyDescent="0.25">
      <c r="A39" s="1508" t="s">
        <v>382</v>
      </c>
      <c r="B39" s="1508"/>
      <c r="C39" s="1508"/>
      <c r="D39" s="1508"/>
      <c r="E39" s="1508"/>
      <c r="F39" s="1508"/>
      <c r="G39" s="1508"/>
      <c r="H39" s="1508"/>
      <c r="I39" s="1508"/>
      <c r="J39" s="1508"/>
      <c r="K39" s="1508"/>
      <c r="L39" s="1508"/>
    </row>
  </sheetData>
  <mergeCells count="95">
    <mergeCell ref="S25:BA25"/>
    <mergeCell ref="AX22:BA22"/>
    <mergeCell ref="P9:AN9"/>
    <mergeCell ref="A20:BA20"/>
    <mergeCell ref="A22:A23"/>
    <mergeCell ref="B22:E22"/>
    <mergeCell ref="P12:AN12"/>
    <mergeCell ref="P15:AN15"/>
    <mergeCell ref="P13:AN13"/>
    <mergeCell ref="AS22:AW22"/>
    <mergeCell ref="X22:AA22"/>
    <mergeCell ref="AF22:AI22"/>
    <mergeCell ref="AJ22:AN22"/>
    <mergeCell ref="AO22:AR22"/>
    <mergeCell ref="A27:BA27"/>
    <mergeCell ref="AB22:AE22"/>
    <mergeCell ref="A1:O1"/>
    <mergeCell ref="P1:AN1"/>
    <mergeCell ref="AO1:BA3"/>
    <mergeCell ref="A2:O2"/>
    <mergeCell ref="A3:O3"/>
    <mergeCell ref="P3:AN3"/>
    <mergeCell ref="A7:O7"/>
    <mergeCell ref="P7:AM7"/>
    <mergeCell ref="AO4:BA7"/>
    <mergeCell ref="AO8:BA8"/>
    <mergeCell ref="AO9:BA9"/>
    <mergeCell ref="P8:AN8"/>
    <mergeCell ref="A4:O4"/>
    <mergeCell ref="A5:O5"/>
    <mergeCell ref="A8:O8"/>
    <mergeCell ref="F22:I22"/>
    <mergeCell ref="J22:M22"/>
    <mergeCell ref="N22:R22"/>
    <mergeCell ref="S22:W22"/>
    <mergeCell ref="P10:AN10"/>
    <mergeCell ref="P11:AN11"/>
    <mergeCell ref="P18:AN18"/>
    <mergeCell ref="P14:AN14"/>
    <mergeCell ref="P16:AN16"/>
    <mergeCell ref="P17:AN17"/>
    <mergeCell ref="A33:B35"/>
    <mergeCell ref="C33:F35"/>
    <mergeCell ref="G33:I35"/>
    <mergeCell ref="J33:M35"/>
    <mergeCell ref="N33:P35"/>
    <mergeCell ref="Q33:S35"/>
    <mergeCell ref="T33:V35"/>
    <mergeCell ref="W33:Y35"/>
    <mergeCell ref="AM33:AO36"/>
    <mergeCell ref="AP33:AW36"/>
    <mergeCell ref="Q36:S36"/>
    <mergeCell ref="T36:V36"/>
    <mergeCell ref="AX33:BA36"/>
    <mergeCell ref="AA35:AE35"/>
    <mergeCell ref="AF35:AH35"/>
    <mergeCell ref="AI35:AK35"/>
    <mergeCell ref="AA33:AE34"/>
    <mergeCell ref="AF33:AH34"/>
    <mergeCell ref="AI33:AK34"/>
    <mergeCell ref="A36:B36"/>
    <mergeCell ref="C36:F36"/>
    <mergeCell ref="G36:I36"/>
    <mergeCell ref="J36:M36"/>
    <mergeCell ref="N36:P36"/>
    <mergeCell ref="A37:B37"/>
    <mergeCell ref="C37:F37"/>
    <mergeCell ref="G37:I37"/>
    <mergeCell ref="J37:M37"/>
    <mergeCell ref="N37:P37"/>
    <mergeCell ref="AI37:AK38"/>
    <mergeCell ref="W38:Y38"/>
    <mergeCell ref="AM37:AO38"/>
    <mergeCell ref="AP37:AW38"/>
    <mergeCell ref="AA36:AE36"/>
    <mergeCell ref="AF36:AH36"/>
    <mergeCell ref="AI36:AK36"/>
    <mergeCell ref="W36:Y36"/>
    <mergeCell ref="AF37:AH38"/>
    <mergeCell ref="A30:BA32"/>
    <mergeCell ref="A29:Y29"/>
    <mergeCell ref="AA29:AK29"/>
    <mergeCell ref="AM29:BA29"/>
    <mergeCell ref="AX37:BA38"/>
    <mergeCell ref="A38:B38"/>
    <mergeCell ref="C38:F38"/>
    <mergeCell ref="G38:I38"/>
    <mergeCell ref="J38:M38"/>
    <mergeCell ref="N38:P38"/>
    <mergeCell ref="Q38:S38"/>
    <mergeCell ref="T38:V38"/>
    <mergeCell ref="W37:Y37"/>
    <mergeCell ref="AA37:AE38"/>
    <mergeCell ref="Q37:S37"/>
    <mergeCell ref="T37:V37"/>
  </mergeCells>
  <phoneticPr fontId="6" type="noConversion"/>
  <pageMargins left="0.55118110236220474" right="0.35433070866141736" top="0.98425196850393704" bottom="0.98425196850393704" header="0.51181102362204722" footer="0.51181102362204722"/>
  <pageSetup paperSize="9" scale="46" orientation="landscape" r:id="rId1"/>
  <headerFooter alignWithMargins="0"/>
  <rowBreaks count="2" manualBreakCount="2">
    <brk id="21" max="52" man="1"/>
    <brk id="26" max="52" man="1"/>
  </rowBreaks>
  <colBreaks count="2" manualBreakCount="2">
    <brk id="1" max="38" man="1"/>
    <brk id="39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13"/>
  <sheetViews>
    <sheetView view="pageBreakPreview" topLeftCell="A7" zoomScale="80" zoomScaleNormal="77" zoomScaleSheetLayoutView="80" workbookViewId="0">
      <selection activeCell="G37" sqref="G37"/>
    </sheetView>
  </sheetViews>
  <sheetFormatPr defaultRowHeight="12.75" x14ac:dyDescent="0.2"/>
  <cols>
    <col min="1" max="1" width="11.5703125" customWidth="1"/>
    <col min="2" max="2" width="58" customWidth="1"/>
    <col min="3" max="3" width="6.7109375" customWidth="1"/>
    <col min="4" max="4" width="7.28515625" customWidth="1"/>
    <col min="5" max="5" width="7.7109375" customWidth="1"/>
    <col min="6" max="6" width="6.7109375" customWidth="1"/>
    <col min="7" max="7" width="7.7109375" customWidth="1"/>
    <col min="8" max="13" width="9.140625" customWidth="1"/>
    <col min="16" max="16" width="10.7109375" customWidth="1"/>
    <col min="17" max="17" width="10.28515625" customWidth="1"/>
  </cols>
  <sheetData>
    <row r="1" spans="1:21" ht="21" thickBot="1" x14ac:dyDescent="0.25">
      <c r="A1" s="2078" t="s">
        <v>297</v>
      </c>
      <c r="B1" s="2079"/>
      <c r="C1" s="2079"/>
      <c r="D1" s="2079"/>
      <c r="E1" s="2079"/>
      <c r="F1" s="2079"/>
      <c r="G1" s="2079"/>
      <c r="H1" s="2079"/>
      <c r="I1" s="2079"/>
      <c r="J1" s="2079"/>
      <c r="K1" s="2079"/>
      <c r="L1" s="2079"/>
      <c r="M1" s="2079"/>
      <c r="N1" s="2079"/>
      <c r="O1" s="2079"/>
      <c r="P1" s="2079"/>
      <c r="Q1" s="2080"/>
      <c r="R1" s="20"/>
      <c r="S1" s="20"/>
      <c r="T1" s="20"/>
    </row>
    <row r="2" spans="1:21" ht="36" customHeight="1" thickBot="1" x14ac:dyDescent="0.25">
      <c r="A2" s="2100" t="s">
        <v>33</v>
      </c>
      <c r="B2" s="2111" t="s">
        <v>34</v>
      </c>
      <c r="C2" s="2119" t="s">
        <v>35</v>
      </c>
      <c r="D2" s="2120"/>
      <c r="E2" s="2121"/>
      <c r="F2" s="2122"/>
      <c r="G2" s="2097" t="s">
        <v>281</v>
      </c>
      <c r="H2" s="2084" t="s">
        <v>36</v>
      </c>
      <c r="I2" s="2085"/>
      <c r="J2" s="2085"/>
      <c r="K2" s="2085"/>
      <c r="L2" s="2085"/>
      <c r="M2" s="2086"/>
      <c r="N2" s="2054" t="s">
        <v>37</v>
      </c>
      <c r="O2" s="2054"/>
      <c r="P2" s="2054"/>
      <c r="Q2" s="2118"/>
      <c r="R2" s="20"/>
      <c r="S2" s="20"/>
      <c r="T2" s="20"/>
    </row>
    <row r="3" spans="1:21" ht="15.75" x14ac:dyDescent="0.2">
      <c r="A3" s="2101"/>
      <c r="B3" s="2112"/>
      <c r="C3" s="2123"/>
      <c r="D3" s="2124"/>
      <c r="E3" s="1906"/>
      <c r="F3" s="1907"/>
      <c r="G3" s="2098"/>
      <c r="H3" s="2103" t="s">
        <v>38</v>
      </c>
      <c r="I3" s="2106" t="s">
        <v>39</v>
      </c>
      <c r="J3" s="2106"/>
      <c r="K3" s="2106"/>
      <c r="L3" s="2106"/>
      <c r="M3" s="2081" t="s">
        <v>40</v>
      </c>
      <c r="N3" s="2053" t="s">
        <v>41</v>
      </c>
      <c r="O3" s="2054"/>
      <c r="P3" s="2055"/>
      <c r="Q3" s="2035" t="s">
        <v>78</v>
      </c>
      <c r="R3" s="20"/>
      <c r="S3" s="20"/>
      <c r="T3" s="20"/>
    </row>
    <row r="4" spans="1:21" ht="15.75" x14ac:dyDescent="0.2">
      <c r="A4" s="2101"/>
      <c r="B4" s="2112"/>
      <c r="C4" s="2123"/>
      <c r="D4" s="2124"/>
      <c r="E4" s="1906"/>
      <c r="F4" s="1907"/>
      <c r="G4" s="2098"/>
      <c r="H4" s="2104"/>
      <c r="I4" s="2050" t="s">
        <v>42</v>
      </c>
      <c r="J4" s="2109" t="s">
        <v>43</v>
      </c>
      <c r="K4" s="2110"/>
      <c r="L4" s="2110"/>
      <c r="M4" s="2082"/>
      <c r="N4" s="2056"/>
      <c r="O4" s="2038"/>
      <c r="P4" s="2039"/>
      <c r="Q4" s="2036"/>
      <c r="R4" s="20"/>
      <c r="S4" s="20"/>
      <c r="T4" s="20"/>
    </row>
    <row r="5" spans="1:21" ht="15.75" x14ac:dyDescent="0.2">
      <c r="A5" s="2101"/>
      <c r="B5" s="2112"/>
      <c r="C5" s="2114" t="s">
        <v>229</v>
      </c>
      <c r="D5" s="2116" t="s">
        <v>230</v>
      </c>
      <c r="E5" s="1905" t="s">
        <v>44</v>
      </c>
      <c r="F5" s="2096"/>
      <c r="G5" s="2098"/>
      <c r="H5" s="2104"/>
      <c r="I5" s="2107"/>
      <c r="J5" s="2050" t="s">
        <v>45</v>
      </c>
      <c r="K5" s="2050" t="s">
        <v>46</v>
      </c>
      <c r="L5" s="2050" t="s">
        <v>47</v>
      </c>
      <c r="M5" s="2082"/>
      <c r="N5" s="2057"/>
      <c r="O5" s="2058"/>
      <c r="P5" s="2059"/>
      <c r="Q5" s="2037"/>
      <c r="R5" s="20"/>
      <c r="S5" s="20"/>
      <c r="T5" s="20"/>
    </row>
    <row r="6" spans="1:21" ht="16.5" thickBot="1" x14ac:dyDescent="0.25">
      <c r="A6" s="2101"/>
      <c r="B6" s="2112"/>
      <c r="C6" s="2114"/>
      <c r="D6" s="2116"/>
      <c r="E6" s="1905"/>
      <c r="F6" s="2096"/>
      <c r="G6" s="2098"/>
      <c r="H6" s="2104"/>
      <c r="I6" s="2107"/>
      <c r="J6" s="2050"/>
      <c r="K6" s="2050"/>
      <c r="L6" s="2050"/>
      <c r="M6" s="2082"/>
      <c r="N6" s="435">
        <v>1</v>
      </c>
      <c r="O6" s="436">
        <v>2</v>
      </c>
      <c r="P6" s="437">
        <v>3</v>
      </c>
      <c r="Q6" s="438">
        <v>4</v>
      </c>
      <c r="R6" s="20"/>
      <c r="S6" s="20"/>
      <c r="T6" s="20"/>
    </row>
    <row r="7" spans="1:21" ht="18" customHeight="1" thickBot="1" x14ac:dyDescent="0.25">
      <c r="A7" s="2101"/>
      <c r="B7" s="2112"/>
      <c r="C7" s="2114"/>
      <c r="D7" s="2116"/>
      <c r="E7" s="2087" t="s">
        <v>48</v>
      </c>
      <c r="F7" s="2089" t="s">
        <v>49</v>
      </c>
      <c r="G7" s="2098"/>
      <c r="H7" s="2104"/>
      <c r="I7" s="2107"/>
      <c r="J7" s="2050"/>
      <c r="K7" s="2050"/>
      <c r="L7" s="2050"/>
      <c r="M7" s="2082"/>
      <c r="N7" s="2038" t="s">
        <v>50</v>
      </c>
      <c r="O7" s="2038"/>
      <c r="P7" s="2038"/>
      <c r="Q7" s="2039"/>
      <c r="R7" s="20"/>
      <c r="S7" s="20"/>
      <c r="T7" s="20"/>
    </row>
    <row r="8" spans="1:21" ht="46.5" customHeight="1" thickBot="1" x14ac:dyDescent="0.25">
      <c r="A8" s="2102"/>
      <c r="B8" s="2113"/>
      <c r="C8" s="2115"/>
      <c r="D8" s="2117"/>
      <c r="E8" s="2088"/>
      <c r="F8" s="2090"/>
      <c r="G8" s="2099"/>
      <c r="H8" s="2105"/>
      <c r="I8" s="2108"/>
      <c r="J8" s="2051"/>
      <c r="K8" s="2051"/>
      <c r="L8" s="2051"/>
      <c r="M8" s="2083"/>
      <c r="N8" s="439">
        <v>15</v>
      </c>
      <c r="O8" s="440">
        <v>9</v>
      </c>
      <c r="P8" s="441">
        <v>9</v>
      </c>
      <c r="Q8" s="442">
        <v>18</v>
      </c>
      <c r="R8" s="20"/>
      <c r="S8" s="20"/>
      <c r="T8" s="20"/>
    </row>
    <row r="9" spans="1:21" ht="19.5" customHeight="1" thickBot="1" x14ac:dyDescent="0.25">
      <c r="A9" s="443">
        <v>1</v>
      </c>
      <c r="B9" s="444">
        <v>2</v>
      </c>
      <c r="C9" s="445">
        <v>3</v>
      </c>
      <c r="D9" s="446">
        <v>4</v>
      </c>
      <c r="E9" s="446">
        <v>5</v>
      </c>
      <c r="F9" s="319">
        <v>6</v>
      </c>
      <c r="G9" s="447">
        <v>7</v>
      </c>
      <c r="H9" s="445">
        <v>8</v>
      </c>
      <c r="I9" s="446">
        <v>9</v>
      </c>
      <c r="J9" s="446">
        <v>10</v>
      </c>
      <c r="K9" s="446">
        <v>11</v>
      </c>
      <c r="L9" s="446">
        <v>12</v>
      </c>
      <c r="M9" s="319">
        <v>13</v>
      </c>
      <c r="N9" s="445">
        <v>14</v>
      </c>
      <c r="O9" s="446">
        <v>15</v>
      </c>
      <c r="P9" s="319">
        <v>16</v>
      </c>
      <c r="Q9" s="325">
        <v>17</v>
      </c>
      <c r="R9" s="20"/>
      <c r="S9" s="20"/>
      <c r="T9" s="20"/>
    </row>
    <row r="10" spans="1:21" ht="19.5" thickBot="1" x14ac:dyDescent="0.25">
      <c r="A10" s="2045" t="s">
        <v>231</v>
      </c>
      <c r="B10" s="2046"/>
      <c r="C10" s="2046"/>
      <c r="D10" s="2046"/>
      <c r="E10" s="2046"/>
      <c r="F10" s="2046"/>
      <c r="G10" s="2046"/>
      <c r="H10" s="2046"/>
      <c r="I10" s="2046"/>
      <c r="J10" s="2046"/>
      <c r="K10" s="2046"/>
      <c r="L10" s="2046"/>
      <c r="M10" s="2046"/>
      <c r="N10" s="2046"/>
      <c r="O10" s="2046"/>
      <c r="P10" s="2046"/>
      <c r="Q10" s="2047"/>
      <c r="R10" s="21"/>
      <c r="S10" s="21"/>
      <c r="T10" s="21"/>
      <c r="U10" s="25"/>
    </row>
    <row r="11" spans="1:21" ht="19.5" thickBot="1" x14ac:dyDescent="0.25">
      <c r="A11" s="2052" t="s">
        <v>280</v>
      </c>
      <c r="B11" s="2004"/>
      <c r="C11" s="2004"/>
      <c r="D11" s="2004"/>
      <c r="E11" s="2004"/>
      <c r="F11" s="2004"/>
      <c r="G11" s="2004"/>
      <c r="H11" s="2004"/>
      <c r="I11" s="2004"/>
      <c r="J11" s="2004"/>
      <c r="K11" s="2004"/>
      <c r="L11" s="2004"/>
      <c r="M11" s="2004"/>
      <c r="N11" s="2004"/>
      <c r="O11" s="2004"/>
      <c r="P11" s="2004"/>
      <c r="Q11" s="2005"/>
      <c r="R11" s="21"/>
      <c r="S11" s="21"/>
      <c r="T11" s="21"/>
      <c r="U11" s="25"/>
    </row>
    <row r="12" spans="1:21" ht="19.5" thickBot="1" x14ac:dyDescent="0.25">
      <c r="A12" s="2062" t="s">
        <v>57</v>
      </c>
      <c r="B12" s="2063"/>
      <c r="C12" s="2063"/>
      <c r="D12" s="2063"/>
      <c r="E12" s="2063"/>
      <c r="F12" s="2063"/>
      <c r="G12" s="2063"/>
      <c r="H12" s="2063"/>
      <c r="I12" s="2063"/>
      <c r="J12" s="2063"/>
      <c r="K12" s="2063"/>
      <c r="L12" s="2063"/>
      <c r="M12" s="2063"/>
      <c r="N12" s="2063"/>
      <c r="O12" s="2063"/>
      <c r="P12" s="2063"/>
      <c r="Q12" s="2064"/>
      <c r="R12" s="21"/>
      <c r="S12" s="21"/>
      <c r="T12" s="21"/>
      <c r="U12" s="25"/>
    </row>
    <row r="13" spans="1:21" ht="18.75" x14ac:dyDescent="0.2">
      <c r="A13" s="448" t="s">
        <v>79</v>
      </c>
      <c r="B13" s="449" t="s">
        <v>58</v>
      </c>
      <c r="C13" s="260"/>
      <c r="D13" s="450"/>
      <c r="E13" s="450"/>
      <c r="F13" s="433"/>
      <c r="G13" s="451">
        <f>G14+G15+G16</f>
        <v>6</v>
      </c>
      <c r="H13" s="452">
        <f>H14+H15+H16</f>
        <v>180</v>
      </c>
      <c r="I13" s="453">
        <f>I14+I15+I16</f>
        <v>70</v>
      </c>
      <c r="J13" s="453"/>
      <c r="K13" s="453"/>
      <c r="L13" s="453">
        <f>L14+L15+L16</f>
        <v>70</v>
      </c>
      <c r="M13" s="453">
        <f>M14+M15+M16</f>
        <v>110</v>
      </c>
      <c r="N13" s="11"/>
      <c r="O13" s="454"/>
      <c r="P13" s="455"/>
      <c r="Q13" s="456"/>
      <c r="R13" s="21"/>
      <c r="S13" s="21"/>
      <c r="T13" s="21"/>
      <c r="U13" s="25"/>
    </row>
    <row r="14" spans="1:21" ht="18.75" x14ac:dyDescent="0.2">
      <c r="A14" s="457" t="s">
        <v>80</v>
      </c>
      <c r="B14" s="458" t="s">
        <v>58</v>
      </c>
      <c r="C14" s="6"/>
      <c r="D14" s="459">
        <v>1</v>
      </c>
      <c r="E14" s="460"/>
      <c r="F14" s="434"/>
      <c r="G14" s="461">
        <v>3</v>
      </c>
      <c r="H14" s="462">
        <f>G14*30</f>
        <v>90</v>
      </c>
      <c r="I14" s="3">
        <f>J14+K14+L14</f>
        <v>30</v>
      </c>
      <c r="J14" s="463"/>
      <c r="K14" s="463"/>
      <c r="L14" s="463">
        <v>30</v>
      </c>
      <c r="M14" s="8">
        <f>H14-I14</f>
        <v>60</v>
      </c>
      <c r="N14" s="13">
        <v>2</v>
      </c>
      <c r="O14" s="459"/>
      <c r="P14" s="8"/>
      <c r="Q14" s="464"/>
      <c r="R14" s="21"/>
      <c r="S14" s="21"/>
      <c r="T14" s="21"/>
      <c r="U14" s="25"/>
    </row>
    <row r="15" spans="1:21" ht="18.75" x14ac:dyDescent="0.2">
      <c r="A15" s="457" t="s">
        <v>81</v>
      </c>
      <c r="B15" s="458" t="s">
        <v>58</v>
      </c>
      <c r="C15" s="6"/>
      <c r="D15" s="460"/>
      <c r="E15" s="460"/>
      <c r="F15" s="434"/>
      <c r="G15" s="465">
        <v>1.5</v>
      </c>
      <c r="H15" s="462">
        <f>G15*30</f>
        <v>45</v>
      </c>
      <c r="I15" s="3">
        <f>J15+K15+L15</f>
        <v>20</v>
      </c>
      <c r="J15" s="466"/>
      <c r="K15" s="466"/>
      <c r="L15" s="466">
        <v>20</v>
      </c>
      <c r="M15" s="8">
        <f>H15-I15</f>
        <v>25</v>
      </c>
      <c r="N15" s="13"/>
      <c r="O15" s="459">
        <v>2</v>
      </c>
      <c r="P15" s="8"/>
      <c r="Q15" s="464"/>
      <c r="R15" s="21"/>
      <c r="S15" s="21"/>
      <c r="T15" s="21"/>
      <c r="U15" s="25"/>
    </row>
    <row r="16" spans="1:21" ht="19.5" thickBot="1" x14ac:dyDescent="0.25">
      <c r="A16" s="467" t="s">
        <v>82</v>
      </c>
      <c r="B16" s="468" t="s">
        <v>58</v>
      </c>
      <c r="C16" s="469">
        <v>3</v>
      </c>
      <c r="D16" s="470"/>
      <c r="E16" s="470"/>
      <c r="F16" s="471"/>
      <c r="G16" s="472">
        <v>1.5</v>
      </c>
      <c r="H16" s="473">
        <f>G16*30</f>
        <v>45</v>
      </c>
      <c r="I16" s="3">
        <f>J16+K16+L16</f>
        <v>20</v>
      </c>
      <c r="J16" s="474"/>
      <c r="K16" s="474"/>
      <c r="L16" s="474">
        <v>20</v>
      </c>
      <c r="M16" s="475">
        <f>H16-I16</f>
        <v>25</v>
      </c>
      <c r="N16" s="476"/>
      <c r="O16" s="477"/>
      <c r="P16" s="475">
        <v>2</v>
      </c>
      <c r="Q16" s="478"/>
      <c r="R16" s="21"/>
      <c r="S16" s="21"/>
      <c r="T16" s="21"/>
      <c r="U16" s="25"/>
    </row>
    <row r="17" spans="1:21" ht="19.5" thickBot="1" x14ac:dyDescent="0.25">
      <c r="A17" s="2091" t="s">
        <v>232</v>
      </c>
      <c r="B17" s="2132"/>
      <c r="C17" s="479"/>
      <c r="D17" s="480"/>
      <c r="E17" s="480"/>
      <c r="F17" s="481"/>
      <c r="G17" s="482">
        <f t="shared" ref="G17:M17" si="0">G13</f>
        <v>6</v>
      </c>
      <c r="H17" s="483">
        <f t="shared" si="0"/>
        <v>180</v>
      </c>
      <c r="I17" s="484">
        <f t="shared" si="0"/>
        <v>70</v>
      </c>
      <c r="J17" s="484"/>
      <c r="K17" s="484"/>
      <c r="L17" s="484">
        <f t="shared" si="0"/>
        <v>70</v>
      </c>
      <c r="M17" s="485">
        <f t="shared" si="0"/>
        <v>110</v>
      </c>
      <c r="N17" s="486">
        <f>SUM(N13:N16)</f>
        <v>2</v>
      </c>
      <c r="O17" s="487">
        <f>SUM(O13:O16)</f>
        <v>2</v>
      </c>
      <c r="P17" s="488">
        <f>SUM(P13:P16)</f>
        <v>2</v>
      </c>
      <c r="Q17" s="489"/>
      <c r="R17" s="21"/>
      <c r="S17" s="428"/>
      <c r="T17" s="21"/>
      <c r="U17" s="25"/>
    </row>
    <row r="18" spans="1:21" ht="19.5" thickBot="1" x14ac:dyDescent="0.3">
      <c r="A18" s="2093" t="s">
        <v>59</v>
      </c>
      <c r="B18" s="2094"/>
      <c r="C18" s="2094"/>
      <c r="D18" s="2094"/>
      <c r="E18" s="2094"/>
      <c r="F18" s="2094"/>
      <c r="G18" s="2094"/>
      <c r="H18" s="2094"/>
      <c r="I18" s="2094"/>
      <c r="J18" s="2094"/>
      <c r="K18" s="2094"/>
      <c r="L18" s="2094"/>
      <c r="M18" s="2094"/>
      <c r="N18" s="2094"/>
      <c r="O18" s="2094"/>
      <c r="P18" s="2094"/>
      <c r="Q18" s="2095"/>
      <c r="R18" s="21"/>
      <c r="S18" s="428"/>
      <c r="T18" s="21"/>
      <c r="U18" s="25"/>
    </row>
    <row r="19" spans="1:21" ht="18.75" x14ac:dyDescent="0.25">
      <c r="A19" s="448" t="s">
        <v>118</v>
      </c>
      <c r="B19" s="490" t="s">
        <v>114</v>
      </c>
      <c r="C19" s="491"/>
      <c r="D19" s="4">
        <v>1</v>
      </c>
      <c r="E19" s="492"/>
      <c r="F19" s="493"/>
      <c r="G19" s="451">
        <v>2</v>
      </c>
      <c r="H19" s="494">
        <f>G19*30</f>
        <v>60</v>
      </c>
      <c r="I19" s="495">
        <f>J19+K19+L19</f>
        <v>20</v>
      </c>
      <c r="J19" s="495">
        <v>14</v>
      </c>
      <c r="K19" s="495"/>
      <c r="L19" s="496">
        <v>6</v>
      </c>
      <c r="M19" s="497">
        <f>H19-I19</f>
        <v>40</v>
      </c>
      <c r="N19" s="260">
        <v>1.5</v>
      </c>
      <c r="O19" s="4"/>
      <c r="P19" s="498"/>
      <c r="Q19" s="499"/>
      <c r="R19" s="21"/>
      <c r="S19" s="21"/>
      <c r="T19" s="21"/>
      <c r="U19" s="25"/>
    </row>
    <row r="20" spans="1:21" ht="18.75" x14ac:dyDescent="0.2">
      <c r="A20" s="457" t="s">
        <v>117</v>
      </c>
      <c r="B20" s="458" t="s">
        <v>60</v>
      </c>
      <c r="C20" s="6"/>
      <c r="D20" s="5">
        <v>2</v>
      </c>
      <c r="E20" s="5"/>
      <c r="F20" s="12"/>
      <c r="G20" s="500">
        <v>2</v>
      </c>
      <c r="H20" s="501">
        <f>G20*30</f>
        <v>60</v>
      </c>
      <c r="I20" s="502">
        <f>J20+K20+L20</f>
        <v>20</v>
      </c>
      <c r="J20" s="502">
        <v>14</v>
      </c>
      <c r="K20" s="502"/>
      <c r="L20" s="503">
        <v>6</v>
      </c>
      <c r="M20" s="504">
        <f>H20-I20</f>
        <v>40</v>
      </c>
      <c r="N20" s="6"/>
      <c r="O20" s="5">
        <v>2</v>
      </c>
      <c r="P20" s="7"/>
      <c r="Q20" s="55"/>
      <c r="R20" s="21"/>
      <c r="S20" s="21"/>
      <c r="T20" s="21"/>
      <c r="U20" s="25"/>
    </row>
    <row r="21" spans="1:21" ht="19.5" customHeight="1" thickBot="1" x14ac:dyDescent="0.25">
      <c r="A21" s="467" t="s">
        <v>119</v>
      </c>
      <c r="B21" s="468" t="s">
        <v>61</v>
      </c>
      <c r="C21" s="469"/>
      <c r="D21" s="196">
        <v>3</v>
      </c>
      <c r="E21" s="196"/>
      <c r="F21" s="505"/>
      <c r="G21" s="506">
        <v>2</v>
      </c>
      <c r="H21" s="507">
        <f>G21*30</f>
        <v>60</v>
      </c>
      <c r="I21" s="508">
        <f>J21+K21+L21</f>
        <v>20</v>
      </c>
      <c r="J21" s="198">
        <v>20</v>
      </c>
      <c r="K21" s="198"/>
      <c r="L21" s="198"/>
      <c r="M21" s="199">
        <f>H21-I21</f>
        <v>40</v>
      </c>
      <c r="N21" s="509"/>
      <c r="O21" s="10"/>
      <c r="P21" s="33">
        <v>2</v>
      </c>
      <c r="Q21" s="510"/>
      <c r="R21" s="21"/>
      <c r="S21" s="21"/>
      <c r="T21" s="21"/>
      <c r="U21" s="25"/>
    </row>
    <row r="22" spans="1:21" ht="19.5" thickBot="1" x14ac:dyDescent="0.25">
      <c r="A22" s="2091" t="s">
        <v>233</v>
      </c>
      <c r="B22" s="2132"/>
      <c r="C22" s="511"/>
      <c r="D22" s="512"/>
      <c r="E22" s="512"/>
      <c r="F22" s="513"/>
      <c r="G22" s="514">
        <f>G19+G20+G21</f>
        <v>6</v>
      </c>
      <c r="H22" s="515">
        <f>H19+H20+H21</f>
        <v>180</v>
      </c>
      <c r="I22" s="516">
        <f>I19+I20+I21</f>
        <v>60</v>
      </c>
      <c r="J22" s="516">
        <f>J19+J20+J21</f>
        <v>48</v>
      </c>
      <c r="K22" s="516"/>
      <c r="L22" s="516">
        <f>L19+L20+L21</f>
        <v>12</v>
      </c>
      <c r="M22" s="516">
        <f>M19+M20+M21</f>
        <v>120</v>
      </c>
      <c r="N22" s="515">
        <f>SUM(N19:N21)</f>
        <v>1.5</v>
      </c>
      <c r="O22" s="516">
        <f>SUM(O19:O21)</f>
        <v>2</v>
      </c>
      <c r="P22" s="517">
        <f>SUM(P19:P21)</f>
        <v>2</v>
      </c>
      <c r="Q22" s="518"/>
      <c r="R22" s="21"/>
      <c r="S22" s="21"/>
      <c r="T22" s="21"/>
      <c r="U22" s="25"/>
    </row>
    <row r="23" spans="1:21" ht="19.5" thickBot="1" x14ac:dyDescent="0.25">
      <c r="A23" s="519" t="s">
        <v>120</v>
      </c>
      <c r="B23" s="520" t="s">
        <v>62</v>
      </c>
      <c r="C23" s="479"/>
      <c r="D23" s="480" t="s">
        <v>282</v>
      </c>
      <c r="E23" s="480"/>
      <c r="F23" s="481"/>
      <c r="G23" s="521"/>
      <c r="H23" s="479"/>
      <c r="I23" s="522">
        <f>J23+K23+L23</f>
        <v>0</v>
      </c>
      <c r="J23" s="523"/>
      <c r="K23" s="523"/>
      <c r="L23" s="523"/>
      <c r="M23" s="524"/>
      <c r="N23" s="525" t="s">
        <v>63</v>
      </c>
      <c r="O23" s="526" t="s">
        <v>63</v>
      </c>
      <c r="P23" s="527" t="s">
        <v>63</v>
      </c>
      <c r="Q23" s="528"/>
      <c r="R23" s="21"/>
      <c r="S23" s="21"/>
      <c r="T23" s="21"/>
      <c r="U23" s="25"/>
    </row>
    <row r="24" spans="1:21" ht="19.5" thickBot="1" x14ac:dyDescent="0.25">
      <c r="A24" s="2129" t="s">
        <v>277</v>
      </c>
      <c r="B24" s="2130"/>
      <c r="C24" s="2130"/>
      <c r="D24" s="2130"/>
      <c r="E24" s="2130"/>
      <c r="F24" s="2130"/>
      <c r="G24" s="2130"/>
      <c r="H24" s="2130"/>
      <c r="I24" s="2130"/>
      <c r="J24" s="2130"/>
      <c r="K24" s="2130"/>
      <c r="L24" s="2130"/>
      <c r="M24" s="2130"/>
      <c r="N24" s="2130"/>
      <c r="O24" s="2130"/>
      <c r="P24" s="2130"/>
      <c r="Q24" s="2131"/>
      <c r="R24" s="21"/>
      <c r="S24" s="21"/>
      <c r="T24" s="21"/>
      <c r="U24" s="25"/>
    </row>
    <row r="25" spans="1:21" ht="19.5" thickBot="1" x14ac:dyDescent="0.25">
      <c r="A25" s="2149" t="s">
        <v>234</v>
      </c>
      <c r="B25" s="2150"/>
      <c r="C25" s="2150"/>
      <c r="D25" s="2150"/>
      <c r="E25" s="2150"/>
      <c r="F25" s="2150"/>
      <c r="G25" s="2150"/>
      <c r="H25" s="2150"/>
      <c r="I25" s="2150"/>
      <c r="J25" s="2150"/>
      <c r="K25" s="2150"/>
      <c r="L25" s="2150"/>
      <c r="M25" s="2150"/>
      <c r="N25" s="2150"/>
      <c r="O25" s="2150"/>
      <c r="P25" s="2150"/>
      <c r="Q25" s="2151"/>
      <c r="R25" s="21"/>
      <c r="S25" s="21"/>
      <c r="T25" s="21"/>
    </row>
    <row r="26" spans="1:21" ht="17.25" customHeight="1" x14ac:dyDescent="0.25">
      <c r="A26" s="529" t="s">
        <v>75</v>
      </c>
      <c r="B26" s="530" t="s">
        <v>51</v>
      </c>
      <c r="C26" s="6"/>
      <c r="D26" s="459">
        <v>2</v>
      </c>
      <c r="E26" s="460"/>
      <c r="F26" s="434"/>
      <c r="G26" s="430">
        <v>1</v>
      </c>
      <c r="H26" s="541">
        <f>G26*30</f>
        <v>30</v>
      </c>
      <c r="I26" s="542">
        <f>J26+K26+L26</f>
        <v>15</v>
      </c>
      <c r="J26" s="542">
        <v>10</v>
      </c>
      <c r="K26" s="542"/>
      <c r="L26" s="542">
        <v>5</v>
      </c>
      <c r="M26" s="543">
        <f>H26-I26</f>
        <v>15</v>
      </c>
      <c r="N26" s="544"/>
      <c r="O26" s="545">
        <v>1.5</v>
      </c>
      <c r="P26" s="7"/>
      <c r="Q26" s="546"/>
      <c r="R26" s="21"/>
      <c r="S26" s="21"/>
      <c r="T26" s="21"/>
    </row>
    <row r="27" spans="1:21" ht="18.75" customHeight="1" x14ac:dyDescent="0.2">
      <c r="A27" s="529" t="s">
        <v>52</v>
      </c>
      <c r="B27" s="531" t="s">
        <v>54</v>
      </c>
      <c r="C27" s="532"/>
      <c r="D27" s="503"/>
      <c r="E27" s="503"/>
      <c r="F27" s="533"/>
      <c r="G27" s="500">
        <f>G28+G29</f>
        <v>3</v>
      </c>
      <c r="H27" s="547">
        <f>H28+H29</f>
        <v>90</v>
      </c>
      <c r="I27" s="548">
        <f>I28+I29</f>
        <v>30</v>
      </c>
      <c r="J27" s="548">
        <f>J28+J29</f>
        <v>20</v>
      </c>
      <c r="K27" s="548"/>
      <c r="L27" s="548">
        <f>L28+L29</f>
        <v>10</v>
      </c>
      <c r="M27" s="549">
        <f>M28+M29</f>
        <v>60</v>
      </c>
      <c r="N27" s="13"/>
      <c r="O27" s="550"/>
      <c r="P27" s="551"/>
      <c r="Q27" s="552"/>
      <c r="R27" s="21"/>
      <c r="S27" s="21"/>
      <c r="T27" s="21"/>
    </row>
    <row r="28" spans="1:21" ht="18.75" customHeight="1" x14ac:dyDescent="0.2">
      <c r="A28" s="529" t="s">
        <v>76</v>
      </c>
      <c r="B28" s="531" t="s">
        <v>55</v>
      </c>
      <c r="C28" s="13">
        <v>1</v>
      </c>
      <c r="D28" s="459"/>
      <c r="E28" s="459"/>
      <c r="F28" s="12"/>
      <c r="G28" s="566">
        <v>1.5</v>
      </c>
      <c r="H28" s="553">
        <f>G28*30</f>
        <v>45</v>
      </c>
      <c r="I28" s="3">
        <f>J28+K28+L28</f>
        <v>15</v>
      </c>
      <c r="J28" s="459">
        <v>15</v>
      </c>
      <c r="K28" s="459"/>
      <c r="L28" s="459"/>
      <c r="M28" s="554">
        <f>H28-I28</f>
        <v>30</v>
      </c>
      <c r="N28" s="13">
        <v>1</v>
      </c>
      <c r="O28" s="550"/>
      <c r="P28" s="551"/>
      <c r="Q28" s="552"/>
      <c r="R28" s="21"/>
      <c r="S28" s="21"/>
      <c r="T28" s="21"/>
    </row>
    <row r="29" spans="1:21" ht="18.75" customHeight="1" thickBot="1" x14ac:dyDescent="0.25">
      <c r="A29" s="529" t="s">
        <v>77</v>
      </c>
      <c r="B29" s="531" t="s">
        <v>56</v>
      </c>
      <c r="C29" s="13"/>
      <c r="D29" s="459">
        <v>1</v>
      </c>
      <c r="E29" s="459"/>
      <c r="F29" s="534"/>
      <c r="G29" s="461">
        <v>1.5</v>
      </c>
      <c r="H29" s="553">
        <f>G29*30</f>
        <v>45</v>
      </c>
      <c r="I29" s="3">
        <f>J29+K29+L29</f>
        <v>15</v>
      </c>
      <c r="J29" s="459">
        <v>5</v>
      </c>
      <c r="K29" s="459"/>
      <c r="L29" s="459">
        <v>10</v>
      </c>
      <c r="M29" s="554">
        <f>H29-I29</f>
        <v>30</v>
      </c>
      <c r="N29" s="476">
        <v>1</v>
      </c>
      <c r="O29" s="555"/>
      <c r="P29" s="556"/>
      <c r="Q29" s="557"/>
      <c r="R29" s="21"/>
      <c r="S29" s="21"/>
      <c r="T29" s="21"/>
    </row>
    <row r="30" spans="1:21" ht="19.5" thickBot="1" x14ac:dyDescent="0.25">
      <c r="A30" s="2060" t="s">
        <v>235</v>
      </c>
      <c r="B30" s="2061"/>
      <c r="C30" s="535"/>
      <c r="D30" s="536"/>
      <c r="E30" s="536"/>
      <c r="F30" s="537"/>
      <c r="G30" s="567">
        <f>G26+G27</f>
        <v>4</v>
      </c>
      <c r="H30" s="558">
        <f>H26+H27</f>
        <v>120</v>
      </c>
      <c r="I30" s="559">
        <f>I26+I27</f>
        <v>45</v>
      </c>
      <c r="J30" s="559">
        <f>J26+J27</f>
        <v>30</v>
      </c>
      <c r="K30" s="559"/>
      <c r="L30" s="559">
        <f>L26+L27</f>
        <v>15</v>
      </c>
      <c r="M30" s="560">
        <f>M26+M27</f>
        <v>75</v>
      </c>
      <c r="N30" s="558">
        <f>SUM(N26:N29)</f>
        <v>2</v>
      </c>
      <c r="O30" s="561">
        <f>SUM(O26:O29)</f>
        <v>1.5</v>
      </c>
      <c r="P30" s="441">
        <f>SUM(P26:P29)</f>
        <v>0</v>
      </c>
      <c r="Q30" s="562"/>
      <c r="R30" s="21"/>
      <c r="S30" s="21"/>
      <c r="T30" s="21"/>
    </row>
    <row r="31" spans="1:21" s="119" customFormat="1" ht="39" customHeight="1" thickBot="1" x14ac:dyDescent="0.25">
      <c r="A31" s="2040" t="s">
        <v>283</v>
      </c>
      <c r="B31" s="2041"/>
      <c r="C31" s="538"/>
      <c r="D31" s="536"/>
      <c r="E31" s="536"/>
      <c r="F31" s="537"/>
      <c r="G31" s="567">
        <f>G17+G30</f>
        <v>10</v>
      </c>
      <c r="H31" s="558">
        <f t="shared" ref="H31:P31" si="1">H17+H30</f>
        <v>300</v>
      </c>
      <c r="I31" s="559">
        <f t="shared" si="1"/>
        <v>115</v>
      </c>
      <c r="J31" s="559">
        <f t="shared" si="1"/>
        <v>30</v>
      </c>
      <c r="K31" s="559"/>
      <c r="L31" s="559">
        <f t="shared" si="1"/>
        <v>85</v>
      </c>
      <c r="M31" s="560">
        <f t="shared" si="1"/>
        <v>185</v>
      </c>
      <c r="N31" s="558">
        <f t="shared" si="1"/>
        <v>4</v>
      </c>
      <c r="O31" s="563">
        <f t="shared" si="1"/>
        <v>3.5</v>
      </c>
      <c r="P31" s="560">
        <f t="shared" si="1"/>
        <v>2</v>
      </c>
      <c r="Q31" s="564"/>
      <c r="R31" s="118"/>
      <c r="S31" s="118"/>
      <c r="T31" s="118"/>
    </row>
    <row r="32" spans="1:21" s="119" customFormat="1" ht="39" customHeight="1" thickBot="1" x14ac:dyDescent="0.25">
      <c r="A32" s="2040" t="s">
        <v>284</v>
      </c>
      <c r="B32" s="2041"/>
      <c r="C32" s="539"/>
      <c r="D32" s="539"/>
      <c r="E32" s="539"/>
      <c r="F32" s="540"/>
      <c r="G32" s="567">
        <f>G22+G30</f>
        <v>10</v>
      </c>
      <c r="H32" s="558">
        <f t="shared" ref="H32:P32" si="2">H22+H30</f>
        <v>300</v>
      </c>
      <c r="I32" s="559">
        <f t="shared" si="2"/>
        <v>105</v>
      </c>
      <c r="J32" s="559">
        <f t="shared" si="2"/>
        <v>78</v>
      </c>
      <c r="K32" s="559"/>
      <c r="L32" s="559">
        <f t="shared" si="2"/>
        <v>27</v>
      </c>
      <c r="M32" s="560">
        <f t="shared" si="2"/>
        <v>195</v>
      </c>
      <c r="N32" s="565">
        <f t="shared" si="2"/>
        <v>3.5</v>
      </c>
      <c r="O32" s="561">
        <f t="shared" si="2"/>
        <v>3.5</v>
      </c>
      <c r="P32" s="560">
        <f t="shared" si="2"/>
        <v>2</v>
      </c>
      <c r="Q32" s="564"/>
      <c r="R32" s="118"/>
      <c r="S32" s="118"/>
      <c r="T32" s="118"/>
    </row>
    <row r="33" spans="1:20" ht="20.25" customHeight="1" thickBot="1" x14ac:dyDescent="0.25">
      <c r="A33" s="2045" t="s">
        <v>236</v>
      </c>
      <c r="B33" s="2046"/>
      <c r="C33" s="2046"/>
      <c r="D33" s="2046"/>
      <c r="E33" s="2046"/>
      <c r="F33" s="2046"/>
      <c r="G33" s="2135"/>
      <c r="H33" s="2135"/>
      <c r="I33" s="2135"/>
      <c r="J33" s="2135"/>
      <c r="K33" s="2135"/>
      <c r="L33" s="2135"/>
      <c r="M33" s="2135"/>
      <c r="N33" s="2135"/>
      <c r="O33" s="2135"/>
      <c r="P33" s="2135"/>
      <c r="Q33" s="2047"/>
      <c r="R33" s="21"/>
      <c r="S33" s="21"/>
      <c r="T33" s="21"/>
    </row>
    <row r="34" spans="1:20" ht="20.25" customHeight="1" thickBot="1" x14ac:dyDescent="0.25">
      <c r="A34" s="2052" t="s">
        <v>237</v>
      </c>
      <c r="B34" s="2166"/>
      <c r="C34" s="2166"/>
      <c r="D34" s="2166"/>
      <c r="E34" s="2166"/>
      <c r="F34" s="2166"/>
      <c r="G34" s="2166"/>
      <c r="H34" s="2166"/>
      <c r="I34" s="2166"/>
      <c r="J34" s="2166"/>
      <c r="K34" s="2166"/>
      <c r="L34" s="2166"/>
      <c r="M34" s="2166"/>
      <c r="N34" s="2166"/>
      <c r="O34" s="2166"/>
      <c r="P34" s="2166"/>
      <c r="Q34" s="2167"/>
      <c r="R34" s="21"/>
      <c r="S34" s="21"/>
      <c r="T34" s="21"/>
    </row>
    <row r="35" spans="1:20" ht="20.25" customHeight="1" thickBot="1" x14ac:dyDescent="0.25">
      <c r="A35" s="2003" t="s">
        <v>240</v>
      </c>
      <c r="B35" s="2048"/>
      <c r="C35" s="2048"/>
      <c r="D35" s="2048"/>
      <c r="E35" s="2048"/>
      <c r="F35" s="2048"/>
      <c r="G35" s="2048"/>
      <c r="H35" s="2048"/>
      <c r="I35" s="2048"/>
      <c r="J35" s="2048"/>
      <c r="K35" s="2048"/>
      <c r="L35" s="2048"/>
      <c r="M35" s="2048"/>
      <c r="N35" s="2048"/>
      <c r="O35" s="2048"/>
      <c r="P35" s="2048"/>
      <c r="Q35" s="2049"/>
      <c r="R35" s="21"/>
      <c r="S35" s="21"/>
      <c r="T35" s="21"/>
    </row>
    <row r="36" spans="1:20" ht="20.25" customHeight="1" x14ac:dyDescent="0.2">
      <c r="A36" s="568" t="s">
        <v>238</v>
      </c>
      <c r="B36" s="569" t="s">
        <v>115</v>
      </c>
      <c r="C36" s="570"/>
      <c r="D36" s="420">
        <v>1</v>
      </c>
      <c r="E36" s="571"/>
      <c r="F36" s="572"/>
      <c r="G36" s="431">
        <v>2</v>
      </c>
      <c r="H36" s="578">
        <f>G36*30</f>
        <v>60</v>
      </c>
      <c r="I36" s="579">
        <f>J36+K36+L36</f>
        <v>20</v>
      </c>
      <c r="J36" s="579">
        <v>14</v>
      </c>
      <c r="K36" s="579"/>
      <c r="L36" s="579">
        <v>6</v>
      </c>
      <c r="M36" s="580">
        <f>H36-I36</f>
        <v>40</v>
      </c>
      <c r="N36" s="581">
        <v>1.5</v>
      </c>
      <c r="O36" s="582"/>
      <c r="P36" s="583"/>
      <c r="Q36" s="584"/>
      <c r="R36" s="21"/>
      <c r="S36" s="21"/>
      <c r="T36" s="21"/>
    </row>
    <row r="37" spans="1:20" ht="20.25" customHeight="1" thickBot="1" x14ac:dyDescent="0.25">
      <c r="A37" s="573" t="s">
        <v>239</v>
      </c>
      <c r="B37" s="574" t="s">
        <v>53</v>
      </c>
      <c r="C37" s="9">
        <v>3</v>
      </c>
      <c r="D37" s="10"/>
      <c r="E37" s="10"/>
      <c r="F37" s="437"/>
      <c r="G37" s="595">
        <v>3</v>
      </c>
      <c r="H37" s="585">
        <f>G37*30</f>
        <v>90</v>
      </c>
      <c r="I37" s="586">
        <f>J37+K37+L37</f>
        <v>30</v>
      </c>
      <c r="J37" s="586">
        <v>30</v>
      </c>
      <c r="K37" s="586"/>
      <c r="L37" s="586"/>
      <c r="M37" s="587">
        <f>H37-I37</f>
        <v>60</v>
      </c>
      <c r="N37" s="258"/>
      <c r="O37" s="588"/>
      <c r="P37" s="589">
        <v>3</v>
      </c>
      <c r="Q37" s="590"/>
      <c r="R37" s="21"/>
      <c r="S37" s="21"/>
      <c r="T37" s="21"/>
    </row>
    <row r="38" spans="1:20" ht="20.25" customHeight="1" thickBot="1" x14ac:dyDescent="0.25">
      <c r="A38" s="2060" t="s">
        <v>285</v>
      </c>
      <c r="B38" s="2061"/>
      <c r="C38" s="575"/>
      <c r="D38" s="576"/>
      <c r="E38" s="576"/>
      <c r="F38" s="577"/>
      <c r="G38" s="596">
        <f t="shared" ref="G38:M38" si="3">G36+G37</f>
        <v>5</v>
      </c>
      <c r="H38" s="14">
        <f t="shared" si="3"/>
        <v>150</v>
      </c>
      <c r="I38" s="591">
        <f t="shared" si="3"/>
        <v>50</v>
      </c>
      <c r="J38" s="591">
        <f t="shared" si="3"/>
        <v>44</v>
      </c>
      <c r="K38" s="591">
        <f t="shared" si="3"/>
        <v>0</v>
      </c>
      <c r="L38" s="591">
        <f t="shared" si="3"/>
        <v>6</v>
      </c>
      <c r="M38" s="591">
        <f t="shared" si="3"/>
        <v>100</v>
      </c>
      <c r="N38" s="592">
        <f>SUM(N36:N37)</f>
        <v>1.5</v>
      </c>
      <c r="O38" s="15"/>
      <c r="P38" s="593">
        <f>SUM(P36:P37)</f>
        <v>3</v>
      </c>
      <c r="Q38" s="594"/>
      <c r="R38" s="21"/>
      <c r="S38" s="21"/>
      <c r="T38" s="21"/>
    </row>
    <row r="39" spans="1:20" ht="21" customHeight="1" thickBot="1" x14ac:dyDescent="0.25">
      <c r="A39" s="2042" t="s">
        <v>64</v>
      </c>
      <c r="B39" s="2043"/>
      <c r="C39" s="2043"/>
      <c r="D39" s="2043"/>
      <c r="E39" s="2043"/>
      <c r="F39" s="2043"/>
      <c r="G39" s="2043"/>
      <c r="H39" s="2043"/>
      <c r="I39" s="2043"/>
      <c r="J39" s="2043"/>
      <c r="K39" s="2043"/>
      <c r="L39" s="2043"/>
      <c r="M39" s="2043"/>
      <c r="N39" s="2043"/>
      <c r="O39" s="2043"/>
      <c r="P39" s="2043"/>
      <c r="Q39" s="2044"/>
      <c r="R39" s="27"/>
      <c r="S39" s="20"/>
      <c r="T39" s="20"/>
    </row>
    <row r="40" spans="1:20" ht="21" customHeight="1" thickBot="1" x14ac:dyDescent="0.25">
      <c r="A40" s="2003" t="s">
        <v>299</v>
      </c>
      <c r="B40" s="2048"/>
      <c r="C40" s="2048"/>
      <c r="D40" s="2048"/>
      <c r="E40" s="2048"/>
      <c r="F40" s="2048"/>
      <c r="G40" s="2048"/>
      <c r="H40" s="2048"/>
      <c r="I40" s="2048"/>
      <c r="J40" s="2048"/>
      <c r="K40" s="2048"/>
      <c r="L40" s="2048"/>
      <c r="M40" s="2048"/>
      <c r="N40" s="2048"/>
      <c r="O40" s="2048"/>
      <c r="P40" s="2048"/>
      <c r="Q40" s="2049"/>
      <c r="R40" s="27"/>
      <c r="S40" s="20"/>
      <c r="T40" s="20"/>
    </row>
    <row r="41" spans="1:20" ht="21" customHeight="1" thickBot="1" x14ac:dyDescent="0.25">
      <c r="A41" s="2153" t="s">
        <v>241</v>
      </c>
      <c r="B41" s="2154"/>
      <c r="C41" s="2154"/>
      <c r="D41" s="2154"/>
      <c r="E41" s="2154"/>
      <c r="F41" s="2154"/>
      <c r="G41" s="2154"/>
      <c r="H41" s="2154"/>
      <c r="I41" s="2154"/>
      <c r="J41" s="2154"/>
      <c r="K41" s="2154"/>
      <c r="L41" s="2154"/>
      <c r="M41" s="2154"/>
      <c r="N41" s="2154"/>
      <c r="O41" s="2154"/>
      <c r="P41" s="2154"/>
      <c r="Q41" s="2155"/>
      <c r="R41" s="28"/>
      <c r="S41" s="28"/>
      <c r="T41" s="28"/>
    </row>
    <row r="42" spans="1:20" ht="32.25" customHeight="1" x14ac:dyDescent="0.2">
      <c r="A42" s="37" t="s">
        <v>93</v>
      </c>
      <c r="B42" s="597" t="s">
        <v>242</v>
      </c>
      <c r="C42" s="598"/>
      <c r="D42" s="599"/>
      <c r="E42" s="599"/>
      <c r="F42" s="600"/>
      <c r="G42" s="601">
        <f>G43+G46</f>
        <v>10</v>
      </c>
      <c r="H42" s="602">
        <f t="shared" ref="H42:M42" si="4">H43+H46</f>
        <v>300</v>
      </c>
      <c r="I42" s="603">
        <f t="shared" si="4"/>
        <v>110</v>
      </c>
      <c r="J42" s="603">
        <f t="shared" si="4"/>
        <v>55</v>
      </c>
      <c r="K42" s="603">
        <f t="shared" si="4"/>
        <v>55</v>
      </c>
      <c r="L42" s="603"/>
      <c r="M42" s="604">
        <f t="shared" si="4"/>
        <v>190</v>
      </c>
      <c r="N42" s="11"/>
      <c r="O42" s="44"/>
      <c r="P42" s="455"/>
      <c r="Q42" s="605"/>
      <c r="R42" s="28"/>
      <c r="S42" s="28"/>
      <c r="T42" s="28"/>
    </row>
    <row r="43" spans="1:20" ht="18.75" customHeight="1" x14ac:dyDescent="0.2">
      <c r="A43" s="17" t="s">
        <v>121</v>
      </c>
      <c r="B43" s="606" t="s">
        <v>243</v>
      </c>
      <c r="C43" s="607"/>
      <c r="D43" s="608"/>
      <c r="E43" s="608"/>
      <c r="F43" s="609"/>
      <c r="G43" s="610">
        <f>G44+G45</f>
        <v>5</v>
      </c>
      <c r="H43" s="611">
        <f t="shared" ref="H43:M43" si="5">H44+H45</f>
        <v>150</v>
      </c>
      <c r="I43" s="51">
        <f t="shared" si="5"/>
        <v>56</v>
      </c>
      <c r="J43" s="51">
        <f t="shared" si="5"/>
        <v>28</v>
      </c>
      <c r="K43" s="51">
        <f t="shared" si="5"/>
        <v>28</v>
      </c>
      <c r="L43" s="51"/>
      <c r="M43" s="34">
        <f t="shared" si="5"/>
        <v>94</v>
      </c>
      <c r="N43" s="612"/>
      <c r="O43" s="608"/>
      <c r="P43" s="613"/>
      <c r="Q43" s="614"/>
      <c r="R43" s="28"/>
      <c r="S43" s="28"/>
      <c r="T43" s="28"/>
    </row>
    <row r="44" spans="1:20" ht="19.5" customHeight="1" x14ac:dyDescent="0.2">
      <c r="A44" s="17" t="s">
        <v>244</v>
      </c>
      <c r="B44" s="606" t="s">
        <v>243</v>
      </c>
      <c r="C44" s="607"/>
      <c r="D44" s="608"/>
      <c r="E44" s="608"/>
      <c r="F44" s="609"/>
      <c r="G44" s="615">
        <v>3</v>
      </c>
      <c r="H44" s="616">
        <f>G44*30</f>
        <v>90</v>
      </c>
      <c r="I44" s="40">
        <f>J44+K44+L44</f>
        <v>36</v>
      </c>
      <c r="J44" s="459">
        <v>18</v>
      </c>
      <c r="K44" s="459">
        <v>18</v>
      </c>
      <c r="L44" s="40"/>
      <c r="M44" s="41">
        <f>H44-I44</f>
        <v>54</v>
      </c>
      <c r="N44" s="612"/>
      <c r="O44" s="459">
        <v>4</v>
      </c>
      <c r="P44" s="617"/>
      <c r="Q44" s="614"/>
      <c r="R44" s="28"/>
      <c r="S44" s="28"/>
      <c r="T44" s="28"/>
    </row>
    <row r="45" spans="1:20" ht="21" customHeight="1" x14ac:dyDescent="0.2">
      <c r="A45" s="17" t="s">
        <v>245</v>
      </c>
      <c r="B45" s="606" t="s">
        <v>243</v>
      </c>
      <c r="C45" s="553">
        <v>3</v>
      </c>
      <c r="D45" s="608"/>
      <c r="E45" s="608"/>
      <c r="F45" s="609"/>
      <c r="G45" s="615">
        <v>2</v>
      </c>
      <c r="H45" s="616">
        <f>G45*30</f>
        <v>60</v>
      </c>
      <c r="I45" s="40">
        <f>J45+K45+L45</f>
        <v>20</v>
      </c>
      <c r="J45" s="459">
        <v>10</v>
      </c>
      <c r="K45" s="459">
        <v>10</v>
      </c>
      <c r="L45" s="40"/>
      <c r="M45" s="41">
        <f>H45-I45</f>
        <v>40</v>
      </c>
      <c r="N45" s="612"/>
      <c r="O45" s="460"/>
      <c r="P45" s="8">
        <v>2</v>
      </c>
      <c r="Q45" s="614"/>
      <c r="R45" s="28"/>
      <c r="S45" s="28"/>
      <c r="T45" s="28"/>
    </row>
    <row r="46" spans="1:20" ht="33.75" customHeight="1" x14ac:dyDescent="0.2">
      <c r="A46" s="17" t="s">
        <v>122</v>
      </c>
      <c r="B46" s="618" t="s">
        <v>88</v>
      </c>
      <c r="C46" s="619"/>
      <c r="D46" s="620"/>
      <c r="E46" s="621"/>
      <c r="F46" s="12"/>
      <c r="G46" s="622">
        <f t="shared" ref="G46:M46" si="6">G47+G48</f>
        <v>5</v>
      </c>
      <c r="H46" s="39">
        <f t="shared" si="6"/>
        <v>150</v>
      </c>
      <c r="I46" s="51">
        <f t="shared" si="6"/>
        <v>54</v>
      </c>
      <c r="J46" s="51">
        <f t="shared" si="6"/>
        <v>27</v>
      </c>
      <c r="K46" s="51">
        <f t="shared" si="6"/>
        <v>27</v>
      </c>
      <c r="L46" s="51"/>
      <c r="M46" s="34">
        <f t="shared" si="6"/>
        <v>96</v>
      </c>
      <c r="N46" s="13"/>
      <c r="O46" s="459"/>
      <c r="P46" s="8"/>
      <c r="Q46" s="623"/>
      <c r="R46" s="28"/>
      <c r="S46" s="28"/>
      <c r="T46" s="28"/>
    </row>
    <row r="47" spans="1:20" ht="34.5" customHeight="1" x14ac:dyDescent="0.2">
      <c r="A47" s="17" t="s">
        <v>246</v>
      </c>
      <c r="B47" s="618" t="s">
        <v>88</v>
      </c>
      <c r="C47" s="619"/>
      <c r="D47" s="620"/>
      <c r="E47" s="621"/>
      <c r="F47" s="12"/>
      <c r="G47" s="624">
        <v>2.5</v>
      </c>
      <c r="H47" s="616">
        <f>G47*30</f>
        <v>75</v>
      </c>
      <c r="I47" s="40">
        <f>J47+K47+L47</f>
        <v>27</v>
      </c>
      <c r="J47" s="40">
        <v>18</v>
      </c>
      <c r="K47" s="40">
        <v>9</v>
      </c>
      <c r="L47" s="40"/>
      <c r="M47" s="41">
        <f>H47-I47</f>
        <v>48</v>
      </c>
      <c r="N47" s="13"/>
      <c r="O47" s="459">
        <v>3</v>
      </c>
      <c r="P47" s="8"/>
      <c r="Q47" s="623"/>
      <c r="R47" s="28"/>
      <c r="S47" s="28"/>
      <c r="T47" s="28"/>
    </row>
    <row r="48" spans="1:20" ht="34.5" customHeight="1" x14ac:dyDescent="0.2">
      <c r="A48" s="17" t="s">
        <v>247</v>
      </c>
      <c r="B48" s="618" t="s">
        <v>88</v>
      </c>
      <c r="C48" s="619"/>
      <c r="D48" s="620">
        <v>3</v>
      </c>
      <c r="E48" s="621"/>
      <c r="F48" s="12"/>
      <c r="G48" s="624">
        <v>2.5</v>
      </c>
      <c r="H48" s="616">
        <f>G48*30</f>
        <v>75</v>
      </c>
      <c r="I48" s="40">
        <f>J48+K48+L48</f>
        <v>27</v>
      </c>
      <c r="J48" s="40">
        <v>9</v>
      </c>
      <c r="K48" s="40">
        <v>18</v>
      </c>
      <c r="L48" s="40"/>
      <c r="M48" s="41">
        <f>H48-I48</f>
        <v>48</v>
      </c>
      <c r="N48" s="13"/>
      <c r="O48" s="459"/>
      <c r="P48" s="8">
        <v>3</v>
      </c>
      <c r="Q48" s="625"/>
      <c r="R48" s="28"/>
      <c r="S48" s="28"/>
      <c r="T48" s="28"/>
    </row>
    <row r="49" spans="1:20" ht="20.25" customHeight="1" x14ac:dyDescent="0.2">
      <c r="A49" s="626" t="s">
        <v>94</v>
      </c>
      <c r="B49" s="627" t="s">
        <v>89</v>
      </c>
      <c r="C49" s="628">
        <v>3</v>
      </c>
      <c r="D49" s="143"/>
      <c r="E49" s="143"/>
      <c r="F49" s="629"/>
      <c r="G49" s="630">
        <v>5</v>
      </c>
      <c r="H49" s="39">
        <f>G49*30</f>
        <v>150</v>
      </c>
      <c r="I49" s="51">
        <f>J49+K49+L49</f>
        <v>50</v>
      </c>
      <c r="J49" s="51">
        <v>30</v>
      </c>
      <c r="K49" s="51">
        <v>20</v>
      </c>
      <c r="L49" s="51"/>
      <c r="M49" s="34">
        <f>H49-I49</f>
        <v>100</v>
      </c>
      <c r="N49" s="628"/>
      <c r="O49" s="143"/>
      <c r="P49" s="629">
        <v>5</v>
      </c>
      <c r="Q49" s="631"/>
      <c r="R49" s="28"/>
      <c r="S49" s="28"/>
      <c r="T49" s="28"/>
    </row>
    <row r="50" spans="1:20" ht="21.75" customHeight="1" x14ac:dyDescent="0.2">
      <c r="A50" s="17" t="s">
        <v>95</v>
      </c>
      <c r="B50" s="632" t="s">
        <v>84</v>
      </c>
      <c r="C50" s="619"/>
      <c r="D50" s="5"/>
      <c r="E50" s="5"/>
      <c r="F50" s="633"/>
      <c r="G50" s="622">
        <f t="shared" ref="G50:M50" si="7">G51+G52</f>
        <v>7.5</v>
      </c>
      <c r="H50" s="39">
        <f t="shared" si="7"/>
        <v>225</v>
      </c>
      <c r="I50" s="51">
        <f t="shared" si="7"/>
        <v>78</v>
      </c>
      <c r="J50" s="51">
        <f t="shared" si="7"/>
        <v>30</v>
      </c>
      <c r="K50" s="51">
        <f t="shared" si="7"/>
        <v>15</v>
      </c>
      <c r="L50" s="51">
        <f t="shared" si="7"/>
        <v>33</v>
      </c>
      <c r="M50" s="34">
        <f t="shared" si="7"/>
        <v>147</v>
      </c>
      <c r="N50" s="38"/>
      <c r="O50" s="40"/>
      <c r="P50" s="7"/>
      <c r="Q50" s="623"/>
      <c r="R50" s="28"/>
      <c r="S50" s="28"/>
      <c r="T50" s="28"/>
    </row>
    <row r="51" spans="1:20" ht="20.25" customHeight="1" x14ac:dyDescent="0.2">
      <c r="A51" s="17" t="s">
        <v>96</v>
      </c>
      <c r="B51" s="632" t="s">
        <v>84</v>
      </c>
      <c r="C51" s="619">
        <v>1</v>
      </c>
      <c r="D51" s="621"/>
      <c r="E51" s="621"/>
      <c r="F51" s="12"/>
      <c r="G51" s="624">
        <v>6</v>
      </c>
      <c r="H51" s="616">
        <f>G51*30</f>
        <v>180</v>
      </c>
      <c r="I51" s="40">
        <f>J51+K51+L51</f>
        <v>60</v>
      </c>
      <c r="J51" s="634">
        <v>30</v>
      </c>
      <c r="K51" s="634">
        <v>15</v>
      </c>
      <c r="L51" s="634">
        <v>15</v>
      </c>
      <c r="M51" s="41">
        <f>H51-I51</f>
        <v>120</v>
      </c>
      <c r="N51" s="13">
        <v>4</v>
      </c>
      <c r="O51" s="40"/>
      <c r="P51" s="8"/>
      <c r="Q51" s="623"/>
      <c r="R51" s="28"/>
      <c r="S51" s="28"/>
      <c r="T51" s="28"/>
    </row>
    <row r="52" spans="1:20" ht="21.75" customHeight="1" thickBot="1" x14ac:dyDescent="0.25">
      <c r="A52" s="17" t="s">
        <v>97</v>
      </c>
      <c r="B52" s="632" t="s">
        <v>85</v>
      </c>
      <c r="C52" s="619"/>
      <c r="D52" s="621"/>
      <c r="E52" s="621"/>
      <c r="F52" s="12">
        <v>2</v>
      </c>
      <c r="G52" s="624">
        <v>1.5</v>
      </c>
      <c r="H52" s="635">
        <f>G52*30</f>
        <v>45</v>
      </c>
      <c r="I52" s="588">
        <f>J52+K52+L52</f>
        <v>18</v>
      </c>
      <c r="J52" s="636"/>
      <c r="K52" s="636"/>
      <c r="L52" s="636">
        <v>18</v>
      </c>
      <c r="M52" s="589">
        <f>H52-I52</f>
        <v>27</v>
      </c>
      <c r="N52" s="13"/>
      <c r="O52" s="40">
        <v>2</v>
      </c>
      <c r="P52" s="8"/>
      <c r="Q52" s="623"/>
      <c r="R52" s="28"/>
      <c r="S52" s="28"/>
      <c r="T52" s="28"/>
    </row>
    <row r="53" spans="1:20" ht="16.5" thickBot="1" x14ac:dyDescent="0.25">
      <c r="A53" s="2156" t="s">
        <v>123</v>
      </c>
      <c r="B53" s="2157"/>
      <c r="C53" s="637"/>
      <c r="D53" s="638"/>
      <c r="E53" s="639"/>
      <c r="F53" s="640"/>
      <c r="G53" s="641">
        <f>G42+G49+G50</f>
        <v>22.5</v>
      </c>
      <c r="H53" s="642">
        <f t="shared" ref="H53:M53" si="8">H42+H49+H50</f>
        <v>675</v>
      </c>
      <c r="I53" s="643">
        <f t="shared" si="8"/>
        <v>238</v>
      </c>
      <c r="J53" s="643">
        <f t="shared" si="8"/>
        <v>115</v>
      </c>
      <c r="K53" s="643">
        <f t="shared" si="8"/>
        <v>90</v>
      </c>
      <c r="L53" s="643">
        <f t="shared" si="8"/>
        <v>33</v>
      </c>
      <c r="M53" s="644">
        <f t="shared" si="8"/>
        <v>437</v>
      </c>
      <c r="N53" s="486">
        <f>SUM(N42:N52)</f>
        <v>4</v>
      </c>
      <c r="O53" s="645">
        <f>SUM(O42:O52)</f>
        <v>9</v>
      </c>
      <c r="P53" s="488">
        <f>SUM(P42:P52)</f>
        <v>10</v>
      </c>
      <c r="Q53" s="646"/>
      <c r="R53" s="28"/>
      <c r="S53" s="28"/>
      <c r="T53" s="28"/>
    </row>
    <row r="54" spans="1:20" ht="16.5" customHeight="1" thickBot="1" x14ac:dyDescent="0.25">
      <c r="A54" s="2010" t="s">
        <v>278</v>
      </c>
      <c r="B54" s="2011"/>
      <c r="C54" s="2011"/>
      <c r="D54" s="2011"/>
      <c r="E54" s="2011"/>
      <c r="F54" s="2011"/>
      <c r="G54" s="2011"/>
      <c r="H54" s="2011"/>
      <c r="I54" s="2011"/>
      <c r="J54" s="2011"/>
      <c r="K54" s="2011"/>
      <c r="L54" s="2011"/>
      <c r="M54" s="2011"/>
      <c r="N54" s="2011"/>
      <c r="O54" s="2011"/>
      <c r="P54" s="2011"/>
      <c r="Q54" s="2012"/>
      <c r="R54" s="28"/>
      <c r="S54" s="28"/>
      <c r="T54" s="28"/>
    </row>
    <row r="55" spans="1:20" ht="17.25" customHeight="1" x14ac:dyDescent="0.2">
      <c r="A55" s="17" t="s">
        <v>98</v>
      </c>
      <c r="B55" s="632" t="s">
        <v>91</v>
      </c>
      <c r="C55" s="647"/>
      <c r="D55" s="620"/>
      <c r="E55" s="620"/>
      <c r="F55" s="633"/>
      <c r="G55" s="500">
        <f>G56+G57</f>
        <v>7.5</v>
      </c>
      <c r="H55" s="39">
        <f t="shared" ref="H55:M55" si="9">H56+H57</f>
        <v>225</v>
      </c>
      <c r="I55" s="36">
        <f t="shared" si="9"/>
        <v>75</v>
      </c>
      <c r="J55" s="36">
        <f t="shared" si="9"/>
        <v>30</v>
      </c>
      <c r="K55" s="36">
        <f t="shared" si="9"/>
        <v>30</v>
      </c>
      <c r="L55" s="36">
        <f t="shared" si="9"/>
        <v>15</v>
      </c>
      <c r="M55" s="648">
        <f t="shared" si="9"/>
        <v>150</v>
      </c>
      <c r="N55" s="649"/>
      <c r="O55" s="40"/>
      <c r="P55" s="8"/>
      <c r="Q55" s="650"/>
      <c r="R55" s="28"/>
      <c r="S55" s="28"/>
      <c r="T55" s="28"/>
    </row>
    <row r="56" spans="1:20" ht="16.5" customHeight="1" x14ac:dyDescent="0.2">
      <c r="A56" s="17" t="s">
        <v>255</v>
      </c>
      <c r="B56" s="632" t="s">
        <v>91</v>
      </c>
      <c r="C56" s="619">
        <v>1</v>
      </c>
      <c r="D56" s="620"/>
      <c r="E56" s="620"/>
      <c r="F56" s="12"/>
      <c r="G56" s="566">
        <v>6</v>
      </c>
      <c r="H56" s="616">
        <f>G56*30</f>
        <v>180</v>
      </c>
      <c r="I56" s="651">
        <f>J56+K56+L56</f>
        <v>60</v>
      </c>
      <c r="J56" s="634">
        <v>30</v>
      </c>
      <c r="K56" s="620">
        <v>30</v>
      </c>
      <c r="L56" s="620"/>
      <c r="M56" s="41">
        <f>H56-I56</f>
        <v>120</v>
      </c>
      <c r="N56" s="13">
        <v>4</v>
      </c>
      <c r="O56" s="459"/>
      <c r="P56" s="8"/>
      <c r="Q56" s="650"/>
      <c r="R56" s="28"/>
      <c r="S56" s="28"/>
      <c r="T56" s="28"/>
    </row>
    <row r="57" spans="1:20" ht="33" customHeight="1" x14ac:dyDescent="0.2">
      <c r="A57" s="144" t="s">
        <v>256</v>
      </c>
      <c r="B57" s="652" t="s">
        <v>92</v>
      </c>
      <c r="C57" s="653"/>
      <c r="D57" s="654"/>
      <c r="E57" s="654">
        <v>1</v>
      </c>
      <c r="F57" s="655"/>
      <c r="G57" s="656">
        <v>1.5</v>
      </c>
      <c r="H57" s="657">
        <f>G57*30</f>
        <v>45</v>
      </c>
      <c r="I57" s="658">
        <f>J57+K57+L57</f>
        <v>15</v>
      </c>
      <c r="J57" s="659"/>
      <c r="K57" s="654"/>
      <c r="L57" s="654">
        <v>15</v>
      </c>
      <c r="M57" s="660">
        <f>H57-I57</f>
        <v>30</v>
      </c>
      <c r="N57" s="476">
        <v>1</v>
      </c>
      <c r="O57" s="477"/>
      <c r="P57" s="475"/>
      <c r="Q57" s="661"/>
      <c r="R57" s="28"/>
      <c r="S57" s="28"/>
      <c r="T57" s="28"/>
    </row>
    <row r="58" spans="1:20" ht="33.75" customHeight="1" x14ac:dyDescent="0.2">
      <c r="A58" s="17" t="s">
        <v>99</v>
      </c>
      <c r="B58" s="632" t="s">
        <v>109</v>
      </c>
      <c r="C58" s="619">
        <v>1</v>
      </c>
      <c r="D58" s="621"/>
      <c r="E58" s="621"/>
      <c r="F58" s="12"/>
      <c r="G58" s="500">
        <v>6</v>
      </c>
      <c r="H58" s="39">
        <f>G58*30</f>
        <v>180</v>
      </c>
      <c r="I58" s="36">
        <f>J58+K58+L58</f>
        <v>60</v>
      </c>
      <c r="J58" s="135">
        <v>45</v>
      </c>
      <c r="K58" s="136"/>
      <c r="L58" s="136">
        <v>15</v>
      </c>
      <c r="M58" s="34">
        <f>H58-I58</f>
        <v>120</v>
      </c>
      <c r="N58" s="13">
        <v>4</v>
      </c>
      <c r="O58" s="40"/>
      <c r="P58" s="8"/>
      <c r="Q58" s="650"/>
      <c r="R58" s="28"/>
      <c r="S58" s="28"/>
      <c r="T58" s="28"/>
    </row>
    <row r="59" spans="1:20" ht="18" customHeight="1" x14ac:dyDescent="0.2">
      <c r="A59" s="17" t="s">
        <v>100</v>
      </c>
      <c r="B59" s="632" t="s">
        <v>264</v>
      </c>
      <c r="C59" s="619">
        <v>2</v>
      </c>
      <c r="D59" s="620"/>
      <c r="E59" s="620"/>
      <c r="F59" s="12"/>
      <c r="G59" s="500">
        <v>4.5</v>
      </c>
      <c r="H59" s="39">
        <f>G59*30</f>
        <v>135</v>
      </c>
      <c r="I59" s="36">
        <f>J59+K59+L59</f>
        <v>45</v>
      </c>
      <c r="J59" s="135">
        <v>27</v>
      </c>
      <c r="K59" s="136">
        <v>9</v>
      </c>
      <c r="L59" s="136">
        <v>9</v>
      </c>
      <c r="M59" s="34">
        <f>H59-I59</f>
        <v>90</v>
      </c>
      <c r="N59" s="13"/>
      <c r="O59" s="459">
        <v>5</v>
      </c>
      <c r="P59" s="8"/>
      <c r="Q59" s="650"/>
      <c r="R59" s="28"/>
      <c r="S59" s="28"/>
      <c r="T59" s="28"/>
    </row>
    <row r="60" spans="1:20" ht="19.5" customHeight="1" thickBot="1" x14ac:dyDescent="0.25">
      <c r="A60" s="662" t="s">
        <v>101</v>
      </c>
      <c r="B60" s="663" t="s">
        <v>265</v>
      </c>
      <c r="C60" s="664"/>
      <c r="D60" s="665">
        <v>3</v>
      </c>
      <c r="E60" s="665"/>
      <c r="F60" s="43"/>
      <c r="G60" s="595">
        <v>3</v>
      </c>
      <c r="H60" s="666">
        <f>G60*30</f>
        <v>90</v>
      </c>
      <c r="I60" s="36">
        <f>J60+K60+L60</f>
        <v>30</v>
      </c>
      <c r="J60" s="667">
        <v>20</v>
      </c>
      <c r="K60" s="668"/>
      <c r="L60" s="668">
        <v>10</v>
      </c>
      <c r="M60" s="34">
        <f>H60-I60</f>
        <v>60</v>
      </c>
      <c r="N60" s="669"/>
      <c r="O60" s="670"/>
      <c r="P60" s="671">
        <v>3</v>
      </c>
      <c r="Q60" s="672"/>
      <c r="R60" s="28"/>
      <c r="S60" s="28"/>
      <c r="T60" s="28"/>
    </row>
    <row r="61" spans="1:20" ht="20.25" customHeight="1" thickBot="1" x14ac:dyDescent="0.25">
      <c r="A61" s="2125" t="s">
        <v>257</v>
      </c>
      <c r="B61" s="2126"/>
      <c r="C61" s="2126"/>
      <c r="D61" s="2126"/>
      <c r="E61" s="2126"/>
      <c r="F61" s="2126"/>
      <c r="G61" s="2126"/>
      <c r="H61" s="2126"/>
      <c r="I61" s="2126"/>
      <c r="J61" s="2126"/>
      <c r="K61" s="2126"/>
      <c r="L61" s="2126"/>
      <c r="M61" s="2126"/>
      <c r="N61" s="2126"/>
      <c r="O61" s="2126"/>
      <c r="P61" s="2126"/>
      <c r="Q61" s="2127"/>
      <c r="R61" s="28"/>
      <c r="S61" s="28"/>
      <c r="T61" s="28"/>
    </row>
    <row r="62" spans="1:20" ht="19.5" customHeight="1" x14ac:dyDescent="0.2">
      <c r="A62" s="17" t="s">
        <v>250</v>
      </c>
      <c r="B62" s="632" t="s">
        <v>248</v>
      </c>
      <c r="C62" s="673">
        <v>2</v>
      </c>
      <c r="D62" s="599"/>
      <c r="E62" s="599"/>
      <c r="F62" s="674"/>
      <c r="G62" s="675">
        <v>4.5</v>
      </c>
      <c r="H62" s="676">
        <f>G62*30</f>
        <v>135</v>
      </c>
      <c r="I62" s="677">
        <f>J62+K62+L62</f>
        <v>45</v>
      </c>
      <c r="J62" s="677">
        <v>27</v>
      </c>
      <c r="K62" s="677">
        <v>9</v>
      </c>
      <c r="L62" s="677">
        <v>9</v>
      </c>
      <c r="M62" s="678">
        <f>H62-I62</f>
        <v>90</v>
      </c>
      <c r="N62" s="679"/>
      <c r="O62" s="44">
        <v>5</v>
      </c>
      <c r="P62" s="138"/>
      <c r="Q62" s="680"/>
      <c r="R62" s="28"/>
      <c r="S62" s="28"/>
      <c r="T62" s="28"/>
    </row>
    <row r="63" spans="1:20" ht="36" customHeight="1" thickBot="1" x14ac:dyDescent="0.25">
      <c r="A63" s="681" t="s">
        <v>102</v>
      </c>
      <c r="B63" s="682" t="s">
        <v>249</v>
      </c>
      <c r="C63" s="683"/>
      <c r="D63" s="684">
        <v>3</v>
      </c>
      <c r="E63" s="685"/>
      <c r="F63" s="686"/>
      <c r="G63" s="687">
        <v>3</v>
      </c>
      <c r="H63" s="688">
        <f>G63*30</f>
        <v>90</v>
      </c>
      <c r="I63" s="689">
        <f>J63+K63+L63</f>
        <v>30</v>
      </c>
      <c r="J63" s="689">
        <v>20</v>
      </c>
      <c r="K63" s="689"/>
      <c r="L63" s="689">
        <v>10</v>
      </c>
      <c r="M63" s="690">
        <f>H63-I63</f>
        <v>60</v>
      </c>
      <c r="N63" s="691"/>
      <c r="O63" s="689"/>
      <c r="P63" s="671">
        <v>3</v>
      </c>
      <c r="Q63" s="692"/>
      <c r="R63" s="28"/>
      <c r="S63" s="28"/>
      <c r="T63" s="28"/>
    </row>
    <row r="64" spans="1:20" ht="19.5" customHeight="1" thickBot="1" x14ac:dyDescent="0.25">
      <c r="A64" s="2010" t="s">
        <v>258</v>
      </c>
      <c r="B64" s="2011"/>
      <c r="C64" s="2011"/>
      <c r="D64" s="2011"/>
      <c r="E64" s="2011"/>
      <c r="F64" s="2011"/>
      <c r="G64" s="2011"/>
      <c r="H64" s="2011"/>
      <c r="I64" s="2011"/>
      <c r="J64" s="2011"/>
      <c r="K64" s="2011"/>
      <c r="L64" s="2011"/>
      <c r="M64" s="2011"/>
      <c r="N64" s="2011"/>
      <c r="O64" s="2011"/>
      <c r="P64" s="2011"/>
      <c r="Q64" s="2012"/>
      <c r="R64" s="28"/>
      <c r="S64" s="28"/>
      <c r="T64" s="28"/>
    </row>
    <row r="65" spans="1:20" ht="15.75" x14ac:dyDescent="0.2">
      <c r="A65" s="681" t="s">
        <v>253</v>
      </c>
      <c r="B65" s="632" t="s">
        <v>252</v>
      </c>
      <c r="C65" s="693">
        <v>2</v>
      </c>
      <c r="D65" s="694"/>
      <c r="E65" s="695"/>
      <c r="F65" s="696"/>
      <c r="G65" s="697">
        <v>4.5</v>
      </c>
      <c r="H65" s="698">
        <f>G65*30</f>
        <v>135</v>
      </c>
      <c r="I65" s="699">
        <f>J65+K65+L65</f>
        <v>45</v>
      </c>
      <c r="J65" s="700">
        <v>27</v>
      </c>
      <c r="K65" s="701">
        <v>9</v>
      </c>
      <c r="L65" s="701">
        <v>9</v>
      </c>
      <c r="M65" s="45">
        <f>H65-I65</f>
        <v>90</v>
      </c>
      <c r="N65" s="13"/>
      <c r="O65" s="40">
        <v>5</v>
      </c>
      <c r="P65" s="8"/>
      <c r="Q65" s="702"/>
      <c r="R65" s="28"/>
      <c r="S65" s="28"/>
      <c r="T65" s="28"/>
    </row>
    <row r="66" spans="1:20" ht="41.25" customHeight="1" thickBot="1" x14ac:dyDescent="0.25">
      <c r="A66" s="42" t="s">
        <v>103</v>
      </c>
      <c r="B66" s="663" t="s">
        <v>254</v>
      </c>
      <c r="C66" s="664"/>
      <c r="D66" s="665">
        <v>3</v>
      </c>
      <c r="E66" s="665"/>
      <c r="F66" s="43"/>
      <c r="G66" s="595">
        <v>3</v>
      </c>
      <c r="H66" s="703">
        <f>G66*30</f>
        <v>90</v>
      </c>
      <c r="I66" s="704">
        <f>J66+K66+L66</f>
        <v>30</v>
      </c>
      <c r="J66" s="705">
        <v>20</v>
      </c>
      <c r="K66" s="706"/>
      <c r="L66" s="706">
        <v>10</v>
      </c>
      <c r="M66" s="35">
        <f>H66-I66</f>
        <v>60</v>
      </c>
      <c r="N66" s="669"/>
      <c r="O66" s="670"/>
      <c r="P66" s="671">
        <v>3</v>
      </c>
      <c r="Q66" s="707"/>
      <c r="R66" s="28"/>
      <c r="S66" s="28"/>
      <c r="T66" s="28"/>
    </row>
    <row r="67" spans="1:20" ht="18.75" customHeight="1" thickBot="1" x14ac:dyDescent="0.25">
      <c r="A67" s="2158" t="s">
        <v>124</v>
      </c>
      <c r="B67" s="2159"/>
      <c r="C67" s="708"/>
      <c r="D67" s="709"/>
      <c r="E67" s="709"/>
      <c r="F67" s="710"/>
      <c r="G67" s="711">
        <f>G55+G58+G59+G60</f>
        <v>21</v>
      </c>
      <c r="H67" s="712">
        <f t="shared" ref="H67:M67" si="10">H55+H58+H59+H60</f>
        <v>630</v>
      </c>
      <c r="I67" s="645">
        <f t="shared" si="10"/>
        <v>210</v>
      </c>
      <c r="J67" s="645">
        <f t="shared" si="10"/>
        <v>122</v>
      </c>
      <c r="K67" s="645">
        <f t="shared" si="10"/>
        <v>39</v>
      </c>
      <c r="L67" s="645">
        <f t="shared" si="10"/>
        <v>49</v>
      </c>
      <c r="M67" s="713">
        <f t="shared" si="10"/>
        <v>420</v>
      </c>
      <c r="N67" s="714">
        <f>N56+N57+N58</f>
        <v>9</v>
      </c>
      <c r="O67" s="715">
        <f>O59</f>
        <v>5</v>
      </c>
      <c r="P67" s="716">
        <f>P60</f>
        <v>3</v>
      </c>
      <c r="Q67" s="717"/>
      <c r="R67" s="28"/>
      <c r="S67" s="28"/>
      <c r="T67" s="28"/>
    </row>
    <row r="68" spans="1:20" ht="18.75" customHeight="1" thickBot="1" x14ac:dyDescent="0.25">
      <c r="A68" s="2010" t="s">
        <v>259</v>
      </c>
      <c r="B68" s="2011"/>
      <c r="C68" s="2011"/>
      <c r="D68" s="2011"/>
      <c r="E68" s="2011"/>
      <c r="F68" s="2011"/>
      <c r="G68" s="2011"/>
      <c r="H68" s="2011"/>
      <c r="I68" s="2011"/>
      <c r="J68" s="2011"/>
      <c r="K68" s="2011"/>
      <c r="L68" s="2011"/>
      <c r="M68" s="2011"/>
      <c r="N68" s="2011"/>
      <c r="O68" s="2011"/>
      <c r="P68" s="2011"/>
      <c r="Q68" s="2012"/>
      <c r="R68" s="28"/>
      <c r="S68" s="28"/>
      <c r="T68" s="28"/>
    </row>
    <row r="69" spans="1:20" ht="31.5" x14ac:dyDescent="0.2">
      <c r="A69" s="718" t="s">
        <v>104</v>
      </c>
      <c r="B69" s="597" t="s">
        <v>83</v>
      </c>
      <c r="C69" s="673">
        <v>1</v>
      </c>
      <c r="D69" s="599"/>
      <c r="E69" s="599"/>
      <c r="F69" s="674"/>
      <c r="G69" s="451">
        <v>6</v>
      </c>
      <c r="H69" s="719">
        <f>G69*30</f>
        <v>180</v>
      </c>
      <c r="I69" s="720">
        <f>J69+K69+L69</f>
        <v>60</v>
      </c>
      <c r="J69" s="721">
        <v>45</v>
      </c>
      <c r="K69" s="722">
        <v>15</v>
      </c>
      <c r="L69" s="722"/>
      <c r="M69" s="723">
        <f>H69-I69</f>
        <v>120</v>
      </c>
      <c r="N69" s="11">
        <v>4</v>
      </c>
      <c r="O69" s="44"/>
      <c r="P69" s="455"/>
      <c r="Q69" s="724"/>
      <c r="R69" s="432"/>
      <c r="S69" s="432"/>
      <c r="T69" s="432"/>
    </row>
    <row r="70" spans="1:20" ht="18" customHeight="1" x14ac:dyDescent="0.2">
      <c r="A70" s="718" t="s">
        <v>260</v>
      </c>
      <c r="B70" s="632" t="s">
        <v>86</v>
      </c>
      <c r="C70" s="647"/>
      <c r="D70" s="620"/>
      <c r="E70" s="620"/>
      <c r="F70" s="633"/>
      <c r="G70" s="500">
        <f>G71+G72</f>
        <v>7.5</v>
      </c>
      <c r="H70" s="39">
        <f t="shared" ref="H70:M70" si="11">H71+H72</f>
        <v>225</v>
      </c>
      <c r="I70" s="36">
        <f t="shared" si="11"/>
        <v>75</v>
      </c>
      <c r="J70" s="36">
        <f t="shared" si="11"/>
        <v>30</v>
      </c>
      <c r="K70" s="36">
        <f t="shared" si="11"/>
        <v>30</v>
      </c>
      <c r="L70" s="36">
        <f t="shared" si="11"/>
        <v>15</v>
      </c>
      <c r="M70" s="648">
        <f t="shared" si="11"/>
        <v>150</v>
      </c>
      <c r="N70" s="649"/>
      <c r="O70" s="40"/>
      <c r="P70" s="8"/>
      <c r="Q70" s="650"/>
      <c r="R70" s="432"/>
      <c r="S70" s="432"/>
      <c r="T70" s="432"/>
    </row>
    <row r="71" spans="1:20" ht="18.75" customHeight="1" x14ac:dyDescent="0.2">
      <c r="A71" s="725" t="s">
        <v>286</v>
      </c>
      <c r="B71" s="632" t="s">
        <v>86</v>
      </c>
      <c r="C71" s="619">
        <v>1</v>
      </c>
      <c r="D71" s="620"/>
      <c r="E71" s="620"/>
      <c r="F71" s="12"/>
      <c r="G71" s="566">
        <v>6</v>
      </c>
      <c r="H71" s="616">
        <f>G71*30</f>
        <v>180</v>
      </c>
      <c r="I71" s="651">
        <f>J71+K71+L71</f>
        <v>60</v>
      </c>
      <c r="J71" s="634">
        <v>30</v>
      </c>
      <c r="K71" s="620">
        <v>30</v>
      </c>
      <c r="L71" s="620"/>
      <c r="M71" s="41">
        <f>H71-I71</f>
        <v>120</v>
      </c>
      <c r="N71" s="13">
        <v>4</v>
      </c>
      <c r="O71" s="459"/>
      <c r="P71" s="8"/>
      <c r="Q71" s="650"/>
      <c r="R71" s="432"/>
      <c r="S71" s="432"/>
      <c r="T71" s="432"/>
    </row>
    <row r="72" spans="1:20" ht="33.75" customHeight="1" x14ac:dyDescent="0.2">
      <c r="A72" s="17" t="s">
        <v>287</v>
      </c>
      <c r="B72" s="632" t="s">
        <v>87</v>
      </c>
      <c r="C72" s="619"/>
      <c r="D72" s="620"/>
      <c r="E72" s="620">
        <v>1</v>
      </c>
      <c r="F72" s="12"/>
      <c r="G72" s="566">
        <v>1.5</v>
      </c>
      <c r="H72" s="616">
        <f>G72*30</f>
        <v>45</v>
      </c>
      <c r="I72" s="651">
        <f>J72+K72+L72</f>
        <v>15</v>
      </c>
      <c r="J72" s="634"/>
      <c r="K72" s="620"/>
      <c r="L72" s="620">
        <v>15</v>
      </c>
      <c r="M72" s="41">
        <f>H72-I72</f>
        <v>30</v>
      </c>
      <c r="N72" s="13">
        <v>1</v>
      </c>
      <c r="O72" s="459"/>
      <c r="P72" s="8"/>
      <c r="Q72" s="650"/>
      <c r="R72" s="432"/>
      <c r="S72" s="432"/>
      <c r="T72" s="432"/>
    </row>
    <row r="73" spans="1:20" ht="18.75" customHeight="1" x14ac:dyDescent="0.2">
      <c r="A73" s="17" t="s">
        <v>105</v>
      </c>
      <c r="B73" s="632" t="s">
        <v>264</v>
      </c>
      <c r="C73" s="619">
        <v>2</v>
      </c>
      <c r="D73" s="620"/>
      <c r="E73" s="620"/>
      <c r="F73" s="12"/>
      <c r="G73" s="500">
        <v>4.5</v>
      </c>
      <c r="H73" s="39">
        <f>G73*30</f>
        <v>135</v>
      </c>
      <c r="I73" s="36">
        <f>J73+K73+L73</f>
        <v>45</v>
      </c>
      <c r="J73" s="135">
        <v>27</v>
      </c>
      <c r="K73" s="136">
        <v>9</v>
      </c>
      <c r="L73" s="136">
        <v>9</v>
      </c>
      <c r="M73" s="34">
        <f>H73-I73</f>
        <v>90</v>
      </c>
      <c r="N73" s="13"/>
      <c r="O73" s="459">
        <v>5</v>
      </c>
      <c r="P73" s="8"/>
      <c r="Q73" s="650"/>
      <c r="R73" s="432"/>
      <c r="S73" s="432"/>
      <c r="T73" s="432"/>
    </row>
    <row r="74" spans="1:20" ht="21" customHeight="1" thickBot="1" x14ac:dyDescent="0.25">
      <c r="A74" s="17" t="s">
        <v>108</v>
      </c>
      <c r="B74" s="663" t="s">
        <v>265</v>
      </c>
      <c r="C74" s="664"/>
      <c r="D74" s="665">
        <v>3</v>
      </c>
      <c r="E74" s="665"/>
      <c r="F74" s="43"/>
      <c r="G74" s="595">
        <v>3</v>
      </c>
      <c r="H74" s="666">
        <f>G74*30</f>
        <v>90</v>
      </c>
      <c r="I74" s="36">
        <f>J74+K74+L74</f>
        <v>30</v>
      </c>
      <c r="J74" s="667">
        <v>20</v>
      </c>
      <c r="K74" s="668"/>
      <c r="L74" s="668">
        <v>10</v>
      </c>
      <c r="M74" s="34">
        <f>H74-I74</f>
        <v>60</v>
      </c>
      <c r="N74" s="669"/>
      <c r="O74" s="670"/>
      <c r="P74" s="671">
        <v>3</v>
      </c>
      <c r="Q74" s="672"/>
      <c r="R74" s="432"/>
      <c r="S74" s="432"/>
      <c r="T74" s="432"/>
    </row>
    <row r="75" spans="1:20" ht="20.25" customHeight="1" thickBot="1" x14ac:dyDescent="0.25">
      <c r="A75" s="2136" t="s">
        <v>251</v>
      </c>
      <c r="B75" s="2137"/>
      <c r="C75" s="2137"/>
      <c r="D75" s="2137"/>
      <c r="E75" s="2137"/>
      <c r="F75" s="2137"/>
      <c r="G75" s="2137"/>
      <c r="H75" s="2137"/>
      <c r="I75" s="2137"/>
      <c r="J75" s="2137"/>
      <c r="K75" s="2137"/>
      <c r="L75" s="2137"/>
      <c r="M75" s="2137"/>
      <c r="N75" s="2137"/>
      <c r="O75" s="2137"/>
      <c r="P75" s="2137"/>
      <c r="Q75" s="2138"/>
      <c r="R75" s="28"/>
      <c r="S75" s="28"/>
      <c r="T75" s="28"/>
    </row>
    <row r="76" spans="1:20" ht="21.75" customHeight="1" x14ac:dyDescent="0.2">
      <c r="A76" s="17" t="s">
        <v>106</v>
      </c>
      <c r="B76" s="632" t="s">
        <v>248</v>
      </c>
      <c r="C76" s="673">
        <v>2</v>
      </c>
      <c r="D76" s="599"/>
      <c r="E76" s="599"/>
      <c r="F76" s="674"/>
      <c r="G76" s="675">
        <v>4.5</v>
      </c>
      <c r="H76" s="676">
        <f>G76*30</f>
        <v>135</v>
      </c>
      <c r="I76" s="677">
        <f>J76+K76+L76</f>
        <v>45</v>
      </c>
      <c r="J76" s="677">
        <v>27</v>
      </c>
      <c r="K76" s="677">
        <v>9</v>
      </c>
      <c r="L76" s="677">
        <v>9</v>
      </c>
      <c r="M76" s="678">
        <f>H76-I76</f>
        <v>90</v>
      </c>
      <c r="N76" s="679"/>
      <c r="O76" s="44">
        <v>5</v>
      </c>
      <c r="P76" s="138"/>
      <c r="Q76" s="680"/>
      <c r="R76" s="28"/>
      <c r="S76" s="28"/>
      <c r="T76" s="28"/>
    </row>
    <row r="77" spans="1:20" ht="32.25" thickBot="1" x14ac:dyDescent="0.25">
      <c r="A77" s="681" t="s">
        <v>262</v>
      </c>
      <c r="B77" s="682" t="s">
        <v>249</v>
      </c>
      <c r="C77" s="683"/>
      <c r="D77" s="684">
        <v>3</v>
      </c>
      <c r="E77" s="685"/>
      <c r="F77" s="686"/>
      <c r="G77" s="687">
        <v>3</v>
      </c>
      <c r="H77" s="688">
        <f>G77*30</f>
        <v>90</v>
      </c>
      <c r="I77" s="689">
        <f>J77+K77+L77</f>
        <v>30</v>
      </c>
      <c r="J77" s="689">
        <v>20</v>
      </c>
      <c r="K77" s="689"/>
      <c r="L77" s="689">
        <v>10</v>
      </c>
      <c r="M77" s="690">
        <f>H77-I77</f>
        <v>60</v>
      </c>
      <c r="N77" s="691"/>
      <c r="O77" s="689"/>
      <c r="P77" s="671">
        <v>3</v>
      </c>
      <c r="Q77" s="692"/>
      <c r="R77" s="28"/>
      <c r="S77" s="28"/>
      <c r="T77" s="28"/>
    </row>
    <row r="78" spans="1:20" ht="20.25" customHeight="1" thickBot="1" x14ac:dyDescent="0.25">
      <c r="A78" s="2125" t="s">
        <v>298</v>
      </c>
      <c r="B78" s="2126"/>
      <c r="C78" s="2126"/>
      <c r="D78" s="2126"/>
      <c r="E78" s="2126"/>
      <c r="F78" s="2126"/>
      <c r="G78" s="2126"/>
      <c r="H78" s="2126"/>
      <c r="I78" s="2126"/>
      <c r="J78" s="2126"/>
      <c r="K78" s="2126"/>
      <c r="L78" s="2126"/>
      <c r="M78" s="2126"/>
      <c r="N78" s="2126"/>
      <c r="O78" s="2126"/>
      <c r="P78" s="2126"/>
      <c r="Q78" s="2127"/>
      <c r="R78" s="28"/>
      <c r="S78" s="28"/>
      <c r="T78" s="28"/>
    </row>
    <row r="79" spans="1:20" ht="19.5" customHeight="1" x14ac:dyDescent="0.2">
      <c r="A79" s="681" t="s">
        <v>107</v>
      </c>
      <c r="B79" s="632" t="s">
        <v>252</v>
      </c>
      <c r="C79" s="693">
        <v>2</v>
      </c>
      <c r="D79" s="694"/>
      <c r="E79" s="695"/>
      <c r="F79" s="696"/>
      <c r="G79" s="697">
        <v>4.5</v>
      </c>
      <c r="H79" s="698">
        <f>G79*30</f>
        <v>135</v>
      </c>
      <c r="I79" s="699">
        <f>J79+K79+L79</f>
        <v>45</v>
      </c>
      <c r="J79" s="700">
        <v>27</v>
      </c>
      <c r="K79" s="701">
        <v>9</v>
      </c>
      <c r="L79" s="701">
        <v>9</v>
      </c>
      <c r="M79" s="45">
        <f>H79-I79</f>
        <v>90</v>
      </c>
      <c r="N79" s="13"/>
      <c r="O79" s="40">
        <v>5</v>
      </c>
      <c r="P79" s="8"/>
      <c r="Q79" s="702"/>
      <c r="R79" s="28"/>
      <c r="S79" s="28"/>
      <c r="T79" s="28"/>
    </row>
    <row r="80" spans="1:20" ht="39" customHeight="1" thickBot="1" x14ac:dyDescent="0.25">
      <c r="A80" s="42" t="s">
        <v>263</v>
      </c>
      <c r="B80" s="663" t="s">
        <v>254</v>
      </c>
      <c r="C80" s="664"/>
      <c r="D80" s="665">
        <v>3</v>
      </c>
      <c r="E80" s="665"/>
      <c r="F80" s="43"/>
      <c r="G80" s="595">
        <v>3</v>
      </c>
      <c r="H80" s="703">
        <f>G80*30</f>
        <v>90</v>
      </c>
      <c r="I80" s="704">
        <f>J80+K80+L80</f>
        <v>30</v>
      </c>
      <c r="J80" s="705">
        <v>20</v>
      </c>
      <c r="K80" s="706"/>
      <c r="L80" s="706">
        <v>10</v>
      </c>
      <c r="M80" s="35">
        <f>H80-I80</f>
        <v>60</v>
      </c>
      <c r="N80" s="669"/>
      <c r="O80" s="670"/>
      <c r="P80" s="671">
        <v>3</v>
      </c>
      <c r="Q80" s="707"/>
      <c r="R80" s="28"/>
      <c r="S80" s="28"/>
      <c r="T80" s="28"/>
    </row>
    <row r="81" spans="1:20" ht="20.25" customHeight="1" thickBot="1" x14ac:dyDescent="0.25">
      <c r="A81" s="2160" t="s">
        <v>261</v>
      </c>
      <c r="B81" s="2161"/>
      <c r="C81" s="479"/>
      <c r="D81" s="523"/>
      <c r="E81" s="523"/>
      <c r="F81" s="726"/>
      <c r="G81" s="596">
        <f>G69+G70+G73+G74</f>
        <v>21</v>
      </c>
      <c r="H81" s="712">
        <f t="shared" ref="H81:M81" si="12">H69+H70+H73+H74</f>
        <v>630</v>
      </c>
      <c r="I81" s="645">
        <f t="shared" si="12"/>
        <v>210</v>
      </c>
      <c r="J81" s="645">
        <f t="shared" si="12"/>
        <v>122</v>
      </c>
      <c r="K81" s="645">
        <f t="shared" si="12"/>
        <v>54</v>
      </c>
      <c r="L81" s="645">
        <f t="shared" si="12"/>
        <v>34</v>
      </c>
      <c r="M81" s="713">
        <f t="shared" si="12"/>
        <v>420</v>
      </c>
      <c r="N81" s="712">
        <f>N69+N71+N72</f>
        <v>9</v>
      </c>
      <c r="O81" s="645">
        <f>O73</f>
        <v>5</v>
      </c>
      <c r="P81" s="727">
        <f>P74</f>
        <v>3</v>
      </c>
      <c r="Q81" s="728"/>
      <c r="R81" s="29"/>
      <c r="S81" s="28"/>
      <c r="T81" s="28"/>
    </row>
    <row r="82" spans="1:20" ht="16.5" thickBot="1" x14ac:dyDescent="0.25">
      <c r="A82" s="2136" t="s">
        <v>165</v>
      </c>
      <c r="B82" s="2137"/>
      <c r="C82" s="2137"/>
      <c r="D82" s="2137"/>
      <c r="E82" s="2137"/>
      <c r="F82" s="2137"/>
      <c r="G82" s="2137"/>
      <c r="H82" s="2137"/>
      <c r="I82" s="2137"/>
      <c r="J82" s="2137"/>
      <c r="K82" s="2137"/>
      <c r="L82" s="2137"/>
      <c r="M82" s="2137"/>
      <c r="N82" s="2137"/>
      <c r="O82" s="2137"/>
      <c r="P82" s="2137"/>
      <c r="Q82" s="2138"/>
      <c r="R82" s="29"/>
      <c r="S82" s="28"/>
      <c r="T82" s="28"/>
    </row>
    <row r="83" spans="1:20" ht="16.5" thickBot="1" x14ac:dyDescent="0.25">
      <c r="A83" s="2142" t="s">
        <v>166</v>
      </c>
      <c r="B83" s="2143"/>
      <c r="C83" s="2143"/>
      <c r="D83" s="2143"/>
      <c r="E83" s="2143"/>
      <c r="F83" s="2143"/>
      <c r="G83" s="2143"/>
      <c r="H83" s="2143"/>
      <c r="I83" s="2143"/>
      <c r="J83" s="2143"/>
      <c r="K83" s="2143"/>
      <c r="L83" s="2143"/>
      <c r="M83" s="2143"/>
      <c r="N83" s="2143"/>
      <c r="O83" s="2143"/>
      <c r="P83" s="2143"/>
      <c r="Q83" s="2144"/>
      <c r="R83" s="29"/>
      <c r="S83" s="28"/>
      <c r="T83" s="28"/>
    </row>
    <row r="84" spans="1:20" ht="15.75" x14ac:dyDescent="0.2">
      <c r="A84" s="156" t="s">
        <v>129</v>
      </c>
      <c r="B84" s="395" t="s">
        <v>130</v>
      </c>
      <c r="C84" s="260"/>
      <c r="D84" s="4">
        <v>1</v>
      </c>
      <c r="E84" s="4"/>
      <c r="F84" s="268"/>
      <c r="G84" s="399">
        <v>3</v>
      </c>
      <c r="H84" s="158">
        <f>G84*30</f>
        <v>90</v>
      </c>
      <c r="I84" s="44">
        <v>30</v>
      </c>
      <c r="J84" s="44">
        <v>20</v>
      </c>
      <c r="K84" s="44"/>
      <c r="L84" s="44">
        <v>10</v>
      </c>
      <c r="M84" s="159">
        <v>60</v>
      </c>
      <c r="N84" s="11">
        <v>2</v>
      </c>
      <c r="O84" s="170"/>
      <c r="P84" s="138"/>
      <c r="Q84" s="173"/>
      <c r="R84" s="29"/>
      <c r="S84" s="28"/>
      <c r="T84" s="28"/>
    </row>
    <row r="85" spans="1:20" ht="15.75" x14ac:dyDescent="0.2">
      <c r="A85" s="129" t="s">
        <v>131</v>
      </c>
      <c r="B85" s="396" t="s">
        <v>171</v>
      </c>
      <c r="C85" s="410">
        <v>1</v>
      </c>
      <c r="D85" s="411"/>
      <c r="E85" s="411"/>
      <c r="F85" s="412"/>
      <c r="G85" s="400">
        <v>4</v>
      </c>
      <c r="H85" s="39">
        <f>G85*30</f>
        <v>120</v>
      </c>
      <c r="I85" s="36">
        <f>J85+K85+L85</f>
        <v>60</v>
      </c>
      <c r="J85" s="135">
        <v>30</v>
      </c>
      <c r="K85" s="136">
        <v>15</v>
      </c>
      <c r="L85" s="136">
        <v>15</v>
      </c>
      <c r="M85" s="34">
        <f>H85-I85</f>
        <v>60</v>
      </c>
      <c r="N85" s="13">
        <v>4</v>
      </c>
      <c r="O85" s="40"/>
      <c r="P85" s="8"/>
      <c r="Q85" s="174"/>
      <c r="R85" s="29"/>
      <c r="S85" s="28"/>
      <c r="T85" s="28"/>
    </row>
    <row r="86" spans="1:20" ht="15.75" x14ac:dyDescent="0.2">
      <c r="A86" s="128" t="s">
        <v>132</v>
      </c>
      <c r="B86" s="72" t="s">
        <v>133</v>
      </c>
      <c r="C86" s="413"/>
      <c r="D86" s="67"/>
      <c r="E86" s="67"/>
      <c r="F86" s="172"/>
      <c r="G86" s="401">
        <f>G87+G88</f>
        <v>6</v>
      </c>
      <c r="H86" s="160">
        <f t="shared" ref="H86:M86" si="13">H87+H88</f>
        <v>180</v>
      </c>
      <c r="I86" s="84">
        <f t="shared" si="13"/>
        <v>45</v>
      </c>
      <c r="J86" s="84">
        <f t="shared" si="13"/>
        <v>15</v>
      </c>
      <c r="K86" s="84">
        <f t="shared" si="13"/>
        <v>30</v>
      </c>
      <c r="L86" s="84">
        <f t="shared" si="13"/>
        <v>20</v>
      </c>
      <c r="M86" s="161">
        <f t="shared" si="13"/>
        <v>115</v>
      </c>
      <c r="N86" s="171"/>
      <c r="O86" s="67"/>
      <c r="P86" s="172"/>
      <c r="Q86" s="71"/>
      <c r="R86" s="29"/>
      <c r="S86" s="28"/>
      <c r="T86" s="28"/>
    </row>
    <row r="87" spans="1:20" ht="15.75" x14ac:dyDescent="0.2">
      <c r="A87" s="128" t="s">
        <v>134</v>
      </c>
      <c r="B87" s="72" t="s">
        <v>133</v>
      </c>
      <c r="C87" s="167">
        <v>1</v>
      </c>
      <c r="D87" s="86"/>
      <c r="E87" s="86"/>
      <c r="F87" s="68"/>
      <c r="G87" s="402">
        <v>4</v>
      </c>
      <c r="H87" s="162">
        <v>120</v>
      </c>
      <c r="I87" s="163">
        <v>45</v>
      </c>
      <c r="J87" s="163">
        <v>15</v>
      </c>
      <c r="K87" s="163">
        <v>30</v>
      </c>
      <c r="L87" s="163"/>
      <c r="M87" s="70">
        <f>H87-I87</f>
        <v>75</v>
      </c>
      <c r="N87" s="167">
        <v>2</v>
      </c>
      <c r="O87" s="86"/>
      <c r="P87" s="169"/>
      <c r="Q87" s="71"/>
      <c r="R87" s="29"/>
      <c r="S87" s="28"/>
      <c r="T87" s="28"/>
    </row>
    <row r="88" spans="1:20" ht="15.75" x14ac:dyDescent="0.2">
      <c r="A88" s="128" t="s">
        <v>135</v>
      </c>
      <c r="B88" s="72" t="s">
        <v>136</v>
      </c>
      <c r="C88" s="167"/>
      <c r="D88" s="86"/>
      <c r="E88" s="86"/>
      <c r="F88" s="68">
        <v>2</v>
      </c>
      <c r="G88" s="403">
        <v>2</v>
      </c>
      <c r="H88" s="164">
        <f>G88*30</f>
        <v>60</v>
      </c>
      <c r="I88" s="69"/>
      <c r="J88" s="69"/>
      <c r="K88" s="69"/>
      <c r="L88" s="69">
        <v>20</v>
      </c>
      <c r="M88" s="70">
        <v>40</v>
      </c>
      <c r="N88" s="167"/>
      <c r="O88" s="86">
        <v>2</v>
      </c>
      <c r="P88" s="169"/>
      <c r="Q88" s="71"/>
      <c r="R88" s="29"/>
      <c r="S88" s="28"/>
      <c r="T88" s="28"/>
    </row>
    <row r="89" spans="1:20" ht="31.5" x14ac:dyDescent="0.2">
      <c r="A89" s="128" t="s">
        <v>137</v>
      </c>
      <c r="B89" s="72" t="s">
        <v>138</v>
      </c>
      <c r="C89" s="167"/>
      <c r="D89" s="86">
        <v>3</v>
      </c>
      <c r="E89" s="86"/>
      <c r="F89" s="73"/>
      <c r="G89" s="404">
        <v>3.5</v>
      </c>
      <c r="H89" s="165">
        <f>G89*30</f>
        <v>105</v>
      </c>
      <c r="I89" s="74">
        <v>32</v>
      </c>
      <c r="J89" s="75">
        <v>22</v>
      </c>
      <c r="K89" s="76">
        <v>12</v>
      </c>
      <c r="L89" s="86"/>
      <c r="M89" s="166">
        <f t="shared" ref="M89:M94" si="14">H89-I89</f>
        <v>73</v>
      </c>
      <c r="N89" s="167"/>
      <c r="O89" s="86"/>
      <c r="P89" s="169">
        <v>4</v>
      </c>
      <c r="Q89" s="71"/>
      <c r="R89" s="29"/>
      <c r="S89" s="28"/>
      <c r="T89" s="28"/>
    </row>
    <row r="90" spans="1:20" ht="15.75" x14ac:dyDescent="0.2">
      <c r="A90" s="128" t="s">
        <v>139</v>
      </c>
      <c r="B90" s="72" t="s">
        <v>140</v>
      </c>
      <c r="C90" s="167"/>
      <c r="D90" s="86">
        <v>3</v>
      </c>
      <c r="E90" s="86"/>
      <c r="F90" s="68"/>
      <c r="G90" s="404">
        <v>2.5</v>
      </c>
      <c r="H90" s="165">
        <f>G90*30</f>
        <v>75</v>
      </c>
      <c r="I90" s="74">
        <v>30</v>
      </c>
      <c r="J90" s="75">
        <v>20</v>
      </c>
      <c r="K90" s="76"/>
      <c r="L90" s="86">
        <v>10</v>
      </c>
      <c r="M90" s="166">
        <f t="shared" si="14"/>
        <v>45</v>
      </c>
      <c r="N90" s="167"/>
      <c r="O90" s="86"/>
      <c r="P90" s="169">
        <v>3</v>
      </c>
      <c r="Q90" s="71"/>
      <c r="R90" s="29"/>
      <c r="S90" s="28"/>
      <c r="T90" s="28"/>
    </row>
    <row r="91" spans="1:20" ht="15.75" x14ac:dyDescent="0.2">
      <c r="A91" s="128" t="s">
        <v>141</v>
      </c>
      <c r="B91" s="72" t="s">
        <v>142</v>
      </c>
      <c r="C91" s="167"/>
      <c r="D91" s="86"/>
      <c r="E91" s="86">
        <v>1</v>
      </c>
      <c r="F91" s="68"/>
      <c r="G91" s="405">
        <v>3</v>
      </c>
      <c r="H91" s="165">
        <v>90</v>
      </c>
      <c r="I91" s="74">
        <v>30</v>
      </c>
      <c r="J91" s="75"/>
      <c r="K91" s="76"/>
      <c r="L91" s="76">
        <v>30</v>
      </c>
      <c r="M91" s="166">
        <f t="shared" si="14"/>
        <v>60</v>
      </c>
      <c r="N91" s="167">
        <v>2</v>
      </c>
      <c r="O91" s="86"/>
      <c r="P91" s="169"/>
      <c r="Q91" s="71"/>
      <c r="R91" s="29"/>
      <c r="S91" s="28"/>
      <c r="T91" s="28"/>
    </row>
    <row r="92" spans="1:20" ht="15.75" x14ac:dyDescent="0.2">
      <c r="A92" s="128" t="s">
        <v>143</v>
      </c>
      <c r="B92" s="72" t="s">
        <v>144</v>
      </c>
      <c r="C92" s="414">
        <v>2</v>
      </c>
      <c r="D92" s="415"/>
      <c r="E92" s="415"/>
      <c r="F92" s="416"/>
      <c r="G92" s="406">
        <f>H92/30</f>
        <v>3</v>
      </c>
      <c r="H92" s="167">
        <v>90</v>
      </c>
      <c r="I92" s="168">
        <v>30</v>
      </c>
      <c r="J92" s="163">
        <v>20</v>
      </c>
      <c r="K92" s="86"/>
      <c r="L92" s="86">
        <v>10</v>
      </c>
      <c r="M92" s="169">
        <f t="shared" si="14"/>
        <v>60</v>
      </c>
      <c r="N92" s="167"/>
      <c r="O92" s="86">
        <v>3</v>
      </c>
      <c r="P92" s="169"/>
      <c r="Q92" s="71"/>
      <c r="R92" s="29"/>
      <c r="S92" s="28"/>
      <c r="T92" s="28"/>
    </row>
    <row r="93" spans="1:20" ht="15.75" x14ac:dyDescent="0.2">
      <c r="A93" s="128" t="s">
        <v>145</v>
      </c>
      <c r="B93" s="72" t="s">
        <v>146</v>
      </c>
      <c r="C93" s="414"/>
      <c r="D93" s="415">
        <v>2</v>
      </c>
      <c r="E93" s="415"/>
      <c r="F93" s="417"/>
      <c r="G93" s="407">
        <v>3</v>
      </c>
      <c r="H93" s="164">
        <f>G93*30</f>
        <v>90</v>
      </c>
      <c r="I93" s="168">
        <v>45</v>
      </c>
      <c r="J93" s="69">
        <v>15</v>
      </c>
      <c r="K93" s="69"/>
      <c r="L93" s="69">
        <v>15</v>
      </c>
      <c r="M93" s="169">
        <f t="shared" si="14"/>
        <v>45</v>
      </c>
      <c r="N93" s="167">
        <v>2</v>
      </c>
      <c r="O93" s="86"/>
      <c r="P93" s="169"/>
      <c r="Q93" s="71"/>
      <c r="R93" s="29"/>
      <c r="S93" s="28"/>
      <c r="T93" s="28"/>
    </row>
    <row r="94" spans="1:20" ht="16.5" thickBot="1" x14ac:dyDescent="0.25">
      <c r="A94" s="130" t="s">
        <v>147</v>
      </c>
      <c r="B94" s="397" t="s">
        <v>148</v>
      </c>
      <c r="C94" s="181">
        <v>2</v>
      </c>
      <c r="D94" s="79"/>
      <c r="E94" s="79"/>
      <c r="F94" s="381"/>
      <c r="G94" s="408">
        <v>3.5</v>
      </c>
      <c r="H94" s="177">
        <f>G94*30</f>
        <v>105</v>
      </c>
      <c r="I94" s="178">
        <v>30</v>
      </c>
      <c r="J94" s="80">
        <v>20</v>
      </c>
      <c r="K94" s="179">
        <v>20</v>
      </c>
      <c r="L94" s="79"/>
      <c r="M94" s="180">
        <f t="shared" si="14"/>
        <v>75</v>
      </c>
      <c r="N94" s="181"/>
      <c r="O94" s="79">
        <v>3</v>
      </c>
      <c r="P94" s="182"/>
      <c r="Q94" s="77"/>
      <c r="R94" s="29"/>
      <c r="S94" s="28"/>
      <c r="T94" s="28"/>
    </row>
    <row r="95" spans="1:20" ht="16.5" thickBot="1" x14ac:dyDescent="0.25">
      <c r="A95" s="189"/>
      <c r="B95" s="398" t="s">
        <v>149</v>
      </c>
      <c r="C95" s="366"/>
      <c r="D95" s="190"/>
      <c r="E95" s="190"/>
      <c r="F95" s="367"/>
      <c r="G95" s="409">
        <f>G94+G84+G85+G86+G89+G90+G91+G92+G93</f>
        <v>31.5</v>
      </c>
      <c r="H95" s="191">
        <f t="shared" ref="H95:M95" si="15">H84+H85+H86+H89+H90+H91+H92+H93</f>
        <v>840</v>
      </c>
      <c r="I95" s="191">
        <f t="shared" si="15"/>
        <v>302</v>
      </c>
      <c r="J95" s="191">
        <f t="shared" si="15"/>
        <v>142</v>
      </c>
      <c r="K95" s="191">
        <f t="shared" si="15"/>
        <v>57</v>
      </c>
      <c r="L95" s="191">
        <f t="shared" si="15"/>
        <v>110</v>
      </c>
      <c r="M95" s="191">
        <f t="shared" si="15"/>
        <v>518</v>
      </c>
      <c r="N95" s="192">
        <f>SUM(N84:N94)</f>
        <v>12</v>
      </c>
      <c r="O95" s="192">
        <f>SUM(O84:O94)</f>
        <v>8</v>
      </c>
      <c r="P95" s="192">
        <f>SUM(P84:P94)</f>
        <v>7</v>
      </c>
      <c r="Q95" s="193">
        <f>SUM(Q84:Q94)</f>
        <v>0</v>
      </c>
      <c r="R95" s="29"/>
      <c r="S95" s="28"/>
      <c r="T95" s="28"/>
    </row>
    <row r="96" spans="1:20" ht="15.75" x14ac:dyDescent="0.2">
      <c r="A96" s="183"/>
      <c r="B96" s="143"/>
      <c r="C96" s="184"/>
      <c r="D96" s="184"/>
      <c r="E96" s="184"/>
      <c r="F96" s="184"/>
      <c r="G96" s="185"/>
      <c r="H96" s="50"/>
      <c r="I96" s="50"/>
      <c r="J96" s="50"/>
      <c r="K96" s="50"/>
      <c r="L96" s="50"/>
      <c r="M96" s="50"/>
      <c r="N96" s="186"/>
      <c r="O96" s="50"/>
      <c r="P96" s="187"/>
      <c r="Q96" s="188"/>
      <c r="R96" s="29"/>
      <c r="S96" s="28"/>
      <c r="T96" s="28"/>
    </row>
    <row r="97" spans="1:20" ht="16.5" thickBot="1" x14ac:dyDescent="0.25">
      <c r="A97" s="194"/>
      <c r="B97" s="195"/>
      <c r="C97" s="196"/>
      <c r="D97" s="196"/>
      <c r="E97" s="196"/>
      <c r="F97" s="196"/>
      <c r="G97" s="197"/>
      <c r="H97" s="52"/>
      <c r="I97" s="52"/>
      <c r="J97" s="52"/>
      <c r="K97" s="52"/>
      <c r="L97" s="52"/>
      <c r="M97" s="52"/>
      <c r="N97" s="198"/>
      <c r="O97" s="52"/>
      <c r="P97" s="199"/>
      <c r="Q97" s="78"/>
      <c r="R97" s="29"/>
      <c r="S97" s="28"/>
      <c r="T97" s="28"/>
    </row>
    <row r="98" spans="1:20" ht="16.5" thickBot="1" x14ac:dyDescent="0.25">
      <c r="A98" s="2026" t="s">
        <v>167</v>
      </c>
      <c r="B98" s="2027"/>
      <c r="C98" s="2027"/>
      <c r="D98" s="2027"/>
      <c r="E98" s="2027"/>
      <c r="F98" s="2027"/>
      <c r="G98" s="2027"/>
      <c r="H98" s="2027"/>
      <c r="I98" s="2027"/>
      <c r="J98" s="2027"/>
      <c r="K98" s="2027"/>
      <c r="L98" s="2027"/>
      <c r="M98" s="2027"/>
      <c r="N98" s="2027"/>
      <c r="O98" s="2027"/>
      <c r="P98" s="2027"/>
      <c r="Q98" s="2028"/>
      <c r="R98" s="29"/>
      <c r="S98" s="28"/>
      <c r="T98" s="28"/>
    </row>
    <row r="99" spans="1:20" ht="15.75" x14ac:dyDescent="0.2">
      <c r="A99" s="200" t="s">
        <v>150</v>
      </c>
      <c r="B99" s="392" t="s">
        <v>151</v>
      </c>
      <c r="C99" s="202">
        <v>2</v>
      </c>
      <c r="D99" s="203"/>
      <c r="E99" s="203"/>
      <c r="F99" s="204"/>
      <c r="G99" s="387">
        <f>H99/30</f>
        <v>3</v>
      </c>
      <c r="H99" s="202">
        <v>90</v>
      </c>
      <c r="I99" s="206">
        <v>30</v>
      </c>
      <c r="J99" s="207">
        <v>20</v>
      </c>
      <c r="K99" s="203"/>
      <c r="L99" s="203">
        <v>10</v>
      </c>
      <c r="M99" s="208">
        <f>H99-I99</f>
        <v>60</v>
      </c>
      <c r="N99" s="386"/>
      <c r="O99" s="203">
        <v>3</v>
      </c>
      <c r="P99" s="208"/>
      <c r="Q99" s="212"/>
      <c r="R99" s="29"/>
      <c r="S99" s="28"/>
      <c r="T99" s="28"/>
    </row>
    <row r="100" spans="1:20" ht="15.75" x14ac:dyDescent="0.2">
      <c r="A100" s="128" t="s">
        <v>152</v>
      </c>
      <c r="B100" s="341" t="s">
        <v>153</v>
      </c>
      <c r="C100" s="167"/>
      <c r="D100" s="86">
        <v>3</v>
      </c>
      <c r="E100" s="86"/>
      <c r="F100" s="169"/>
      <c r="G100" s="388">
        <v>3</v>
      </c>
      <c r="H100" s="209">
        <f>G102*30</f>
        <v>90</v>
      </c>
      <c r="I100" s="75">
        <v>36</v>
      </c>
      <c r="J100" s="75">
        <v>26</v>
      </c>
      <c r="K100" s="75"/>
      <c r="L100" s="75">
        <v>10</v>
      </c>
      <c r="M100" s="210">
        <v>60</v>
      </c>
      <c r="N100" s="205"/>
      <c r="O100" s="75"/>
      <c r="P100" s="211">
        <v>3.5</v>
      </c>
      <c r="Q100" s="77"/>
      <c r="R100" s="29"/>
      <c r="S100" s="28"/>
      <c r="T100" s="28"/>
    </row>
    <row r="101" spans="1:20" ht="15.75" x14ac:dyDescent="0.2">
      <c r="A101" s="128" t="s">
        <v>154</v>
      </c>
      <c r="B101" s="341" t="s">
        <v>155</v>
      </c>
      <c r="C101" s="167"/>
      <c r="D101" s="86">
        <v>2</v>
      </c>
      <c r="E101" s="86"/>
      <c r="F101" s="169"/>
      <c r="G101" s="388">
        <v>3</v>
      </c>
      <c r="H101" s="209">
        <f>G101*30</f>
        <v>90</v>
      </c>
      <c r="I101" s="75">
        <v>30</v>
      </c>
      <c r="J101" s="75">
        <v>20</v>
      </c>
      <c r="K101" s="75"/>
      <c r="L101" s="75">
        <v>10</v>
      </c>
      <c r="M101" s="210">
        <v>60</v>
      </c>
      <c r="N101" s="205"/>
      <c r="O101" s="75">
        <v>3</v>
      </c>
      <c r="P101" s="211"/>
      <c r="Q101" s="77"/>
      <c r="R101" s="29"/>
      <c r="S101" s="28"/>
      <c r="T101" s="28"/>
    </row>
    <row r="102" spans="1:20" ht="16.5" thickBot="1" x14ac:dyDescent="0.25">
      <c r="A102" s="130" t="s">
        <v>156</v>
      </c>
      <c r="B102" s="393" t="s">
        <v>157</v>
      </c>
      <c r="C102" s="181"/>
      <c r="D102" s="79">
        <v>1</v>
      </c>
      <c r="E102" s="79"/>
      <c r="F102" s="381"/>
      <c r="G102" s="389">
        <v>3</v>
      </c>
      <c r="H102" s="382">
        <f>G102*30</f>
        <v>90</v>
      </c>
      <c r="I102" s="361">
        <v>30</v>
      </c>
      <c r="J102" s="362">
        <v>20</v>
      </c>
      <c r="K102" s="79"/>
      <c r="L102" s="79">
        <v>10</v>
      </c>
      <c r="M102" s="383">
        <f>H102-I102</f>
        <v>60</v>
      </c>
      <c r="N102" s="176">
        <v>2</v>
      </c>
      <c r="O102" s="79"/>
      <c r="P102" s="182"/>
      <c r="Q102" s="384"/>
      <c r="R102" s="29"/>
      <c r="S102" s="28"/>
      <c r="T102" s="28"/>
    </row>
    <row r="103" spans="1:20" ht="16.5" thickBot="1" x14ac:dyDescent="0.25">
      <c r="A103" s="364"/>
      <c r="B103" s="394" t="s">
        <v>158</v>
      </c>
      <c r="C103" s="366"/>
      <c r="D103" s="190"/>
      <c r="E103" s="190"/>
      <c r="F103" s="367"/>
      <c r="G103" s="390">
        <f>SUM(G99:G102)</f>
        <v>12</v>
      </c>
      <c r="H103" s="369">
        <f>SUM(H99:H102)</f>
        <v>360</v>
      </c>
      <c r="I103" s="370">
        <f>SUM(I99:I102)</f>
        <v>126</v>
      </c>
      <c r="J103" s="370">
        <f>SUM(J99:J102)</f>
        <v>86</v>
      </c>
      <c r="K103" s="370">
        <f>K99+K100+K101+K102</f>
        <v>0</v>
      </c>
      <c r="L103" s="370">
        <f>SUM(L99:L102)</f>
        <v>40</v>
      </c>
      <c r="M103" s="371">
        <f>SUM(M99:M102)</f>
        <v>240</v>
      </c>
      <c r="N103" s="391">
        <f>N99+N100+N101+N102</f>
        <v>2</v>
      </c>
      <c r="O103" s="370">
        <f>SUM(O99:O102)</f>
        <v>6</v>
      </c>
      <c r="P103" s="385">
        <f>P99+P100+P101+P102</f>
        <v>3.5</v>
      </c>
      <c r="Q103" s="374">
        <f>Q99+Q100+Q101+Q102</f>
        <v>0</v>
      </c>
      <c r="R103" s="29"/>
      <c r="S103" s="28"/>
      <c r="T103" s="28"/>
    </row>
    <row r="104" spans="1:20" ht="16.5" thickBot="1" x14ac:dyDescent="0.25">
      <c r="A104" s="418"/>
      <c r="B104" s="419"/>
      <c r="C104" s="420"/>
      <c r="D104" s="420"/>
      <c r="E104" s="420"/>
      <c r="F104" s="420"/>
      <c r="G104" s="49"/>
      <c r="H104" s="421"/>
      <c r="I104" s="421"/>
      <c r="J104" s="421"/>
      <c r="K104" s="421"/>
      <c r="L104" s="421"/>
      <c r="M104" s="421"/>
      <c r="N104" s="422"/>
      <c r="O104" s="421"/>
      <c r="P104" s="423"/>
      <c r="Q104" s="188"/>
      <c r="R104" s="29"/>
      <c r="S104" s="28"/>
      <c r="T104" s="28"/>
    </row>
    <row r="105" spans="1:20" ht="16.5" thickBot="1" x14ac:dyDescent="0.25">
      <c r="A105" s="2026" t="s">
        <v>168</v>
      </c>
      <c r="B105" s="2027"/>
      <c r="C105" s="2027"/>
      <c r="D105" s="2027"/>
      <c r="E105" s="2027"/>
      <c r="F105" s="2027"/>
      <c r="G105" s="2027"/>
      <c r="H105" s="2027"/>
      <c r="I105" s="2027"/>
      <c r="J105" s="2027"/>
      <c r="K105" s="2027"/>
      <c r="L105" s="2027"/>
      <c r="M105" s="2027"/>
      <c r="N105" s="2027"/>
      <c r="O105" s="2027"/>
      <c r="P105" s="2027"/>
      <c r="Q105" s="2028"/>
      <c r="R105" s="29"/>
      <c r="S105" s="28"/>
      <c r="T105" s="28"/>
    </row>
    <row r="106" spans="1:20" ht="15.75" x14ac:dyDescent="0.2">
      <c r="A106" s="200" t="s">
        <v>110</v>
      </c>
      <c r="B106" s="345" t="s">
        <v>159</v>
      </c>
      <c r="C106" s="202"/>
      <c r="D106" s="203">
        <v>2</v>
      </c>
      <c r="E106" s="203"/>
      <c r="F106" s="208"/>
      <c r="G106" s="349">
        <v>3</v>
      </c>
      <c r="H106" s="352">
        <f>G106*30</f>
        <v>90</v>
      </c>
      <c r="I106" s="347">
        <v>30</v>
      </c>
      <c r="J106" s="347">
        <v>20</v>
      </c>
      <c r="K106" s="347"/>
      <c r="L106" s="347">
        <v>10</v>
      </c>
      <c r="M106" s="348">
        <v>60</v>
      </c>
      <c r="N106" s="353"/>
      <c r="O106" s="347">
        <v>3</v>
      </c>
      <c r="P106" s="354"/>
      <c r="Q106" s="212"/>
      <c r="R106" s="29"/>
      <c r="S106" s="28"/>
      <c r="T106" s="28"/>
    </row>
    <row r="107" spans="1:20" ht="15.75" x14ac:dyDescent="0.2">
      <c r="A107" s="128" t="s">
        <v>111</v>
      </c>
      <c r="B107" s="201" t="s">
        <v>160</v>
      </c>
      <c r="C107" s="181"/>
      <c r="D107" s="79">
        <v>3</v>
      </c>
      <c r="E107" s="79"/>
      <c r="F107" s="182"/>
      <c r="G107" s="350">
        <v>3</v>
      </c>
      <c r="H107" s="209">
        <v>90</v>
      </c>
      <c r="I107" s="75">
        <v>30</v>
      </c>
      <c r="J107" s="75">
        <v>20</v>
      </c>
      <c r="K107" s="75"/>
      <c r="L107" s="75">
        <v>10</v>
      </c>
      <c r="M107" s="210">
        <v>60</v>
      </c>
      <c r="N107" s="355"/>
      <c r="O107" s="80"/>
      <c r="P107" s="356">
        <v>3.5</v>
      </c>
      <c r="Q107" s="77"/>
      <c r="R107" s="29"/>
      <c r="S107" s="28"/>
      <c r="T107" s="28"/>
    </row>
    <row r="108" spans="1:20" ht="15.75" x14ac:dyDescent="0.2">
      <c r="A108" s="128" t="s">
        <v>147</v>
      </c>
      <c r="B108" s="157" t="s">
        <v>161</v>
      </c>
      <c r="C108" s="167">
        <v>2</v>
      </c>
      <c r="D108" s="86"/>
      <c r="E108" s="86"/>
      <c r="F108" s="68"/>
      <c r="G108" s="351">
        <v>3</v>
      </c>
      <c r="H108" s="165">
        <f>G108*30</f>
        <v>90</v>
      </c>
      <c r="I108" s="74">
        <v>30</v>
      </c>
      <c r="J108" s="75">
        <v>20</v>
      </c>
      <c r="K108" s="76"/>
      <c r="L108" s="86">
        <v>10</v>
      </c>
      <c r="M108" s="166">
        <f>H108-I108</f>
        <v>60</v>
      </c>
      <c r="N108" s="167"/>
      <c r="O108" s="86">
        <v>3</v>
      </c>
      <c r="P108" s="169"/>
      <c r="Q108" s="71"/>
      <c r="R108" s="29"/>
      <c r="S108" s="28"/>
      <c r="T108" s="28"/>
    </row>
    <row r="109" spans="1:20" ht="16.5" thickBot="1" x14ac:dyDescent="0.25">
      <c r="A109" s="130" t="s">
        <v>162</v>
      </c>
      <c r="B109" s="175" t="s">
        <v>163</v>
      </c>
      <c r="C109" s="357"/>
      <c r="D109" s="358">
        <v>1</v>
      </c>
      <c r="E109" s="358"/>
      <c r="F109" s="359"/>
      <c r="G109" s="360">
        <v>3</v>
      </c>
      <c r="H109" s="181">
        <f>G109*30</f>
        <v>90</v>
      </c>
      <c r="I109" s="361">
        <f>J109+K109+L109</f>
        <v>30</v>
      </c>
      <c r="J109" s="362">
        <v>20</v>
      </c>
      <c r="K109" s="79"/>
      <c r="L109" s="79">
        <v>10</v>
      </c>
      <c r="M109" s="182">
        <f>H109-I109</f>
        <v>60</v>
      </c>
      <c r="N109" s="357">
        <v>2</v>
      </c>
      <c r="O109" s="358"/>
      <c r="P109" s="363"/>
      <c r="Q109" s="77"/>
      <c r="R109" s="29"/>
      <c r="S109" s="28"/>
      <c r="T109" s="28"/>
    </row>
    <row r="110" spans="1:20" ht="16.5" thickBot="1" x14ac:dyDescent="0.25">
      <c r="A110" s="364"/>
      <c r="B110" s="365" t="s">
        <v>164</v>
      </c>
      <c r="C110" s="366"/>
      <c r="D110" s="190"/>
      <c r="E110" s="190"/>
      <c r="F110" s="367"/>
      <c r="G110" s="368">
        <f t="shared" ref="G110:O110" si="16">SUM(G106:G109)</f>
        <v>12</v>
      </c>
      <c r="H110" s="369">
        <f t="shared" si="16"/>
        <v>360</v>
      </c>
      <c r="I110" s="370">
        <f t="shared" si="16"/>
        <v>120</v>
      </c>
      <c r="J110" s="370">
        <f t="shared" si="16"/>
        <v>80</v>
      </c>
      <c r="K110" s="370">
        <f t="shared" si="16"/>
        <v>0</v>
      </c>
      <c r="L110" s="370">
        <f t="shared" si="16"/>
        <v>40</v>
      </c>
      <c r="M110" s="371">
        <f t="shared" si="16"/>
        <v>240</v>
      </c>
      <c r="N110" s="372">
        <f t="shared" si="16"/>
        <v>2</v>
      </c>
      <c r="O110" s="370">
        <f t="shared" si="16"/>
        <v>6</v>
      </c>
      <c r="P110" s="373">
        <f>P106+P107+P108+P109</f>
        <v>3.5</v>
      </c>
      <c r="Q110" s="374">
        <f>Q106+Q107+Q108+Q109</f>
        <v>0</v>
      </c>
      <c r="R110" s="29"/>
      <c r="S110" s="28"/>
      <c r="T110" s="28"/>
    </row>
    <row r="111" spans="1:20" ht="16.5" thickBot="1" x14ac:dyDescent="0.25">
      <c r="A111" s="375"/>
      <c r="B111" s="376" t="s">
        <v>169</v>
      </c>
      <c r="C111" s="139"/>
      <c r="D111" s="140"/>
      <c r="E111" s="140"/>
      <c r="F111" s="141"/>
      <c r="G111" s="377">
        <f>G95+G103</f>
        <v>43.5</v>
      </c>
      <c r="H111" s="378">
        <f t="shared" ref="H111:Q111" si="17">H95+H103</f>
        <v>1200</v>
      </c>
      <c r="I111" s="379">
        <f t="shared" si="17"/>
        <v>428</v>
      </c>
      <c r="J111" s="379">
        <f t="shared" si="17"/>
        <v>228</v>
      </c>
      <c r="K111" s="379">
        <f t="shared" si="17"/>
        <v>57</v>
      </c>
      <c r="L111" s="379">
        <f t="shared" si="17"/>
        <v>150</v>
      </c>
      <c r="M111" s="380">
        <f t="shared" si="17"/>
        <v>758</v>
      </c>
      <c r="N111" s="378">
        <f t="shared" si="17"/>
        <v>14</v>
      </c>
      <c r="O111" s="379">
        <f t="shared" si="17"/>
        <v>14</v>
      </c>
      <c r="P111" s="380">
        <f t="shared" si="17"/>
        <v>10.5</v>
      </c>
      <c r="Q111" s="142">
        <f t="shared" si="17"/>
        <v>0</v>
      </c>
      <c r="R111" s="29"/>
      <c r="S111" s="28"/>
      <c r="T111" s="28"/>
    </row>
    <row r="112" spans="1:20" ht="16.5" thickBot="1" x14ac:dyDescent="0.25">
      <c r="A112" s="343"/>
      <c r="B112" s="344"/>
      <c r="C112" s="342"/>
      <c r="D112" s="342"/>
      <c r="E112" s="342"/>
      <c r="F112" s="342"/>
      <c r="G112" s="346"/>
      <c r="H112" s="346"/>
      <c r="I112" s="346"/>
      <c r="J112" s="346"/>
      <c r="K112" s="346"/>
      <c r="L112" s="346"/>
      <c r="M112" s="346"/>
      <c r="N112" s="346"/>
      <c r="O112" s="346"/>
      <c r="P112" s="346"/>
      <c r="Q112" s="131"/>
      <c r="R112" s="29"/>
      <c r="S112" s="28"/>
      <c r="T112" s="28"/>
    </row>
    <row r="113" spans="1:55" ht="36.75" customHeight="1" thickBot="1" x14ac:dyDescent="0.25">
      <c r="A113" s="2029" t="s">
        <v>172</v>
      </c>
      <c r="B113" s="2030"/>
      <c r="C113" s="2030"/>
      <c r="D113" s="2030"/>
      <c r="E113" s="2030"/>
      <c r="F113" s="2030"/>
      <c r="G113" s="2030"/>
      <c r="H113" s="2030"/>
      <c r="I113" s="2030"/>
      <c r="J113" s="2030"/>
      <c r="K113" s="2030"/>
      <c r="L113" s="2030"/>
      <c r="M113" s="2030"/>
      <c r="N113" s="2030"/>
      <c r="O113" s="2030"/>
      <c r="P113" s="2030"/>
      <c r="Q113" s="2031"/>
      <c r="R113" s="28"/>
      <c r="S113" s="28"/>
      <c r="T113" s="28"/>
    </row>
    <row r="114" spans="1:55" s="92" customFormat="1" ht="15.75" x14ac:dyDescent="0.2">
      <c r="A114" s="37" t="s">
        <v>173</v>
      </c>
      <c r="B114" s="214" t="s">
        <v>174</v>
      </c>
      <c r="C114" s="218">
        <v>3</v>
      </c>
      <c r="D114" s="219"/>
      <c r="E114" s="219"/>
      <c r="F114" s="242"/>
      <c r="G114" s="249">
        <v>6</v>
      </c>
      <c r="H114" s="247">
        <f t="shared" ref="H114:H120" si="18">G114*30</f>
        <v>180</v>
      </c>
      <c r="I114" s="4">
        <f t="shared" ref="I114:I119" si="19">SUM(J114:L114)</f>
        <v>60</v>
      </c>
      <c r="J114" s="4">
        <v>30</v>
      </c>
      <c r="K114" s="4">
        <v>10</v>
      </c>
      <c r="L114" s="4">
        <v>20</v>
      </c>
      <c r="M114" s="252">
        <f t="shared" ref="M114:M119" si="20">H114-I114</f>
        <v>120</v>
      </c>
      <c r="N114" s="254"/>
      <c r="O114" s="220"/>
      <c r="P114" s="232">
        <v>6</v>
      </c>
      <c r="Q114" s="221"/>
      <c r="R114" s="89"/>
      <c r="S114" s="89"/>
      <c r="T114" s="89"/>
      <c r="U114" s="90"/>
      <c r="V114" s="90"/>
      <c r="W114" s="91"/>
      <c r="X114" s="91"/>
      <c r="AC114" s="20"/>
      <c r="AD114" s="20"/>
      <c r="AE114" s="20">
        <f>I114</f>
        <v>60</v>
      </c>
      <c r="AF114" s="20">
        <f>AC114/3*2</f>
        <v>0</v>
      </c>
      <c r="AG114" s="20">
        <f>AE114</f>
        <v>60</v>
      </c>
    </row>
    <row r="115" spans="1:55" s="20" customFormat="1" ht="15.75" x14ac:dyDescent="0.2">
      <c r="A115" s="132" t="s">
        <v>175</v>
      </c>
      <c r="B115" s="215" t="s">
        <v>176</v>
      </c>
      <c r="C115" s="222"/>
      <c r="D115" s="87"/>
      <c r="E115" s="93"/>
      <c r="F115" s="243"/>
      <c r="G115" s="250">
        <f>G116+G117</f>
        <v>5</v>
      </c>
      <c r="H115" s="213">
        <f t="shared" si="18"/>
        <v>150</v>
      </c>
      <c r="I115" s="5">
        <f t="shared" si="19"/>
        <v>50</v>
      </c>
      <c r="J115" s="85">
        <f>J116+J117</f>
        <v>44</v>
      </c>
      <c r="K115" s="85">
        <f>K116+K117</f>
        <v>0</v>
      </c>
      <c r="L115" s="85">
        <f>L116+L117</f>
        <v>6</v>
      </c>
      <c r="M115" s="253">
        <f t="shared" si="20"/>
        <v>100</v>
      </c>
      <c r="N115" s="255"/>
      <c r="O115" s="85"/>
      <c r="P115" s="256"/>
      <c r="Q115" s="223"/>
      <c r="R115" s="94"/>
      <c r="S115" s="94"/>
      <c r="T115" s="94"/>
      <c r="U115" s="90"/>
      <c r="V115" s="90"/>
      <c r="W115" s="95"/>
      <c r="X115" s="91"/>
      <c r="Y115" s="92"/>
      <c r="Z115" s="92"/>
      <c r="AA115" s="92"/>
      <c r="AB115" s="92"/>
      <c r="AE115" s="20">
        <f>I115</f>
        <v>50</v>
      </c>
      <c r="AF115" s="20">
        <f>AC115/3*2</f>
        <v>0</v>
      </c>
      <c r="AG115" s="20">
        <f>AE115</f>
        <v>50</v>
      </c>
    </row>
    <row r="116" spans="1:55" s="20" customFormat="1" ht="15.75" x14ac:dyDescent="0.2">
      <c r="A116" s="132" t="s">
        <v>98</v>
      </c>
      <c r="B116" s="215" t="s">
        <v>177</v>
      </c>
      <c r="C116" s="222"/>
      <c r="D116" s="224">
        <v>1</v>
      </c>
      <c r="E116" s="93"/>
      <c r="F116" s="243"/>
      <c r="G116" s="250">
        <v>3</v>
      </c>
      <c r="H116" s="213">
        <f t="shared" si="18"/>
        <v>90</v>
      </c>
      <c r="I116" s="5">
        <f t="shared" si="19"/>
        <v>30</v>
      </c>
      <c r="J116" s="85">
        <v>30</v>
      </c>
      <c r="K116" s="85"/>
      <c r="L116" s="85"/>
      <c r="M116" s="253">
        <f t="shared" si="20"/>
        <v>60</v>
      </c>
      <c r="N116" s="255">
        <v>2</v>
      </c>
      <c r="O116" s="85"/>
      <c r="P116" s="256"/>
      <c r="Q116" s="223"/>
      <c r="R116" s="94"/>
      <c r="S116" s="94"/>
      <c r="T116" s="94"/>
      <c r="U116" s="90"/>
      <c r="V116" s="90"/>
      <c r="W116" s="95"/>
      <c r="X116" s="91"/>
      <c r="Y116" s="92"/>
      <c r="Z116" s="92"/>
      <c r="AA116" s="92"/>
      <c r="AB116" s="92"/>
    </row>
    <row r="117" spans="1:55" s="20" customFormat="1" ht="15.75" x14ac:dyDescent="0.2">
      <c r="A117" s="132" t="s">
        <v>99</v>
      </c>
      <c r="B117" s="215" t="s">
        <v>177</v>
      </c>
      <c r="C117" s="222"/>
      <c r="D117" s="224">
        <v>2</v>
      </c>
      <c r="E117" s="93"/>
      <c r="F117" s="243"/>
      <c r="G117" s="250">
        <v>2</v>
      </c>
      <c r="H117" s="213">
        <f t="shared" si="18"/>
        <v>60</v>
      </c>
      <c r="I117" s="5">
        <f t="shared" si="19"/>
        <v>20</v>
      </c>
      <c r="J117" s="85">
        <v>14</v>
      </c>
      <c r="K117" s="85"/>
      <c r="L117" s="85">
        <v>6</v>
      </c>
      <c r="M117" s="253">
        <f t="shared" si="20"/>
        <v>40</v>
      </c>
      <c r="N117" s="255"/>
      <c r="O117" s="85">
        <v>2</v>
      </c>
      <c r="P117" s="256"/>
      <c r="Q117" s="223"/>
      <c r="R117" s="94"/>
      <c r="S117" s="94"/>
      <c r="T117" s="94"/>
      <c r="U117" s="90"/>
      <c r="V117" s="90"/>
      <c r="W117" s="95"/>
      <c r="X117" s="91"/>
      <c r="Y117" s="92"/>
      <c r="Z117" s="92"/>
      <c r="AA117" s="92"/>
      <c r="AB117" s="92"/>
    </row>
    <row r="118" spans="1:55" s="92" customFormat="1" ht="31.5" x14ac:dyDescent="0.2">
      <c r="A118" s="17" t="s">
        <v>178</v>
      </c>
      <c r="B118" s="216" t="s">
        <v>179</v>
      </c>
      <c r="C118" s="222"/>
      <c r="D118" s="87"/>
      <c r="E118" s="96"/>
      <c r="F118" s="244"/>
      <c r="G118" s="250">
        <v>4</v>
      </c>
      <c r="H118" s="213">
        <f t="shared" si="18"/>
        <v>120</v>
      </c>
      <c r="I118" s="5">
        <f t="shared" si="19"/>
        <v>40</v>
      </c>
      <c r="J118" s="97">
        <v>20</v>
      </c>
      <c r="K118" s="97">
        <v>20</v>
      </c>
      <c r="L118" s="97"/>
      <c r="M118" s="253">
        <f t="shared" si="20"/>
        <v>80</v>
      </c>
      <c r="N118" s="255"/>
      <c r="O118" s="85">
        <v>4</v>
      </c>
      <c r="P118" s="256"/>
      <c r="Q118" s="225"/>
      <c r="R118" s="98"/>
      <c r="S118" s="98"/>
      <c r="T118" s="98"/>
      <c r="U118" s="99"/>
      <c r="V118" s="99"/>
      <c r="W118" s="91"/>
      <c r="X118" s="91"/>
      <c r="AC118" s="20"/>
      <c r="AD118" s="20"/>
      <c r="AE118" s="20"/>
      <c r="AF118" s="20"/>
      <c r="AG118" s="20"/>
    </row>
    <row r="119" spans="1:55" s="92" customFormat="1" ht="15.75" x14ac:dyDescent="0.2">
      <c r="A119" s="17" t="s">
        <v>180</v>
      </c>
      <c r="B119" s="216" t="s">
        <v>181</v>
      </c>
      <c r="C119" s="226">
        <v>1</v>
      </c>
      <c r="D119" s="87"/>
      <c r="E119" s="87"/>
      <c r="F119" s="245"/>
      <c r="G119" s="250">
        <v>7.5</v>
      </c>
      <c r="H119" s="213">
        <f t="shared" si="18"/>
        <v>225</v>
      </c>
      <c r="I119" s="5">
        <f t="shared" si="19"/>
        <v>75</v>
      </c>
      <c r="J119" s="86">
        <v>45</v>
      </c>
      <c r="K119" s="86">
        <v>15</v>
      </c>
      <c r="L119" s="86">
        <v>15</v>
      </c>
      <c r="M119" s="111">
        <f t="shared" si="20"/>
        <v>150</v>
      </c>
      <c r="N119" s="257">
        <v>5</v>
      </c>
      <c r="O119" s="88"/>
      <c r="P119" s="233"/>
      <c r="Q119" s="227"/>
      <c r="R119" s="89"/>
      <c r="S119" s="89"/>
      <c r="T119" s="89"/>
      <c r="U119" s="90"/>
      <c r="V119" s="90"/>
      <c r="W119" s="91"/>
      <c r="X119" s="91"/>
      <c r="AC119" s="20"/>
      <c r="AD119" s="20"/>
      <c r="AE119" s="20"/>
      <c r="AF119" s="20"/>
      <c r="AG119" s="20"/>
    </row>
    <row r="120" spans="1:55" s="92" customFormat="1" ht="32.25" thickBot="1" x14ac:dyDescent="0.25">
      <c r="A120" s="42" t="s">
        <v>182</v>
      </c>
      <c r="B120" s="217" t="s">
        <v>183</v>
      </c>
      <c r="C120" s="9"/>
      <c r="D120" s="10">
        <v>3</v>
      </c>
      <c r="E120" s="10"/>
      <c r="F120" s="246"/>
      <c r="G120" s="251">
        <v>4</v>
      </c>
      <c r="H120" s="248">
        <f t="shared" si="18"/>
        <v>120</v>
      </c>
      <c r="I120" s="228">
        <f>J120+K120+L120</f>
        <v>40</v>
      </c>
      <c r="J120" s="10">
        <v>40</v>
      </c>
      <c r="K120" s="10"/>
      <c r="L120" s="10"/>
      <c r="M120" s="229">
        <f>H120-I120</f>
        <v>80</v>
      </c>
      <c r="N120" s="258"/>
      <c r="O120" s="230"/>
      <c r="P120" s="43">
        <v>4</v>
      </c>
      <c r="Q120" s="231"/>
      <c r="R120" s="89"/>
      <c r="S120" s="89"/>
      <c r="T120" s="89"/>
      <c r="U120" s="90"/>
      <c r="V120" s="90"/>
      <c r="W120" s="91"/>
      <c r="X120" s="91"/>
      <c r="AC120" s="20"/>
      <c r="AD120" s="20"/>
      <c r="AE120" s="20"/>
      <c r="AF120" s="20"/>
      <c r="AG120" s="20"/>
    </row>
    <row r="121" spans="1:55" s="92" customFormat="1" ht="16.5" thickBot="1" x14ac:dyDescent="0.3">
      <c r="A121" s="2019"/>
      <c r="B121" s="2020"/>
      <c r="C121" s="312"/>
      <c r="D121" s="304"/>
      <c r="E121" s="304"/>
      <c r="F121" s="307"/>
      <c r="G121" s="340">
        <f>G114+G115+G118+G119+G120</f>
        <v>26.5</v>
      </c>
      <c r="H121" s="318">
        <f t="shared" ref="H121:M121" si="21">H114+H115+H118+H119+H120</f>
        <v>795</v>
      </c>
      <c r="I121" s="318">
        <f t="shared" si="21"/>
        <v>265</v>
      </c>
      <c r="J121" s="318">
        <f t="shared" si="21"/>
        <v>179</v>
      </c>
      <c r="K121" s="318">
        <f t="shared" si="21"/>
        <v>45</v>
      </c>
      <c r="L121" s="318">
        <f t="shared" si="21"/>
        <v>41</v>
      </c>
      <c r="M121" s="321">
        <f t="shared" si="21"/>
        <v>530</v>
      </c>
      <c r="N121" s="312"/>
      <c r="O121" s="304"/>
      <c r="P121" s="319"/>
      <c r="Q121" s="339"/>
      <c r="R121" s="89"/>
      <c r="S121" s="89"/>
      <c r="T121" s="89"/>
      <c r="U121" s="90"/>
      <c r="V121" s="90"/>
      <c r="W121" s="91"/>
      <c r="X121" s="91"/>
      <c r="AC121" s="20"/>
      <c r="AD121" s="20"/>
      <c r="AE121" s="20"/>
      <c r="AF121" s="20"/>
      <c r="AG121" s="20"/>
    </row>
    <row r="122" spans="1:55" s="92" customFormat="1" ht="30.75" customHeight="1" thickBot="1" x14ac:dyDescent="0.25">
      <c r="A122" s="2139" t="s">
        <v>184</v>
      </c>
      <c r="B122" s="2140"/>
      <c r="C122" s="2140"/>
      <c r="D122" s="2140"/>
      <c r="E122" s="2140"/>
      <c r="F122" s="2140"/>
      <c r="G122" s="2140"/>
      <c r="H122" s="2140"/>
      <c r="I122" s="2140"/>
      <c r="J122" s="2140"/>
      <c r="K122" s="2140"/>
      <c r="L122" s="2140"/>
      <c r="M122" s="2140"/>
      <c r="N122" s="2140"/>
      <c r="O122" s="2140"/>
      <c r="P122" s="2140"/>
      <c r="Q122" s="2141"/>
      <c r="R122" s="89"/>
      <c r="S122" s="89"/>
      <c r="T122" s="89"/>
      <c r="U122" s="90"/>
      <c r="V122" s="90"/>
      <c r="W122" s="95"/>
      <c r="X122" s="91"/>
      <c r="AC122" s="20"/>
      <c r="AD122" s="20"/>
      <c r="AE122" s="20"/>
      <c r="AF122" s="20"/>
      <c r="AG122" s="20"/>
    </row>
    <row r="123" spans="1:55" s="92" customFormat="1" ht="15.75" x14ac:dyDescent="0.2">
      <c r="A123" s="37" t="s">
        <v>182</v>
      </c>
      <c r="B123" s="214" t="s">
        <v>185</v>
      </c>
      <c r="C123" s="260"/>
      <c r="D123" s="4">
        <v>2</v>
      </c>
      <c r="E123" s="4"/>
      <c r="F123" s="261"/>
      <c r="G123" s="266">
        <v>2</v>
      </c>
      <c r="H123" s="260">
        <f t="shared" ref="H123:H154" si="22">G123*30</f>
        <v>60</v>
      </c>
      <c r="I123" s="4">
        <f>SUM(J123:L123)</f>
        <v>20</v>
      </c>
      <c r="J123" s="4">
        <v>10</v>
      </c>
      <c r="K123" s="4">
        <v>10</v>
      </c>
      <c r="L123" s="4"/>
      <c r="M123" s="268">
        <f t="shared" ref="M123:M129" si="23">H123-I123</f>
        <v>40</v>
      </c>
      <c r="N123" s="260"/>
      <c r="O123" s="220">
        <v>2</v>
      </c>
      <c r="P123" s="232"/>
      <c r="Q123" s="273"/>
      <c r="R123" s="89"/>
      <c r="S123" s="89"/>
      <c r="T123" s="89"/>
      <c r="U123" s="90"/>
      <c r="V123" s="90"/>
      <c r="W123" s="95"/>
      <c r="X123" s="91"/>
      <c r="AC123" s="20"/>
      <c r="AD123" s="20"/>
      <c r="AE123" s="20">
        <f>I123</f>
        <v>20</v>
      </c>
      <c r="AF123" s="20">
        <f>AC123/3*2</f>
        <v>0</v>
      </c>
      <c r="AG123" s="20">
        <f>AE123</f>
        <v>20</v>
      </c>
    </row>
    <row r="124" spans="1:55" s="103" customFormat="1" ht="15.75" x14ac:dyDescent="0.2">
      <c r="A124" s="17" t="s">
        <v>186</v>
      </c>
      <c r="B124" s="216" t="s">
        <v>187</v>
      </c>
      <c r="C124" s="6"/>
      <c r="D124" s="5"/>
      <c r="E124" s="5"/>
      <c r="F124" s="262"/>
      <c r="G124" s="267">
        <f>SUM(G125:G128)</f>
        <v>15</v>
      </c>
      <c r="H124" s="6">
        <f t="shared" si="22"/>
        <v>450</v>
      </c>
      <c r="I124" s="40">
        <f>SUM(I125:I128)</f>
        <v>165</v>
      </c>
      <c r="J124" s="40">
        <f>SUM(J125:J128)</f>
        <v>70</v>
      </c>
      <c r="K124" s="40">
        <f>SUM(K125:K128)</f>
        <v>15</v>
      </c>
      <c r="L124" s="40">
        <f>SUM(L125:L128)</f>
        <v>80</v>
      </c>
      <c r="M124" s="41">
        <f>H124-I124</f>
        <v>285</v>
      </c>
      <c r="N124" s="38"/>
      <c r="O124" s="88"/>
      <c r="P124" s="234"/>
      <c r="Q124" s="274"/>
      <c r="R124" s="101"/>
      <c r="S124" s="101"/>
      <c r="T124" s="101"/>
      <c r="U124" s="90"/>
      <c r="V124" s="90"/>
      <c r="W124" s="91"/>
      <c r="X124" s="91"/>
      <c r="Y124" s="92"/>
      <c r="Z124" s="92"/>
      <c r="AA124" s="92"/>
      <c r="AB124" s="92"/>
      <c r="AC124" s="20"/>
      <c r="AD124" s="20"/>
      <c r="AE124" s="20">
        <f>I124</f>
        <v>165</v>
      </c>
      <c r="AF124" s="20">
        <f>AC124/3*2</f>
        <v>0</v>
      </c>
      <c r="AG124" s="20">
        <f>AE124</f>
        <v>165</v>
      </c>
      <c r="AH124" s="102"/>
      <c r="AI124" s="102"/>
      <c r="AJ124" s="102"/>
      <c r="AK124" s="102"/>
      <c r="AL124" s="102"/>
      <c r="AM124" s="102"/>
      <c r="AN124" s="102"/>
      <c r="AO124" s="102"/>
      <c r="AP124" s="102"/>
      <c r="AQ124" s="102"/>
      <c r="AR124" s="102"/>
      <c r="AS124" s="102"/>
      <c r="AT124" s="102"/>
      <c r="AU124" s="102"/>
      <c r="AV124" s="102"/>
      <c r="AW124" s="102"/>
      <c r="AX124" s="102"/>
      <c r="AY124" s="102"/>
      <c r="AZ124" s="102"/>
      <c r="BA124" s="102"/>
      <c r="BB124" s="102"/>
      <c r="BC124" s="102"/>
    </row>
    <row r="125" spans="1:55" s="103" customFormat="1" ht="15.75" x14ac:dyDescent="0.2">
      <c r="A125" s="17" t="s">
        <v>188</v>
      </c>
      <c r="B125" s="216" t="s">
        <v>187</v>
      </c>
      <c r="C125" s="6">
        <v>1</v>
      </c>
      <c r="D125" s="5"/>
      <c r="E125" s="5"/>
      <c r="F125" s="262"/>
      <c r="G125" s="117">
        <v>6</v>
      </c>
      <c r="H125" s="6">
        <f t="shared" si="22"/>
        <v>180</v>
      </c>
      <c r="I125" s="40">
        <f>J125+K125+L125</f>
        <v>60</v>
      </c>
      <c r="J125" s="5">
        <v>30</v>
      </c>
      <c r="K125" s="5">
        <v>15</v>
      </c>
      <c r="L125" s="5">
        <v>15</v>
      </c>
      <c r="M125" s="41">
        <f t="shared" si="23"/>
        <v>120</v>
      </c>
      <c r="N125" s="38">
        <v>4</v>
      </c>
      <c r="O125" s="88"/>
      <c r="P125" s="234"/>
      <c r="Q125" s="274"/>
      <c r="R125" s="101"/>
      <c r="S125" s="101"/>
      <c r="T125" s="101"/>
      <c r="U125" s="90"/>
      <c r="V125" s="90"/>
      <c r="W125" s="95"/>
      <c r="X125" s="91"/>
      <c r="Y125" s="92"/>
      <c r="Z125" s="92"/>
      <c r="AA125" s="92"/>
      <c r="AB125" s="104"/>
      <c r="AC125" s="20"/>
      <c r="AD125" s="20"/>
      <c r="AE125" s="20">
        <f>I125</f>
        <v>60</v>
      </c>
      <c r="AF125" s="20">
        <f>AC125/3*2</f>
        <v>0</v>
      </c>
      <c r="AG125" s="20">
        <f>AE125</f>
        <v>60</v>
      </c>
      <c r="AH125" s="102"/>
      <c r="AI125" s="102"/>
      <c r="AJ125" s="102"/>
      <c r="AK125" s="102"/>
      <c r="AL125" s="102"/>
      <c r="AM125" s="102"/>
      <c r="AN125" s="102"/>
      <c r="AO125" s="102"/>
      <c r="AP125" s="102"/>
      <c r="AQ125" s="102"/>
      <c r="AR125" s="102"/>
      <c r="AS125" s="102"/>
      <c r="AT125" s="102"/>
      <c r="AU125" s="102"/>
      <c r="AV125" s="102"/>
      <c r="AW125" s="102"/>
      <c r="AX125" s="102"/>
      <c r="AY125" s="102"/>
      <c r="AZ125" s="102"/>
      <c r="BA125" s="102"/>
      <c r="BB125" s="102"/>
      <c r="BC125" s="102"/>
    </row>
    <row r="126" spans="1:55" s="103" customFormat="1" ht="15.75" x14ac:dyDescent="0.2">
      <c r="A126" s="17" t="s">
        <v>189</v>
      </c>
      <c r="B126" s="216" t="s">
        <v>187</v>
      </c>
      <c r="C126" s="6"/>
      <c r="D126" s="5"/>
      <c r="E126" s="5"/>
      <c r="F126" s="262"/>
      <c r="G126" s="117">
        <v>5</v>
      </c>
      <c r="H126" s="6">
        <f t="shared" si="22"/>
        <v>150</v>
      </c>
      <c r="I126" s="40">
        <f>J126+K126+L126</f>
        <v>50</v>
      </c>
      <c r="J126" s="5">
        <v>30</v>
      </c>
      <c r="K126" s="5"/>
      <c r="L126" s="5">
        <v>20</v>
      </c>
      <c r="M126" s="41">
        <f t="shared" si="23"/>
        <v>100</v>
      </c>
      <c r="N126" s="38"/>
      <c r="O126" s="88">
        <v>5</v>
      </c>
      <c r="P126" s="234"/>
      <c r="Q126" s="274"/>
      <c r="R126" s="101"/>
      <c r="S126" s="101"/>
      <c r="T126" s="101"/>
      <c r="U126" s="90"/>
      <c r="V126" s="90"/>
      <c r="W126" s="95"/>
      <c r="X126" s="91"/>
      <c r="Y126" s="92"/>
      <c r="Z126" s="92"/>
      <c r="AA126" s="92"/>
      <c r="AB126" s="104"/>
      <c r="AC126" s="20"/>
      <c r="AD126" s="20"/>
      <c r="AE126" s="20"/>
      <c r="AF126" s="20"/>
      <c r="AG126" s="20"/>
      <c r="AH126" s="102"/>
      <c r="AI126" s="102"/>
      <c r="AJ126" s="102"/>
      <c r="AK126" s="102"/>
      <c r="AL126" s="102"/>
      <c r="AM126" s="102"/>
      <c r="AN126" s="102"/>
      <c r="AO126" s="102"/>
      <c r="AP126" s="102"/>
      <c r="AQ126" s="102"/>
      <c r="AR126" s="102"/>
      <c r="AS126" s="102"/>
      <c r="AT126" s="102"/>
      <c r="AU126" s="102"/>
      <c r="AV126" s="102"/>
      <c r="AW126" s="102"/>
      <c r="AX126" s="102"/>
      <c r="AY126" s="102"/>
      <c r="AZ126" s="102"/>
      <c r="BA126" s="102"/>
      <c r="BB126" s="102"/>
      <c r="BC126" s="102"/>
    </row>
    <row r="127" spans="1:55" s="103" customFormat="1" ht="15.75" x14ac:dyDescent="0.2">
      <c r="A127" s="17" t="s">
        <v>190</v>
      </c>
      <c r="B127" s="216" t="s">
        <v>187</v>
      </c>
      <c r="C127" s="6"/>
      <c r="D127" s="5">
        <v>3</v>
      </c>
      <c r="E127" s="5"/>
      <c r="F127" s="262"/>
      <c r="G127" s="117">
        <v>2</v>
      </c>
      <c r="H127" s="6">
        <f t="shared" si="22"/>
        <v>60</v>
      </c>
      <c r="I127" s="40">
        <f>J127+K127+L127</f>
        <v>20</v>
      </c>
      <c r="J127" s="5">
        <v>10</v>
      </c>
      <c r="K127" s="5"/>
      <c r="L127" s="5">
        <v>10</v>
      </c>
      <c r="M127" s="41">
        <f t="shared" si="23"/>
        <v>40</v>
      </c>
      <c r="N127" s="38"/>
      <c r="O127" s="88"/>
      <c r="P127" s="234">
        <v>2</v>
      </c>
      <c r="Q127" s="274"/>
      <c r="R127" s="101"/>
      <c r="S127" s="101"/>
      <c r="T127" s="101"/>
      <c r="U127" s="90"/>
      <c r="V127" s="90"/>
      <c r="W127" s="95"/>
      <c r="X127" s="91"/>
      <c r="Y127" s="92"/>
      <c r="Z127" s="92"/>
      <c r="AA127" s="92"/>
      <c r="AB127" s="92"/>
      <c r="AC127" s="20"/>
      <c r="AD127" s="20"/>
      <c r="AE127" s="20">
        <f>I128</f>
        <v>35</v>
      </c>
      <c r="AF127" s="20">
        <f>AC127/3*2</f>
        <v>0</v>
      </c>
      <c r="AG127" s="20">
        <f>AE127</f>
        <v>35</v>
      </c>
      <c r="AH127" s="102"/>
      <c r="AI127" s="102"/>
      <c r="AJ127" s="102"/>
      <c r="AK127" s="102"/>
      <c r="AL127" s="102"/>
      <c r="AM127" s="102"/>
      <c r="AN127" s="102"/>
      <c r="AO127" s="102"/>
      <c r="AP127" s="102"/>
      <c r="AQ127" s="102"/>
      <c r="AR127" s="102"/>
      <c r="AS127" s="102"/>
      <c r="AT127" s="102"/>
      <c r="AU127" s="102"/>
      <c r="AV127" s="102"/>
      <c r="AW127" s="102"/>
      <c r="AX127" s="102"/>
      <c r="AY127" s="102"/>
      <c r="AZ127" s="102"/>
      <c r="BA127" s="102"/>
      <c r="BB127" s="102"/>
      <c r="BC127" s="102"/>
    </row>
    <row r="128" spans="1:55" s="103" customFormat="1" ht="15.75" x14ac:dyDescent="0.2">
      <c r="A128" s="17" t="s">
        <v>191</v>
      </c>
      <c r="B128" s="216" t="s">
        <v>192</v>
      </c>
      <c r="C128" s="6"/>
      <c r="D128" s="5"/>
      <c r="E128" s="5"/>
      <c r="F128" s="262"/>
      <c r="G128" s="267">
        <f>G129+G130</f>
        <v>2</v>
      </c>
      <c r="H128" s="6">
        <f t="shared" si="22"/>
        <v>60</v>
      </c>
      <c r="I128" s="40">
        <f>J128+K128+L128</f>
        <v>35</v>
      </c>
      <c r="J128" s="40"/>
      <c r="K128" s="40"/>
      <c r="L128" s="5">
        <f>L129+L130</f>
        <v>35</v>
      </c>
      <c r="M128" s="41">
        <f>H128-I128</f>
        <v>25</v>
      </c>
      <c r="N128" s="38"/>
      <c r="O128" s="88"/>
      <c r="P128" s="234"/>
      <c r="Q128" s="274"/>
      <c r="R128" s="101"/>
      <c r="S128" s="101"/>
      <c r="T128" s="101"/>
      <c r="U128" s="90"/>
      <c r="V128" s="90"/>
      <c r="W128" s="95"/>
      <c r="X128" s="91"/>
      <c r="Y128" s="92"/>
      <c r="Z128" s="92"/>
      <c r="AA128" s="92"/>
      <c r="AB128" s="92"/>
      <c r="AC128" s="20"/>
      <c r="AD128" s="20"/>
      <c r="AE128" s="20"/>
      <c r="AF128" s="20"/>
      <c r="AG128" s="20"/>
      <c r="AH128" s="102"/>
      <c r="AI128" s="102"/>
      <c r="AJ128" s="102"/>
      <c r="AK128" s="102"/>
      <c r="AL128" s="102"/>
      <c r="AM128" s="102"/>
      <c r="AN128" s="102"/>
      <c r="AO128" s="102"/>
      <c r="AP128" s="102"/>
      <c r="AQ128" s="102"/>
      <c r="AR128" s="102"/>
      <c r="AS128" s="102"/>
      <c r="AT128" s="102"/>
      <c r="AU128" s="102"/>
      <c r="AV128" s="102"/>
      <c r="AW128" s="102"/>
      <c r="AX128" s="102"/>
      <c r="AY128" s="102"/>
      <c r="AZ128" s="102"/>
      <c r="BA128" s="102"/>
      <c r="BB128" s="102"/>
      <c r="BC128" s="102"/>
    </row>
    <row r="129" spans="1:50" s="92" customFormat="1" ht="15.75" x14ac:dyDescent="0.2">
      <c r="A129" s="17" t="s">
        <v>193</v>
      </c>
      <c r="B129" s="216" t="s">
        <v>192</v>
      </c>
      <c r="C129" s="263"/>
      <c r="D129" s="105"/>
      <c r="E129" s="105"/>
      <c r="F129" s="264"/>
      <c r="G129" s="117">
        <v>1</v>
      </c>
      <c r="H129" s="6">
        <f t="shared" si="22"/>
        <v>30</v>
      </c>
      <c r="I129" s="5">
        <f>SUM(J129:L129)</f>
        <v>15</v>
      </c>
      <c r="J129" s="106"/>
      <c r="K129" s="106"/>
      <c r="L129" s="106">
        <v>15</v>
      </c>
      <c r="M129" s="7">
        <f t="shared" si="23"/>
        <v>15</v>
      </c>
      <c r="N129" s="269">
        <v>1</v>
      </c>
      <c r="O129" s="106"/>
      <c r="P129" s="270"/>
      <c r="Q129" s="275"/>
      <c r="R129" s="107"/>
      <c r="S129" s="107"/>
      <c r="T129" s="107"/>
      <c r="U129" s="108"/>
      <c r="V129" s="109"/>
      <c r="W129" s="109"/>
      <c r="AH129" s="92" t="e">
        <f>#REF!*#REF!-G129</f>
        <v>#REF!</v>
      </c>
      <c r="AI129" s="92" t="e">
        <f>#REF!*#REF!-G129</f>
        <v>#REF!</v>
      </c>
      <c r="AJ129" s="92" t="e">
        <f>#REF!*#REF!-G129</f>
        <v>#REF!</v>
      </c>
      <c r="AK129" s="92" t="e">
        <f>#REF!*#REF!-G129</f>
        <v>#REF!</v>
      </c>
      <c r="AM129" s="95">
        <v>66</v>
      </c>
      <c r="AN129" s="91" t="e">
        <f>M129*36-#REF!</f>
        <v>#REF!</v>
      </c>
      <c r="AO129" s="92" t="e">
        <f>#REF!/3</f>
        <v>#REF!</v>
      </c>
      <c r="AP129" s="92" t="e">
        <f>#REF!-AO129</f>
        <v>#REF!</v>
      </c>
      <c r="AQ129" s="92" t="e">
        <f>AO129*2</f>
        <v>#REF!</v>
      </c>
      <c r="AR129" s="92" t="e">
        <f>AQ129-#REF!</f>
        <v>#REF!</v>
      </c>
      <c r="AS129" s="20">
        <f>H129</f>
        <v>30</v>
      </c>
      <c r="AT129" s="20">
        <f>AS129/3</f>
        <v>10</v>
      </c>
      <c r="AU129" s="20">
        <f>I129</f>
        <v>15</v>
      </c>
      <c r="AV129" s="20">
        <f>AS129/3*2</f>
        <v>20</v>
      </c>
      <c r="AW129" s="20">
        <f>AU129</f>
        <v>15</v>
      </c>
      <c r="AX129" s="110"/>
    </row>
    <row r="130" spans="1:50" s="92" customFormat="1" ht="16.5" thickBot="1" x14ac:dyDescent="0.25">
      <c r="A130" s="42" t="s">
        <v>194</v>
      </c>
      <c r="B130" s="217" t="s">
        <v>192</v>
      </c>
      <c r="C130" s="235"/>
      <c r="D130" s="236"/>
      <c r="E130" s="236">
        <v>2</v>
      </c>
      <c r="F130" s="265"/>
      <c r="G130" s="337">
        <v>1</v>
      </c>
      <c r="H130" s="9">
        <f>G130*30</f>
        <v>30</v>
      </c>
      <c r="I130" s="10">
        <v>10</v>
      </c>
      <c r="J130" s="238"/>
      <c r="K130" s="238"/>
      <c r="L130" s="238">
        <v>20</v>
      </c>
      <c r="M130" s="33">
        <f>H130-I130</f>
        <v>20</v>
      </c>
      <c r="N130" s="271"/>
      <c r="O130" s="238">
        <v>1</v>
      </c>
      <c r="P130" s="272"/>
      <c r="Q130" s="276"/>
      <c r="R130" s="107"/>
      <c r="S130" s="107"/>
      <c r="T130" s="107"/>
      <c r="U130" s="108"/>
      <c r="V130" s="109"/>
      <c r="W130" s="109"/>
      <c r="AM130" s="95"/>
      <c r="AN130" s="91"/>
      <c r="AS130" s="20"/>
      <c r="AT130" s="20"/>
      <c r="AU130" s="20"/>
      <c r="AV130" s="20"/>
      <c r="AW130" s="20"/>
      <c r="AX130" s="110"/>
    </row>
    <row r="131" spans="1:50" s="92" customFormat="1" ht="16.5" thickBot="1" x14ac:dyDescent="0.3">
      <c r="A131" s="2019"/>
      <c r="B131" s="2020"/>
      <c r="C131" s="335"/>
      <c r="D131" s="259"/>
      <c r="E131" s="259"/>
      <c r="F131" s="336"/>
      <c r="G131" s="338">
        <f>G123+G124</f>
        <v>17</v>
      </c>
      <c r="H131" s="322">
        <f t="shared" ref="H131:M131" si="24">H123+H124</f>
        <v>510</v>
      </c>
      <c r="I131" s="318">
        <f t="shared" si="24"/>
        <v>185</v>
      </c>
      <c r="J131" s="318">
        <f t="shared" si="24"/>
        <v>80</v>
      </c>
      <c r="K131" s="318">
        <f t="shared" si="24"/>
        <v>25</v>
      </c>
      <c r="L131" s="318">
        <f t="shared" si="24"/>
        <v>80</v>
      </c>
      <c r="M131" s="323">
        <f t="shared" si="24"/>
        <v>325</v>
      </c>
      <c r="N131" s="335"/>
      <c r="O131" s="259"/>
      <c r="P131" s="336"/>
      <c r="Q131" s="311"/>
      <c r="R131" s="107"/>
      <c r="S131" s="107"/>
      <c r="T131" s="107"/>
      <c r="U131" s="108"/>
      <c r="V131" s="109"/>
      <c r="W131" s="109"/>
      <c r="AH131" s="92" t="e">
        <f>#REF!*#REF!-G130</f>
        <v>#REF!</v>
      </c>
      <c r="AI131" s="92" t="e">
        <f>#REF!*#REF!-G130</f>
        <v>#REF!</v>
      </c>
      <c r="AJ131" s="92" t="e">
        <f>#REF!*#REF!-G130</f>
        <v>#REF!</v>
      </c>
      <c r="AK131" s="92" t="e">
        <f>#REF!*#REF!-G130</f>
        <v>#REF!</v>
      </c>
      <c r="AM131" s="95">
        <v>66</v>
      </c>
      <c r="AN131" s="91" t="e">
        <f>M130*36-#REF!</f>
        <v>#REF!</v>
      </c>
      <c r="AO131" s="92" t="e">
        <f>#REF!/3</f>
        <v>#REF!</v>
      </c>
      <c r="AP131" s="92" t="e">
        <f>#REF!-AO131</f>
        <v>#REF!</v>
      </c>
      <c r="AQ131" s="92" t="e">
        <f>AO131*2</f>
        <v>#REF!</v>
      </c>
      <c r="AR131" s="92" t="e">
        <f>AQ131-#REF!</f>
        <v>#REF!</v>
      </c>
      <c r="AS131" s="20">
        <f>H130</f>
        <v>30</v>
      </c>
      <c r="AT131" s="20">
        <f>AS131/3</f>
        <v>10</v>
      </c>
      <c r="AU131" s="20">
        <f>I130</f>
        <v>10</v>
      </c>
      <c r="AV131" s="20">
        <f>AS131/3*2</f>
        <v>20</v>
      </c>
      <c r="AW131" s="20">
        <f>AU131</f>
        <v>10</v>
      </c>
      <c r="AX131" s="110"/>
    </row>
    <row r="132" spans="1:50" s="92" customFormat="1" ht="38.25" customHeight="1" thickBot="1" x14ac:dyDescent="0.25">
      <c r="A132" s="2032" t="s">
        <v>195</v>
      </c>
      <c r="B132" s="2033"/>
      <c r="C132" s="2033"/>
      <c r="D132" s="2033"/>
      <c r="E132" s="2033"/>
      <c r="F132" s="2033"/>
      <c r="G132" s="2033"/>
      <c r="H132" s="2033"/>
      <c r="I132" s="2033"/>
      <c r="J132" s="2033"/>
      <c r="K132" s="2033"/>
      <c r="L132" s="2033"/>
      <c r="M132" s="2033"/>
      <c r="N132" s="2033"/>
      <c r="O132" s="2033"/>
      <c r="P132" s="2033"/>
      <c r="Q132" s="2034"/>
      <c r="R132" s="89"/>
      <c r="S132" s="89"/>
      <c r="T132" s="89"/>
      <c r="U132" s="90"/>
      <c r="V132" s="90"/>
      <c r="W132" s="91"/>
      <c r="X132" s="91"/>
      <c r="AC132" s="20"/>
      <c r="AD132" s="20"/>
      <c r="AE132" s="20"/>
      <c r="AF132" s="20"/>
      <c r="AG132" s="20"/>
    </row>
    <row r="133" spans="1:50" s="92" customFormat="1" ht="31.5" x14ac:dyDescent="0.2">
      <c r="A133" s="37" t="s">
        <v>182</v>
      </c>
      <c r="B133" s="277" t="s">
        <v>196</v>
      </c>
      <c r="C133" s="260"/>
      <c r="D133" s="4"/>
      <c r="E133" s="4"/>
      <c r="F133" s="328"/>
      <c r="G133" s="249">
        <f>G134+G135</f>
        <v>6</v>
      </c>
      <c r="H133" s="247">
        <f t="shared" si="22"/>
        <v>180</v>
      </c>
      <c r="I133" s="4">
        <f t="shared" ref="I133:I138" si="25">SUM(J133:L133)</f>
        <v>60</v>
      </c>
      <c r="J133" s="220">
        <f>J134+J135</f>
        <v>50</v>
      </c>
      <c r="K133" s="220">
        <f>K134+K135</f>
        <v>10</v>
      </c>
      <c r="L133" s="237">
        <f>L134+L135</f>
        <v>0</v>
      </c>
      <c r="M133" s="252">
        <f t="shared" ref="M133:M141" si="26">H133-I133</f>
        <v>120</v>
      </c>
      <c r="N133" s="260"/>
      <c r="O133" s="220"/>
      <c r="P133" s="232"/>
      <c r="Q133" s="221"/>
      <c r="R133" s="89"/>
      <c r="S133" s="89"/>
      <c r="T133" s="89"/>
      <c r="U133" s="90"/>
      <c r="V133" s="90"/>
      <c r="W133" s="91"/>
      <c r="X133" s="91"/>
      <c r="AC133" s="20"/>
      <c r="AD133" s="20"/>
      <c r="AE133" s="20"/>
      <c r="AF133" s="20"/>
      <c r="AG133" s="20"/>
    </row>
    <row r="134" spans="1:50" s="92" customFormat="1" ht="31.5" x14ac:dyDescent="0.2">
      <c r="A134" s="17"/>
      <c r="B134" s="278" t="s">
        <v>196</v>
      </c>
      <c r="C134" s="6"/>
      <c r="D134" s="5"/>
      <c r="E134" s="5"/>
      <c r="F134" s="329"/>
      <c r="G134" s="250">
        <v>4</v>
      </c>
      <c r="H134" s="213">
        <f t="shared" si="22"/>
        <v>120</v>
      </c>
      <c r="I134" s="5">
        <f t="shared" si="25"/>
        <v>40</v>
      </c>
      <c r="J134" s="5">
        <v>30</v>
      </c>
      <c r="K134" s="5">
        <v>10</v>
      </c>
      <c r="L134" s="5"/>
      <c r="M134" s="111">
        <f>H134-I134</f>
        <v>80</v>
      </c>
      <c r="N134" s="6"/>
      <c r="O134" s="88">
        <v>4</v>
      </c>
      <c r="P134" s="233"/>
      <c r="Q134" s="227"/>
      <c r="R134" s="89"/>
      <c r="S134" s="89"/>
      <c r="T134" s="89"/>
      <c r="U134" s="90"/>
      <c r="V134" s="90"/>
      <c r="W134" s="91"/>
      <c r="X134" s="91"/>
      <c r="AC134" s="20"/>
      <c r="AD134" s="20"/>
      <c r="AE134" s="20"/>
      <c r="AF134" s="20"/>
      <c r="AG134" s="20"/>
    </row>
    <row r="135" spans="1:50" s="92" customFormat="1" ht="31.5" x14ac:dyDescent="0.2">
      <c r="A135" s="17"/>
      <c r="B135" s="278" t="s">
        <v>196</v>
      </c>
      <c r="C135" s="6"/>
      <c r="D135" s="5">
        <v>3</v>
      </c>
      <c r="E135" s="5"/>
      <c r="F135" s="329"/>
      <c r="G135" s="250">
        <v>2</v>
      </c>
      <c r="H135" s="213">
        <f>G135*30</f>
        <v>60</v>
      </c>
      <c r="I135" s="5">
        <f t="shared" si="25"/>
        <v>20</v>
      </c>
      <c r="J135" s="5">
        <v>20</v>
      </c>
      <c r="K135" s="5"/>
      <c r="L135" s="5"/>
      <c r="M135" s="111">
        <f t="shared" si="26"/>
        <v>40</v>
      </c>
      <c r="N135" s="6"/>
      <c r="O135" s="88"/>
      <c r="P135" s="233">
        <v>2</v>
      </c>
      <c r="Q135" s="227"/>
      <c r="R135" s="89"/>
      <c r="S135" s="89"/>
      <c r="T135" s="89"/>
      <c r="U135" s="90"/>
      <c r="V135" s="90"/>
      <c r="W135" s="91"/>
      <c r="X135" s="91"/>
      <c r="AC135" s="20"/>
      <c r="AD135" s="20"/>
      <c r="AE135" s="20"/>
      <c r="AF135" s="20"/>
      <c r="AG135" s="20"/>
    </row>
    <row r="136" spans="1:50" s="92" customFormat="1" ht="31.5" x14ac:dyDescent="0.2">
      <c r="A136" s="17" t="s">
        <v>186</v>
      </c>
      <c r="B136" s="278" t="s">
        <v>197</v>
      </c>
      <c r="C136" s="6"/>
      <c r="D136" s="5"/>
      <c r="E136" s="5"/>
      <c r="F136" s="329"/>
      <c r="G136" s="250">
        <f>SUM(G137:G139)</f>
        <v>11</v>
      </c>
      <c r="H136" s="213">
        <f t="shared" si="22"/>
        <v>330</v>
      </c>
      <c r="I136" s="5">
        <f t="shared" si="25"/>
        <v>125</v>
      </c>
      <c r="J136" s="5">
        <f>SUM(J137:J139)</f>
        <v>50</v>
      </c>
      <c r="K136" s="5">
        <f>SUM(K137:K139)</f>
        <v>15</v>
      </c>
      <c r="L136" s="5">
        <f>SUM(L137:L139)</f>
        <v>60</v>
      </c>
      <c r="M136" s="111">
        <f t="shared" si="26"/>
        <v>205</v>
      </c>
      <c r="N136" s="38"/>
      <c r="O136" s="88"/>
      <c r="P136" s="234"/>
      <c r="Q136" s="227"/>
      <c r="R136" s="89"/>
      <c r="S136" s="89"/>
      <c r="T136" s="89"/>
      <c r="U136" s="90"/>
      <c r="V136" s="90"/>
      <c r="W136" s="91"/>
      <c r="X136" s="91"/>
      <c r="AC136" s="20"/>
      <c r="AD136" s="20"/>
      <c r="AE136" s="20"/>
      <c r="AF136" s="20"/>
      <c r="AG136" s="20"/>
    </row>
    <row r="137" spans="1:50" s="92" customFormat="1" ht="31.5" x14ac:dyDescent="0.2">
      <c r="A137" s="17" t="s">
        <v>188</v>
      </c>
      <c r="B137" s="278" t="s">
        <v>197</v>
      </c>
      <c r="C137" s="6"/>
      <c r="D137" s="5"/>
      <c r="E137" s="5"/>
      <c r="F137" s="329"/>
      <c r="G137" s="250">
        <v>6</v>
      </c>
      <c r="H137" s="213">
        <f t="shared" si="22"/>
        <v>180</v>
      </c>
      <c r="I137" s="5">
        <f t="shared" si="25"/>
        <v>60</v>
      </c>
      <c r="J137" s="5">
        <v>30</v>
      </c>
      <c r="K137" s="5">
        <v>15</v>
      </c>
      <c r="L137" s="5">
        <v>15</v>
      </c>
      <c r="M137" s="111">
        <f t="shared" si="26"/>
        <v>120</v>
      </c>
      <c r="N137" s="38">
        <v>4</v>
      </c>
      <c r="O137" s="88"/>
      <c r="P137" s="234"/>
      <c r="Q137" s="227"/>
      <c r="R137" s="89"/>
      <c r="S137" s="89"/>
      <c r="T137" s="89"/>
      <c r="U137" s="90"/>
      <c r="V137" s="90"/>
      <c r="W137" s="91"/>
      <c r="X137" s="91"/>
      <c r="AC137" s="20"/>
      <c r="AD137" s="20"/>
      <c r="AE137" s="20"/>
      <c r="AF137" s="20"/>
      <c r="AG137" s="20"/>
    </row>
    <row r="138" spans="1:50" s="92" customFormat="1" ht="31.5" x14ac:dyDescent="0.2">
      <c r="A138" s="17" t="s">
        <v>189</v>
      </c>
      <c r="B138" s="278" t="s">
        <v>197</v>
      </c>
      <c r="C138" s="6">
        <v>2</v>
      </c>
      <c r="D138" s="5"/>
      <c r="E138" s="5"/>
      <c r="F138" s="329"/>
      <c r="G138" s="250">
        <v>3</v>
      </c>
      <c r="H138" s="213">
        <f t="shared" si="22"/>
        <v>90</v>
      </c>
      <c r="I138" s="5">
        <f t="shared" si="25"/>
        <v>30</v>
      </c>
      <c r="J138" s="5">
        <v>20</v>
      </c>
      <c r="K138" s="5"/>
      <c r="L138" s="5">
        <v>10</v>
      </c>
      <c r="M138" s="111">
        <f t="shared" si="26"/>
        <v>60</v>
      </c>
      <c r="N138" s="38"/>
      <c r="O138" s="88">
        <v>3</v>
      </c>
      <c r="P138" s="234"/>
      <c r="Q138" s="227"/>
      <c r="R138" s="89"/>
      <c r="S138" s="89"/>
      <c r="T138" s="89"/>
      <c r="U138" s="90"/>
      <c r="V138" s="90"/>
      <c r="W138" s="91"/>
      <c r="X138" s="91"/>
      <c r="AC138" s="20"/>
      <c r="AD138" s="20"/>
      <c r="AE138" s="20"/>
      <c r="AF138" s="20"/>
      <c r="AG138" s="20"/>
    </row>
    <row r="139" spans="1:50" s="92" customFormat="1" ht="31.5" x14ac:dyDescent="0.2">
      <c r="A139" s="17" t="s">
        <v>190</v>
      </c>
      <c r="B139" s="278" t="s">
        <v>198</v>
      </c>
      <c r="C139" s="6"/>
      <c r="D139" s="5"/>
      <c r="E139" s="5"/>
      <c r="F139" s="329"/>
      <c r="G139" s="250">
        <f>G140+G141</f>
        <v>2</v>
      </c>
      <c r="H139" s="213">
        <f t="shared" si="22"/>
        <v>60</v>
      </c>
      <c r="I139" s="40">
        <f>J139+K139+L139</f>
        <v>35</v>
      </c>
      <c r="J139" s="40"/>
      <c r="K139" s="40"/>
      <c r="L139" s="5">
        <f>L140+L141</f>
        <v>35</v>
      </c>
      <c r="M139" s="100">
        <f t="shared" si="26"/>
        <v>25</v>
      </c>
      <c r="N139" s="38"/>
      <c r="O139" s="88"/>
      <c r="P139" s="234"/>
      <c r="Q139" s="227"/>
      <c r="R139" s="89"/>
      <c r="S139" s="89"/>
      <c r="T139" s="89"/>
      <c r="U139" s="90"/>
      <c r="V139" s="90"/>
      <c r="W139" s="91"/>
      <c r="X139" s="91"/>
      <c r="AC139" s="20"/>
      <c r="AD139" s="20"/>
      <c r="AE139" s="20"/>
      <c r="AF139" s="20"/>
      <c r="AG139" s="20"/>
    </row>
    <row r="140" spans="1:50" s="92" customFormat="1" ht="31.5" x14ac:dyDescent="0.2">
      <c r="A140" s="17" t="s">
        <v>199</v>
      </c>
      <c r="B140" s="278" t="s">
        <v>198</v>
      </c>
      <c r="C140" s="6"/>
      <c r="D140" s="5"/>
      <c r="E140" s="5"/>
      <c r="F140" s="329"/>
      <c r="G140" s="286">
        <v>1</v>
      </c>
      <c r="H140" s="213">
        <f t="shared" si="22"/>
        <v>30</v>
      </c>
      <c r="I140" s="5">
        <f>SUM(J140:L140)</f>
        <v>15</v>
      </c>
      <c r="J140" s="106"/>
      <c r="K140" s="106"/>
      <c r="L140" s="106">
        <v>15</v>
      </c>
      <c r="M140" s="111">
        <f t="shared" si="26"/>
        <v>15</v>
      </c>
      <c r="N140" s="269">
        <v>1</v>
      </c>
      <c r="O140" s="106"/>
      <c r="P140" s="270"/>
      <c r="Q140" s="227"/>
      <c r="R140" s="89"/>
      <c r="S140" s="89"/>
      <c r="T140" s="89"/>
      <c r="U140" s="90"/>
      <c r="V140" s="90"/>
      <c r="W140" s="91"/>
      <c r="X140" s="91"/>
      <c r="AC140" s="20"/>
      <c r="AD140" s="20"/>
      <c r="AE140" s="20"/>
      <c r="AF140" s="20"/>
      <c r="AG140" s="20"/>
    </row>
    <row r="141" spans="1:50" s="92" customFormat="1" ht="32.25" thickBot="1" x14ac:dyDescent="0.25">
      <c r="A141" s="42" t="s">
        <v>200</v>
      </c>
      <c r="B141" s="137" t="s">
        <v>198</v>
      </c>
      <c r="C141" s="9"/>
      <c r="D141" s="10"/>
      <c r="E141" s="10">
        <v>2</v>
      </c>
      <c r="F141" s="330"/>
      <c r="G141" s="287">
        <v>1</v>
      </c>
      <c r="H141" s="248">
        <f>G141*30</f>
        <v>30</v>
      </c>
      <c r="I141" s="10">
        <v>10</v>
      </c>
      <c r="J141" s="238"/>
      <c r="K141" s="238"/>
      <c r="L141" s="238">
        <v>20</v>
      </c>
      <c r="M141" s="280">
        <f t="shared" si="26"/>
        <v>20</v>
      </c>
      <c r="N141" s="271"/>
      <c r="O141" s="238">
        <v>1</v>
      </c>
      <c r="P141" s="272"/>
      <c r="Q141" s="231"/>
      <c r="R141" s="89"/>
      <c r="S141" s="89"/>
      <c r="T141" s="89"/>
      <c r="U141" s="90"/>
      <c r="V141" s="90"/>
      <c r="W141" s="91"/>
      <c r="X141" s="91"/>
      <c r="AC141" s="20"/>
      <c r="AD141" s="20"/>
      <c r="AE141" s="20"/>
      <c r="AF141" s="20"/>
      <c r="AG141" s="20"/>
    </row>
    <row r="142" spans="1:50" s="92" customFormat="1" ht="23.25" customHeight="1" thickBot="1" x14ac:dyDescent="0.25">
      <c r="A142" s="2019"/>
      <c r="B142" s="2020"/>
      <c r="C142" s="320"/>
      <c r="D142" s="304"/>
      <c r="E142" s="304"/>
      <c r="F142" s="324"/>
      <c r="G142" s="332">
        <f>G133+G136</f>
        <v>17</v>
      </c>
      <c r="H142" s="331">
        <f t="shared" ref="H142:M142" si="27">H133+H136</f>
        <v>510</v>
      </c>
      <c r="I142" s="326">
        <f t="shared" si="27"/>
        <v>185</v>
      </c>
      <c r="J142" s="326">
        <f t="shared" si="27"/>
        <v>100</v>
      </c>
      <c r="K142" s="326">
        <f>K133+K136</f>
        <v>25</v>
      </c>
      <c r="L142" s="326">
        <f t="shared" si="27"/>
        <v>60</v>
      </c>
      <c r="M142" s="327">
        <f t="shared" si="27"/>
        <v>325</v>
      </c>
      <c r="N142" s="320"/>
      <c r="O142" s="304"/>
      <c r="P142" s="324"/>
      <c r="Q142" s="325"/>
      <c r="R142" s="89"/>
      <c r="S142" s="89"/>
      <c r="T142" s="89"/>
      <c r="U142" s="90"/>
      <c r="V142" s="90"/>
      <c r="W142" s="91"/>
      <c r="X142" s="91"/>
      <c r="AC142" s="20"/>
      <c r="AD142" s="20"/>
      <c r="AE142" s="20"/>
      <c r="AF142" s="20"/>
      <c r="AG142" s="20"/>
    </row>
    <row r="143" spans="1:50" s="92" customFormat="1" ht="34.5" customHeight="1" thickBot="1" x14ac:dyDescent="0.25">
      <c r="A143" s="2139" t="s">
        <v>201</v>
      </c>
      <c r="B143" s="2140"/>
      <c r="C143" s="2140"/>
      <c r="D143" s="2140"/>
      <c r="E143" s="2140"/>
      <c r="F143" s="2140"/>
      <c r="G143" s="2140"/>
      <c r="H143" s="2140"/>
      <c r="I143" s="2140"/>
      <c r="J143" s="2140"/>
      <c r="K143" s="2140"/>
      <c r="L143" s="2140"/>
      <c r="M143" s="2140"/>
      <c r="N143" s="2140"/>
      <c r="O143" s="2140"/>
      <c r="P143" s="2140"/>
      <c r="Q143" s="2141"/>
      <c r="R143" s="89"/>
      <c r="S143" s="89"/>
      <c r="T143" s="89"/>
      <c r="U143" s="90"/>
      <c r="V143" s="90"/>
      <c r="W143" s="91"/>
      <c r="X143" s="91"/>
      <c r="AC143" s="20"/>
      <c r="AD143" s="20"/>
      <c r="AE143" s="20"/>
      <c r="AF143" s="20"/>
      <c r="AG143" s="20"/>
    </row>
    <row r="144" spans="1:50" s="92" customFormat="1" ht="34.5" customHeight="1" x14ac:dyDescent="0.2">
      <c r="A144" s="37"/>
      <c r="B144" s="214" t="s">
        <v>202</v>
      </c>
      <c r="C144" s="260"/>
      <c r="D144" s="4"/>
      <c r="E144" s="4"/>
      <c r="F144" s="261"/>
      <c r="G144" s="249">
        <f>G145+G146</f>
        <v>3.5</v>
      </c>
      <c r="H144" s="284">
        <f t="shared" ref="H144:M144" si="28">H145+H146</f>
        <v>105</v>
      </c>
      <c r="I144" s="239">
        <f t="shared" si="28"/>
        <v>35</v>
      </c>
      <c r="J144" s="239">
        <f t="shared" si="28"/>
        <v>25</v>
      </c>
      <c r="K144" s="239">
        <f t="shared" si="28"/>
        <v>0</v>
      </c>
      <c r="L144" s="239">
        <f t="shared" si="28"/>
        <v>10</v>
      </c>
      <c r="M144" s="288">
        <f t="shared" si="28"/>
        <v>70</v>
      </c>
      <c r="N144" s="158"/>
      <c r="O144" s="46"/>
      <c r="P144" s="289"/>
      <c r="Q144" s="273"/>
      <c r="R144" s="89"/>
      <c r="S144" s="89"/>
      <c r="T144" s="89"/>
      <c r="U144" s="90"/>
      <c r="V144" s="90"/>
      <c r="W144" s="91"/>
      <c r="X144" s="91"/>
      <c r="AC144" s="20"/>
      <c r="AD144" s="20"/>
      <c r="AE144" s="20"/>
      <c r="AF144" s="20"/>
      <c r="AG144" s="20"/>
    </row>
    <row r="145" spans="1:55" s="92" customFormat="1" ht="15.75" x14ac:dyDescent="0.2">
      <c r="A145" s="17" t="s">
        <v>182</v>
      </c>
      <c r="B145" s="216" t="s">
        <v>202</v>
      </c>
      <c r="C145" s="6"/>
      <c r="D145" s="5"/>
      <c r="E145" s="5"/>
      <c r="F145" s="279"/>
      <c r="G145" s="285">
        <v>1.5</v>
      </c>
      <c r="H145" s="213">
        <f t="shared" si="22"/>
        <v>45</v>
      </c>
      <c r="I145" s="240">
        <f>SUM(J145:L145)</f>
        <v>15</v>
      </c>
      <c r="J145" s="5">
        <v>15</v>
      </c>
      <c r="K145" s="112">
        <v>0</v>
      </c>
      <c r="L145" s="5"/>
      <c r="M145" s="241">
        <f t="shared" ref="M145:M152" si="29">H145-I145</f>
        <v>30</v>
      </c>
      <c r="N145" s="38">
        <v>1</v>
      </c>
      <c r="O145" s="88"/>
      <c r="P145" s="233"/>
      <c r="Q145" s="292"/>
      <c r="R145" s="89"/>
      <c r="S145" s="89"/>
      <c r="T145" s="89"/>
      <c r="U145" s="90"/>
      <c r="V145" s="90"/>
      <c r="W145" s="95"/>
      <c r="X145" s="91"/>
      <c r="AC145" s="20"/>
      <c r="AD145" s="20"/>
      <c r="AE145" s="20">
        <f>I146</f>
        <v>20</v>
      </c>
      <c r="AF145" s="20">
        <f>AC145/3*2</f>
        <v>0</v>
      </c>
      <c r="AG145" s="20">
        <f>AE145</f>
        <v>20</v>
      </c>
    </row>
    <row r="146" spans="1:55" s="92" customFormat="1" ht="15.75" x14ac:dyDescent="0.2">
      <c r="A146" s="17" t="s">
        <v>186</v>
      </c>
      <c r="B146" s="216" t="s">
        <v>202</v>
      </c>
      <c r="C146" s="6">
        <v>2</v>
      </c>
      <c r="D146" s="5"/>
      <c r="E146" s="5"/>
      <c r="F146" s="279"/>
      <c r="G146" s="285">
        <v>2</v>
      </c>
      <c r="H146" s="213">
        <f t="shared" si="22"/>
        <v>60</v>
      </c>
      <c r="I146" s="5">
        <f>SUM(J146:L146)</f>
        <v>20</v>
      </c>
      <c r="J146" s="5">
        <v>10</v>
      </c>
      <c r="K146" s="5"/>
      <c r="L146" s="5">
        <v>10</v>
      </c>
      <c r="M146" s="111">
        <f t="shared" si="29"/>
        <v>40</v>
      </c>
      <c r="N146" s="257"/>
      <c r="O146" s="88">
        <v>2</v>
      </c>
      <c r="P146" s="233"/>
      <c r="Q146" s="292"/>
      <c r="R146" s="89"/>
      <c r="S146" s="89"/>
      <c r="T146" s="89"/>
      <c r="U146" s="90"/>
      <c r="V146" s="90"/>
      <c r="W146" s="95"/>
      <c r="X146" s="91"/>
      <c r="AC146" s="20"/>
      <c r="AD146" s="20"/>
      <c r="AE146" s="20"/>
      <c r="AF146" s="20"/>
      <c r="AG146" s="20"/>
    </row>
    <row r="147" spans="1:55" s="103" customFormat="1" ht="31.5" x14ac:dyDescent="0.2">
      <c r="A147" s="17" t="s">
        <v>203</v>
      </c>
      <c r="B147" s="216" t="s">
        <v>204</v>
      </c>
      <c r="C147" s="6"/>
      <c r="D147" s="5"/>
      <c r="E147" s="5"/>
      <c r="F147" s="234"/>
      <c r="G147" s="250">
        <f>G148+G149</f>
        <v>4</v>
      </c>
      <c r="H147" s="213">
        <f t="shared" si="22"/>
        <v>120</v>
      </c>
      <c r="I147" s="5">
        <f>SUM(J147:L147)</f>
        <v>40</v>
      </c>
      <c r="J147" s="5">
        <f>J148+J149</f>
        <v>40</v>
      </c>
      <c r="K147" s="5">
        <f>K148+K149</f>
        <v>0</v>
      </c>
      <c r="L147" s="5">
        <f>L148+L149</f>
        <v>0</v>
      </c>
      <c r="M147" s="111">
        <f t="shared" si="29"/>
        <v>80</v>
      </c>
      <c r="N147" s="38"/>
      <c r="O147" s="3"/>
      <c r="P147" s="290"/>
      <c r="Q147" s="293"/>
      <c r="R147" s="113"/>
      <c r="S147" s="113"/>
      <c r="T147" s="113"/>
      <c r="U147" s="90"/>
      <c r="V147" s="90"/>
      <c r="W147" s="95"/>
      <c r="X147" s="91"/>
      <c r="Y147" s="92"/>
      <c r="Z147" s="92"/>
      <c r="AA147" s="92"/>
      <c r="AB147" s="92"/>
      <c r="AC147" s="20"/>
      <c r="AD147" s="20"/>
      <c r="AE147" s="20">
        <f>I147</f>
        <v>40</v>
      </c>
      <c r="AF147" s="20">
        <f>AC147/3*2</f>
        <v>0</v>
      </c>
      <c r="AG147" s="20">
        <f>AE147</f>
        <v>40</v>
      </c>
      <c r="AH147" s="102"/>
      <c r="AI147" s="102"/>
      <c r="AJ147" s="102"/>
      <c r="AK147" s="102"/>
      <c r="AL147" s="102"/>
      <c r="AM147" s="102"/>
      <c r="AN147" s="102"/>
      <c r="AO147" s="102"/>
      <c r="AP147" s="102"/>
      <c r="AQ147" s="102"/>
      <c r="AR147" s="102"/>
      <c r="AS147" s="102"/>
      <c r="AT147" s="102"/>
      <c r="AU147" s="102"/>
      <c r="AV147" s="102"/>
      <c r="AW147" s="102"/>
      <c r="AX147" s="102"/>
      <c r="AY147" s="102"/>
      <c r="AZ147" s="102"/>
      <c r="BA147" s="102"/>
      <c r="BB147" s="102"/>
      <c r="BC147" s="102"/>
    </row>
    <row r="148" spans="1:55" s="103" customFormat="1" ht="31.5" x14ac:dyDescent="0.2">
      <c r="A148" s="133" t="s">
        <v>205</v>
      </c>
      <c r="B148" s="281" t="s">
        <v>206</v>
      </c>
      <c r="C148" s="6"/>
      <c r="D148" s="5"/>
      <c r="E148" s="5"/>
      <c r="F148" s="234"/>
      <c r="G148" s="285">
        <v>2</v>
      </c>
      <c r="H148" s="213">
        <f t="shared" si="22"/>
        <v>60</v>
      </c>
      <c r="I148" s="240">
        <f>SUM(J148:L148)</f>
        <v>20</v>
      </c>
      <c r="J148" s="114">
        <v>20</v>
      </c>
      <c r="K148" s="5"/>
      <c r="L148" s="5"/>
      <c r="M148" s="241">
        <f t="shared" si="29"/>
        <v>40</v>
      </c>
      <c r="N148" s="38"/>
      <c r="O148" s="3">
        <v>2</v>
      </c>
      <c r="P148" s="12"/>
      <c r="Q148" s="294"/>
      <c r="R148" s="115"/>
      <c r="S148" s="115"/>
      <c r="T148" s="115"/>
      <c r="U148" s="90"/>
      <c r="V148" s="90"/>
      <c r="W148" s="116"/>
      <c r="X148" s="91"/>
      <c r="Y148" s="92"/>
      <c r="Z148" s="92"/>
      <c r="AA148" s="92"/>
      <c r="AB148" s="92"/>
      <c r="AC148" s="20"/>
      <c r="AD148" s="20"/>
      <c r="AE148" s="20">
        <f>I148</f>
        <v>20</v>
      </c>
      <c r="AF148" s="20">
        <f>AC148/3*2</f>
        <v>0</v>
      </c>
      <c r="AG148" s="20">
        <f>AE148</f>
        <v>20</v>
      </c>
      <c r="AH148" s="102"/>
      <c r="AI148" s="102"/>
      <c r="AJ148" s="102"/>
      <c r="AK148" s="102"/>
      <c r="AL148" s="102"/>
      <c r="AM148" s="102"/>
      <c r="AN148" s="102"/>
      <c r="AO148" s="102"/>
      <c r="AP148" s="102"/>
      <c r="AQ148" s="102"/>
      <c r="AR148" s="102"/>
      <c r="AS148" s="102"/>
      <c r="AT148" s="102"/>
      <c r="AU148" s="102"/>
      <c r="AV148" s="102"/>
      <c r="AW148" s="102"/>
      <c r="AX148" s="102"/>
      <c r="AY148" s="102"/>
      <c r="AZ148" s="102"/>
      <c r="BA148" s="102"/>
      <c r="BB148" s="102"/>
      <c r="BC148" s="102"/>
    </row>
    <row r="149" spans="1:55" s="103" customFormat="1" ht="31.5" x14ac:dyDescent="0.2">
      <c r="A149" s="133" t="s">
        <v>207</v>
      </c>
      <c r="B149" s="281" t="s">
        <v>206</v>
      </c>
      <c r="C149" s="6"/>
      <c r="D149" s="5">
        <v>3</v>
      </c>
      <c r="E149" s="5"/>
      <c r="F149" s="234"/>
      <c r="G149" s="285">
        <v>2</v>
      </c>
      <c r="H149" s="213">
        <f t="shared" si="22"/>
        <v>60</v>
      </c>
      <c r="I149" s="5">
        <f>SUM(J149:L149)</f>
        <v>20</v>
      </c>
      <c r="J149" s="114">
        <v>20</v>
      </c>
      <c r="K149" s="5"/>
      <c r="L149" s="5"/>
      <c r="M149" s="111">
        <f t="shared" si="29"/>
        <v>40</v>
      </c>
      <c r="N149" s="6"/>
      <c r="O149" s="3"/>
      <c r="P149" s="12">
        <v>2</v>
      </c>
      <c r="Q149" s="294"/>
      <c r="R149" s="115"/>
      <c r="S149" s="115"/>
      <c r="T149" s="115"/>
      <c r="U149" s="90"/>
      <c r="V149" s="90"/>
      <c r="W149" s="91"/>
      <c r="X149" s="91"/>
      <c r="Y149" s="92"/>
      <c r="Z149" s="92"/>
      <c r="AA149" s="92"/>
      <c r="AB149" s="92"/>
      <c r="AC149" s="20"/>
      <c r="AD149" s="20"/>
      <c r="AE149" s="20">
        <f>I149</f>
        <v>20</v>
      </c>
      <c r="AF149" s="20">
        <f>AC149/3*2</f>
        <v>0</v>
      </c>
      <c r="AG149" s="20">
        <f>AE149</f>
        <v>20</v>
      </c>
      <c r="AH149" s="102"/>
      <c r="AI149" s="102"/>
      <c r="AJ149" s="102"/>
      <c r="AK149" s="102"/>
      <c r="AL149" s="102"/>
      <c r="AM149" s="102"/>
      <c r="AN149" s="102"/>
      <c r="AO149" s="102"/>
      <c r="AP149" s="102"/>
      <c r="AQ149" s="102"/>
      <c r="AR149" s="102"/>
      <c r="AS149" s="102"/>
      <c r="AT149" s="102"/>
      <c r="AU149" s="102"/>
      <c r="AV149" s="102"/>
      <c r="AW149" s="102"/>
      <c r="AX149" s="102"/>
      <c r="AY149" s="102"/>
      <c r="AZ149" s="102"/>
      <c r="BA149" s="102"/>
      <c r="BB149" s="102"/>
      <c r="BC149" s="102"/>
    </row>
    <row r="150" spans="1:55" s="103" customFormat="1" ht="18.75" customHeight="1" x14ac:dyDescent="0.2">
      <c r="A150" s="17" t="s">
        <v>208</v>
      </c>
      <c r="B150" s="216" t="s">
        <v>209</v>
      </c>
      <c r="C150" s="6"/>
      <c r="D150" s="5"/>
      <c r="E150" s="5"/>
      <c r="F150" s="262"/>
      <c r="G150" s="250">
        <f>SUM(G151:G153)</f>
        <v>9.5</v>
      </c>
      <c r="H150" s="213">
        <f t="shared" si="22"/>
        <v>285</v>
      </c>
      <c r="I150" s="120">
        <f>SUM(I151:I153)</f>
        <v>110</v>
      </c>
      <c r="J150" s="120">
        <f>SUM(J151:J153)</f>
        <v>50</v>
      </c>
      <c r="K150" s="120">
        <f>SUM(K151:K153)</f>
        <v>10</v>
      </c>
      <c r="L150" s="120">
        <f>SUM(L151:L153)</f>
        <v>50</v>
      </c>
      <c r="M150" s="100">
        <f t="shared" si="29"/>
        <v>175</v>
      </c>
      <c r="N150" s="291"/>
      <c r="O150" s="88"/>
      <c r="P150" s="234"/>
      <c r="Q150" s="274"/>
      <c r="R150" s="101"/>
      <c r="S150" s="101"/>
      <c r="T150" s="101"/>
      <c r="U150" s="90"/>
      <c r="V150" s="90"/>
      <c r="W150" s="91"/>
      <c r="X150" s="91"/>
      <c r="Y150" s="92"/>
      <c r="Z150" s="92"/>
      <c r="AA150" s="92"/>
      <c r="AB150" s="92"/>
      <c r="AC150" s="20"/>
      <c r="AD150" s="20"/>
      <c r="AE150" s="20">
        <f>I150</f>
        <v>110</v>
      </c>
      <c r="AF150" s="20">
        <f>AC150/3*2</f>
        <v>0</v>
      </c>
      <c r="AG150" s="20">
        <f>AE150</f>
        <v>110</v>
      </c>
      <c r="AH150" s="102"/>
      <c r="AI150" s="102"/>
      <c r="AJ150" s="102"/>
      <c r="AK150" s="102"/>
      <c r="AL150" s="102"/>
      <c r="AM150" s="102"/>
      <c r="AN150" s="102"/>
      <c r="AO150" s="102"/>
      <c r="AP150" s="102"/>
      <c r="AQ150" s="102"/>
      <c r="AR150" s="102"/>
      <c r="AS150" s="102"/>
      <c r="AT150" s="102"/>
      <c r="AU150" s="102"/>
      <c r="AV150" s="102"/>
      <c r="AW150" s="102"/>
      <c r="AX150" s="102"/>
      <c r="AY150" s="102"/>
      <c r="AZ150" s="102"/>
      <c r="BA150" s="102"/>
      <c r="BB150" s="102"/>
      <c r="BC150" s="102"/>
    </row>
    <row r="151" spans="1:55" s="103" customFormat="1" ht="20.25" customHeight="1" x14ac:dyDescent="0.2">
      <c r="A151" s="17" t="s">
        <v>210</v>
      </c>
      <c r="B151" s="216" t="s">
        <v>209</v>
      </c>
      <c r="C151" s="6"/>
      <c r="D151" s="5">
        <v>1</v>
      </c>
      <c r="E151" s="5"/>
      <c r="F151" s="262"/>
      <c r="G151" s="285">
        <v>4.5</v>
      </c>
      <c r="H151" s="213">
        <f t="shared" si="22"/>
        <v>135</v>
      </c>
      <c r="I151" s="40">
        <f>J151+K151+L151</f>
        <v>45</v>
      </c>
      <c r="J151" s="97">
        <v>30</v>
      </c>
      <c r="K151" s="97"/>
      <c r="L151" s="97">
        <v>15</v>
      </c>
      <c r="M151" s="100">
        <f t="shared" si="29"/>
        <v>90</v>
      </c>
      <c r="N151" s="291">
        <v>3</v>
      </c>
      <c r="O151" s="88"/>
      <c r="P151" s="234"/>
      <c r="Q151" s="274"/>
      <c r="R151" s="101"/>
      <c r="S151" s="101"/>
      <c r="T151" s="101"/>
      <c r="U151" s="90"/>
      <c r="V151" s="90"/>
      <c r="W151" s="95"/>
      <c r="X151" s="91"/>
      <c r="Y151" s="92"/>
      <c r="Z151" s="92"/>
      <c r="AA151" s="92"/>
      <c r="AB151" s="104"/>
      <c r="AC151" s="20"/>
      <c r="AD151" s="20"/>
      <c r="AE151" s="20">
        <f>I151</f>
        <v>45</v>
      </c>
      <c r="AF151" s="20">
        <f>AC151/3*2</f>
        <v>0</v>
      </c>
      <c r="AG151" s="20">
        <f>AE151</f>
        <v>45</v>
      </c>
      <c r="AH151" s="102"/>
      <c r="AI151" s="102"/>
      <c r="AJ151" s="102"/>
      <c r="AK151" s="102"/>
      <c r="AL151" s="102"/>
      <c r="AM151" s="102"/>
      <c r="AN151" s="102"/>
      <c r="AO151" s="102"/>
      <c r="AP151" s="102"/>
      <c r="AQ151" s="102"/>
      <c r="AR151" s="102"/>
      <c r="AS151" s="102"/>
      <c r="AT151" s="102"/>
      <c r="AU151" s="102"/>
      <c r="AV151" s="102"/>
      <c r="AW151" s="102"/>
      <c r="AX151" s="102"/>
      <c r="AY151" s="102"/>
      <c r="AZ151" s="102"/>
      <c r="BA151" s="102"/>
      <c r="BB151" s="102"/>
      <c r="BC151" s="102"/>
    </row>
    <row r="152" spans="1:55" s="103" customFormat="1" ht="21" customHeight="1" x14ac:dyDescent="0.2">
      <c r="A152" s="17" t="s">
        <v>211</v>
      </c>
      <c r="B152" s="216" t="s">
        <v>209</v>
      </c>
      <c r="C152" s="6"/>
      <c r="D152" s="5"/>
      <c r="E152" s="5"/>
      <c r="F152" s="262"/>
      <c r="G152" s="285">
        <v>3</v>
      </c>
      <c r="H152" s="213">
        <f t="shared" si="22"/>
        <v>90</v>
      </c>
      <c r="I152" s="40">
        <f>J152+K152+L152</f>
        <v>30</v>
      </c>
      <c r="J152" s="97">
        <v>20</v>
      </c>
      <c r="K152" s="97">
        <v>10</v>
      </c>
      <c r="L152" s="97">
        <v>0</v>
      </c>
      <c r="M152" s="100">
        <f t="shared" si="29"/>
        <v>60</v>
      </c>
      <c r="N152" s="291"/>
      <c r="O152" s="88">
        <v>3</v>
      </c>
      <c r="P152" s="234"/>
      <c r="Q152" s="274"/>
      <c r="R152" s="101"/>
      <c r="S152" s="101"/>
      <c r="T152" s="101"/>
      <c r="U152" s="90"/>
      <c r="V152" s="90"/>
      <c r="W152" s="95"/>
      <c r="X152" s="91"/>
      <c r="Y152" s="92"/>
      <c r="Z152" s="92"/>
      <c r="AA152" s="92"/>
      <c r="AB152" s="104"/>
      <c r="AC152" s="20"/>
      <c r="AD152" s="20"/>
      <c r="AE152" s="20"/>
      <c r="AF152" s="20"/>
      <c r="AG152" s="20"/>
      <c r="AH152" s="102"/>
      <c r="AI152" s="102"/>
      <c r="AJ152" s="102"/>
      <c r="AK152" s="102"/>
      <c r="AL152" s="102"/>
      <c r="AM152" s="102"/>
      <c r="AN152" s="102"/>
      <c r="AO152" s="102"/>
      <c r="AP152" s="102"/>
      <c r="AQ152" s="102"/>
      <c r="AR152" s="102"/>
      <c r="AS152" s="102"/>
      <c r="AT152" s="102"/>
      <c r="AU152" s="102"/>
      <c r="AV152" s="102"/>
      <c r="AW152" s="102"/>
      <c r="AX152" s="102"/>
      <c r="AY152" s="102"/>
      <c r="AZ152" s="102"/>
      <c r="BA152" s="102"/>
      <c r="BB152" s="102"/>
      <c r="BC152" s="102"/>
    </row>
    <row r="153" spans="1:55" s="103" customFormat="1" ht="18.75" customHeight="1" x14ac:dyDescent="0.2">
      <c r="A153" s="17" t="s">
        <v>212</v>
      </c>
      <c r="B153" s="216" t="s">
        <v>213</v>
      </c>
      <c r="C153" s="6"/>
      <c r="D153" s="5"/>
      <c r="E153" s="5"/>
      <c r="F153" s="282"/>
      <c r="G153" s="250">
        <f>G154+G155</f>
        <v>2</v>
      </c>
      <c r="H153" s="213">
        <f t="shared" si="22"/>
        <v>60</v>
      </c>
      <c r="I153" s="40">
        <f>J153+K153+L153</f>
        <v>35</v>
      </c>
      <c r="J153" s="40"/>
      <c r="K153" s="40"/>
      <c r="L153" s="5">
        <f>L154+L155</f>
        <v>35</v>
      </c>
      <c r="M153" s="100">
        <f>H153-I153</f>
        <v>25</v>
      </c>
      <c r="N153" s="291"/>
      <c r="O153" s="88"/>
      <c r="P153" s="234"/>
      <c r="Q153" s="274"/>
      <c r="R153" s="101"/>
      <c r="S153" s="101"/>
      <c r="T153" s="101"/>
      <c r="U153" s="90"/>
      <c r="V153" s="90"/>
      <c r="W153" s="95"/>
      <c r="X153" s="91"/>
      <c r="Y153" s="92"/>
      <c r="Z153" s="92"/>
      <c r="AA153" s="92"/>
      <c r="AB153" s="92"/>
      <c r="AC153" s="20"/>
      <c r="AD153" s="20"/>
      <c r="AE153" s="20"/>
      <c r="AF153" s="20"/>
      <c r="AG153" s="20"/>
      <c r="AH153" s="102"/>
      <c r="AI153" s="102"/>
      <c r="AJ153" s="102"/>
      <c r="AK153" s="102"/>
      <c r="AL153" s="102"/>
      <c r="AM153" s="102"/>
      <c r="AN153" s="102"/>
      <c r="AO153" s="102"/>
      <c r="AP153" s="102"/>
      <c r="AQ153" s="102"/>
      <c r="AR153" s="102"/>
      <c r="AS153" s="102"/>
      <c r="AT153" s="102"/>
      <c r="AU153" s="102"/>
      <c r="AV153" s="102"/>
      <c r="AW153" s="102"/>
      <c r="AX153" s="102"/>
      <c r="AY153" s="102"/>
      <c r="AZ153" s="102"/>
      <c r="BA153" s="102"/>
      <c r="BB153" s="102"/>
      <c r="BC153" s="102"/>
    </row>
    <row r="154" spans="1:55" s="92" customFormat="1" ht="18" customHeight="1" x14ac:dyDescent="0.25">
      <c r="A154" s="17" t="s">
        <v>214</v>
      </c>
      <c r="B154" s="216" t="s">
        <v>213</v>
      </c>
      <c r="C154" s="314"/>
      <c r="D154" s="315"/>
      <c r="E154" s="315"/>
      <c r="F154" s="283"/>
      <c r="G154" s="286">
        <v>1</v>
      </c>
      <c r="H154" s="213">
        <f t="shared" si="22"/>
        <v>30</v>
      </c>
      <c r="I154" s="5">
        <f>SUM(J154:L154)</f>
        <v>15</v>
      </c>
      <c r="J154" s="106"/>
      <c r="K154" s="106"/>
      <c r="L154" s="106">
        <v>15</v>
      </c>
      <c r="M154" s="111">
        <f>H154-I154</f>
        <v>15</v>
      </c>
      <c r="N154" s="269">
        <v>1</v>
      </c>
      <c r="O154" s="106"/>
      <c r="P154" s="270"/>
      <c r="Q154" s="275"/>
      <c r="R154" s="107"/>
      <c r="S154" s="107"/>
      <c r="T154" s="107"/>
      <c r="U154" s="108"/>
      <c r="V154" s="109"/>
      <c r="W154" s="109"/>
      <c r="AH154" s="92" t="e">
        <f>#REF!*#REF!-G154</f>
        <v>#REF!</v>
      </c>
      <c r="AI154" s="92" t="e">
        <f>#REF!*#REF!-G154</f>
        <v>#REF!</v>
      </c>
      <c r="AJ154" s="92" t="e">
        <f>#REF!*#REF!-G154</f>
        <v>#REF!</v>
      </c>
      <c r="AK154" s="92" t="e">
        <f>#REF!*#REF!-G154</f>
        <v>#REF!</v>
      </c>
      <c r="AM154" s="95">
        <v>66</v>
      </c>
      <c r="AN154" s="91" t="e">
        <f>M154*36-#REF!</f>
        <v>#REF!</v>
      </c>
      <c r="AO154" s="92" t="e">
        <f>#REF!/3</f>
        <v>#REF!</v>
      </c>
      <c r="AP154" s="92" t="e">
        <f>#REF!-AO154</f>
        <v>#REF!</v>
      </c>
      <c r="AQ154" s="92" t="e">
        <f>AO154*2</f>
        <v>#REF!</v>
      </c>
      <c r="AR154" s="92" t="e">
        <f>AQ154-#REF!</f>
        <v>#REF!</v>
      </c>
      <c r="AS154" s="20">
        <f>H154</f>
        <v>30</v>
      </c>
      <c r="AT154" s="20">
        <f>AS154/3</f>
        <v>10</v>
      </c>
      <c r="AU154" s="20">
        <f>I154</f>
        <v>15</v>
      </c>
      <c r="AV154" s="20">
        <f>AS154/3*2</f>
        <v>20</v>
      </c>
      <c r="AW154" s="20">
        <f>AU154</f>
        <v>15</v>
      </c>
      <c r="AX154" s="110"/>
    </row>
    <row r="155" spans="1:55" s="92" customFormat="1" ht="20.25" customHeight="1" thickBot="1" x14ac:dyDescent="0.3">
      <c r="A155" s="144" t="s">
        <v>215</v>
      </c>
      <c r="B155" s="295" t="s">
        <v>213</v>
      </c>
      <c r="C155" s="316"/>
      <c r="D155" s="317"/>
      <c r="E155" s="317">
        <v>2</v>
      </c>
      <c r="F155" s="296"/>
      <c r="G155" s="297">
        <v>1</v>
      </c>
      <c r="H155" s="298">
        <f>G155*30</f>
        <v>30</v>
      </c>
      <c r="I155" s="196">
        <v>10</v>
      </c>
      <c r="J155" s="299"/>
      <c r="K155" s="299"/>
      <c r="L155" s="299">
        <v>20</v>
      </c>
      <c r="M155" s="300">
        <f>H155-I155</f>
        <v>20</v>
      </c>
      <c r="N155" s="301"/>
      <c r="O155" s="299">
        <v>1</v>
      </c>
      <c r="P155" s="302"/>
      <c r="Q155" s="303"/>
      <c r="R155" s="107"/>
      <c r="S155" s="107"/>
      <c r="T155" s="107"/>
      <c r="U155" s="108"/>
      <c r="V155" s="109"/>
      <c r="W155" s="109"/>
      <c r="AM155" s="95"/>
      <c r="AN155" s="91"/>
      <c r="AS155" s="20"/>
      <c r="AT155" s="20"/>
      <c r="AU155" s="20"/>
      <c r="AV155" s="20"/>
      <c r="AW155" s="20"/>
      <c r="AX155" s="110"/>
    </row>
    <row r="156" spans="1:55" s="92" customFormat="1" ht="21.75" customHeight="1" thickBot="1" x14ac:dyDescent="0.25">
      <c r="A156" s="2021"/>
      <c r="B156" s="2022"/>
      <c r="C156" s="312"/>
      <c r="D156" s="304"/>
      <c r="E156" s="304"/>
      <c r="F156" s="313"/>
      <c r="G156" s="334">
        <f>G144+G147+G150</f>
        <v>17</v>
      </c>
      <c r="H156" s="333">
        <f t="shared" ref="H156:M156" si="30">H144+H147+H150</f>
        <v>510</v>
      </c>
      <c r="I156" s="305">
        <f t="shared" si="30"/>
        <v>185</v>
      </c>
      <c r="J156" s="305">
        <f t="shared" si="30"/>
        <v>115</v>
      </c>
      <c r="K156" s="305">
        <f t="shared" si="30"/>
        <v>10</v>
      </c>
      <c r="L156" s="305">
        <f t="shared" si="30"/>
        <v>60</v>
      </c>
      <c r="M156" s="309">
        <f t="shared" si="30"/>
        <v>325</v>
      </c>
      <c r="N156" s="308"/>
      <c r="O156" s="306"/>
      <c r="P156" s="310"/>
      <c r="Q156" s="311"/>
      <c r="R156" s="107"/>
      <c r="S156" s="107"/>
      <c r="T156" s="107"/>
      <c r="U156" s="108"/>
      <c r="V156" s="109"/>
      <c r="W156" s="109"/>
      <c r="AM156" s="95"/>
      <c r="AN156" s="91"/>
      <c r="AS156" s="20"/>
      <c r="AT156" s="20"/>
      <c r="AU156" s="20"/>
      <c r="AV156" s="20"/>
      <c r="AW156" s="20"/>
      <c r="AX156" s="110"/>
    </row>
    <row r="157" spans="1:55" ht="19.5" thickBot="1" x14ac:dyDescent="0.25">
      <c r="A157" s="2003" t="s">
        <v>268</v>
      </c>
      <c r="B157" s="2004"/>
      <c r="C157" s="2004"/>
      <c r="D157" s="2004"/>
      <c r="E157" s="2004"/>
      <c r="F157" s="2004"/>
      <c r="G157" s="2004"/>
      <c r="H157" s="2004"/>
      <c r="I157" s="2004"/>
      <c r="J157" s="2004"/>
      <c r="K157" s="2004"/>
      <c r="L157" s="2004"/>
      <c r="M157" s="2004"/>
      <c r="N157" s="2004"/>
      <c r="O157" s="2004"/>
      <c r="P157" s="2004"/>
      <c r="Q157" s="2005"/>
      <c r="S157" s="21"/>
      <c r="T157" s="21"/>
      <c r="U157" s="21"/>
    </row>
    <row r="158" spans="1:55" ht="19.5" customHeight="1" x14ac:dyDescent="0.2">
      <c r="A158" s="37" t="s">
        <v>112</v>
      </c>
      <c r="B158" s="729" t="s">
        <v>116</v>
      </c>
      <c r="C158" s="730"/>
      <c r="D158" s="4">
        <v>1</v>
      </c>
      <c r="E158" s="731"/>
      <c r="F158" s="732"/>
      <c r="G158" s="733">
        <v>3</v>
      </c>
      <c r="H158" s="494">
        <f>G158*30</f>
        <v>90</v>
      </c>
      <c r="I158" s="734"/>
      <c r="J158" s="734"/>
      <c r="K158" s="734"/>
      <c r="L158" s="734"/>
      <c r="M158" s="732"/>
      <c r="N158" s="735"/>
      <c r="O158" s="734"/>
      <c r="P158" s="732"/>
      <c r="Q158" s="736"/>
      <c r="S158" s="21"/>
      <c r="T158" s="21"/>
      <c r="U158" s="21"/>
    </row>
    <row r="159" spans="1:55" ht="19.5" customHeight="1" x14ac:dyDescent="0.2">
      <c r="A159" s="17" t="s">
        <v>113</v>
      </c>
      <c r="B159" s="737" t="s">
        <v>66</v>
      </c>
      <c r="C159" s="6"/>
      <c r="D159" s="5">
        <v>4</v>
      </c>
      <c r="E159" s="5"/>
      <c r="F159" s="7"/>
      <c r="G159" s="610">
        <v>6</v>
      </c>
      <c r="H159" s="501">
        <f>G159*30</f>
        <v>180</v>
      </c>
      <c r="I159" s="466"/>
      <c r="J159" s="466"/>
      <c r="K159" s="466"/>
      <c r="L159" s="459"/>
      <c r="M159" s="8"/>
      <c r="N159" s="13"/>
      <c r="O159" s="459"/>
      <c r="P159" s="8"/>
      <c r="Q159" s="738"/>
      <c r="S159" s="23"/>
      <c r="T159" s="23"/>
      <c r="U159" s="22"/>
    </row>
    <row r="160" spans="1:55" ht="20.25" customHeight="1" thickBot="1" x14ac:dyDescent="0.25">
      <c r="A160" s="42" t="s">
        <v>65</v>
      </c>
      <c r="B160" s="739" t="s">
        <v>67</v>
      </c>
      <c r="C160" s="9"/>
      <c r="D160" s="10">
        <v>4</v>
      </c>
      <c r="E160" s="10"/>
      <c r="F160" s="33"/>
      <c r="G160" s="687">
        <v>21</v>
      </c>
      <c r="H160" s="501">
        <f>G160*30</f>
        <v>630</v>
      </c>
      <c r="I160" s="10"/>
      <c r="J160" s="10"/>
      <c r="K160" s="10"/>
      <c r="L160" s="10"/>
      <c r="M160" s="33"/>
      <c r="N160" s="9"/>
      <c r="O160" s="10"/>
      <c r="P160" s="33"/>
      <c r="Q160" s="740"/>
      <c r="S160" s="22"/>
      <c r="T160" s="22"/>
      <c r="U160" s="22"/>
    </row>
    <row r="161" spans="1:21" ht="21.75" customHeight="1" thickBot="1" x14ac:dyDescent="0.25">
      <c r="A161" s="2091" t="s">
        <v>125</v>
      </c>
      <c r="B161" s="2132"/>
      <c r="C161" s="14"/>
      <c r="D161" s="15"/>
      <c r="E161" s="15"/>
      <c r="F161" s="593"/>
      <c r="G161" s="741">
        <f>G158+G159+G160</f>
        <v>30</v>
      </c>
      <c r="H161" s="742">
        <f>H158+H159+H160</f>
        <v>900</v>
      </c>
      <c r="I161" s="15"/>
      <c r="J161" s="15"/>
      <c r="K161" s="15"/>
      <c r="L161" s="32"/>
      <c r="M161" s="32"/>
      <c r="N161" s="14"/>
      <c r="O161" s="15"/>
      <c r="P161" s="593"/>
      <c r="Q161" s="429"/>
      <c r="S161" s="24"/>
      <c r="T161" s="24"/>
      <c r="U161" s="26"/>
    </row>
    <row r="162" spans="1:21" ht="18.75" customHeight="1" thickBot="1" x14ac:dyDescent="0.25">
      <c r="A162" s="2003" t="s">
        <v>269</v>
      </c>
      <c r="B162" s="2004"/>
      <c r="C162" s="2004"/>
      <c r="D162" s="2004"/>
      <c r="E162" s="2004"/>
      <c r="F162" s="2004"/>
      <c r="G162" s="2004"/>
      <c r="H162" s="2004"/>
      <c r="I162" s="2004"/>
      <c r="J162" s="2004"/>
      <c r="K162" s="2004"/>
      <c r="L162" s="2004"/>
      <c r="M162" s="2004"/>
      <c r="N162" s="2046"/>
      <c r="O162" s="2046"/>
      <c r="P162" s="2046"/>
      <c r="Q162" s="2005"/>
      <c r="R162" s="21"/>
      <c r="S162" s="21"/>
      <c r="T162" s="21"/>
    </row>
    <row r="163" spans="1:21" ht="19.5" customHeight="1" thickBot="1" x14ac:dyDescent="0.25">
      <c r="A163" s="626" t="s">
        <v>68</v>
      </c>
      <c r="B163" s="743" t="s">
        <v>22</v>
      </c>
      <c r="C163" s="479">
        <v>4</v>
      </c>
      <c r="D163" s="744"/>
      <c r="E163" s="744"/>
      <c r="F163" s="745"/>
      <c r="G163" s="596">
        <v>3</v>
      </c>
      <c r="H163" s="746">
        <f>G163*30</f>
        <v>90</v>
      </c>
      <c r="I163" s="747"/>
      <c r="J163" s="747"/>
      <c r="K163" s="747"/>
      <c r="L163" s="526"/>
      <c r="M163" s="527"/>
      <c r="N163" s="748"/>
      <c r="O163" s="749"/>
      <c r="P163" s="750"/>
      <c r="Q163" s="751"/>
      <c r="R163" s="22"/>
      <c r="S163" s="22"/>
      <c r="T163" s="22"/>
    </row>
    <row r="164" spans="1:21" ht="21" customHeight="1" thickBot="1" x14ac:dyDescent="0.25">
      <c r="A164" s="2091" t="s">
        <v>126</v>
      </c>
      <c r="B164" s="2092"/>
      <c r="C164" s="479"/>
      <c r="D164" s="15"/>
      <c r="E164" s="15"/>
      <c r="F164" s="593"/>
      <c r="G164" s="596">
        <f>G163</f>
        <v>3</v>
      </c>
      <c r="H164" s="752">
        <f>H163</f>
        <v>90</v>
      </c>
      <c r="I164" s="753"/>
      <c r="J164" s="753"/>
      <c r="K164" s="753"/>
      <c r="L164" s="754"/>
      <c r="M164" s="755"/>
      <c r="N164" s="479"/>
      <c r="O164" s="523"/>
      <c r="P164" s="726"/>
      <c r="Q164" s="751"/>
      <c r="R164" s="22"/>
      <c r="S164" s="22"/>
      <c r="T164" s="22"/>
    </row>
    <row r="165" spans="1:21" ht="21" customHeight="1" thickBot="1" x14ac:dyDescent="0.25">
      <c r="A165" s="2003"/>
      <c r="B165" s="2048"/>
      <c r="C165" s="2048"/>
      <c r="D165" s="2048"/>
      <c r="E165" s="2048"/>
      <c r="F165" s="2048"/>
      <c r="G165" s="2048"/>
      <c r="H165" s="2048"/>
      <c r="I165" s="2048"/>
      <c r="J165" s="2048"/>
      <c r="K165" s="2048"/>
      <c r="L165" s="2048"/>
      <c r="M165" s="2048"/>
      <c r="N165" s="2048"/>
      <c r="O165" s="2048"/>
      <c r="P165" s="2048"/>
      <c r="Q165" s="2049"/>
      <c r="R165" s="22"/>
      <c r="S165" s="22"/>
      <c r="T165" s="22"/>
    </row>
    <row r="166" spans="1:21" ht="21" customHeight="1" thickBot="1" x14ac:dyDescent="0.25">
      <c r="A166" s="2003" t="s">
        <v>266</v>
      </c>
      <c r="B166" s="2048"/>
      <c r="C166" s="2048"/>
      <c r="D166" s="2048"/>
      <c r="E166" s="2048"/>
      <c r="F166" s="2048"/>
      <c r="G166" s="2048"/>
      <c r="H166" s="2048"/>
      <c r="I166" s="2048"/>
      <c r="J166" s="2048"/>
      <c r="K166" s="2048"/>
      <c r="L166" s="2048"/>
      <c r="M166" s="2048"/>
      <c r="N166" s="2048"/>
      <c r="O166" s="2048"/>
      <c r="P166" s="2048"/>
      <c r="Q166" s="2049"/>
      <c r="R166" s="22"/>
      <c r="S166" s="22"/>
      <c r="T166" s="22"/>
    </row>
    <row r="167" spans="1:21" ht="18.75" customHeight="1" thickBot="1" x14ac:dyDescent="0.25">
      <c r="A167" s="2013" t="s">
        <v>288</v>
      </c>
      <c r="B167" s="2014"/>
      <c r="C167" s="2014"/>
      <c r="D167" s="2014"/>
      <c r="E167" s="2014"/>
      <c r="F167" s="2015"/>
      <c r="G167" s="596">
        <f>G31+G38+G53+G67+G161+G164</f>
        <v>91.5</v>
      </c>
      <c r="H167" s="712">
        <f t="shared" ref="H167:P167" si="31">H31+H38+H53+H67+H161+H164</f>
        <v>2745</v>
      </c>
      <c r="I167" s="645">
        <f t="shared" si="31"/>
        <v>613</v>
      </c>
      <c r="J167" s="645">
        <f t="shared" si="31"/>
        <v>311</v>
      </c>
      <c r="K167" s="645">
        <f t="shared" si="31"/>
        <v>129</v>
      </c>
      <c r="L167" s="645">
        <f t="shared" si="31"/>
        <v>173</v>
      </c>
      <c r="M167" s="713">
        <f t="shared" si="31"/>
        <v>1142</v>
      </c>
      <c r="N167" s="592">
        <f t="shared" si="31"/>
        <v>18.5</v>
      </c>
      <c r="O167" s="756">
        <f t="shared" si="31"/>
        <v>17.5</v>
      </c>
      <c r="P167" s="713">
        <f t="shared" si="31"/>
        <v>18</v>
      </c>
      <c r="Q167" s="596"/>
      <c r="R167" s="24"/>
      <c r="S167" s="24"/>
      <c r="T167" s="24"/>
    </row>
    <row r="168" spans="1:21" ht="18.75" customHeight="1" thickBot="1" x14ac:dyDescent="0.25">
      <c r="A168" s="2016" t="s">
        <v>289</v>
      </c>
      <c r="B168" s="2017"/>
      <c r="C168" s="2017"/>
      <c r="D168" s="2017"/>
      <c r="E168" s="2017"/>
      <c r="F168" s="2018"/>
      <c r="G168" s="675">
        <f>G32+G38+G53+G67+G161+G164</f>
        <v>91.5</v>
      </c>
      <c r="H168" s="712">
        <f t="shared" ref="H168:P168" si="32">H32+H38+H53+H67+H161+H164</f>
        <v>2745</v>
      </c>
      <c r="I168" s="645">
        <f t="shared" si="32"/>
        <v>603</v>
      </c>
      <c r="J168" s="645">
        <f t="shared" si="32"/>
        <v>359</v>
      </c>
      <c r="K168" s="645">
        <f t="shared" si="32"/>
        <v>129</v>
      </c>
      <c r="L168" s="645">
        <f t="shared" si="32"/>
        <v>115</v>
      </c>
      <c r="M168" s="713">
        <f t="shared" si="32"/>
        <v>1152</v>
      </c>
      <c r="N168" s="712">
        <f t="shared" si="32"/>
        <v>18</v>
      </c>
      <c r="O168" s="756">
        <f t="shared" si="32"/>
        <v>17.5</v>
      </c>
      <c r="P168" s="713">
        <f t="shared" si="32"/>
        <v>18</v>
      </c>
      <c r="Q168" s="675"/>
      <c r="R168" s="24"/>
      <c r="S168" s="24"/>
      <c r="T168" s="24"/>
    </row>
    <row r="169" spans="1:21" ht="21" customHeight="1" thickBot="1" x14ac:dyDescent="0.25">
      <c r="A169" s="2006" t="s">
        <v>290</v>
      </c>
      <c r="B169" s="2007"/>
      <c r="C169" s="2007"/>
      <c r="D169" s="2007"/>
      <c r="E169" s="2007"/>
      <c r="F169" s="2007"/>
      <c r="G169" s="2007"/>
      <c r="H169" s="2007"/>
      <c r="I169" s="2007"/>
      <c r="J169" s="2007"/>
      <c r="K169" s="2007"/>
      <c r="L169" s="2007"/>
      <c r="M169" s="2007"/>
      <c r="N169" s="712">
        <v>4</v>
      </c>
      <c r="O169" s="645">
        <v>1</v>
      </c>
      <c r="P169" s="713">
        <v>4</v>
      </c>
      <c r="Q169" s="757"/>
      <c r="R169" s="30"/>
      <c r="S169" s="30"/>
      <c r="T169" s="30"/>
    </row>
    <row r="170" spans="1:21" ht="20.25" customHeight="1" thickBot="1" x14ac:dyDescent="0.25">
      <c r="A170" s="2006" t="s">
        <v>291</v>
      </c>
      <c r="B170" s="2007"/>
      <c r="C170" s="2007"/>
      <c r="D170" s="2007"/>
      <c r="E170" s="2007"/>
      <c r="F170" s="2007"/>
      <c r="G170" s="2007"/>
      <c r="H170" s="2007"/>
      <c r="I170" s="2007"/>
      <c r="J170" s="2007"/>
      <c r="K170" s="2007"/>
      <c r="L170" s="2007"/>
      <c r="M170" s="2007"/>
      <c r="N170" s="712">
        <v>4</v>
      </c>
      <c r="O170" s="645">
        <v>1</v>
      </c>
      <c r="P170" s="713">
        <v>3</v>
      </c>
      <c r="Q170" s="757"/>
      <c r="R170" s="30"/>
      <c r="S170" s="30"/>
      <c r="T170" s="30"/>
    </row>
    <row r="171" spans="1:21" ht="23.25" customHeight="1" thickBot="1" x14ac:dyDescent="0.25">
      <c r="A171" s="2006" t="s">
        <v>293</v>
      </c>
      <c r="B171" s="2007"/>
      <c r="C171" s="2007"/>
      <c r="D171" s="2007"/>
      <c r="E171" s="2007"/>
      <c r="F171" s="2007"/>
      <c r="G171" s="2007"/>
      <c r="H171" s="2007"/>
      <c r="I171" s="2007"/>
      <c r="J171" s="2007"/>
      <c r="K171" s="2007"/>
      <c r="L171" s="2007"/>
      <c r="M171" s="2007"/>
      <c r="N171" s="712">
        <v>4</v>
      </c>
      <c r="O171" s="645">
        <v>1</v>
      </c>
      <c r="P171" s="713" t="s">
        <v>294</v>
      </c>
      <c r="Q171" s="429">
        <v>1</v>
      </c>
      <c r="R171" s="2152"/>
      <c r="S171" s="2152"/>
      <c r="T171" s="1917"/>
    </row>
    <row r="172" spans="1:21" ht="21" customHeight="1" thickBot="1" x14ac:dyDescent="0.25">
      <c r="A172" s="2006" t="s">
        <v>292</v>
      </c>
      <c r="B172" s="2007"/>
      <c r="C172" s="2007"/>
      <c r="D172" s="2007"/>
      <c r="E172" s="2007"/>
      <c r="F172" s="2007"/>
      <c r="G172" s="2007"/>
      <c r="H172" s="2007"/>
      <c r="I172" s="2007"/>
      <c r="J172" s="2007"/>
      <c r="K172" s="2007"/>
      <c r="L172" s="2007"/>
      <c r="M172" s="2007"/>
      <c r="N172" s="712">
        <v>4</v>
      </c>
      <c r="O172" s="645">
        <v>2</v>
      </c>
      <c r="P172" s="713" t="s">
        <v>295</v>
      </c>
      <c r="Q172" s="429">
        <v>1</v>
      </c>
      <c r="R172" s="134"/>
      <c r="S172" s="134"/>
      <c r="T172" s="22"/>
    </row>
    <row r="173" spans="1:21" ht="19.5" thickBot="1" x14ac:dyDescent="0.25">
      <c r="A173" s="2006" t="s">
        <v>73</v>
      </c>
      <c r="B173" s="2007"/>
      <c r="C173" s="2007"/>
      <c r="D173" s="2007"/>
      <c r="E173" s="2007"/>
      <c r="F173" s="2007"/>
      <c r="G173" s="2007"/>
      <c r="H173" s="2007"/>
      <c r="I173" s="2007"/>
      <c r="J173" s="2007"/>
      <c r="K173" s="2007"/>
      <c r="L173" s="2007"/>
      <c r="M173" s="2007"/>
      <c r="N173" s="712">
        <v>1</v>
      </c>
      <c r="O173" s="645"/>
      <c r="P173" s="713"/>
      <c r="Q173" s="758"/>
      <c r="R173" s="31"/>
      <c r="S173" s="31"/>
      <c r="T173" s="31"/>
    </row>
    <row r="174" spans="1:21" ht="21" customHeight="1" thickBot="1" x14ac:dyDescent="0.25">
      <c r="A174" s="2006" t="s">
        <v>74</v>
      </c>
      <c r="B174" s="2007"/>
      <c r="C174" s="2007"/>
      <c r="D174" s="2007"/>
      <c r="E174" s="2007"/>
      <c r="F174" s="2007"/>
      <c r="G174" s="2007"/>
      <c r="H174" s="2007"/>
      <c r="I174" s="2007"/>
      <c r="J174" s="2007"/>
      <c r="K174" s="2007"/>
      <c r="L174" s="2007"/>
      <c r="M174" s="2007"/>
      <c r="N174" s="712"/>
      <c r="O174" s="645">
        <v>1</v>
      </c>
      <c r="P174" s="713"/>
      <c r="Q174" s="758"/>
      <c r="R174" s="22"/>
      <c r="S174" s="22"/>
      <c r="T174" s="22"/>
    </row>
    <row r="175" spans="1:21" ht="16.5" thickBot="1" x14ac:dyDescent="0.3">
      <c r="A175" s="147"/>
      <c r="B175" s="2008"/>
      <c r="C175" s="2009"/>
      <c r="D175" s="2009"/>
      <c r="E175" s="2009"/>
      <c r="F175" s="2009"/>
      <c r="G175" s="147"/>
      <c r="H175" s="147"/>
      <c r="I175" s="147"/>
      <c r="J175" s="147"/>
      <c r="K175" s="147"/>
      <c r="L175" s="147"/>
      <c r="M175" s="148"/>
      <c r="N175" s="2023">
        <f>G14+G15+G16+G26+G28+G29+G36+G37+G44+G45+G47+G48+G49+G51+G52+G56+G57+G58+G59+G60+G158</f>
        <v>61.5</v>
      </c>
      <c r="O175" s="2024"/>
      <c r="P175" s="2025"/>
      <c r="Q175" s="759">
        <f>G159+G160+G163</f>
        <v>30</v>
      </c>
      <c r="R175" s="18"/>
      <c r="S175" s="18"/>
      <c r="T175" s="18"/>
    </row>
    <row r="176" spans="1:21" ht="16.5" thickBot="1" x14ac:dyDescent="0.3">
      <c r="A176" s="149"/>
      <c r="B176" s="61"/>
      <c r="C176" s="62"/>
      <c r="D176" s="62"/>
      <c r="E176" s="62"/>
      <c r="F176" s="62"/>
      <c r="G176" s="60"/>
      <c r="H176" s="60"/>
      <c r="I176" s="60"/>
      <c r="J176" s="60"/>
      <c r="K176" s="60"/>
      <c r="L176" s="60"/>
      <c r="M176" s="60"/>
      <c r="N176" s="150"/>
      <c r="O176" s="151"/>
      <c r="P176" s="151"/>
      <c r="Q176" s="152"/>
      <c r="R176" s="18"/>
      <c r="S176" s="18"/>
      <c r="T176" s="18"/>
    </row>
    <row r="177" spans="1:20" ht="21" customHeight="1" thickBot="1" x14ac:dyDescent="0.25">
      <c r="A177" s="2010" t="s">
        <v>267</v>
      </c>
      <c r="B177" s="2011"/>
      <c r="C177" s="2011"/>
      <c r="D177" s="2011"/>
      <c r="E177" s="2011"/>
      <c r="F177" s="2011"/>
      <c r="G177" s="2011"/>
      <c r="H177" s="2011"/>
      <c r="I177" s="2011"/>
      <c r="J177" s="2011"/>
      <c r="K177" s="2011"/>
      <c r="L177" s="2011"/>
      <c r="M177" s="2011"/>
      <c r="N177" s="2011"/>
      <c r="O177" s="2011"/>
      <c r="P177" s="2011"/>
      <c r="Q177" s="2012"/>
      <c r="R177" s="18"/>
      <c r="S177" s="18"/>
      <c r="T177" s="18"/>
    </row>
    <row r="178" spans="1:20" ht="18.75" customHeight="1" thickBot="1" x14ac:dyDescent="0.25">
      <c r="A178" s="2013" t="s">
        <v>288</v>
      </c>
      <c r="B178" s="2014"/>
      <c r="C178" s="2014"/>
      <c r="D178" s="2014"/>
      <c r="E178" s="2014"/>
      <c r="F178" s="2015"/>
      <c r="G178" s="596">
        <f>G31+G38+G53+G81+G161+G164</f>
        <v>91.5</v>
      </c>
      <c r="H178" s="760">
        <f t="shared" ref="H178:P178" si="33">H31+H38+H53+H81+H161+H164</f>
        <v>2745</v>
      </c>
      <c r="I178" s="760">
        <f t="shared" si="33"/>
        <v>613</v>
      </c>
      <c r="J178" s="760">
        <f t="shared" si="33"/>
        <v>311</v>
      </c>
      <c r="K178" s="760">
        <f t="shared" si="33"/>
        <v>144</v>
      </c>
      <c r="L178" s="760">
        <f t="shared" si="33"/>
        <v>158</v>
      </c>
      <c r="M178" s="760">
        <f t="shared" si="33"/>
        <v>1142</v>
      </c>
      <c r="N178" s="592">
        <f t="shared" si="33"/>
        <v>18.5</v>
      </c>
      <c r="O178" s="756">
        <f t="shared" si="33"/>
        <v>17.5</v>
      </c>
      <c r="P178" s="713">
        <f t="shared" si="33"/>
        <v>18</v>
      </c>
      <c r="Q178" s="596"/>
      <c r="R178" s="18"/>
      <c r="S178" s="18"/>
      <c r="T178" s="18"/>
    </row>
    <row r="179" spans="1:20" ht="18.75" customHeight="1" thickBot="1" x14ac:dyDescent="0.25">
      <c r="A179" s="2016" t="s">
        <v>289</v>
      </c>
      <c r="B179" s="2017"/>
      <c r="C179" s="2017"/>
      <c r="D179" s="2017"/>
      <c r="E179" s="2017"/>
      <c r="F179" s="2018"/>
      <c r="G179" s="675">
        <f>G32+G38+G53+G81+G161+G164</f>
        <v>91.5</v>
      </c>
      <c r="H179" s="761">
        <f t="shared" ref="H179:P179" si="34">H32+H38+H53+H81+H161+H164</f>
        <v>2745</v>
      </c>
      <c r="I179" s="761">
        <f t="shared" si="34"/>
        <v>603</v>
      </c>
      <c r="J179" s="761">
        <f t="shared" si="34"/>
        <v>359</v>
      </c>
      <c r="K179" s="761">
        <f t="shared" si="34"/>
        <v>144</v>
      </c>
      <c r="L179" s="761">
        <f t="shared" si="34"/>
        <v>100</v>
      </c>
      <c r="M179" s="761">
        <f t="shared" si="34"/>
        <v>1152</v>
      </c>
      <c r="N179" s="712">
        <f t="shared" si="34"/>
        <v>18</v>
      </c>
      <c r="O179" s="756">
        <f t="shared" si="34"/>
        <v>17.5</v>
      </c>
      <c r="P179" s="713">
        <f t="shared" si="34"/>
        <v>18</v>
      </c>
      <c r="Q179" s="675"/>
      <c r="R179" s="18"/>
      <c r="S179" s="18"/>
      <c r="T179" s="18"/>
    </row>
    <row r="180" spans="1:20" ht="21" customHeight="1" thickBot="1" x14ac:dyDescent="0.25">
      <c r="A180" s="2006" t="s">
        <v>290</v>
      </c>
      <c r="B180" s="2007"/>
      <c r="C180" s="2007"/>
      <c r="D180" s="2007"/>
      <c r="E180" s="2007"/>
      <c r="F180" s="2007"/>
      <c r="G180" s="2007"/>
      <c r="H180" s="2007"/>
      <c r="I180" s="2007"/>
      <c r="J180" s="2007"/>
      <c r="K180" s="2007"/>
      <c r="L180" s="2007"/>
      <c r="M180" s="2007"/>
      <c r="N180" s="712">
        <v>4</v>
      </c>
      <c r="O180" s="645">
        <v>1</v>
      </c>
      <c r="P180" s="713">
        <v>4</v>
      </c>
      <c r="Q180" s="757"/>
      <c r="R180" s="18"/>
      <c r="S180" s="18"/>
      <c r="T180" s="18"/>
    </row>
    <row r="181" spans="1:20" ht="20.25" customHeight="1" thickBot="1" x14ac:dyDescent="0.25">
      <c r="A181" s="2006" t="s">
        <v>291</v>
      </c>
      <c r="B181" s="2007"/>
      <c r="C181" s="2007"/>
      <c r="D181" s="2007"/>
      <c r="E181" s="2007"/>
      <c r="F181" s="2007"/>
      <c r="G181" s="2007"/>
      <c r="H181" s="2007"/>
      <c r="I181" s="2007"/>
      <c r="J181" s="2007"/>
      <c r="K181" s="2007"/>
      <c r="L181" s="2007"/>
      <c r="M181" s="2007"/>
      <c r="N181" s="712">
        <v>4</v>
      </c>
      <c r="O181" s="645">
        <v>1</v>
      </c>
      <c r="P181" s="713">
        <v>3</v>
      </c>
      <c r="Q181" s="757"/>
      <c r="R181" s="18"/>
      <c r="S181" s="18"/>
      <c r="T181" s="18"/>
    </row>
    <row r="182" spans="1:20" ht="20.25" customHeight="1" thickBot="1" x14ac:dyDescent="0.25">
      <c r="A182" s="2006" t="s">
        <v>293</v>
      </c>
      <c r="B182" s="2007"/>
      <c r="C182" s="2007"/>
      <c r="D182" s="2007"/>
      <c r="E182" s="2007"/>
      <c r="F182" s="2007"/>
      <c r="G182" s="2007"/>
      <c r="H182" s="2007"/>
      <c r="I182" s="2007"/>
      <c r="J182" s="2007"/>
      <c r="K182" s="2007"/>
      <c r="L182" s="2007"/>
      <c r="M182" s="2007"/>
      <c r="N182" s="712">
        <v>4</v>
      </c>
      <c r="O182" s="645">
        <v>1</v>
      </c>
      <c r="P182" s="713" t="s">
        <v>294</v>
      </c>
      <c r="Q182" s="429">
        <v>1</v>
      </c>
      <c r="R182" s="18"/>
      <c r="S182" s="18"/>
      <c r="T182" s="18"/>
    </row>
    <row r="183" spans="1:20" ht="19.5" customHeight="1" thickBot="1" x14ac:dyDescent="0.25">
      <c r="A183" s="2006" t="s">
        <v>292</v>
      </c>
      <c r="B183" s="2007"/>
      <c r="C183" s="2007"/>
      <c r="D183" s="2007"/>
      <c r="E183" s="2007"/>
      <c r="F183" s="2007"/>
      <c r="G183" s="2007"/>
      <c r="H183" s="2007"/>
      <c r="I183" s="2007"/>
      <c r="J183" s="2007"/>
      <c r="K183" s="2007"/>
      <c r="L183" s="2007"/>
      <c r="M183" s="2007"/>
      <c r="N183" s="712">
        <v>4</v>
      </c>
      <c r="O183" s="645">
        <v>2</v>
      </c>
      <c r="P183" s="713" t="s">
        <v>295</v>
      </c>
      <c r="Q183" s="429">
        <v>1</v>
      </c>
      <c r="R183" s="18"/>
      <c r="S183" s="18"/>
      <c r="T183" s="18"/>
    </row>
    <row r="184" spans="1:20" ht="20.25" customHeight="1" thickBot="1" x14ac:dyDescent="0.25">
      <c r="A184" s="2006" t="s">
        <v>73</v>
      </c>
      <c r="B184" s="2007"/>
      <c r="C184" s="2007"/>
      <c r="D184" s="2007"/>
      <c r="E184" s="2007"/>
      <c r="F184" s="2007"/>
      <c r="G184" s="2007"/>
      <c r="H184" s="2007"/>
      <c r="I184" s="2007"/>
      <c r="J184" s="2007"/>
      <c r="K184" s="2007"/>
      <c r="L184" s="2007"/>
      <c r="M184" s="2007"/>
      <c r="N184" s="712">
        <v>1</v>
      </c>
      <c r="O184" s="645"/>
      <c r="P184" s="713"/>
      <c r="Q184" s="758"/>
      <c r="R184" s="18"/>
      <c r="S184" s="18"/>
      <c r="T184" s="18"/>
    </row>
    <row r="185" spans="1:20" ht="20.25" customHeight="1" thickBot="1" x14ac:dyDescent="0.25">
      <c r="A185" s="2006" t="s">
        <v>74</v>
      </c>
      <c r="B185" s="2007"/>
      <c r="C185" s="2007"/>
      <c r="D185" s="2007"/>
      <c r="E185" s="2007"/>
      <c r="F185" s="2007"/>
      <c r="G185" s="2007"/>
      <c r="H185" s="2007"/>
      <c r="I185" s="2007"/>
      <c r="J185" s="2007"/>
      <c r="K185" s="2007"/>
      <c r="L185" s="2007"/>
      <c r="M185" s="2007"/>
      <c r="N185" s="712"/>
      <c r="O185" s="645">
        <v>1</v>
      </c>
      <c r="P185" s="713"/>
      <c r="Q185" s="758"/>
      <c r="R185" s="18"/>
      <c r="S185" s="18"/>
      <c r="T185" s="18"/>
    </row>
    <row r="186" spans="1:20" ht="16.5" thickBot="1" x14ac:dyDescent="0.3">
      <c r="A186" s="147"/>
      <c r="B186" s="2008"/>
      <c r="C186" s="2009"/>
      <c r="D186" s="2009"/>
      <c r="E186" s="2009"/>
      <c r="F186" s="2009"/>
      <c r="G186" s="147"/>
      <c r="H186" s="147"/>
      <c r="I186" s="147"/>
      <c r="J186" s="147"/>
      <c r="K186" s="147"/>
      <c r="L186" s="147"/>
      <c r="M186" s="147"/>
      <c r="N186" s="2023">
        <f>G14+G15+G16+G26+G28+G29+G36+G37+G44+G45+G47+G48+G49+G51+G52+G69+G71+G72+G73+G74+G158</f>
        <v>61.5</v>
      </c>
      <c r="O186" s="2024"/>
      <c r="P186" s="2025"/>
      <c r="Q186" s="759">
        <f>G159+G160+G163</f>
        <v>30</v>
      </c>
      <c r="R186" s="18"/>
      <c r="S186" s="18"/>
      <c r="T186" s="18"/>
    </row>
    <row r="187" spans="1:20" ht="16.5" thickBot="1" x14ac:dyDescent="0.3">
      <c r="A187" s="47"/>
      <c r="B187" s="145"/>
      <c r="C187" s="146"/>
      <c r="D187" s="146"/>
      <c r="E187" s="146"/>
      <c r="F187" s="146"/>
      <c r="G187" s="48"/>
      <c r="H187" s="48"/>
      <c r="I187" s="48"/>
      <c r="J187" s="48"/>
      <c r="K187" s="48"/>
      <c r="L187" s="48"/>
      <c r="M187" s="48"/>
      <c r="N187" s="153"/>
      <c r="O187" s="154"/>
      <c r="P187" s="154"/>
      <c r="Q187" s="155"/>
      <c r="R187" s="18"/>
      <c r="S187" s="18"/>
      <c r="T187" s="18"/>
    </row>
    <row r="188" spans="1:20" ht="16.5" thickBot="1" x14ac:dyDescent="0.25">
      <c r="A188" s="2091" t="s">
        <v>128</v>
      </c>
      <c r="B188" s="2092"/>
      <c r="C188" s="14"/>
      <c r="D188" s="15"/>
      <c r="E188" s="15"/>
      <c r="F188" s="32"/>
      <c r="G188" s="53">
        <f>G22+G30+G111+G161+G164</f>
        <v>86.5</v>
      </c>
      <c r="H188" s="81">
        <f>H22+H30+H111+H161+H164</f>
        <v>2490</v>
      </c>
      <c r="I188" s="81"/>
      <c r="J188" s="81"/>
      <c r="K188" s="81"/>
      <c r="L188" s="81"/>
      <c r="M188" s="81"/>
      <c r="N188" s="81">
        <f>N22+N30+N111+N161+N164</f>
        <v>17.5</v>
      </c>
      <c r="O188" s="81">
        <f>O22+O30+O111+O161+O164</f>
        <v>17.5</v>
      </c>
      <c r="P188" s="81">
        <f>P22+P30+P111+P161+P164</f>
        <v>12.5</v>
      </c>
      <c r="Q188" s="81"/>
      <c r="R188" s="18"/>
      <c r="S188" s="18"/>
      <c r="T188" s="18"/>
    </row>
    <row r="189" spans="1:20" ht="16.5" thickBot="1" x14ac:dyDescent="0.25">
      <c r="A189" s="2075" t="s">
        <v>69</v>
      </c>
      <c r="B189" s="2076"/>
      <c r="C189" s="2076"/>
      <c r="D189" s="2076"/>
      <c r="E189" s="2076"/>
      <c r="F189" s="2077"/>
      <c r="G189" s="53">
        <f t="shared" ref="G189:P189" si="35">G17+G30+G111+G161+G164</f>
        <v>86.5</v>
      </c>
      <c r="H189" s="81">
        <f t="shared" si="35"/>
        <v>2490</v>
      </c>
      <c r="I189" s="81">
        <f t="shared" si="35"/>
        <v>543</v>
      </c>
      <c r="J189" s="81">
        <f t="shared" si="35"/>
        <v>258</v>
      </c>
      <c r="K189" s="81">
        <f t="shared" si="35"/>
        <v>57</v>
      </c>
      <c r="L189" s="81">
        <f t="shared" si="35"/>
        <v>235</v>
      </c>
      <c r="M189" s="81">
        <f t="shared" si="35"/>
        <v>943</v>
      </c>
      <c r="N189" s="81">
        <f t="shared" si="35"/>
        <v>18</v>
      </c>
      <c r="O189" s="81">
        <f t="shared" si="35"/>
        <v>17.5</v>
      </c>
      <c r="P189" s="81">
        <f t="shared" si="35"/>
        <v>12.5</v>
      </c>
      <c r="Q189" s="81"/>
      <c r="R189" s="18"/>
      <c r="S189" s="18"/>
      <c r="T189" s="18"/>
    </row>
    <row r="190" spans="1:20" ht="16.5" thickBot="1" x14ac:dyDescent="0.25">
      <c r="A190" s="2070" t="s">
        <v>70</v>
      </c>
      <c r="B190" s="2071"/>
      <c r="C190" s="2071"/>
      <c r="D190" s="2071"/>
      <c r="E190" s="2071"/>
      <c r="F190" s="2072"/>
      <c r="G190" s="54">
        <f t="shared" ref="G190:P190" si="36">G22+G30+G111+G161+G164</f>
        <v>86.5</v>
      </c>
      <c r="H190" s="82">
        <f t="shared" si="36"/>
        <v>2490</v>
      </c>
      <c r="I190" s="82">
        <f t="shared" si="36"/>
        <v>533</v>
      </c>
      <c r="J190" s="82">
        <f t="shared" si="36"/>
        <v>306</v>
      </c>
      <c r="K190" s="82">
        <f t="shared" si="36"/>
        <v>57</v>
      </c>
      <c r="L190" s="82">
        <f t="shared" si="36"/>
        <v>177</v>
      </c>
      <c r="M190" s="82">
        <f t="shared" si="36"/>
        <v>953</v>
      </c>
      <c r="N190" s="82">
        <f t="shared" si="36"/>
        <v>17.5</v>
      </c>
      <c r="O190" s="82">
        <f t="shared" si="36"/>
        <v>17.5</v>
      </c>
      <c r="P190" s="82">
        <f t="shared" si="36"/>
        <v>12.5</v>
      </c>
      <c r="Q190" s="82"/>
      <c r="R190" s="18"/>
      <c r="S190" s="18"/>
      <c r="T190" s="18"/>
    </row>
    <row r="191" spans="1:20" ht="16.5" customHeight="1" x14ac:dyDescent="0.2">
      <c r="A191" s="2065" t="s">
        <v>71</v>
      </c>
      <c r="B191" s="2066"/>
      <c r="C191" s="2066"/>
      <c r="D191" s="2066"/>
      <c r="E191" s="2066"/>
      <c r="F191" s="2066"/>
      <c r="G191" s="2067"/>
      <c r="H191" s="2067"/>
      <c r="I191" s="2067"/>
      <c r="J191" s="2067"/>
      <c r="K191" s="2067"/>
      <c r="L191" s="2067"/>
      <c r="M191" s="2067"/>
      <c r="N191" s="50">
        <v>4</v>
      </c>
      <c r="O191" s="50">
        <v>3</v>
      </c>
      <c r="P191" s="45" t="s">
        <v>90</v>
      </c>
      <c r="Q191" s="56"/>
      <c r="R191" s="18"/>
      <c r="S191" s="18"/>
      <c r="T191" s="18"/>
    </row>
    <row r="192" spans="1:20" ht="27" customHeight="1" x14ac:dyDescent="0.2">
      <c r="A192" s="2065" t="s">
        <v>72</v>
      </c>
      <c r="B192" s="2066"/>
      <c r="C192" s="2066"/>
      <c r="D192" s="2066"/>
      <c r="E192" s="2066"/>
      <c r="F192" s="2066"/>
      <c r="G192" s="2066"/>
      <c r="H192" s="2066"/>
      <c r="I192" s="2066"/>
      <c r="J192" s="2066"/>
      <c r="K192" s="2066"/>
      <c r="L192" s="2066"/>
      <c r="M192" s="2066"/>
      <c r="N192" s="51">
        <v>6</v>
      </c>
      <c r="O192" s="51">
        <v>3</v>
      </c>
      <c r="P192" s="34" t="s">
        <v>170</v>
      </c>
      <c r="Q192" s="57">
        <v>1</v>
      </c>
      <c r="R192" s="18"/>
      <c r="S192" s="18"/>
      <c r="T192" s="18"/>
    </row>
    <row r="193" spans="1:20" ht="16.5" customHeight="1" x14ac:dyDescent="0.2">
      <c r="A193" s="2065" t="s">
        <v>73</v>
      </c>
      <c r="B193" s="2066"/>
      <c r="C193" s="2066"/>
      <c r="D193" s="2066"/>
      <c r="E193" s="2066"/>
      <c r="F193" s="2066"/>
      <c r="G193" s="2066"/>
      <c r="H193" s="2066"/>
      <c r="I193" s="2066"/>
      <c r="J193" s="2066"/>
      <c r="K193" s="2066"/>
      <c r="L193" s="2066"/>
      <c r="M193" s="2066"/>
      <c r="N193" s="51">
        <v>1</v>
      </c>
      <c r="O193" s="51"/>
      <c r="P193" s="34"/>
      <c r="Q193" s="55"/>
      <c r="R193" s="18"/>
      <c r="S193" s="18"/>
      <c r="T193" s="18"/>
    </row>
    <row r="194" spans="1:20" ht="15.75" customHeight="1" thickBot="1" x14ac:dyDescent="0.25">
      <c r="A194" s="2068" t="s">
        <v>74</v>
      </c>
      <c r="B194" s="2069"/>
      <c r="C194" s="2069"/>
      <c r="D194" s="2069"/>
      <c r="E194" s="2069"/>
      <c r="F194" s="2069"/>
      <c r="G194" s="2069"/>
      <c r="H194" s="2069"/>
      <c r="I194" s="2069"/>
      <c r="J194" s="2069"/>
      <c r="K194" s="2069"/>
      <c r="L194" s="2069"/>
      <c r="M194" s="2069"/>
      <c r="N194" s="52"/>
      <c r="O194" s="52">
        <v>1</v>
      </c>
      <c r="P194" s="35"/>
      <c r="Q194" s="58"/>
      <c r="R194" s="18"/>
      <c r="S194" s="18"/>
      <c r="T194" s="18"/>
    </row>
    <row r="195" spans="1:20" ht="15.75" customHeight="1" thickBot="1" x14ac:dyDescent="0.3">
      <c r="A195" s="47"/>
      <c r="B195" s="2073"/>
      <c r="C195" s="2074"/>
      <c r="D195" s="2074"/>
      <c r="E195" s="2074"/>
      <c r="F195" s="2074"/>
      <c r="G195" s="48"/>
      <c r="H195" s="48"/>
      <c r="I195" s="48"/>
      <c r="J195" s="48"/>
      <c r="K195" s="48"/>
      <c r="L195" s="48"/>
      <c r="M195" s="48"/>
      <c r="N195" s="2023" t="e">
        <f>G14+G15+G16+G26+#REF!+G28+G29+#REF!+G84+G85+G87+G88+G89+G90+G91+G92+G93+G94+G99+G100+G101+G102+G158</f>
        <v>#REF!</v>
      </c>
      <c r="O195" s="2024"/>
      <c r="P195" s="2025"/>
      <c r="Q195" s="59">
        <v>30</v>
      </c>
      <c r="R195" s="83"/>
      <c r="S195" s="18"/>
      <c r="T195" s="18"/>
    </row>
    <row r="196" spans="1:20" ht="16.5" thickBot="1" x14ac:dyDescent="0.25">
      <c r="A196" s="2091" t="s">
        <v>216</v>
      </c>
      <c r="B196" s="2092"/>
      <c r="C196" s="14"/>
      <c r="D196" s="15"/>
      <c r="E196" s="15"/>
      <c r="F196" s="32"/>
      <c r="G196" s="121">
        <v>91.5</v>
      </c>
      <c r="H196" s="122">
        <f>G196*30</f>
        <v>2745</v>
      </c>
      <c r="I196" s="122"/>
      <c r="J196" s="122"/>
      <c r="K196" s="122"/>
      <c r="L196" s="122"/>
      <c r="M196" s="122"/>
      <c r="N196" s="122"/>
      <c r="O196" s="122"/>
      <c r="P196" s="122"/>
      <c r="Q196" s="122"/>
      <c r="R196" s="18"/>
      <c r="S196" s="18"/>
      <c r="T196" s="18"/>
    </row>
    <row r="197" spans="1:20" ht="16.5" thickBot="1" x14ac:dyDescent="0.25">
      <c r="A197" s="2075" t="s">
        <v>69</v>
      </c>
      <c r="B197" s="2076"/>
      <c r="C197" s="2076"/>
      <c r="D197" s="2076"/>
      <c r="E197" s="2076"/>
      <c r="F197" s="2077"/>
      <c r="G197" s="123">
        <f t="shared" ref="G197:M197" si="37">G17+G30+G121+G131+G161+G164</f>
        <v>86.5</v>
      </c>
      <c r="H197" s="124">
        <f t="shared" si="37"/>
        <v>2595</v>
      </c>
      <c r="I197" s="124">
        <f t="shared" si="37"/>
        <v>565</v>
      </c>
      <c r="J197" s="124">
        <f t="shared" si="37"/>
        <v>289</v>
      </c>
      <c r="K197" s="124">
        <f t="shared" si="37"/>
        <v>70</v>
      </c>
      <c r="L197" s="124">
        <f t="shared" si="37"/>
        <v>206</v>
      </c>
      <c r="M197" s="124">
        <f t="shared" si="37"/>
        <v>1040</v>
      </c>
      <c r="N197" s="125">
        <f>SUM(N17,N30,N114:N120,N123:N130)</f>
        <v>16</v>
      </c>
      <c r="O197" s="125">
        <f>SUM(O17,O30,O114:O120,O123:O130)</f>
        <v>17.5</v>
      </c>
      <c r="P197" s="125">
        <f>SUM(P17,P30,P114:P120,P123:P130)</f>
        <v>14</v>
      </c>
      <c r="Q197" s="125"/>
      <c r="R197" s="18"/>
      <c r="S197" s="18"/>
      <c r="T197" s="18"/>
    </row>
    <row r="198" spans="1:20" ht="16.5" thickBot="1" x14ac:dyDescent="0.25">
      <c r="A198" s="2070" t="s">
        <v>70</v>
      </c>
      <c r="B198" s="2071"/>
      <c r="C198" s="2071"/>
      <c r="D198" s="2071"/>
      <c r="E198" s="2071"/>
      <c r="F198" s="2072"/>
      <c r="G198" s="123">
        <f t="shared" ref="G198:M198" si="38">G17+G30+G121+G142+G161+G164</f>
        <v>86.5</v>
      </c>
      <c r="H198" s="124">
        <f t="shared" si="38"/>
        <v>2595</v>
      </c>
      <c r="I198" s="124">
        <f t="shared" si="38"/>
        <v>565</v>
      </c>
      <c r="J198" s="124">
        <f t="shared" si="38"/>
        <v>309</v>
      </c>
      <c r="K198" s="124">
        <f t="shared" si="38"/>
        <v>70</v>
      </c>
      <c r="L198" s="124">
        <f t="shared" si="38"/>
        <v>186</v>
      </c>
      <c r="M198" s="124">
        <f t="shared" si="38"/>
        <v>1040</v>
      </c>
      <c r="N198" s="125">
        <f>SUM(N17,N30,N114:N120,N133:N142)</f>
        <v>16</v>
      </c>
      <c r="O198" s="125">
        <f>SUM(O17,O30,O114:O120,O133:O141)</f>
        <v>17.5</v>
      </c>
      <c r="P198" s="125">
        <f>SUM(P17,P30,P114:P120,P133:P142)</f>
        <v>14</v>
      </c>
      <c r="Q198" s="126"/>
      <c r="R198" s="18"/>
      <c r="S198" s="18"/>
      <c r="T198" s="18"/>
    </row>
    <row r="199" spans="1:20" ht="16.5" thickBot="1" x14ac:dyDescent="0.25">
      <c r="A199" s="2070" t="s">
        <v>217</v>
      </c>
      <c r="B199" s="2071"/>
      <c r="C199" s="2071"/>
      <c r="D199" s="2071"/>
      <c r="E199" s="2071"/>
      <c r="F199" s="2072"/>
      <c r="G199" s="123">
        <f t="shared" ref="G199:M199" si="39">G17+G30+G121+G156+G161+G164</f>
        <v>86.5</v>
      </c>
      <c r="H199" s="124">
        <f t="shared" si="39"/>
        <v>2595</v>
      </c>
      <c r="I199" s="124">
        <f t="shared" si="39"/>
        <v>565</v>
      </c>
      <c r="J199" s="124">
        <f t="shared" si="39"/>
        <v>324</v>
      </c>
      <c r="K199" s="124">
        <f t="shared" si="39"/>
        <v>55</v>
      </c>
      <c r="L199" s="124">
        <f t="shared" si="39"/>
        <v>186</v>
      </c>
      <c r="M199" s="124">
        <f t="shared" si="39"/>
        <v>1040</v>
      </c>
      <c r="N199" s="125">
        <f>SUM(N17,N30,N114:N120,N144:N155)</f>
        <v>16</v>
      </c>
      <c r="O199" s="125">
        <f>SUM(O17,O30,O114:O120,O144:O155)</f>
        <v>17.5</v>
      </c>
      <c r="P199" s="125">
        <f>SUM(P17,P30,P114:P120,P144:P155)</f>
        <v>14</v>
      </c>
      <c r="Q199" s="126"/>
      <c r="R199" s="18"/>
      <c r="S199" s="18"/>
      <c r="T199" s="18"/>
    </row>
    <row r="200" spans="1:20" ht="16.5" customHeight="1" x14ac:dyDescent="0.2">
      <c r="A200" s="2065" t="s">
        <v>71</v>
      </c>
      <c r="B200" s="2066"/>
      <c r="C200" s="2066"/>
      <c r="D200" s="2066"/>
      <c r="E200" s="2066"/>
      <c r="F200" s="2066"/>
      <c r="G200" s="2067"/>
      <c r="H200" s="2067"/>
      <c r="I200" s="2067"/>
      <c r="J200" s="2067"/>
      <c r="K200" s="2067"/>
      <c r="L200" s="2067"/>
      <c r="M200" s="2067"/>
      <c r="N200" s="50">
        <v>3</v>
      </c>
      <c r="O200" s="50"/>
      <c r="P200" s="45">
        <v>3</v>
      </c>
      <c r="Q200" s="56">
        <v>1</v>
      </c>
      <c r="R200" s="18"/>
      <c r="S200" s="18"/>
      <c r="T200" s="18"/>
    </row>
    <row r="201" spans="1:20" ht="27" customHeight="1" x14ac:dyDescent="0.2">
      <c r="A201" s="2065" t="s">
        <v>72</v>
      </c>
      <c r="B201" s="2066"/>
      <c r="C201" s="2066"/>
      <c r="D201" s="2066"/>
      <c r="E201" s="2066"/>
      <c r="F201" s="2066"/>
      <c r="G201" s="2066"/>
      <c r="H201" s="2066"/>
      <c r="I201" s="2066"/>
      <c r="J201" s="2066"/>
      <c r="K201" s="2066"/>
      <c r="L201" s="2066"/>
      <c r="M201" s="2066"/>
      <c r="N201" s="51">
        <v>4</v>
      </c>
      <c r="O201" s="51">
        <v>1</v>
      </c>
      <c r="P201" s="34">
        <v>1</v>
      </c>
      <c r="Q201" s="57">
        <v>1</v>
      </c>
      <c r="R201" s="18"/>
      <c r="S201" s="18"/>
      <c r="T201" s="18"/>
    </row>
    <row r="202" spans="1:20" ht="16.5" customHeight="1" x14ac:dyDescent="0.2">
      <c r="A202" s="2065" t="s">
        <v>73</v>
      </c>
      <c r="B202" s="2066"/>
      <c r="C202" s="2066"/>
      <c r="D202" s="2066"/>
      <c r="E202" s="2066"/>
      <c r="F202" s="2066"/>
      <c r="G202" s="2066"/>
      <c r="H202" s="2066"/>
      <c r="I202" s="2066"/>
      <c r="J202" s="2066"/>
      <c r="K202" s="2066"/>
      <c r="L202" s="2066"/>
      <c r="M202" s="2066"/>
      <c r="N202" s="51"/>
      <c r="O202" s="51">
        <v>1</v>
      </c>
      <c r="P202" s="34"/>
      <c r="Q202" s="55"/>
      <c r="R202" s="18"/>
      <c r="S202" s="18"/>
      <c r="T202" s="18"/>
    </row>
    <row r="203" spans="1:20" ht="15.75" customHeight="1" thickBot="1" x14ac:dyDescent="0.25">
      <c r="A203" s="2068" t="s">
        <v>74</v>
      </c>
      <c r="B203" s="2069"/>
      <c r="C203" s="2069"/>
      <c r="D203" s="2069"/>
      <c r="E203" s="2069"/>
      <c r="F203" s="2069"/>
      <c r="G203" s="2069"/>
      <c r="H203" s="2069"/>
      <c r="I203" s="2069"/>
      <c r="J203" s="2069"/>
      <c r="K203" s="2069"/>
      <c r="L203" s="2069"/>
      <c r="M203" s="2069"/>
      <c r="N203" s="52"/>
      <c r="O203" s="52"/>
      <c r="P203" s="35"/>
      <c r="Q203" s="58"/>
      <c r="R203" s="18"/>
      <c r="S203" s="18"/>
      <c r="T203" s="18"/>
    </row>
    <row r="204" spans="1:20" ht="15" customHeight="1" thickBot="1" x14ac:dyDescent="0.3">
      <c r="A204" s="65"/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2145">
        <f>G31+G121+G131+G158</f>
        <v>56.5</v>
      </c>
      <c r="O204" s="2146"/>
      <c r="P204" s="2147"/>
      <c r="Q204" s="127">
        <f>G163+G159+G160</f>
        <v>30</v>
      </c>
      <c r="R204" s="18"/>
      <c r="S204" s="18"/>
      <c r="T204" s="18"/>
    </row>
    <row r="206" spans="1:20" ht="16.5" customHeight="1" x14ac:dyDescent="0.25">
      <c r="A206" s="60"/>
      <c r="B206" s="61"/>
      <c r="C206" s="62"/>
      <c r="D206" s="62"/>
      <c r="E206" s="62"/>
      <c r="F206" s="62"/>
      <c r="G206" s="60"/>
      <c r="H206" s="60"/>
      <c r="I206" s="60"/>
      <c r="J206" s="60"/>
      <c r="K206" s="60"/>
      <c r="L206" s="60"/>
      <c r="M206" s="60"/>
      <c r="N206" s="63"/>
      <c r="O206" s="64"/>
      <c r="P206" s="64"/>
      <c r="Q206" s="63"/>
      <c r="R206" s="18"/>
      <c r="S206" s="18"/>
      <c r="T206" s="18"/>
    </row>
    <row r="207" spans="1:20" ht="15.75" x14ac:dyDescent="0.25">
      <c r="A207" s="424"/>
      <c r="B207" s="425" t="s">
        <v>270</v>
      </c>
      <c r="C207" s="2148" t="s">
        <v>271</v>
      </c>
      <c r="D207" s="2148"/>
      <c r="E207" s="2148"/>
      <c r="F207" s="426"/>
      <c r="G207" s="425" t="s">
        <v>300</v>
      </c>
      <c r="H207" s="427"/>
      <c r="I207" s="427"/>
      <c r="K207" s="60"/>
      <c r="L207" s="60"/>
      <c r="M207" s="60"/>
      <c r="N207" s="63"/>
      <c r="O207" s="64"/>
      <c r="P207" s="64"/>
      <c r="Q207" s="63"/>
      <c r="R207" s="18"/>
      <c r="S207" s="18"/>
      <c r="T207" s="18"/>
    </row>
    <row r="208" spans="1:20" ht="24" customHeight="1" x14ac:dyDescent="0.2">
      <c r="A208" s="18"/>
      <c r="B208" s="16"/>
      <c r="C208" s="2133"/>
      <c r="D208" s="2133"/>
      <c r="E208" s="2133"/>
      <c r="F208" s="2133"/>
      <c r="G208" s="2133"/>
      <c r="H208" s="18"/>
      <c r="I208" s="2134"/>
      <c r="J208" s="2134"/>
      <c r="K208" s="2134"/>
      <c r="L208" s="18"/>
      <c r="M208" s="18"/>
      <c r="N208" s="18"/>
      <c r="O208" s="18"/>
      <c r="P208" s="18"/>
      <c r="Q208" s="18"/>
      <c r="R208" s="18"/>
      <c r="S208" s="18"/>
      <c r="T208" s="18"/>
    </row>
    <row r="209" spans="1:20" ht="15.75" x14ac:dyDescent="0.25">
      <c r="A209" s="18"/>
      <c r="B209" s="425" t="s">
        <v>275</v>
      </c>
      <c r="C209" s="2148" t="s">
        <v>271</v>
      </c>
      <c r="D209" s="2148"/>
      <c r="E209" s="2148"/>
      <c r="F209" s="426"/>
      <c r="G209" s="425" t="s">
        <v>272</v>
      </c>
      <c r="H209" s="427"/>
      <c r="I209" s="2128"/>
      <c r="J209" s="2128"/>
      <c r="K209" s="2128"/>
      <c r="L209" s="18"/>
      <c r="M209" s="18"/>
      <c r="N209" s="18"/>
      <c r="O209" s="18"/>
      <c r="P209" s="18"/>
      <c r="Q209" s="18"/>
      <c r="R209" s="18"/>
      <c r="S209" s="18"/>
      <c r="T209" s="18"/>
    </row>
    <row r="210" spans="1:20" ht="21.75" customHeight="1" x14ac:dyDescent="0.3">
      <c r="A210" s="18"/>
      <c r="B210" s="16"/>
      <c r="C210" s="2162"/>
      <c r="D210" s="2163"/>
      <c r="E210" s="2163"/>
      <c r="F210" s="2163"/>
      <c r="G210" s="2163"/>
      <c r="H210" s="19"/>
      <c r="I210" s="2164"/>
      <c r="J210" s="2165"/>
      <c r="K210" s="2165"/>
      <c r="L210" s="2165"/>
      <c r="M210" s="18"/>
      <c r="N210" s="18"/>
      <c r="O210" s="18"/>
      <c r="P210" s="18"/>
      <c r="Q210" s="18"/>
      <c r="R210" s="18"/>
      <c r="S210" s="18"/>
      <c r="T210" s="18"/>
    </row>
    <row r="211" spans="1:20" ht="15.75" x14ac:dyDescent="0.2">
      <c r="A211" s="18"/>
      <c r="B211" s="425" t="s">
        <v>276</v>
      </c>
      <c r="C211" s="2148" t="s">
        <v>271</v>
      </c>
      <c r="D211" s="2148"/>
      <c r="E211" s="2148"/>
      <c r="F211" s="426"/>
      <c r="G211" s="425" t="s">
        <v>273</v>
      </c>
      <c r="H211" s="427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</row>
    <row r="212" spans="1:20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</row>
    <row r="213" spans="1:20" ht="15.75" x14ac:dyDescent="0.2">
      <c r="B213" s="425" t="s">
        <v>274</v>
      </c>
      <c r="C213" s="2148" t="s">
        <v>271</v>
      </c>
      <c r="D213" s="2148"/>
      <c r="E213" s="2148"/>
      <c r="F213" s="426"/>
      <c r="G213" s="425" t="s">
        <v>127</v>
      </c>
      <c r="H213" s="427"/>
    </row>
  </sheetData>
  <mergeCells count="117">
    <mergeCell ref="C211:E211"/>
    <mergeCell ref="C213:E213"/>
    <mergeCell ref="A54:Q54"/>
    <mergeCell ref="C207:E207"/>
    <mergeCell ref="C209:E209"/>
    <mergeCell ref="A25:Q25"/>
    <mergeCell ref="R171:T171"/>
    <mergeCell ref="A173:M173"/>
    <mergeCell ref="A41:Q41"/>
    <mergeCell ref="A161:B161"/>
    <mergeCell ref="A171:M171"/>
    <mergeCell ref="A53:B53"/>
    <mergeCell ref="A68:Q68"/>
    <mergeCell ref="A167:F167"/>
    <mergeCell ref="A168:F168"/>
    <mergeCell ref="A61:Q61"/>
    <mergeCell ref="A67:B67"/>
    <mergeCell ref="A81:B81"/>
    <mergeCell ref="C210:G210"/>
    <mergeCell ref="I210:L210"/>
    <mergeCell ref="A169:M169"/>
    <mergeCell ref="A32:B32"/>
    <mergeCell ref="A34:Q34"/>
    <mergeCell ref="A35:Q35"/>
    <mergeCell ref="I209:K209"/>
    <mergeCell ref="A24:Q24"/>
    <mergeCell ref="A17:B17"/>
    <mergeCell ref="A22:B22"/>
    <mergeCell ref="A30:B30"/>
    <mergeCell ref="C208:G208"/>
    <mergeCell ref="I208:K208"/>
    <mergeCell ref="A170:M170"/>
    <mergeCell ref="A196:B196"/>
    <mergeCell ref="A188:B188"/>
    <mergeCell ref="A192:M192"/>
    <mergeCell ref="A193:M193"/>
    <mergeCell ref="A33:Q33"/>
    <mergeCell ref="A172:M172"/>
    <mergeCell ref="A75:Q75"/>
    <mergeCell ref="A143:Q143"/>
    <mergeCell ref="A122:Q122"/>
    <mergeCell ref="A105:Q105"/>
    <mergeCell ref="A162:Q162"/>
    <mergeCell ref="A82:Q82"/>
    <mergeCell ref="A121:B121"/>
    <mergeCell ref="A131:B131"/>
    <mergeCell ref="A83:Q83"/>
    <mergeCell ref="N204:P204"/>
    <mergeCell ref="A1:Q1"/>
    <mergeCell ref="M3:M8"/>
    <mergeCell ref="H2:M2"/>
    <mergeCell ref="E7:E8"/>
    <mergeCell ref="F7:F8"/>
    <mergeCell ref="A189:F189"/>
    <mergeCell ref="A164:B164"/>
    <mergeCell ref="A18:Q18"/>
    <mergeCell ref="E5:F6"/>
    <mergeCell ref="L5:L8"/>
    <mergeCell ref="G2:G8"/>
    <mergeCell ref="A2:A8"/>
    <mergeCell ref="H3:H8"/>
    <mergeCell ref="I3:L3"/>
    <mergeCell ref="I4:I8"/>
    <mergeCell ref="J4:L4"/>
    <mergeCell ref="B2:B8"/>
    <mergeCell ref="C5:C8"/>
    <mergeCell ref="D5:D8"/>
    <mergeCell ref="N2:Q2"/>
    <mergeCell ref="C2:F4"/>
    <mergeCell ref="A78:Q78"/>
    <mergeCell ref="A165:Q165"/>
    <mergeCell ref="A166:Q166"/>
    <mergeCell ref="A200:M200"/>
    <mergeCell ref="A201:M201"/>
    <mergeCell ref="A202:M202"/>
    <mergeCell ref="A203:M203"/>
    <mergeCell ref="A199:F199"/>
    <mergeCell ref="A194:M194"/>
    <mergeCell ref="B195:F195"/>
    <mergeCell ref="N195:P195"/>
    <mergeCell ref="A190:F190"/>
    <mergeCell ref="A191:M191"/>
    <mergeCell ref="A197:F197"/>
    <mergeCell ref="A198:F198"/>
    <mergeCell ref="A142:B142"/>
    <mergeCell ref="A156:B156"/>
    <mergeCell ref="B186:F186"/>
    <mergeCell ref="N186:P186"/>
    <mergeCell ref="A98:Q98"/>
    <mergeCell ref="A113:Q113"/>
    <mergeCell ref="A132:Q132"/>
    <mergeCell ref="Q3:Q5"/>
    <mergeCell ref="N7:Q7"/>
    <mergeCell ref="A31:B31"/>
    <mergeCell ref="A64:Q64"/>
    <mergeCell ref="A39:Q39"/>
    <mergeCell ref="A10:Q10"/>
    <mergeCell ref="A40:Q40"/>
    <mergeCell ref="J5:J8"/>
    <mergeCell ref="K5:K8"/>
    <mergeCell ref="A11:Q11"/>
    <mergeCell ref="N3:P5"/>
    <mergeCell ref="A38:B38"/>
    <mergeCell ref="A12:Q12"/>
    <mergeCell ref="A180:M180"/>
    <mergeCell ref="A181:M181"/>
    <mergeCell ref="A182:M182"/>
    <mergeCell ref="N175:P175"/>
    <mergeCell ref="A157:Q157"/>
    <mergeCell ref="A183:M183"/>
    <mergeCell ref="B175:F175"/>
    <mergeCell ref="A184:M184"/>
    <mergeCell ref="A185:M185"/>
    <mergeCell ref="A174:M174"/>
    <mergeCell ref="A177:Q177"/>
    <mergeCell ref="A178:F178"/>
    <mergeCell ref="A179:F179"/>
  </mergeCells>
  <conditionalFormatting sqref="J148:V149 B127:F127 M125:N127 I150:L150 A144 N136:P139 N144:P144 Y147:IV153 O150:V153 A150:A156 I147:V147 Y124:IV128 O124:V128 C128:F128 I128:N128 G127:G128 I125:I127 B124:B127 C124:G126 I124:N124 A124:A130 B147:G152 I151:I152 M150:N152 G145 I145:N145 G139 I139:M139 A137:A141 C153:G153 I153:N153 G118 J120:P120 B120:H120 B144:B146 H144">
    <cfRule type="cellIs" dxfId="83" priority="84" stopIfTrue="1" operator="equal">
      <formula>0</formula>
    </cfRule>
  </conditionalFormatting>
  <conditionalFormatting sqref="Y132:IV146 Q136:V142 P121:V121 I123:Q123 U147:V153 Y147:AB153 I148:I149 M148:N149 A133:G136 J136:L138 B137:G138 I147:N147 G147:G150 B139:F141 Q144:V144 U124:V128 Y124:AB128 J125:L127 L128 V129:IV131 I129:I130 M129:M130 B128:B130 F129:G130 A145:A149 C145:G146 I145:V146 J151:L152 V154:IV156 H123:H130 F154:G156 G124 I135:I138 M135:M138 H133:H141 L139 I140:I141 M140:M141 G140:G141 H145:H155 L153 I154:I155 M154:M155 H156:M156 Q120:V120 Y115:AB117 U114:V117 I115:I117 A118:B119 I118:V119 G115:H119 Y118:IV123 A120 Y114:IV114 G114:T114 A114:B114 G120 C144:N144 I150:L150 I133:V135 R143:V143 R132:V132 A123:G123 R122:V123 B153:B155">
    <cfRule type="cellIs" dxfId="82" priority="85" stopIfTrue="1" operator="equal">
      <formula>0</formula>
    </cfRule>
  </conditionalFormatting>
  <conditionalFormatting sqref="Q136:IV142 N136:P139 I123:Q128 P121:IV121 J136:L138 A139:F141 C123:G128 AM129:AX131 A133:Q135 C145:G146 I145:IV153 A147:G152 A153:A156 AM154:AX156 H135:I138 M135:M138 G139 I139:M139 H139:H141 A136:G138 C153:G153 H145:H155 A114:B119 G114:IV119 A120:XFD120 A144:B146 C144:Q144 R132:IV135 R143:IV144 A123:A130 B123:B127 R122:IV128 H123:H130">
    <cfRule type="cellIs" dxfId="81" priority="83" stopIfTrue="1" operator="equal">
      <formula>0</formula>
    </cfRule>
  </conditionalFormatting>
  <conditionalFormatting sqref="AE121:AE123 AE132:AE153">
    <cfRule type="cellIs" dxfId="80" priority="82" stopIfTrue="1" operator="lessThan">
      <formula>AD121</formula>
    </cfRule>
  </conditionalFormatting>
  <conditionalFormatting sqref="AG121:AG123 AG132:AG153">
    <cfRule type="cellIs" dxfId="79" priority="81" stopIfTrue="1" operator="greaterThan">
      <formula>AF121</formula>
    </cfRule>
  </conditionalFormatting>
  <conditionalFormatting sqref="AE124:AE128">
    <cfRule type="cellIs" dxfId="78" priority="74" stopIfTrue="1" operator="lessThan">
      <formula>AD124</formula>
    </cfRule>
  </conditionalFormatting>
  <conditionalFormatting sqref="AG124:AG128">
    <cfRule type="cellIs" dxfId="77" priority="73" stopIfTrue="1" operator="greaterThan">
      <formula>AF124</formula>
    </cfRule>
  </conditionalFormatting>
  <conditionalFormatting sqref="AU129:AU130">
    <cfRule type="cellIs" dxfId="76" priority="70" stopIfTrue="1" operator="lessThan">
      <formula>AT129</formula>
    </cfRule>
  </conditionalFormatting>
  <conditionalFormatting sqref="AW129:AW130">
    <cfRule type="cellIs" dxfId="75" priority="69" stopIfTrue="1" operator="greaterThan">
      <formula>AV129</formula>
    </cfRule>
  </conditionalFormatting>
  <conditionalFormatting sqref="Y129:AB131 Y154:AB156">
    <cfRule type="cellIs" dxfId="74" priority="68" stopIfTrue="1" operator="greaterThan">
      <formula>0</formula>
    </cfRule>
  </conditionalFormatting>
  <conditionalFormatting sqref="AU131">
    <cfRule type="cellIs" dxfId="73" priority="65" stopIfTrue="1" operator="lessThan">
      <formula>AT131</formula>
    </cfRule>
  </conditionalFormatting>
  <conditionalFormatting sqref="AW131">
    <cfRule type="cellIs" dxfId="72" priority="64" stopIfTrue="1" operator="greaterThan">
      <formula>AV131</formula>
    </cfRule>
  </conditionalFormatting>
  <conditionalFormatting sqref="AU154:AU156">
    <cfRule type="cellIs" dxfId="71" priority="53" stopIfTrue="1" operator="lessThan">
      <formula>AT154</formula>
    </cfRule>
  </conditionalFormatting>
  <conditionalFormatting sqref="AW154:AW156">
    <cfRule type="cellIs" dxfId="70" priority="52" stopIfTrue="1" operator="greaterThan">
      <formula>AV154</formula>
    </cfRule>
  </conditionalFormatting>
  <conditionalFormatting sqref="AE114:AE120">
    <cfRule type="cellIs" dxfId="69" priority="24" stopIfTrue="1" operator="lessThan">
      <formula>AD114</formula>
    </cfRule>
  </conditionalFormatting>
  <conditionalFormatting sqref="AG114:AG120">
    <cfRule type="cellIs" dxfId="68" priority="23" stopIfTrue="1" operator="greaterThan">
      <formula>AF114</formula>
    </cfRule>
  </conditionalFormatting>
  <pageMargins left="0.7" right="0.7" top="0.75" bottom="0.75" header="0.3" footer="0.3"/>
  <pageSetup paperSize="9" scale="67" fitToHeight="0" orientation="landscape" r:id="rId1"/>
  <rowBreaks count="1" manualBreakCount="1">
    <brk id="98" max="16" man="1"/>
  </rowBreaks>
  <colBreaks count="2" manualBreakCount="2">
    <brk id="2" max="213" man="1"/>
    <brk id="7" max="213" man="1"/>
  </colBreaks>
  <ignoredErrors>
    <ignoredError sqref="M8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24"/>
  <sheetViews>
    <sheetView view="pageBreakPreview" topLeftCell="A156" zoomScale="70" zoomScaleNormal="77" zoomScaleSheetLayoutView="70" workbookViewId="0">
      <selection activeCell="AZ3" sqref="AZ1:BC1048576"/>
    </sheetView>
  </sheetViews>
  <sheetFormatPr defaultRowHeight="12.75" x14ac:dyDescent="0.2"/>
  <cols>
    <col min="1" max="1" width="11.5703125" style="1807" customWidth="1"/>
    <col min="2" max="2" width="58" style="1807" customWidth="1"/>
    <col min="3" max="3" width="6.7109375" style="1807" customWidth="1"/>
    <col min="4" max="4" width="7.28515625" style="1807" customWidth="1"/>
    <col min="5" max="5" width="7.7109375" style="1807" customWidth="1"/>
    <col min="6" max="6" width="6.7109375" style="1807" customWidth="1"/>
    <col min="7" max="7" width="7.7109375" style="1807" customWidth="1"/>
    <col min="8" max="13" width="9.140625" style="1807" customWidth="1"/>
    <col min="14" max="14" width="14.42578125" style="1807" bestFit="1" customWidth="1"/>
    <col min="15" max="15" width="13.7109375" style="1807" customWidth="1"/>
    <col min="16" max="16" width="14" style="1807" customWidth="1"/>
    <col min="17" max="17" width="15" style="1807" customWidth="1"/>
    <col min="18" max="18" width="18.5703125" hidden="1" customWidth="1"/>
    <col min="19" max="19" width="4.5703125" hidden="1" customWidth="1"/>
    <col min="20" max="21" width="5.5703125" hidden="1" customWidth="1"/>
    <col min="22" max="22" width="12.7109375" hidden="1" customWidth="1"/>
    <col min="23" max="24" width="10.7109375" hidden="1" customWidth="1"/>
    <col min="25" max="25" width="9.85546875" hidden="1" customWidth="1"/>
    <col min="26" max="26" width="14.28515625" hidden="1" customWidth="1"/>
    <col min="27" max="27" width="7.5703125" hidden="1" customWidth="1"/>
    <col min="28" max="28" width="8.140625" hidden="1" customWidth="1"/>
    <col min="29" max="29" width="12.5703125" hidden="1" customWidth="1"/>
    <col min="30" max="30" width="11" hidden="1" customWidth="1"/>
    <col min="31" max="31" width="5.7109375" hidden="1" customWidth="1"/>
    <col min="32" max="32" width="13" hidden="1" customWidth="1"/>
    <col min="33" max="33" width="5.7109375" hidden="1" customWidth="1"/>
    <col min="34" max="34" width="6.42578125" hidden="1" customWidth="1"/>
    <col min="35" max="35" width="6.28515625" hidden="1" customWidth="1"/>
    <col min="36" max="36" width="12.140625" hidden="1" customWidth="1"/>
    <col min="37" max="37" width="7.85546875" hidden="1" customWidth="1"/>
    <col min="38" max="38" width="7" hidden="1" customWidth="1"/>
    <col min="39" max="39" width="13.7109375" hidden="1" customWidth="1"/>
    <col min="40" max="40" width="5.5703125" hidden="1" customWidth="1"/>
    <col min="41" max="42" width="7.28515625" hidden="1" customWidth="1"/>
    <col min="43" max="43" width="9.140625" hidden="1" customWidth="1"/>
    <col min="44" max="44" width="5" hidden="1" customWidth="1"/>
    <col min="45" max="45" width="6.85546875" hidden="1" customWidth="1"/>
    <col min="46" max="46" width="5.5703125" hidden="1" customWidth="1"/>
    <col min="47" max="47" width="2.5703125" hidden="1" customWidth="1"/>
    <col min="48" max="48" width="2.28515625" hidden="1" customWidth="1"/>
    <col min="49" max="49" width="13.85546875" hidden="1" customWidth="1"/>
    <col min="50" max="55" width="0" hidden="1" customWidth="1"/>
  </cols>
  <sheetData>
    <row r="1" spans="1:54" ht="21" thickBot="1" x14ac:dyDescent="0.25">
      <c r="A1" s="2192" t="s">
        <v>366</v>
      </c>
      <c r="B1" s="2193"/>
      <c r="C1" s="2193"/>
      <c r="D1" s="2193"/>
      <c r="E1" s="2193"/>
      <c r="F1" s="2193"/>
      <c r="G1" s="2193"/>
      <c r="H1" s="2193"/>
      <c r="I1" s="2193"/>
      <c r="J1" s="2193"/>
      <c r="K1" s="2193"/>
      <c r="L1" s="2193"/>
      <c r="M1" s="2193"/>
      <c r="N1" s="2193"/>
      <c r="O1" s="2193"/>
      <c r="P1" s="2193"/>
      <c r="Q1" s="2194"/>
      <c r="R1" s="1605"/>
      <c r="S1" s="1606"/>
      <c r="T1" s="1606"/>
      <c r="U1" s="1606"/>
      <c r="V1" s="1606"/>
      <c r="W1" s="1606"/>
      <c r="X1" s="1606"/>
      <c r="Y1" s="1606"/>
      <c r="Z1" s="1606"/>
      <c r="AA1" s="1606"/>
      <c r="AB1" s="1606"/>
      <c r="AC1" s="1606"/>
      <c r="AD1" s="1606"/>
      <c r="AE1" s="1606"/>
      <c r="AF1" s="1606"/>
      <c r="AG1" s="1606"/>
      <c r="AH1" s="1606"/>
      <c r="AI1" s="1606"/>
      <c r="AJ1" s="1606"/>
      <c r="AK1" s="1606"/>
      <c r="AL1" s="1606"/>
      <c r="AM1" s="1606"/>
      <c r="AN1" s="1606"/>
      <c r="AO1" s="1606"/>
      <c r="AP1" s="1606"/>
      <c r="AQ1" s="1606"/>
      <c r="AR1" s="1606"/>
      <c r="AS1" s="1606"/>
      <c r="AT1" s="1606"/>
      <c r="AU1" s="1606"/>
      <c r="AV1" s="1571"/>
      <c r="AW1" s="1572"/>
    </row>
    <row r="2" spans="1:54" ht="36" customHeight="1" thickBot="1" x14ac:dyDescent="0.25">
      <c r="A2" s="2100" t="s">
        <v>33</v>
      </c>
      <c r="B2" s="2111" t="s">
        <v>34</v>
      </c>
      <c r="C2" s="2119" t="s">
        <v>359</v>
      </c>
      <c r="D2" s="2120"/>
      <c r="E2" s="2121"/>
      <c r="F2" s="2122"/>
      <c r="G2" s="2097" t="s">
        <v>281</v>
      </c>
      <c r="H2" s="2084" t="s">
        <v>36</v>
      </c>
      <c r="I2" s="2085"/>
      <c r="J2" s="2085"/>
      <c r="K2" s="2085"/>
      <c r="L2" s="2085"/>
      <c r="M2" s="2086"/>
      <c r="N2" s="2195" t="s">
        <v>358</v>
      </c>
      <c r="O2" s="2196"/>
      <c r="P2" s="2196"/>
      <c r="Q2" s="2197"/>
      <c r="R2" s="1521"/>
      <c r="S2" s="1522"/>
      <c r="T2" s="1522"/>
      <c r="U2" s="1522"/>
      <c r="V2" s="1522"/>
      <c r="W2" s="1522"/>
      <c r="X2" s="1522"/>
      <c r="Y2" s="1522"/>
      <c r="Z2" s="1522"/>
      <c r="AA2" s="1522"/>
      <c r="AB2" s="1522"/>
      <c r="AC2" s="1522"/>
      <c r="AD2" s="1522"/>
      <c r="AE2" s="1522"/>
      <c r="AF2" s="1522"/>
      <c r="AG2" s="1522"/>
      <c r="AH2" s="1522"/>
      <c r="AI2" s="1522"/>
      <c r="AJ2" s="1522"/>
      <c r="AK2" s="1522"/>
      <c r="AL2" s="1522"/>
      <c r="AM2" s="1522"/>
      <c r="AN2" s="1522"/>
      <c r="AO2" s="1522"/>
      <c r="AP2" s="1522"/>
      <c r="AQ2" s="1522"/>
      <c r="AR2" s="1522"/>
      <c r="AS2" s="1522"/>
      <c r="AT2" s="1522"/>
      <c r="AU2" s="1522"/>
      <c r="AV2" s="1517"/>
      <c r="AW2" s="1518"/>
    </row>
    <row r="3" spans="1:54" ht="15.75" x14ac:dyDescent="0.2">
      <c r="A3" s="2101"/>
      <c r="B3" s="2112"/>
      <c r="C3" s="2123"/>
      <c r="D3" s="2124"/>
      <c r="E3" s="1906"/>
      <c r="F3" s="1907"/>
      <c r="G3" s="2098"/>
      <c r="H3" s="2103" t="s">
        <v>38</v>
      </c>
      <c r="I3" s="2106" t="s">
        <v>39</v>
      </c>
      <c r="J3" s="2106"/>
      <c r="K3" s="2106"/>
      <c r="L3" s="2106"/>
      <c r="M3" s="2081" t="s">
        <v>40</v>
      </c>
      <c r="N3" s="2053" t="s">
        <v>41</v>
      </c>
      <c r="O3" s="2054"/>
      <c r="P3" s="2055"/>
      <c r="Q3" s="2035" t="s">
        <v>78</v>
      </c>
      <c r="R3" s="1521"/>
      <c r="S3" s="1522"/>
      <c r="T3" s="1522"/>
      <c r="U3" s="1522"/>
      <c r="V3" s="1522"/>
      <c r="W3" s="1522"/>
      <c r="X3" s="1522"/>
      <c r="Y3" s="1522"/>
      <c r="Z3" s="1522"/>
      <c r="AA3" s="1522"/>
      <c r="AB3" s="1522"/>
      <c r="AC3" s="1522"/>
      <c r="AD3" s="1522"/>
      <c r="AE3" s="1522"/>
      <c r="AF3" s="1522"/>
      <c r="AG3" s="1522"/>
      <c r="AH3" s="1522"/>
      <c r="AI3" s="1522"/>
      <c r="AJ3" s="1522"/>
      <c r="AK3" s="1522"/>
      <c r="AL3" s="1522"/>
      <c r="AM3" s="1522"/>
      <c r="AN3" s="1522"/>
      <c r="AO3" s="1522"/>
      <c r="AP3" s="1522"/>
      <c r="AQ3" s="1522"/>
      <c r="AR3" s="1522"/>
      <c r="AS3" s="1522"/>
      <c r="AT3" s="1522"/>
      <c r="AU3" s="1522"/>
      <c r="AV3" s="1519"/>
      <c r="AW3" s="1520"/>
      <c r="AY3" s="1491"/>
      <c r="AZ3" s="1491"/>
      <c r="BA3" s="1491"/>
      <c r="BB3" s="1491"/>
    </row>
    <row r="4" spans="1:54" ht="15.75" customHeight="1" x14ac:dyDescent="0.2">
      <c r="A4" s="2101"/>
      <c r="B4" s="2112"/>
      <c r="C4" s="2123"/>
      <c r="D4" s="2124"/>
      <c r="E4" s="1906"/>
      <c r="F4" s="1907"/>
      <c r="G4" s="2098"/>
      <c r="H4" s="2104"/>
      <c r="I4" s="2050" t="s">
        <v>42</v>
      </c>
      <c r="J4" s="2109" t="s">
        <v>43</v>
      </c>
      <c r="K4" s="2110"/>
      <c r="L4" s="2110"/>
      <c r="M4" s="2082"/>
      <c r="N4" s="2056"/>
      <c r="O4" s="2038"/>
      <c r="P4" s="2039"/>
      <c r="Q4" s="2036"/>
      <c r="R4" s="1521"/>
      <c r="S4" s="1522"/>
      <c r="T4" s="1522"/>
      <c r="U4" s="1522"/>
      <c r="V4" s="1522"/>
      <c r="W4" s="1522"/>
      <c r="X4" s="1522"/>
      <c r="Y4" s="1522"/>
      <c r="Z4" s="1522"/>
      <c r="AA4" s="1522"/>
      <c r="AB4" s="1522"/>
      <c r="AC4" s="1522"/>
      <c r="AD4" s="1522"/>
      <c r="AE4" s="1522"/>
      <c r="AF4" s="1522"/>
      <c r="AG4" s="1522"/>
      <c r="AH4" s="1522"/>
      <c r="AI4" s="1522"/>
      <c r="AJ4" s="1522"/>
      <c r="AK4" s="1522"/>
      <c r="AL4" s="1522"/>
      <c r="AM4" s="1522"/>
      <c r="AN4" s="1522"/>
      <c r="AO4" s="1522"/>
      <c r="AP4" s="1522"/>
      <c r="AQ4" s="1522"/>
      <c r="AR4" s="1522"/>
      <c r="AS4" s="1522"/>
      <c r="AT4" s="1522"/>
      <c r="AU4" s="1522"/>
      <c r="AV4" s="1522"/>
      <c r="AW4" s="1523"/>
    </row>
    <row r="5" spans="1:54" ht="15.75" customHeight="1" thickBot="1" x14ac:dyDescent="0.25">
      <c r="A5" s="2101"/>
      <c r="B5" s="2112"/>
      <c r="C5" s="2114" t="s">
        <v>229</v>
      </c>
      <c r="D5" s="2116" t="s">
        <v>230</v>
      </c>
      <c r="E5" s="1905" t="s">
        <v>44</v>
      </c>
      <c r="F5" s="2096"/>
      <c r="G5" s="2098"/>
      <c r="H5" s="2104"/>
      <c r="I5" s="2107"/>
      <c r="J5" s="2050" t="s">
        <v>45</v>
      </c>
      <c r="K5" s="2050" t="s">
        <v>46</v>
      </c>
      <c r="L5" s="2050" t="s">
        <v>47</v>
      </c>
      <c r="M5" s="2082"/>
      <c r="N5" s="2056"/>
      <c r="O5" s="2038"/>
      <c r="P5" s="2039"/>
      <c r="Q5" s="2198"/>
      <c r="R5" s="1521"/>
      <c r="S5" s="1522"/>
      <c r="T5" s="1522"/>
      <c r="U5" s="1522"/>
      <c r="V5" s="1522"/>
      <c r="W5" s="1522"/>
      <c r="X5" s="1522"/>
      <c r="Y5" s="1522"/>
      <c r="Z5" s="1522"/>
      <c r="AA5" s="1522"/>
      <c r="AB5" s="1522"/>
      <c r="AC5" s="1522"/>
      <c r="AD5" s="1522"/>
      <c r="AE5" s="1522"/>
      <c r="AF5" s="1522"/>
      <c r="AG5" s="1522"/>
      <c r="AH5" s="1522"/>
      <c r="AI5" s="1522"/>
      <c r="AJ5" s="1522"/>
      <c r="AK5" s="1522"/>
      <c r="AL5" s="1522"/>
      <c r="AM5" s="1522"/>
      <c r="AN5" s="1522"/>
      <c r="AO5" s="1522"/>
      <c r="AP5" s="1522"/>
      <c r="AQ5" s="1522"/>
      <c r="AR5" s="1522"/>
      <c r="AS5" s="1522"/>
      <c r="AT5" s="1522"/>
      <c r="AU5" s="1522"/>
      <c r="AV5" s="1524"/>
      <c r="AW5" s="1525"/>
    </row>
    <row r="6" spans="1:54" ht="16.5" thickBot="1" x14ac:dyDescent="0.25">
      <c r="A6" s="2101"/>
      <c r="B6" s="2112"/>
      <c r="C6" s="2114"/>
      <c r="D6" s="2116"/>
      <c r="E6" s="1905"/>
      <c r="F6" s="2096"/>
      <c r="G6" s="2098"/>
      <c r="H6" s="2104"/>
      <c r="I6" s="2107"/>
      <c r="J6" s="2050"/>
      <c r="K6" s="2050"/>
      <c r="L6" s="2050"/>
      <c r="M6" s="2082"/>
      <c r="N6" s="1623">
        <v>1</v>
      </c>
      <c r="O6" s="1624" t="s">
        <v>360</v>
      </c>
      <c r="P6" s="1625" t="s">
        <v>361</v>
      </c>
      <c r="Q6" s="1626">
        <v>3</v>
      </c>
      <c r="R6" s="1573"/>
      <c r="S6" s="1574"/>
      <c r="T6" s="1574"/>
      <c r="U6" s="1574"/>
      <c r="V6" s="1574"/>
      <c r="W6" s="1574"/>
      <c r="X6" s="1574"/>
      <c r="Y6" s="1574"/>
      <c r="Z6" s="1574"/>
      <c r="AA6" s="1574"/>
      <c r="AB6" s="1574"/>
      <c r="AC6" s="1574"/>
      <c r="AD6" s="1574"/>
      <c r="AE6" s="1574"/>
      <c r="AF6" s="1574"/>
      <c r="AG6" s="1574"/>
      <c r="AH6" s="1574"/>
      <c r="AI6" s="1574"/>
      <c r="AJ6" s="1574"/>
      <c r="AK6" s="1574"/>
      <c r="AL6" s="1574"/>
      <c r="AM6" s="1574"/>
      <c r="AN6" s="1574"/>
      <c r="AO6" s="1574"/>
      <c r="AP6" s="1574"/>
      <c r="AQ6" s="1574"/>
      <c r="AR6" s="1574"/>
      <c r="AS6" s="1574"/>
      <c r="AT6" s="1574"/>
      <c r="AU6" s="1574"/>
      <c r="AV6" s="1526"/>
      <c r="AW6" s="1527"/>
    </row>
    <row r="7" spans="1:54" ht="18.75" customHeight="1" thickBot="1" x14ac:dyDescent="0.25">
      <c r="A7" s="2101"/>
      <c r="B7" s="2112"/>
      <c r="C7" s="2114"/>
      <c r="D7" s="2116"/>
      <c r="E7" s="2087" t="s">
        <v>48</v>
      </c>
      <c r="F7" s="2089" t="s">
        <v>49</v>
      </c>
      <c r="G7" s="2098"/>
      <c r="H7" s="2104"/>
      <c r="I7" s="2107"/>
      <c r="J7" s="2050"/>
      <c r="K7" s="2050"/>
      <c r="L7" s="2050"/>
      <c r="M7" s="2082"/>
      <c r="N7" s="2195" t="s">
        <v>365</v>
      </c>
      <c r="O7" s="2196"/>
      <c r="P7" s="2196"/>
      <c r="Q7" s="2197"/>
      <c r="R7" s="1521"/>
      <c r="S7" s="1522"/>
      <c r="T7" s="1522"/>
      <c r="U7" s="1522"/>
      <c r="V7" s="1522"/>
      <c r="W7" s="1522"/>
      <c r="X7" s="1522"/>
      <c r="Y7" s="1522"/>
      <c r="Z7" s="1522"/>
      <c r="AA7" s="1522"/>
      <c r="AB7" s="1522"/>
      <c r="AC7" s="1522"/>
      <c r="AD7" s="1522"/>
      <c r="AE7" s="1522"/>
      <c r="AF7" s="1522"/>
      <c r="AG7" s="1522"/>
      <c r="AH7" s="1522"/>
      <c r="AI7" s="1522"/>
      <c r="AJ7" s="1522"/>
      <c r="AK7" s="1522"/>
      <c r="AL7" s="1522"/>
      <c r="AM7" s="1522"/>
      <c r="AN7" s="1522"/>
      <c r="AO7" s="1522"/>
      <c r="AP7" s="1522"/>
      <c r="AQ7" s="1522"/>
      <c r="AR7" s="1522"/>
      <c r="AS7" s="1522"/>
      <c r="AT7" s="1522"/>
      <c r="AU7" s="1522"/>
      <c r="AV7" s="1517"/>
      <c r="AW7" s="1518"/>
    </row>
    <row r="8" spans="1:54" ht="46.5" customHeight="1" thickBot="1" x14ac:dyDescent="0.25">
      <c r="A8" s="2102"/>
      <c r="B8" s="2113"/>
      <c r="C8" s="2115"/>
      <c r="D8" s="2117"/>
      <c r="E8" s="2088"/>
      <c r="F8" s="2090"/>
      <c r="G8" s="2099"/>
      <c r="H8" s="2105"/>
      <c r="I8" s="2108"/>
      <c r="J8" s="2051"/>
      <c r="K8" s="2051"/>
      <c r="L8" s="2051"/>
      <c r="M8" s="2083"/>
      <c r="N8" s="1627">
        <v>15</v>
      </c>
      <c r="O8" s="1628">
        <v>9</v>
      </c>
      <c r="P8" s="1629">
        <v>9</v>
      </c>
      <c r="Q8" s="1630">
        <v>15</v>
      </c>
      <c r="R8" s="1575"/>
      <c r="S8" s="1576"/>
      <c r="T8" s="1576"/>
      <c r="U8" s="1576"/>
      <c r="V8" s="1576"/>
      <c r="W8" s="1576"/>
      <c r="X8" s="1576"/>
      <c r="Y8" s="1576"/>
      <c r="Z8" s="1576"/>
      <c r="AA8" s="1576"/>
      <c r="AB8" s="1576"/>
      <c r="AC8" s="1576"/>
      <c r="AD8" s="1576"/>
      <c r="AE8" s="1576"/>
      <c r="AF8" s="1576"/>
      <c r="AG8" s="1576"/>
      <c r="AH8" s="1576"/>
      <c r="AI8" s="1576"/>
      <c r="AJ8" s="1576"/>
      <c r="AK8" s="1576"/>
      <c r="AL8" s="1576"/>
      <c r="AM8" s="1576"/>
      <c r="AN8" s="1576"/>
      <c r="AO8" s="1576"/>
      <c r="AP8" s="1576"/>
      <c r="AQ8" s="1576"/>
      <c r="AR8" s="1576"/>
      <c r="AS8" s="1576"/>
      <c r="AT8" s="1576"/>
      <c r="AU8" s="1576"/>
      <c r="AV8" s="1528"/>
      <c r="AW8" s="1529"/>
    </row>
    <row r="9" spans="1:54" ht="19.5" customHeight="1" thickBot="1" x14ac:dyDescent="0.25">
      <c r="A9" s="1631">
        <v>1</v>
      </c>
      <c r="B9" s="1844">
        <v>2</v>
      </c>
      <c r="C9" s="1632">
        <v>3</v>
      </c>
      <c r="D9" s="1633">
        <v>4</v>
      </c>
      <c r="E9" s="1633">
        <v>5</v>
      </c>
      <c r="F9" s="1634">
        <v>6</v>
      </c>
      <c r="G9" s="1635">
        <v>7</v>
      </c>
      <c r="H9" s="1632">
        <v>8</v>
      </c>
      <c r="I9" s="1633">
        <v>9</v>
      </c>
      <c r="J9" s="1633">
        <v>10</v>
      </c>
      <c r="K9" s="1633">
        <v>11</v>
      </c>
      <c r="L9" s="1633">
        <v>12</v>
      </c>
      <c r="M9" s="1634">
        <v>13</v>
      </c>
      <c r="N9" s="1632">
        <v>14</v>
      </c>
      <c r="O9" s="1633">
        <v>15</v>
      </c>
      <c r="P9" s="1634">
        <v>16</v>
      </c>
      <c r="Q9" s="1636">
        <v>17</v>
      </c>
      <c r="R9" s="1577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1530"/>
      <c r="AW9" s="1531"/>
    </row>
    <row r="10" spans="1:54" ht="19.5" customHeight="1" thickBot="1" x14ac:dyDescent="0.25">
      <c r="A10" s="2003" t="s">
        <v>231</v>
      </c>
      <c r="B10" s="2048"/>
      <c r="C10" s="2048"/>
      <c r="D10" s="2048"/>
      <c r="E10" s="2048"/>
      <c r="F10" s="2048"/>
      <c r="G10" s="2048"/>
      <c r="H10" s="2048"/>
      <c r="I10" s="2048"/>
      <c r="J10" s="2048"/>
      <c r="K10" s="2048"/>
      <c r="L10" s="2048"/>
      <c r="M10" s="2048"/>
      <c r="N10" s="2048"/>
      <c r="O10" s="2048"/>
      <c r="P10" s="2048"/>
      <c r="Q10" s="2049"/>
      <c r="R10" s="1578"/>
      <c r="S10" s="1579"/>
      <c r="T10" s="1579"/>
      <c r="U10" s="1579"/>
      <c r="V10" s="1579"/>
      <c r="W10" s="1579"/>
      <c r="X10" s="1579"/>
      <c r="Y10" s="1579"/>
      <c r="Z10" s="1579"/>
      <c r="AA10" s="1579"/>
      <c r="AB10" s="1579"/>
      <c r="AC10" s="1579"/>
      <c r="AD10" s="1579"/>
      <c r="AE10" s="1579"/>
      <c r="AF10" s="1579"/>
      <c r="AG10" s="1579"/>
      <c r="AH10" s="1579"/>
      <c r="AI10" s="1579"/>
      <c r="AJ10" s="1579"/>
      <c r="AK10" s="1579"/>
      <c r="AL10" s="1579"/>
      <c r="AM10" s="1579"/>
      <c r="AN10" s="1579"/>
      <c r="AO10" s="1579"/>
      <c r="AP10" s="1579"/>
      <c r="AQ10" s="1579"/>
      <c r="AR10" s="1579"/>
      <c r="AS10" s="1579"/>
      <c r="AT10" s="1579"/>
      <c r="AU10" s="1579"/>
      <c r="AV10" s="1532"/>
      <c r="AW10" s="594"/>
    </row>
    <row r="11" spans="1:54" ht="19.5" customHeight="1" thickBot="1" x14ac:dyDescent="0.25">
      <c r="A11" s="2052" t="s">
        <v>280</v>
      </c>
      <c r="B11" s="2166"/>
      <c r="C11" s="2166"/>
      <c r="D11" s="2166"/>
      <c r="E11" s="2166"/>
      <c r="F11" s="2166"/>
      <c r="G11" s="2166"/>
      <c r="H11" s="2166"/>
      <c r="I11" s="2166"/>
      <c r="J11" s="2166"/>
      <c r="K11" s="2166"/>
      <c r="L11" s="2166"/>
      <c r="M11" s="2166"/>
      <c r="N11" s="2166"/>
      <c r="O11" s="2166"/>
      <c r="P11" s="2166"/>
      <c r="Q11" s="2167"/>
      <c r="R11" s="1580"/>
      <c r="S11" s="1581"/>
      <c r="T11" s="1581"/>
      <c r="U11" s="1581"/>
      <c r="V11" s="1581"/>
      <c r="W11" s="1581"/>
      <c r="X11" s="1581"/>
      <c r="Y11" s="1581"/>
      <c r="Z11" s="1581"/>
      <c r="AA11" s="1581"/>
      <c r="AB11" s="1581"/>
      <c r="AC11" s="1581"/>
      <c r="AD11" s="1581"/>
      <c r="AE11" s="1581"/>
      <c r="AF11" s="1581"/>
      <c r="AG11" s="1581"/>
      <c r="AH11" s="1581"/>
      <c r="AI11" s="1581"/>
      <c r="AJ11" s="1581"/>
      <c r="AK11" s="1581"/>
      <c r="AL11" s="1581"/>
      <c r="AM11" s="1581"/>
      <c r="AN11" s="1581"/>
      <c r="AO11" s="1581"/>
      <c r="AP11" s="1581"/>
      <c r="AQ11" s="1581"/>
      <c r="AR11" s="1581"/>
      <c r="AS11" s="1581"/>
      <c r="AT11" s="1581"/>
      <c r="AU11" s="1581"/>
      <c r="AV11" s="1533"/>
      <c r="AW11" s="1534"/>
    </row>
    <row r="12" spans="1:54" ht="19.5" customHeight="1" thickBot="1" x14ac:dyDescent="0.25">
      <c r="A12" s="2199" t="s">
        <v>57</v>
      </c>
      <c r="B12" s="2200"/>
      <c r="C12" s="2200"/>
      <c r="D12" s="2200"/>
      <c r="E12" s="2200"/>
      <c r="F12" s="2200"/>
      <c r="G12" s="2200"/>
      <c r="H12" s="2200"/>
      <c r="I12" s="2200"/>
      <c r="J12" s="2200"/>
      <c r="K12" s="2200"/>
      <c r="L12" s="2200"/>
      <c r="M12" s="2200"/>
      <c r="N12" s="2200"/>
      <c r="O12" s="2200"/>
      <c r="P12" s="2200"/>
      <c r="Q12" s="2201"/>
      <c r="R12" s="1584"/>
      <c r="S12" s="1585"/>
      <c r="T12" s="1585"/>
      <c r="U12" s="1585"/>
      <c r="V12" s="1585"/>
      <c r="W12" s="1585"/>
      <c r="X12" s="1585"/>
      <c r="Y12" s="1585"/>
      <c r="Z12" s="1585"/>
      <c r="AA12" s="1585"/>
      <c r="AB12" s="1585"/>
      <c r="AC12" s="1585"/>
      <c r="AD12" s="1585"/>
      <c r="AE12" s="1585"/>
      <c r="AF12" s="1585"/>
      <c r="AG12" s="1585"/>
      <c r="AH12" s="1585"/>
      <c r="AI12" s="1585"/>
      <c r="AJ12" s="1585"/>
      <c r="AK12" s="1585"/>
      <c r="AL12" s="1585"/>
      <c r="AM12" s="1585"/>
      <c r="AN12" s="1585"/>
      <c r="AO12" s="1585"/>
      <c r="AP12" s="1585"/>
      <c r="AQ12" s="1585"/>
      <c r="AR12" s="1585"/>
      <c r="AS12" s="1585"/>
      <c r="AT12" s="1585"/>
      <c r="AU12" s="1585"/>
      <c r="AV12" s="1537"/>
      <c r="AW12" s="1538"/>
    </row>
    <row r="13" spans="1:54" ht="23.25" customHeight="1" x14ac:dyDescent="0.2">
      <c r="A13" s="1654" t="s">
        <v>79</v>
      </c>
      <c r="B13" s="1655" t="s">
        <v>58</v>
      </c>
      <c r="C13" s="1866"/>
      <c r="D13" s="1656"/>
      <c r="E13" s="1656"/>
      <c r="F13" s="1657"/>
      <c r="G13" s="1658">
        <f>G14+G15+G16</f>
        <v>6.5</v>
      </c>
      <c r="H13" s="602">
        <f>H14+H15+H16</f>
        <v>195</v>
      </c>
      <c r="I13" s="603">
        <f>I14+I15+I16</f>
        <v>70</v>
      </c>
      <c r="J13" s="603"/>
      <c r="K13" s="603"/>
      <c r="L13" s="603">
        <f>L14+L15+L16</f>
        <v>70</v>
      </c>
      <c r="M13" s="604">
        <f>M14+M15+M16</f>
        <v>125</v>
      </c>
      <c r="N13" s="1659"/>
      <c r="O13" s="1660"/>
      <c r="P13" s="1661"/>
      <c r="Q13" s="1662"/>
      <c r="R13" s="1586"/>
      <c r="S13" s="1587"/>
      <c r="T13" s="1587"/>
      <c r="U13" s="1587"/>
      <c r="V13" s="2182" t="s">
        <v>420</v>
      </c>
      <c r="W13" s="2182"/>
      <c r="X13" s="2182"/>
      <c r="Y13" s="2182"/>
      <c r="Z13" s="2182"/>
      <c r="AA13" s="1587"/>
      <c r="AB13" s="1587"/>
      <c r="AC13" s="1587"/>
      <c r="AD13" s="1587"/>
      <c r="AE13" s="1587"/>
      <c r="AF13" s="1587"/>
      <c r="AG13" s="1587"/>
      <c r="AH13" s="1587"/>
      <c r="AI13" s="1587"/>
      <c r="AJ13" s="1587"/>
      <c r="AK13" s="1587"/>
      <c r="AL13" s="1587"/>
      <c r="AM13" s="1587"/>
      <c r="AN13" s="1587"/>
      <c r="AO13" s="1587"/>
      <c r="AP13" s="1587"/>
      <c r="AQ13" s="1587"/>
      <c r="AR13" s="1587"/>
      <c r="AS13" s="1587"/>
      <c r="AT13" s="1587"/>
      <c r="AU13" s="1587"/>
      <c r="AV13" s="1539"/>
      <c r="AW13" s="1540"/>
    </row>
    <row r="14" spans="1:54" ht="18.75" customHeight="1" x14ac:dyDescent="0.2">
      <c r="A14" s="457" t="s">
        <v>80</v>
      </c>
      <c r="B14" s="458" t="s">
        <v>58</v>
      </c>
      <c r="C14" s="1867"/>
      <c r="D14" s="459">
        <v>1</v>
      </c>
      <c r="E14" s="460"/>
      <c r="F14" s="1885"/>
      <c r="G14" s="566">
        <v>2.5</v>
      </c>
      <c r="H14" s="1774">
        <f>G14*30</f>
        <v>75</v>
      </c>
      <c r="I14" s="3">
        <f>J14+K14+L14</f>
        <v>30</v>
      </c>
      <c r="J14" s="3"/>
      <c r="K14" s="3"/>
      <c r="L14" s="3">
        <v>30</v>
      </c>
      <c r="M14" s="8">
        <f>H14-I14</f>
        <v>45</v>
      </c>
      <c r="N14" s="13">
        <v>2</v>
      </c>
      <c r="O14" s="459"/>
      <c r="P14" s="8"/>
      <c r="Q14" s="1663"/>
      <c r="R14" s="1586"/>
      <c r="S14" s="1587"/>
      <c r="T14" s="1587"/>
      <c r="U14" s="1587"/>
      <c r="V14" s="1587"/>
      <c r="W14" s="1587"/>
      <c r="X14" s="1587"/>
      <c r="Y14" s="1587"/>
      <c r="Z14" s="1587"/>
      <c r="AA14" s="1587"/>
      <c r="AB14" s="1587"/>
      <c r="AC14" s="1587"/>
      <c r="AD14" s="1587"/>
      <c r="AE14" s="1587"/>
      <c r="AF14" s="1587"/>
      <c r="AG14" s="1587"/>
      <c r="AH14" s="1587"/>
      <c r="AI14" s="1587"/>
      <c r="AJ14" s="1587"/>
      <c r="AK14" s="1587"/>
      <c r="AL14" s="1587"/>
      <c r="AM14" s="1587"/>
      <c r="AN14" s="1587"/>
      <c r="AO14" s="1587"/>
      <c r="AP14" s="1587"/>
      <c r="AQ14" s="1587"/>
      <c r="AR14" s="1587"/>
      <c r="AS14" s="1587"/>
      <c r="AT14" s="1587"/>
      <c r="AU14" s="1587"/>
      <c r="AV14" s="1541"/>
      <c r="AW14" s="1542"/>
    </row>
    <row r="15" spans="1:54" ht="18.75" customHeight="1" x14ac:dyDescent="0.2">
      <c r="A15" s="457" t="s">
        <v>81</v>
      </c>
      <c r="B15" s="458" t="s">
        <v>58</v>
      </c>
      <c r="C15" s="1867"/>
      <c r="D15" s="460"/>
      <c r="E15" s="460"/>
      <c r="F15" s="1885"/>
      <c r="G15" s="656">
        <v>2</v>
      </c>
      <c r="H15" s="1774">
        <f>G15*30</f>
        <v>60</v>
      </c>
      <c r="I15" s="3">
        <f>J15+K15+L15</f>
        <v>20</v>
      </c>
      <c r="J15" s="459"/>
      <c r="K15" s="459"/>
      <c r="L15" s="459">
        <v>20</v>
      </c>
      <c r="M15" s="8">
        <f>H15-I15</f>
        <v>40</v>
      </c>
      <c r="N15" s="13"/>
      <c r="O15" s="459">
        <v>2</v>
      </c>
      <c r="P15" s="8"/>
      <c r="Q15" s="1663"/>
      <c r="R15" s="1586"/>
      <c r="S15" s="1587"/>
      <c r="T15" s="1587"/>
      <c r="U15" s="1587"/>
      <c r="V15" s="1587"/>
      <c r="W15" s="1587"/>
      <c r="X15" s="1587"/>
      <c r="Y15" s="1587"/>
      <c r="Z15" s="1587"/>
      <c r="AA15" s="1587"/>
      <c r="AB15" s="1587"/>
      <c r="AC15" s="1587"/>
      <c r="AD15" s="1587"/>
      <c r="AE15" s="1587"/>
      <c r="AF15" s="1587"/>
      <c r="AG15" s="1587"/>
      <c r="AH15" s="1587"/>
      <c r="AI15" s="1587"/>
      <c r="AJ15" s="1587"/>
      <c r="AK15" s="1587"/>
      <c r="AL15" s="1587"/>
      <c r="AM15" s="1587"/>
      <c r="AN15" s="1587"/>
      <c r="AO15" s="1587"/>
      <c r="AP15" s="1587"/>
      <c r="AQ15" s="1587"/>
      <c r="AR15" s="1587"/>
      <c r="AS15" s="1587"/>
      <c r="AT15" s="1587"/>
      <c r="AU15" s="1587"/>
      <c r="AV15" s="1541"/>
      <c r="AW15" s="1542"/>
    </row>
    <row r="16" spans="1:54" ht="19.5" customHeight="1" thickBot="1" x14ac:dyDescent="0.25">
      <c r="A16" s="457" t="s">
        <v>82</v>
      </c>
      <c r="B16" s="468" t="s">
        <v>58</v>
      </c>
      <c r="C16" s="1867" t="s">
        <v>361</v>
      </c>
      <c r="D16" s="460"/>
      <c r="E16" s="460"/>
      <c r="F16" s="1885"/>
      <c r="G16" s="566">
        <v>2</v>
      </c>
      <c r="H16" s="1775">
        <f>G16*30</f>
        <v>60</v>
      </c>
      <c r="I16" s="3">
        <f>J16+K16+L16</f>
        <v>20</v>
      </c>
      <c r="J16" s="459"/>
      <c r="K16" s="459"/>
      <c r="L16" s="459">
        <v>20</v>
      </c>
      <c r="M16" s="475">
        <f>H16-I16</f>
        <v>40</v>
      </c>
      <c r="N16" s="13"/>
      <c r="O16" s="459"/>
      <c r="P16" s="8">
        <v>2</v>
      </c>
      <c r="Q16" s="1664"/>
      <c r="R16" s="1586"/>
      <c r="S16" s="1587"/>
      <c r="T16" s="1587"/>
      <c r="U16" s="1587"/>
      <c r="V16" s="1587"/>
      <c r="W16" s="1587"/>
      <c r="X16" s="1587"/>
      <c r="Y16" s="1587"/>
      <c r="Z16" s="1587"/>
      <c r="AA16" s="1587"/>
      <c r="AB16" s="1587"/>
      <c r="AC16" s="1587"/>
      <c r="AD16" s="1587"/>
      <c r="AE16" s="1587"/>
      <c r="AF16" s="1587"/>
      <c r="AG16" s="1587"/>
      <c r="AH16" s="1587"/>
      <c r="AI16" s="1587"/>
      <c r="AJ16" s="1587"/>
      <c r="AK16" s="1587"/>
      <c r="AL16" s="1587"/>
      <c r="AM16" s="1587"/>
      <c r="AN16" s="1587"/>
      <c r="AO16" s="1587"/>
      <c r="AP16" s="1587"/>
      <c r="AQ16" s="1587"/>
      <c r="AR16" s="1587"/>
      <c r="AS16" s="1587"/>
      <c r="AT16" s="1587"/>
      <c r="AU16" s="1587"/>
      <c r="AV16" s="1543"/>
      <c r="AW16" s="1544"/>
    </row>
    <row r="17" spans="1:55" ht="19.5" customHeight="1" thickBot="1" x14ac:dyDescent="0.25">
      <c r="A17" s="2091" t="s">
        <v>232</v>
      </c>
      <c r="B17" s="2132"/>
      <c r="C17" s="479"/>
      <c r="D17" s="480"/>
      <c r="E17" s="480"/>
      <c r="F17" s="481"/>
      <c r="G17" s="1676">
        <f>G13</f>
        <v>6.5</v>
      </c>
      <c r="H17" s="1776">
        <f>H13</f>
        <v>195</v>
      </c>
      <c r="I17" s="1777">
        <f>I13</f>
        <v>70</v>
      </c>
      <c r="J17" s="1777"/>
      <c r="K17" s="1777"/>
      <c r="L17" s="1777">
        <f>L13</f>
        <v>70</v>
      </c>
      <c r="M17" s="1778">
        <f>M13</f>
        <v>125</v>
      </c>
      <c r="N17" s="486">
        <f>SUM(N13:N16)</f>
        <v>2</v>
      </c>
      <c r="O17" s="487">
        <f>SUM(O13:O16)</f>
        <v>2</v>
      </c>
      <c r="P17" s="488">
        <f>SUM(P13:P16)</f>
        <v>2</v>
      </c>
      <c r="Q17" s="1665"/>
      <c r="R17" s="1588"/>
      <c r="S17" s="1589"/>
      <c r="T17" s="1589"/>
      <c r="U17" s="1589"/>
      <c r="V17" s="1589"/>
      <c r="W17" s="1589"/>
      <c r="X17" s="1589"/>
      <c r="Y17" s="1589"/>
      <c r="Z17" s="1589"/>
      <c r="AA17" s="1589"/>
      <c r="AB17" s="1589"/>
      <c r="AC17" s="1589"/>
      <c r="AD17" s="1589"/>
      <c r="AE17" s="1589"/>
      <c r="AF17" s="1589"/>
      <c r="AG17" s="1589"/>
      <c r="AH17" s="1589"/>
      <c r="AI17" s="1589"/>
      <c r="AJ17" s="1589"/>
      <c r="AK17" s="1589"/>
      <c r="AL17" s="1589"/>
      <c r="AM17" s="1589"/>
      <c r="AN17" s="1589"/>
      <c r="AO17" s="1589"/>
      <c r="AP17" s="1589"/>
      <c r="AQ17" s="1589"/>
      <c r="AR17" s="1589"/>
      <c r="AS17" s="1589"/>
      <c r="AT17" s="1589"/>
      <c r="AU17" s="1589"/>
      <c r="AV17" s="1545"/>
      <c r="AW17" s="1546"/>
    </row>
    <row r="18" spans="1:55" ht="19.5" customHeight="1" thickBot="1" x14ac:dyDescent="0.25">
      <c r="A18" s="2010" t="s">
        <v>59</v>
      </c>
      <c r="B18" s="2011"/>
      <c r="C18" s="2011"/>
      <c r="D18" s="2011"/>
      <c r="E18" s="2011"/>
      <c r="F18" s="2011"/>
      <c r="G18" s="2011"/>
      <c r="H18" s="2011"/>
      <c r="I18" s="2011"/>
      <c r="J18" s="2011"/>
      <c r="K18" s="2011"/>
      <c r="L18" s="2011"/>
      <c r="M18" s="2011"/>
      <c r="N18" s="2011"/>
      <c r="O18" s="2011"/>
      <c r="P18" s="2011"/>
      <c r="Q18" s="2012"/>
      <c r="R18" s="1590"/>
      <c r="S18" s="1591"/>
      <c r="T18" s="1591"/>
      <c r="U18" s="1591"/>
      <c r="V18" s="1591"/>
      <c r="W18" s="1591"/>
      <c r="X18" s="1591"/>
      <c r="Y18" s="1591"/>
      <c r="Z18" s="1591"/>
      <c r="AA18" s="1591"/>
      <c r="AB18" s="1591"/>
      <c r="AC18" s="1591"/>
      <c r="AD18" s="1591"/>
      <c r="AE18" s="1591"/>
      <c r="AF18" s="1591"/>
      <c r="AG18" s="1591"/>
      <c r="AH18" s="1591"/>
      <c r="AI18" s="1591"/>
      <c r="AJ18" s="1591"/>
      <c r="AK18" s="1591"/>
      <c r="AL18" s="1591"/>
      <c r="AM18" s="1591"/>
      <c r="AN18" s="1591"/>
      <c r="AO18" s="1591"/>
      <c r="AP18" s="1591"/>
      <c r="AQ18" s="1591"/>
      <c r="AR18" s="1591"/>
      <c r="AS18" s="1591"/>
      <c r="AT18" s="1591"/>
      <c r="AU18" s="1591"/>
      <c r="AV18" s="1547"/>
      <c r="AW18" s="1548"/>
    </row>
    <row r="19" spans="1:55" ht="20.25" customHeight="1" x14ac:dyDescent="0.25">
      <c r="A19" s="448" t="s">
        <v>118</v>
      </c>
      <c r="B19" s="449" t="s">
        <v>114</v>
      </c>
      <c r="C19" s="491"/>
      <c r="D19" s="4">
        <v>1</v>
      </c>
      <c r="E19" s="492"/>
      <c r="F19" s="493"/>
      <c r="G19" s="451">
        <v>2.5</v>
      </c>
      <c r="H19" s="679">
        <f>G19*30</f>
        <v>75</v>
      </c>
      <c r="I19" s="496">
        <f>J19+K19+L19</f>
        <v>30</v>
      </c>
      <c r="J19" s="496">
        <v>20</v>
      </c>
      <c r="K19" s="496"/>
      <c r="L19" s="496">
        <v>10</v>
      </c>
      <c r="M19" s="497">
        <f>H19-I19</f>
        <v>45</v>
      </c>
      <c r="N19" s="260">
        <v>2</v>
      </c>
      <c r="O19" s="4"/>
      <c r="P19" s="498"/>
      <c r="Q19" s="1643"/>
      <c r="R19" s="1582"/>
      <c r="S19" s="1583"/>
      <c r="T19" s="1583"/>
      <c r="U19" s="1583"/>
      <c r="V19" s="1583"/>
      <c r="W19" s="1583"/>
      <c r="X19" s="1583"/>
      <c r="Y19" s="1583"/>
      <c r="Z19" s="1583"/>
      <c r="AA19" s="1583"/>
      <c r="AB19" s="1583"/>
      <c r="AC19" s="1583"/>
      <c r="AD19" s="1583"/>
      <c r="AE19" s="1583"/>
      <c r="AF19" s="1583"/>
      <c r="AG19" s="1583"/>
      <c r="AH19" s="1583"/>
      <c r="AI19" s="1583"/>
      <c r="AJ19" s="1583"/>
      <c r="AK19" s="1583"/>
      <c r="AL19" s="1583"/>
      <c r="AM19" s="1583"/>
      <c r="AN19" s="1583"/>
      <c r="AO19" s="1583"/>
      <c r="AP19" s="1583"/>
      <c r="AQ19" s="1583"/>
      <c r="AR19" s="1583"/>
      <c r="AS19" s="1583"/>
      <c r="AT19" s="1583"/>
      <c r="AU19" s="1583"/>
      <c r="AV19" s="1512"/>
      <c r="AW19" s="1513"/>
    </row>
    <row r="20" spans="1:55" ht="18.75" customHeight="1" x14ac:dyDescent="0.2">
      <c r="A20" s="457" t="s">
        <v>117</v>
      </c>
      <c r="B20" s="458" t="s">
        <v>60</v>
      </c>
      <c r="C20" s="1867"/>
      <c r="D20" s="1868" t="s">
        <v>360</v>
      </c>
      <c r="E20" s="1868"/>
      <c r="F20" s="12"/>
      <c r="G20" s="500">
        <v>2</v>
      </c>
      <c r="H20" s="532">
        <f>G20*30</f>
        <v>60</v>
      </c>
      <c r="I20" s="503">
        <f>J20+K20+L20</f>
        <v>20</v>
      </c>
      <c r="J20" s="503">
        <v>14</v>
      </c>
      <c r="K20" s="503"/>
      <c r="L20" s="503">
        <v>6</v>
      </c>
      <c r="M20" s="504">
        <f>H20-I20</f>
        <v>40</v>
      </c>
      <c r="N20" s="1867"/>
      <c r="O20" s="1868">
        <v>2</v>
      </c>
      <c r="P20" s="1884"/>
      <c r="Q20" s="1648"/>
      <c r="R20" s="1582"/>
      <c r="S20" s="1583"/>
      <c r="T20" s="1583"/>
      <c r="U20" s="1583"/>
      <c r="V20" s="1583"/>
      <c r="W20" s="1583"/>
      <c r="X20" s="1583"/>
      <c r="Y20" s="1583"/>
      <c r="Z20" s="1583"/>
      <c r="AA20" s="1583"/>
      <c r="AB20" s="1583"/>
      <c r="AC20" s="1583"/>
      <c r="AD20" s="1583"/>
      <c r="AE20" s="1583"/>
      <c r="AF20" s="1583"/>
      <c r="AG20" s="1583"/>
      <c r="AH20" s="1583"/>
      <c r="AI20" s="1583"/>
      <c r="AJ20" s="1583"/>
      <c r="AK20" s="1583"/>
      <c r="AL20" s="1583"/>
      <c r="AM20" s="1583"/>
      <c r="AN20" s="1583"/>
      <c r="AO20" s="1583"/>
      <c r="AP20" s="1583"/>
      <c r="AQ20" s="1583"/>
      <c r="AR20" s="1583"/>
      <c r="AS20" s="1583"/>
      <c r="AT20" s="1583"/>
      <c r="AU20" s="1583"/>
      <c r="AV20" s="1535"/>
      <c r="AW20" s="1536"/>
    </row>
    <row r="21" spans="1:55" ht="19.5" customHeight="1" thickBot="1" x14ac:dyDescent="0.25">
      <c r="A21" s="467" t="s">
        <v>119</v>
      </c>
      <c r="B21" s="468" t="s">
        <v>61</v>
      </c>
      <c r="C21" s="469"/>
      <c r="D21" s="196" t="s">
        <v>361</v>
      </c>
      <c r="E21" s="196"/>
      <c r="F21" s="505"/>
      <c r="G21" s="506">
        <v>2</v>
      </c>
      <c r="H21" s="507">
        <f>G21*30</f>
        <v>60</v>
      </c>
      <c r="I21" s="198">
        <f>J21+K21+L21</f>
        <v>20</v>
      </c>
      <c r="J21" s="198">
        <v>20</v>
      </c>
      <c r="K21" s="198"/>
      <c r="L21" s="198"/>
      <c r="M21" s="199">
        <f>H21-I21</f>
        <v>40</v>
      </c>
      <c r="N21" s="509"/>
      <c r="O21" s="1876"/>
      <c r="P21" s="33">
        <v>2</v>
      </c>
      <c r="Q21" s="1666"/>
      <c r="R21" s="1592"/>
      <c r="S21" s="1593"/>
      <c r="T21" s="1593"/>
      <c r="U21" s="1593"/>
      <c r="V21" s="1593"/>
      <c r="W21" s="1593"/>
      <c r="X21" s="1593"/>
      <c r="Y21" s="1593"/>
      <c r="Z21" s="1593"/>
      <c r="AA21" s="1593"/>
      <c r="AB21" s="1593"/>
      <c r="AC21" s="1593"/>
      <c r="AD21" s="1593"/>
      <c r="AE21" s="1593"/>
      <c r="AF21" s="1593"/>
      <c r="AG21" s="1593"/>
      <c r="AH21" s="1593"/>
      <c r="AI21" s="1593"/>
      <c r="AJ21" s="1593"/>
      <c r="AK21" s="1593"/>
      <c r="AL21" s="1593"/>
      <c r="AM21" s="1593"/>
      <c r="AN21" s="1593"/>
      <c r="AO21" s="1593"/>
      <c r="AP21" s="1593"/>
      <c r="AQ21" s="1593"/>
      <c r="AR21" s="1593"/>
      <c r="AS21" s="1593"/>
      <c r="AT21" s="1593"/>
      <c r="AU21" s="1593"/>
      <c r="AV21" s="1549"/>
      <c r="AW21" s="1550"/>
      <c r="AY21" s="1476"/>
      <c r="AZ21" s="1476"/>
    </row>
    <row r="22" spans="1:55" ht="21" customHeight="1" thickBot="1" x14ac:dyDescent="0.25">
      <c r="A22" s="2091" t="s">
        <v>233</v>
      </c>
      <c r="B22" s="2132"/>
      <c r="C22" s="511"/>
      <c r="D22" s="512"/>
      <c r="E22" s="512"/>
      <c r="F22" s="513"/>
      <c r="G22" s="514">
        <f>G19+G20+G21</f>
        <v>6.5</v>
      </c>
      <c r="H22" s="1667">
        <f>H19+H20+H21</f>
        <v>195</v>
      </c>
      <c r="I22" s="1668">
        <f>I19+I20+I21</f>
        <v>70</v>
      </c>
      <c r="J22" s="1668">
        <f>J19+J20+J21</f>
        <v>54</v>
      </c>
      <c r="K22" s="1668"/>
      <c r="L22" s="1668">
        <f>L19+L20+L21</f>
        <v>16</v>
      </c>
      <c r="M22" s="1668">
        <f>M19+M20+M21</f>
        <v>125</v>
      </c>
      <c r="N22" s="515">
        <f>SUM(N19:N21)</f>
        <v>2</v>
      </c>
      <c r="O22" s="516">
        <f>SUM(O19:O21)</f>
        <v>2</v>
      </c>
      <c r="P22" s="517">
        <f>SUM(P19:P21)</f>
        <v>2</v>
      </c>
      <c r="Q22" s="1779"/>
      <c r="R22" s="1594"/>
      <c r="S22" s="1595"/>
      <c r="T22" s="1595"/>
      <c r="U22" s="1595"/>
      <c r="V22" s="1595"/>
      <c r="W22" s="1595"/>
      <c r="X22" s="1595"/>
      <c r="Y22" s="1595"/>
      <c r="Z22" s="1595"/>
      <c r="AA22" s="1595"/>
      <c r="AB22" s="1595"/>
      <c r="AC22" s="1595"/>
      <c r="AD22" s="1595"/>
      <c r="AE22" s="1595"/>
      <c r="AF22" s="1595"/>
      <c r="AG22" s="1595"/>
      <c r="AH22" s="1595"/>
      <c r="AI22" s="1595"/>
      <c r="AJ22" s="1595"/>
      <c r="AK22" s="1595"/>
      <c r="AL22" s="1595"/>
      <c r="AM22" s="1595"/>
      <c r="AN22" s="1595"/>
      <c r="AO22" s="1595"/>
      <c r="AP22" s="1595"/>
      <c r="AQ22" s="1595"/>
      <c r="AR22" s="1595"/>
      <c r="AS22" s="1595"/>
      <c r="AT22" s="1595"/>
      <c r="AU22" s="1595"/>
      <c r="AV22" s="1551"/>
      <c r="AW22" s="1552"/>
      <c r="AY22" s="1476"/>
      <c r="AZ22" s="1476"/>
    </row>
    <row r="23" spans="1:55" ht="39" customHeight="1" thickBot="1" x14ac:dyDescent="0.25">
      <c r="A23" s="519" t="s">
        <v>120</v>
      </c>
      <c r="B23" s="520" t="s">
        <v>62</v>
      </c>
      <c r="C23" s="479"/>
      <c r="D23" s="480" t="s">
        <v>362</v>
      </c>
      <c r="E23" s="480"/>
      <c r="F23" s="481"/>
      <c r="G23" s="521"/>
      <c r="H23" s="479"/>
      <c r="I23" s="522">
        <f>J23+K23+L23</f>
        <v>0</v>
      </c>
      <c r="J23" s="523"/>
      <c r="K23" s="523"/>
      <c r="L23" s="523"/>
      <c r="M23" s="524"/>
      <c r="N23" s="525" t="s">
        <v>63</v>
      </c>
      <c r="O23" s="526" t="s">
        <v>63</v>
      </c>
      <c r="P23" s="527" t="s">
        <v>63</v>
      </c>
      <c r="Q23" s="1669"/>
      <c r="R23" s="1594"/>
      <c r="S23" s="1595"/>
      <c r="T23" s="1595"/>
      <c r="U23" s="1595"/>
      <c r="V23" s="1595"/>
      <c r="W23" s="1595"/>
      <c r="X23" s="1595"/>
      <c r="Y23" s="1595"/>
      <c r="Z23" s="1595"/>
      <c r="AA23" s="1595"/>
      <c r="AB23" s="1595"/>
      <c r="AC23" s="1595"/>
      <c r="AD23" s="1595"/>
      <c r="AE23" s="1595"/>
      <c r="AF23" s="1595"/>
      <c r="AG23" s="1595"/>
      <c r="AH23" s="1595"/>
      <c r="AI23" s="1595"/>
      <c r="AJ23" s="1595"/>
      <c r="AK23" s="1595"/>
      <c r="AL23" s="1595"/>
      <c r="AM23" s="1595"/>
      <c r="AN23" s="1595"/>
      <c r="AO23" s="1595"/>
      <c r="AP23" s="1595"/>
      <c r="AQ23" s="1595"/>
      <c r="AR23" s="1595"/>
      <c r="AS23" s="1595"/>
      <c r="AT23" s="1595"/>
      <c r="AU23" s="1595"/>
      <c r="AV23" s="1551"/>
      <c r="AW23" s="1552"/>
      <c r="AY23" s="1476"/>
      <c r="AZ23" s="1476"/>
    </row>
    <row r="24" spans="1:55" ht="21" customHeight="1" thickBot="1" x14ac:dyDescent="0.25">
      <c r="A24" s="2129" t="s">
        <v>277</v>
      </c>
      <c r="B24" s="2130"/>
      <c r="C24" s="2130"/>
      <c r="D24" s="2130"/>
      <c r="E24" s="2130"/>
      <c r="F24" s="2130"/>
      <c r="G24" s="2130"/>
      <c r="H24" s="2130"/>
      <c r="I24" s="2130"/>
      <c r="J24" s="2130"/>
      <c r="K24" s="2130"/>
      <c r="L24" s="2130"/>
      <c r="M24" s="2130"/>
      <c r="N24" s="2130"/>
      <c r="O24" s="2130"/>
      <c r="P24" s="2130"/>
      <c r="Q24" s="2131"/>
      <c r="R24" s="1594"/>
      <c r="S24" s="1595"/>
      <c r="T24" s="1595"/>
      <c r="U24" s="1595"/>
      <c r="V24" s="1595"/>
      <c r="W24" s="1595"/>
      <c r="X24" s="1595"/>
      <c r="Y24" s="1595"/>
      <c r="Z24" s="1595"/>
      <c r="AA24" s="1595"/>
      <c r="AB24" s="1595"/>
      <c r="AC24" s="1595"/>
      <c r="AD24" s="1595"/>
      <c r="AE24" s="1595"/>
      <c r="AF24" s="1595"/>
      <c r="AG24" s="1595"/>
      <c r="AH24" s="1595"/>
      <c r="AI24" s="1595"/>
      <c r="AJ24" s="1595"/>
      <c r="AK24" s="1595"/>
      <c r="AL24" s="1595"/>
      <c r="AM24" s="1595"/>
      <c r="AN24" s="1595"/>
      <c r="AO24" s="1595"/>
      <c r="AP24" s="1595"/>
      <c r="AQ24" s="1595"/>
      <c r="AR24" s="1595"/>
      <c r="AS24" s="1595"/>
      <c r="AT24" s="1595"/>
      <c r="AU24" s="1595"/>
      <c r="AV24" s="1551"/>
      <c r="AW24" s="1552"/>
      <c r="AY24" s="1476"/>
      <c r="AZ24" s="1476"/>
    </row>
    <row r="25" spans="1:55" ht="21" customHeight="1" thickBot="1" x14ac:dyDescent="0.25">
      <c r="A25" s="2052" t="s">
        <v>234</v>
      </c>
      <c r="B25" s="2166"/>
      <c r="C25" s="2166"/>
      <c r="D25" s="2166"/>
      <c r="E25" s="2166"/>
      <c r="F25" s="2166"/>
      <c r="G25" s="2166"/>
      <c r="H25" s="2166"/>
      <c r="I25" s="2166"/>
      <c r="J25" s="2166"/>
      <c r="K25" s="2166"/>
      <c r="L25" s="2166"/>
      <c r="M25" s="2166"/>
      <c r="N25" s="2166"/>
      <c r="O25" s="2166"/>
      <c r="P25" s="2166"/>
      <c r="Q25" s="2167"/>
      <c r="R25" s="1594"/>
      <c r="S25" s="1595"/>
      <c r="T25" s="1595"/>
      <c r="U25" s="1595"/>
      <c r="V25" s="1595"/>
      <c r="W25" s="1595"/>
      <c r="X25" s="1595"/>
      <c r="Y25" s="1595"/>
      <c r="Z25" s="1595"/>
      <c r="AA25" s="1595"/>
      <c r="AB25" s="1595"/>
      <c r="AC25" s="1595"/>
      <c r="AD25" s="1595"/>
      <c r="AE25" s="1595"/>
      <c r="AF25" s="1595"/>
      <c r="AG25" s="1595"/>
      <c r="AH25" s="1595"/>
      <c r="AI25" s="1595"/>
      <c r="AJ25" s="1595"/>
      <c r="AK25" s="1595"/>
      <c r="AL25" s="1595"/>
      <c r="AM25" s="1595"/>
      <c r="AN25" s="1595"/>
      <c r="AO25" s="1595"/>
      <c r="AP25" s="1595"/>
      <c r="AQ25" s="1595"/>
      <c r="AR25" s="1595"/>
      <c r="AS25" s="1595"/>
      <c r="AT25" s="1595"/>
      <c r="AU25" s="1595"/>
      <c r="AV25" s="1551"/>
      <c r="AW25" s="1552"/>
      <c r="AY25" s="1476"/>
      <c r="AZ25" s="1476"/>
    </row>
    <row r="26" spans="1:55" ht="21" customHeight="1" thickBot="1" x14ac:dyDescent="0.25">
      <c r="A26" s="37" t="s">
        <v>75</v>
      </c>
      <c r="B26" s="214" t="s">
        <v>51</v>
      </c>
      <c r="C26" s="1637"/>
      <c r="D26" s="4" t="s">
        <v>360</v>
      </c>
      <c r="E26" s="1638"/>
      <c r="F26" s="1639"/>
      <c r="G26" s="1693">
        <v>1</v>
      </c>
      <c r="H26" s="1640">
        <f>G26*30</f>
        <v>30</v>
      </c>
      <c r="I26" s="1641">
        <f>J26+K26+L26</f>
        <v>14</v>
      </c>
      <c r="J26" s="1641">
        <v>10</v>
      </c>
      <c r="K26" s="1641"/>
      <c r="L26" s="1641">
        <v>4</v>
      </c>
      <c r="M26" s="1642">
        <f>H26-I26</f>
        <v>16</v>
      </c>
      <c r="N26" s="260"/>
      <c r="O26" s="4">
        <v>1.5</v>
      </c>
      <c r="P26" s="268"/>
      <c r="Q26" s="449"/>
      <c r="R26" s="1594"/>
      <c r="S26" s="1595"/>
      <c r="T26" s="2183" t="s">
        <v>421</v>
      </c>
      <c r="U26" s="2183"/>
      <c r="V26" s="2183"/>
      <c r="W26" s="2183"/>
      <c r="X26" s="2183"/>
      <c r="Y26" s="2183"/>
      <c r="Z26" s="1595"/>
      <c r="AA26" s="1595"/>
      <c r="AB26" s="1595"/>
      <c r="AC26" s="1595"/>
      <c r="AD26" s="1595"/>
      <c r="AE26" s="1595"/>
      <c r="AF26" s="1595"/>
      <c r="AG26" s="1595"/>
      <c r="AH26" s="1595"/>
      <c r="AI26" s="1595"/>
      <c r="AJ26" s="1595"/>
      <c r="AK26" s="1595"/>
      <c r="AL26" s="1595"/>
      <c r="AM26" s="1595"/>
      <c r="AN26" s="1595"/>
      <c r="AO26" s="1595"/>
      <c r="AP26" s="1595"/>
      <c r="AQ26" s="1595"/>
      <c r="AR26" s="1595"/>
      <c r="AS26" s="1595"/>
      <c r="AT26" s="1595"/>
      <c r="AU26" s="1595"/>
      <c r="AV26" s="1551"/>
      <c r="AW26" s="1552"/>
      <c r="AY26" s="1476"/>
      <c r="AZ26" s="1476"/>
    </row>
    <row r="27" spans="1:55" ht="21" customHeight="1" thickBot="1" x14ac:dyDescent="0.25">
      <c r="A27" s="626" t="s">
        <v>52</v>
      </c>
      <c r="B27" s="1727" t="s">
        <v>54</v>
      </c>
      <c r="C27" s="1728"/>
      <c r="D27" s="1729"/>
      <c r="E27" s="1729"/>
      <c r="F27" s="1730"/>
      <c r="G27" s="1675">
        <f>G28+G29</f>
        <v>3</v>
      </c>
      <c r="H27" s="1731">
        <f>H28+H29</f>
        <v>90</v>
      </c>
      <c r="I27" s="1732">
        <f>I28+I29</f>
        <v>30</v>
      </c>
      <c r="J27" s="1732">
        <f>J28+J29</f>
        <v>20</v>
      </c>
      <c r="K27" s="1732"/>
      <c r="L27" s="1732">
        <f>L28+L29</f>
        <v>10</v>
      </c>
      <c r="M27" s="1733">
        <f>M28+M29</f>
        <v>60</v>
      </c>
      <c r="N27" s="1866"/>
      <c r="O27" s="1865"/>
      <c r="P27" s="1734"/>
      <c r="Q27" s="1735"/>
      <c r="R27" s="1594"/>
      <c r="S27" s="1595"/>
      <c r="T27" s="1595"/>
      <c r="U27" s="1595"/>
      <c r="V27" s="1595"/>
      <c r="W27" s="1595"/>
      <c r="X27" s="1595"/>
      <c r="Y27" s="1595"/>
      <c r="Z27" s="1595"/>
      <c r="AA27" s="1595"/>
      <c r="AB27" s="1595"/>
      <c r="AC27" s="1595"/>
      <c r="AD27" s="1595"/>
      <c r="AE27" s="1595"/>
      <c r="AF27" s="1595"/>
      <c r="AG27" s="1595"/>
      <c r="AH27" s="1595"/>
      <c r="AI27" s="1595"/>
      <c r="AJ27" s="1595"/>
      <c r="AK27" s="1595"/>
      <c r="AL27" s="1595"/>
      <c r="AM27" s="1595"/>
      <c r="AN27" s="1595"/>
      <c r="AO27" s="1595"/>
      <c r="AP27" s="1595"/>
      <c r="AQ27" s="1595"/>
      <c r="AR27" s="1595"/>
      <c r="AS27" s="1595"/>
      <c r="AT27" s="1595"/>
      <c r="AU27" s="1595"/>
      <c r="AV27" s="1551"/>
      <c r="AW27" s="1552"/>
      <c r="AY27" s="1476"/>
      <c r="AZ27" s="1476"/>
    </row>
    <row r="28" spans="1:55" ht="21" customHeight="1" thickBot="1" x14ac:dyDescent="0.25">
      <c r="A28" s="17" t="s">
        <v>76</v>
      </c>
      <c r="B28" s="1644" t="s">
        <v>55</v>
      </c>
      <c r="C28" s="1867">
        <v>1</v>
      </c>
      <c r="D28" s="1645"/>
      <c r="E28" s="1645"/>
      <c r="F28" s="1646"/>
      <c r="G28" s="1647">
        <v>1.5</v>
      </c>
      <c r="H28" s="1867">
        <f>G28*30</f>
        <v>45</v>
      </c>
      <c r="I28" s="1868">
        <f>J28+K28+L28</f>
        <v>15</v>
      </c>
      <c r="J28" s="1868">
        <v>15</v>
      </c>
      <c r="K28" s="1868"/>
      <c r="L28" s="1868"/>
      <c r="M28" s="1884">
        <f>H28-I28</f>
        <v>30</v>
      </c>
      <c r="N28" s="1867">
        <v>1</v>
      </c>
      <c r="O28" s="1868"/>
      <c r="P28" s="1884"/>
      <c r="Q28" s="1648"/>
      <c r="R28" s="1594"/>
      <c r="S28" s="1595"/>
      <c r="T28" s="1595"/>
      <c r="U28" s="1595"/>
      <c r="V28" s="1595"/>
      <c r="W28" s="1595"/>
      <c r="X28" s="1595"/>
      <c r="Y28" s="1595"/>
      <c r="Z28" s="1595"/>
      <c r="AA28" s="1595"/>
      <c r="AB28" s="1595"/>
      <c r="AC28" s="1595"/>
      <c r="AD28" s="1595"/>
      <c r="AE28" s="1595"/>
      <c r="AF28" s="1595"/>
      <c r="AG28" s="1595"/>
      <c r="AH28" s="1595"/>
      <c r="AI28" s="1595"/>
      <c r="AJ28" s="1595"/>
      <c r="AK28" s="1595"/>
      <c r="AL28" s="1595"/>
      <c r="AM28" s="1595"/>
      <c r="AN28" s="1595"/>
      <c r="AO28" s="1595"/>
      <c r="AP28" s="1595"/>
      <c r="AQ28" s="1595"/>
      <c r="AR28" s="1595"/>
      <c r="AS28" s="1595"/>
      <c r="AT28" s="1595"/>
      <c r="AU28" s="1595"/>
      <c r="AV28" s="1551"/>
      <c r="AW28" s="1552"/>
      <c r="AY28" s="1476"/>
      <c r="AZ28" s="1476"/>
    </row>
    <row r="29" spans="1:55" ht="21" customHeight="1" thickBot="1" x14ac:dyDescent="0.25">
      <c r="A29" s="17" t="s">
        <v>77</v>
      </c>
      <c r="B29" s="1649" t="s">
        <v>56</v>
      </c>
      <c r="C29" s="1650"/>
      <c r="D29" s="1868">
        <v>1</v>
      </c>
      <c r="E29" s="1645"/>
      <c r="F29" s="1646"/>
      <c r="G29" s="1647">
        <v>1.5</v>
      </c>
      <c r="H29" s="1867">
        <f>G29*30</f>
        <v>45</v>
      </c>
      <c r="I29" s="1868">
        <f>J29+K29+L29</f>
        <v>15</v>
      </c>
      <c r="J29" s="1868">
        <v>5</v>
      </c>
      <c r="K29" s="1868"/>
      <c r="L29" s="1868">
        <v>10</v>
      </c>
      <c r="M29" s="1884">
        <f>H29-I29</f>
        <v>30</v>
      </c>
      <c r="N29" s="1867">
        <v>1</v>
      </c>
      <c r="O29" s="1868"/>
      <c r="P29" s="1884"/>
      <c r="Q29" s="1648"/>
      <c r="R29" s="1594"/>
      <c r="S29" s="1595"/>
      <c r="T29" s="1595"/>
      <c r="U29" s="1595"/>
      <c r="V29" s="1595"/>
      <c r="W29" s="1595"/>
      <c r="X29" s="1595"/>
      <c r="Y29" s="1595"/>
      <c r="Z29" s="1595"/>
      <c r="AA29" s="1595"/>
      <c r="AB29" s="1595"/>
      <c r="AC29" s="1595"/>
      <c r="AD29" s="1595"/>
      <c r="AE29" s="1595"/>
      <c r="AF29" s="1595"/>
      <c r="AG29" s="1595"/>
      <c r="AH29" s="1595"/>
      <c r="AI29" s="1595"/>
      <c r="AJ29" s="1595"/>
      <c r="AK29" s="1595"/>
      <c r="AL29" s="1595"/>
      <c r="AM29" s="1595"/>
      <c r="AN29" s="1595"/>
      <c r="AO29" s="1595"/>
      <c r="AP29" s="1595"/>
      <c r="AQ29" s="1595"/>
      <c r="AR29" s="1595"/>
      <c r="AS29" s="1595"/>
      <c r="AT29" s="1595"/>
      <c r="AU29" s="1595"/>
      <c r="AV29" s="1551"/>
      <c r="AW29" s="1552"/>
      <c r="AY29" s="1476"/>
      <c r="AZ29" s="1476"/>
    </row>
    <row r="30" spans="1:55" ht="21" customHeight="1" thickBot="1" x14ac:dyDescent="0.25">
      <c r="A30" s="2091" t="s">
        <v>235</v>
      </c>
      <c r="B30" s="2132"/>
      <c r="C30" s="511"/>
      <c r="D30" s="512"/>
      <c r="E30" s="512"/>
      <c r="F30" s="513"/>
      <c r="G30" s="514">
        <f>G26+G27</f>
        <v>4</v>
      </c>
      <c r="H30" s="1667">
        <f>H26+H27</f>
        <v>120</v>
      </c>
      <c r="I30" s="1668">
        <f>I26+I27</f>
        <v>44</v>
      </c>
      <c r="J30" s="1668">
        <f t="shared" ref="J30:M30" si="0">J26+J27</f>
        <v>30</v>
      </c>
      <c r="K30" s="1668"/>
      <c r="L30" s="1668">
        <f t="shared" si="0"/>
        <v>14</v>
      </c>
      <c r="M30" s="1668">
        <f t="shared" si="0"/>
        <v>76</v>
      </c>
      <c r="N30" s="515">
        <f>SUM(N26:N29)</f>
        <v>2</v>
      </c>
      <c r="O30" s="516">
        <f>SUM(O26:O29)</f>
        <v>1.5</v>
      </c>
      <c r="P30" s="517"/>
      <c r="Q30" s="1779"/>
      <c r="R30" s="1594"/>
      <c r="S30" s="1595"/>
      <c r="T30" s="1595"/>
      <c r="U30" s="1595"/>
      <c r="V30" s="1595"/>
      <c r="W30" s="1595"/>
      <c r="X30" s="1595"/>
      <c r="Y30" s="1595"/>
      <c r="Z30" s="1595"/>
      <c r="AA30" s="1595"/>
      <c r="AB30" s="1595"/>
      <c r="AC30" s="1595"/>
      <c r="AD30" s="1595"/>
      <c r="AE30" s="1595"/>
      <c r="AF30" s="1595"/>
      <c r="AG30" s="1595"/>
      <c r="AH30" s="1595"/>
      <c r="AI30" s="1595"/>
      <c r="AJ30" s="1595"/>
      <c r="AK30" s="1595"/>
      <c r="AL30" s="1595"/>
      <c r="AM30" s="1595"/>
      <c r="AN30" s="1595"/>
      <c r="AO30" s="1595"/>
      <c r="AP30" s="1595"/>
      <c r="AQ30" s="1595"/>
      <c r="AR30" s="1595"/>
      <c r="AS30" s="1595"/>
      <c r="AT30" s="1595"/>
      <c r="AU30" s="1595"/>
      <c r="AV30" s="1551"/>
      <c r="AW30" s="1552"/>
      <c r="AY30" s="1476"/>
      <c r="AZ30" s="1476"/>
    </row>
    <row r="31" spans="1:55" s="119" customFormat="1" ht="39" customHeight="1" thickBot="1" x14ac:dyDescent="0.25">
      <c r="A31" s="2040" t="s">
        <v>389</v>
      </c>
      <c r="B31" s="2041"/>
      <c r="C31" s="538"/>
      <c r="D31" s="536"/>
      <c r="E31" s="536"/>
      <c r="F31" s="537"/>
      <c r="G31" s="565">
        <f>G17+G30</f>
        <v>10.5</v>
      </c>
      <c r="H31" s="558">
        <f t="shared" ref="H31:P31" si="1">H17+H30</f>
        <v>315</v>
      </c>
      <c r="I31" s="559">
        <f t="shared" si="1"/>
        <v>114</v>
      </c>
      <c r="J31" s="559">
        <f t="shared" si="1"/>
        <v>30</v>
      </c>
      <c r="K31" s="559"/>
      <c r="L31" s="559">
        <f t="shared" si="1"/>
        <v>84</v>
      </c>
      <c r="M31" s="560">
        <f t="shared" si="1"/>
        <v>201</v>
      </c>
      <c r="N31" s="558">
        <f t="shared" si="1"/>
        <v>4</v>
      </c>
      <c r="O31" s="561">
        <f>O17+O30</f>
        <v>3.5</v>
      </c>
      <c r="P31" s="560">
        <f t="shared" si="1"/>
        <v>2</v>
      </c>
      <c r="Q31" s="1670"/>
      <c r="R31" s="1596"/>
      <c r="S31" s="1597"/>
      <c r="T31" s="1597"/>
      <c r="U31" s="1597"/>
      <c r="V31" s="1597"/>
      <c r="W31" s="1597"/>
      <c r="X31" s="1597"/>
      <c r="Y31" s="1597"/>
      <c r="Z31" s="1597"/>
      <c r="AA31" s="1597"/>
      <c r="AB31" s="1597"/>
      <c r="AC31" s="1597"/>
      <c r="AD31" s="1597"/>
      <c r="AE31" s="1597"/>
      <c r="AF31" s="1597"/>
      <c r="AG31" s="1597"/>
      <c r="AH31" s="1597"/>
      <c r="AI31" s="1597"/>
      <c r="AJ31" s="1597"/>
      <c r="AK31" s="1597"/>
      <c r="AL31" s="1597"/>
      <c r="AM31" s="1597"/>
      <c r="AN31" s="1597"/>
      <c r="AO31" s="1597"/>
      <c r="AP31" s="1597"/>
      <c r="AQ31" s="1597"/>
      <c r="AR31" s="1597"/>
      <c r="AS31" s="1597"/>
      <c r="AT31" s="1597"/>
      <c r="AU31" s="1597"/>
      <c r="AV31" s="1553"/>
      <c r="AW31" s="1554"/>
      <c r="AX31" s="1476"/>
      <c r="AY31" s="1476"/>
      <c r="AZ31" s="1476"/>
      <c r="BA31" s="1476"/>
      <c r="BB31" s="1476"/>
      <c r="BC31" s="1476"/>
    </row>
    <row r="32" spans="1:55" s="119" customFormat="1" ht="39" customHeight="1" thickBot="1" x14ac:dyDescent="0.25">
      <c r="A32" s="2040" t="s">
        <v>390</v>
      </c>
      <c r="B32" s="2041"/>
      <c r="C32" s="539"/>
      <c r="D32" s="539"/>
      <c r="E32" s="539"/>
      <c r="F32" s="540"/>
      <c r="G32" s="567">
        <f>G22+G30</f>
        <v>10.5</v>
      </c>
      <c r="H32" s="558">
        <f t="shared" ref="H32:P32" si="2">H22+H30</f>
        <v>315</v>
      </c>
      <c r="I32" s="559">
        <f t="shared" si="2"/>
        <v>114</v>
      </c>
      <c r="J32" s="559">
        <f t="shared" si="2"/>
        <v>84</v>
      </c>
      <c r="K32" s="559"/>
      <c r="L32" s="559">
        <f t="shared" si="2"/>
        <v>30</v>
      </c>
      <c r="M32" s="560">
        <f t="shared" si="2"/>
        <v>201</v>
      </c>
      <c r="N32" s="558">
        <f t="shared" si="2"/>
        <v>4</v>
      </c>
      <c r="O32" s="561">
        <f t="shared" si="2"/>
        <v>3.5</v>
      </c>
      <c r="P32" s="560">
        <f t="shared" si="2"/>
        <v>2</v>
      </c>
      <c r="Q32" s="1670"/>
      <c r="R32" s="1596"/>
      <c r="S32" s="1597"/>
      <c r="T32" s="1597"/>
      <c r="U32" s="1597"/>
      <c r="V32" s="1597"/>
      <c r="W32" s="1597"/>
      <c r="X32" s="1597"/>
      <c r="Y32" s="1597"/>
      <c r="Z32" s="1597"/>
      <c r="AA32" s="1597"/>
      <c r="AB32" s="1597"/>
      <c r="AC32" s="1597"/>
      <c r="AD32" s="1597"/>
      <c r="AE32" s="1597"/>
      <c r="AF32" s="1597"/>
      <c r="AG32" s="1597"/>
      <c r="AH32" s="1597"/>
      <c r="AI32" s="1597"/>
      <c r="AJ32" s="1597"/>
      <c r="AK32" s="1597"/>
      <c r="AL32" s="1597"/>
      <c r="AM32" s="1597"/>
      <c r="AN32" s="1597"/>
      <c r="AO32" s="1597"/>
      <c r="AP32" s="1597"/>
      <c r="AQ32" s="1597"/>
      <c r="AR32" s="1597"/>
      <c r="AS32" s="1597"/>
      <c r="AT32" s="1597"/>
      <c r="AU32" s="1597"/>
      <c r="AV32" s="1553"/>
      <c r="AW32" s="1554"/>
      <c r="AX32"/>
      <c r="AY32" s="1476"/>
      <c r="AZ32" s="1476"/>
      <c r="BA32" s="1476"/>
      <c r="BB32" s="1476"/>
      <c r="BC32" s="1476"/>
    </row>
    <row r="33" spans="1:49" ht="20.25" customHeight="1" thickBot="1" x14ac:dyDescent="0.25">
      <c r="A33" s="2003" t="s">
        <v>236</v>
      </c>
      <c r="B33" s="2048"/>
      <c r="C33" s="2048"/>
      <c r="D33" s="2048"/>
      <c r="E33" s="2048"/>
      <c r="F33" s="2048"/>
      <c r="G33" s="2048"/>
      <c r="H33" s="2048"/>
      <c r="I33" s="2048"/>
      <c r="J33" s="2048"/>
      <c r="K33" s="2048"/>
      <c r="L33" s="2048"/>
      <c r="M33" s="2048"/>
      <c r="N33" s="2048"/>
      <c r="O33" s="2048"/>
      <c r="P33" s="2048"/>
      <c r="Q33" s="2049"/>
      <c r="R33" s="1578"/>
      <c r="S33" s="1579"/>
      <c r="T33" s="1579"/>
      <c r="U33" s="1579"/>
      <c r="V33" s="1579"/>
      <c r="W33" s="1579"/>
      <c r="X33" s="1579"/>
      <c r="Y33" s="1579"/>
      <c r="Z33" s="1579"/>
      <c r="AA33" s="1579"/>
      <c r="AB33" s="1579"/>
      <c r="AC33" s="1579"/>
      <c r="AD33" s="1579"/>
      <c r="AE33" s="1579"/>
      <c r="AF33" s="1579"/>
      <c r="AG33" s="1579"/>
      <c r="AH33" s="1579"/>
      <c r="AI33" s="1579"/>
      <c r="AJ33" s="1579"/>
      <c r="AK33" s="1579"/>
      <c r="AL33" s="1579"/>
      <c r="AM33" s="1579"/>
      <c r="AN33" s="1579"/>
      <c r="AO33" s="1579"/>
      <c r="AP33" s="1579"/>
      <c r="AQ33" s="1579"/>
      <c r="AR33" s="1579"/>
      <c r="AS33" s="1579"/>
      <c r="AT33" s="1579"/>
      <c r="AU33" s="1579"/>
      <c r="AV33" s="1532"/>
      <c r="AW33" s="594"/>
    </row>
    <row r="34" spans="1:49" ht="20.25" customHeight="1" thickBot="1" x14ac:dyDescent="0.25">
      <c r="A34" s="2052" t="s">
        <v>391</v>
      </c>
      <c r="B34" s="2166"/>
      <c r="C34" s="2166"/>
      <c r="D34" s="2166"/>
      <c r="E34" s="2166"/>
      <c r="F34" s="2166"/>
      <c r="G34" s="2166"/>
      <c r="H34" s="2166"/>
      <c r="I34" s="2166"/>
      <c r="J34" s="2166"/>
      <c r="K34" s="2166"/>
      <c r="L34" s="2166"/>
      <c r="M34" s="2166"/>
      <c r="N34" s="2166"/>
      <c r="O34" s="2166"/>
      <c r="P34" s="2166"/>
      <c r="Q34" s="2167"/>
      <c r="R34" s="1578"/>
      <c r="S34" s="1579"/>
      <c r="T34" s="1579"/>
      <c r="U34" s="1579"/>
      <c r="V34" s="1579"/>
      <c r="W34" s="1579"/>
      <c r="X34" s="1579"/>
      <c r="Y34" s="1579"/>
      <c r="Z34" s="1579"/>
      <c r="AA34" s="1579"/>
      <c r="AB34" s="1579"/>
      <c r="AC34" s="1579"/>
      <c r="AD34" s="1579"/>
      <c r="AE34" s="1579"/>
      <c r="AF34" s="1579"/>
      <c r="AG34" s="1579"/>
      <c r="AH34" s="1579"/>
      <c r="AI34" s="1579"/>
      <c r="AJ34" s="1579"/>
      <c r="AK34" s="1579"/>
      <c r="AL34" s="1579"/>
      <c r="AM34" s="1579"/>
      <c r="AN34" s="1579"/>
      <c r="AO34" s="1579"/>
      <c r="AP34" s="1579"/>
      <c r="AQ34" s="1579"/>
      <c r="AR34" s="1579"/>
      <c r="AS34" s="1579"/>
      <c r="AT34" s="1579"/>
      <c r="AU34" s="1579"/>
      <c r="AV34" s="1532"/>
      <c r="AW34" s="594"/>
    </row>
    <row r="35" spans="1:49" ht="23.25" customHeight="1" thickBot="1" x14ac:dyDescent="0.25">
      <c r="A35" s="2010" t="s">
        <v>240</v>
      </c>
      <c r="B35" s="2011"/>
      <c r="C35" s="2011"/>
      <c r="D35" s="2011"/>
      <c r="E35" s="2011"/>
      <c r="F35" s="2011"/>
      <c r="G35" s="2011"/>
      <c r="H35" s="2011"/>
      <c r="I35" s="2011"/>
      <c r="J35" s="2011"/>
      <c r="K35" s="2011"/>
      <c r="L35" s="2011"/>
      <c r="M35" s="2011"/>
      <c r="N35" s="2011"/>
      <c r="O35" s="2011"/>
      <c r="P35" s="2011"/>
      <c r="Q35" s="2012"/>
      <c r="R35" s="1578"/>
      <c r="S35" s="1579"/>
      <c r="T35" s="1579"/>
      <c r="U35" s="1579"/>
      <c r="V35" s="1579"/>
      <c r="W35" s="1579"/>
      <c r="X35" s="1579">
        <v>6.5</v>
      </c>
      <c r="Y35" s="1579"/>
      <c r="Z35" s="1579"/>
      <c r="AA35" s="1579"/>
      <c r="AB35" s="1579"/>
      <c r="AC35" s="1579"/>
      <c r="AD35" s="1579"/>
      <c r="AE35" s="1579"/>
      <c r="AF35" s="1579"/>
      <c r="AG35" s="1579"/>
      <c r="AH35" s="1579"/>
      <c r="AI35" s="1579"/>
      <c r="AJ35" s="1579"/>
      <c r="AK35" s="1579"/>
      <c r="AL35" s="1579"/>
      <c r="AM35" s="1579"/>
      <c r="AN35" s="1579"/>
      <c r="AO35" s="1579"/>
      <c r="AP35" s="1579"/>
      <c r="AQ35" s="1579"/>
      <c r="AR35" s="1579"/>
      <c r="AS35" s="1579"/>
      <c r="AT35" s="1579"/>
      <c r="AU35" s="1579"/>
      <c r="AV35" s="1532"/>
      <c r="AW35" s="594"/>
    </row>
    <row r="36" spans="1:49" s="1759" customFormat="1" ht="20.25" customHeight="1" thickBot="1" x14ac:dyDescent="0.25">
      <c r="A36" s="260" t="s">
        <v>238</v>
      </c>
      <c r="B36" s="214" t="s">
        <v>115</v>
      </c>
      <c r="C36" s="213"/>
      <c r="D36" s="1868">
        <v>1</v>
      </c>
      <c r="E36" s="1888"/>
      <c r="F36" s="1709"/>
      <c r="G36" s="733">
        <v>3</v>
      </c>
      <c r="H36" s="1708">
        <f>G36*30</f>
        <v>90</v>
      </c>
      <c r="I36" s="1888">
        <f>J36+K36+L36</f>
        <v>30</v>
      </c>
      <c r="J36" s="1888">
        <v>20</v>
      </c>
      <c r="K36" s="1888"/>
      <c r="L36" s="1888">
        <v>10</v>
      </c>
      <c r="M36" s="1709">
        <f>H36-I36</f>
        <v>60</v>
      </c>
      <c r="N36" s="260">
        <v>2</v>
      </c>
      <c r="O36" s="4"/>
      <c r="P36" s="268"/>
      <c r="Q36" s="57"/>
      <c r="R36" s="1755"/>
      <c r="S36" s="1756"/>
      <c r="T36" s="1756"/>
      <c r="U36" s="1756"/>
      <c r="V36" s="1756"/>
      <c r="W36" s="1756"/>
      <c r="X36" s="1756">
        <v>4</v>
      </c>
      <c r="Y36" s="1756"/>
      <c r="Z36" s="1756"/>
      <c r="AA36" s="1756"/>
      <c r="AB36" s="1756"/>
      <c r="AC36" s="1756"/>
      <c r="AD36" s="1756"/>
      <c r="AE36" s="1756"/>
      <c r="AF36" s="1756"/>
      <c r="AG36" s="1756"/>
      <c r="AH36" s="1756"/>
      <c r="AI36" s="1756"/>
      <c r="AJ36" s="1756"/>
      <c r="AK36" s="1756"/>
      <c r="AL36" s="1756"/>
      <c r="AM36" s="1756"/>
      <c r="AN36" s="1756"/>
      <c r="AO36" s="1756"/>
      <c r="AP36" s="1756"/>
      <c r="AQ36" s="1756"/>
      <c r="AR36" s="1756"/>
      <c r="AS36" s="1756"/>
      <c r="AT36" s="1756"/>
      <c r="AU36" s="1756"/>
      <c r="AV36" s="1757"/>
      <c r="AW36" s="1758"/>
    </row>
    <row r="37" spans="1:49" s="1759" customFormat="1" ht="20.25" customHeight="1" thickBot="1" x14ac:dyDescent="0.25">
      <c r="A37" s="1875" t="s">
        <v>239</v>
      </c>
      <c r="B37" s="217" t="s">
        <v>370</v>
      </c>
      <c r="C37" s="1874" t="s">
        <v>361</v>
      </c>
      <c r="D37" s="196"/>
      <c r="E37" s="1699"/>
      <c r="F37" s="1780"/>
      <c r="G37" s="1781">
        <v>3</v>
      </c>
      <c r="H37" s="1711">
        <f>G37*30</f>
        <v>90</v>
      </c>
      <c r="I37" s="1699">
        <f>J37+K37+L37</f>
        <v>36</v>
      </c>
      <c r="J37" s="1699">
        <v>18</v>
      </c>
      <c r="K37" s="1699">
        <v>9</v>
      </c>
      <c r="L37" s="1699">
        <v>9</v>
      </c>
      <c r="M37" s="1780">
        <f>H37-I37</f>
        <v>54</v>
      </c>
      <c r="N37" s="469"/>
      <c r="O37" s="196"/>
      <c r="P37" s="1703">
        <v>4</v>
      </c>
      <c r="Q37" s="1782"/>
      <c r="R37" s="1755"/>
      <c r="S37" s="1756"/>
      <c r="T37" s="1756"/>
      <c r="U37" s="1756"/>
      <c r="V37" s="1756"/>
      <c r="W37" s="1756"/>
      <c r="X37" s="1756">
        <v>6</v>
      </c>
      <c r="Y37" s="1756"/>
      <c r="Z37" s="1756"/>
      <c r="AA37" s="1756"/>
      <c r="AB37" s="1756"/>
      <c r="AC37" s="1756"/>
      <c r="AD37" s="1756"/>
      <c r="AE37" s="1756"/>
      <c r="AF37" s="1756"/>
      <c r="AG37" s="1756"/>
      <c r="AH37" s="1756"/>
      <c r="AI37" s="1756"/>
      <c r="AJ37" s="1756"/>
      <c r="AK37" s="1756"/>
      <c r="AL37" s="1756"/>
      <c r="AM37" s="1756"/>
      <c r="AN37" s="1756"/>
      <c r="AO37" s="1756"/>
      <c r="AP37" s="1756"/>
      <c r="AQ37" s="1756"/>
      <c r="AR37" s="1756"/>
      <c r="AS37" s="1756"/>
      <c r="AT37" s="1756"/>
      <c r="AU37" s="1756"/>
      <c r="AV37" s="1757"/>
      <c r="AW37" s="1758"/>
    </row>
    <row r="38" spans="1:49" ht="20.25" customHeight="1" thickBot="1" x14ac:dyDescent="0.25">
      <c r="A38" s="2091" t="s">
        <v>285</v>
      </c>
      <c r="B38" s="2132"/>
      <c r="C38" s="14"/>
      <c r="D38" s="15"/>
      <c r="E38" s="15"/>
      <c r="F38" s="32"/>
      <c r="G38" s="596">
        <f>G36+G37</f>
        <v>6</v>
      </c>
      <c r="H38" s="1722">
        <f>H36+H37</f>
        <v>180</v>
      </c>
      <c r="I38" s="15">
        <f>I36+I37</f>
        <v>66</v>
      </c>
      <c r="J38" s="15">
        <f t="shared" ref="J38:M38" si="3">J36+J37</f>
        <v>38</v>
      </c>
      <c r="K38" s="15">
        <f t="shared" si="3"/>
        <v>9</v>
      </c>
      <c r="L38" s="15">
        <f t="shared" si="3"/>
        <v>19</v>
      </c>
      <c r="M38" s="15">
        <f t="shared" si="3"/>
        <v>114</v>
      </c>
      <c r="N38" s="14">
        <f>SUM(N36:N37)</f>
        <v>2</v>
      </c>
      <c r="O38" s="15"/>
      <c r="P38" s="593">
        <f>SUM(P36:P37)</f>
        <v>4</v>
      </c>
      <c r="Q38" s="1879"/>
      <c r="R38" s="1578"/>
      <c r="S38" s="1579"/>
      <c r="T38" s="1579"/>
      <c r="U38" s="1579"/>
      <c r="V38" s="1579"/>
      <c r="W38" s="1579"/>
      <c r="X38" s="1579">
        <v>21.5</v>
      </c>
      <c r="Y38" s="1579"/>
      <c r="Z38" s="1579"/>
      <c r="AA38" s="1579"/>
      <c r="AB38" s="1579"/>
      <c r="AC38" s="1579"/>
      <c r="AD38" s="1579"/>
      <c r="AE38" s="1579"/>
      <c r="AF38" s="1579"/>
      <c r="AG38" s="1579"/>
      <c r="AH38" s="1579"/>
      <c r="AI38" s="1579"/>
      <c r="AJ38" s="1579"/>
      <c r="AK38" s="1579"/>
      <c r="AL38" s="1579"/>
      <c r="AM38" s="1579"/>
      <c r="AN38" s="1579"/>
      <c r="AO38" s="1579"/>
      <c r="AP38" s="1579"/>
      <c r="AQ38" s="1579"/>
      <c r="AR38" s="1579"/>
      <c r="AS38" s="1579"/>
      <c r="AT38" s="1579"/>
      <c r="AU38" s="1579"/>
      <c r="AV38" s="1532"/>
      <c r="AW38" s="594"/>
    </row>
    <row r="39" spans="1:49" ht="20.25" customHeight="1" thickBot="1" x14ac:dyDescent="0.25">
      <c r="A39" s="2003" t="s">
        <v>392</v>
      </c>
      <c r="B39" s="2048"/>
      <c r="C39" s="2048"/>
      <c r="D39" s="2048"/>
      <c r="E39" s="2048"/>
      <c r="F39" s="2048"/>
      <c r="G39" s="2048"/>
      <c r="H39" s="2048"/>
      <c r="I39" s="2048"/>
      <c r="J39" s="2048"/>
      <c r="K39" s="2048"/>
      <c r="L39" s="2048"/>
      <c r="M39" s="2048"/>
      <c r="N39" s="2048"/>
      <c r="O39" s="2048"/>
      <c r="P39" s="2048"/>
      <c r="Q39" s="2049"/>
      <c r="R39" s="1578"/>
      <c r="S39" s="1579"/>
      <c r="T39" s="1579"/>
      <c r="U39" s="1579"/>
      <c r="V39" s="1579"/>
      <c r="W39" s="1579"/>
      <c r="X39" s="1579">
        <v>4</v>
      </c>
      <c r="Y39" s="1579"/>
      <c r="Z39" s="1579"/>
      <c r="AA39" s="1579"/>
      <c r="AB39" s="1579"/>
      <c r="AC39" s="1579"/>
      <c r="AD39" s="1579"/>
      <c r="AE39" s="1579"/>
      <c r="AF39" s="1579"/>
      <c r="AG39" s="1579"/>
      <c r="AH39" s="1579"/>
      <c r="AI39" s="1579"/>
      <c r="AJ39" s="1579"/>
      <c r="AK39" s="1579"/>
      <c r="AL39" s="1579"/>
      <c r="AM39" s="1579"/>
      <c r="AN39" s="1579"/>
      <c r="AO39" s="1579"/>
      <c r="AP39" s="1579"/>
      <c r="AQ39" s="1579"/>
      <c r="AR39" s="1579"/>
      <c r="AS39" s="1579"/>
      <c r="AT39" s="1579"/>
      <c r="AU39" s="1579"/>
      <c r="AV39" s="1532"/>
      <c r="AW39" s="594"/>
    </row>
    <row r="40" spans="1:49" s="1759" customFormat="1" ht="20.25" customHeight="1" thickBot="1" x14ac:dyDescent="0.25">
      <c r="A40" s="260" t="s">
        <v>302</v>
      </c>
      <c r="B40" s="1810" t="s">
        <v>395</v>
      </c>
      <c r="C40" s="1871"/>
      <c r="D40" s="420">
        <v>1</v>
      </c>
      <c r="E40" s="420"/>
      <c r="F40" s="1887"/>
      <c r="G40" s="675">
        <v>3</v>
      </c>
      <c r="H40" s="1811">
        <f>G40*30</f>
        <v>90</v>
      </c>
      <c r="I40" s="421">
        <f>J40+K40+L40</f>
        <v>30</v>
      </c>
      <c r="J40" s="421">
        <v>20</v>
      </c>
      <c r="K40" s="421"/>
      <c r="L40" s="421">
        <v>10</v>
      </c>
      <c r="M40" s="1812">
        <f>H40-I40</f>
        <v>60</v>
      </c>
      <c r="N40" s="1813">
        <v>2</v>
      </c>
      <c r="O40" s="677"/>
      <c r="P40" s="1814"/>
      <c r="Q40" s="1783"/>
      <c r="R40" s="1755"/>
      <c r="S40" s="1756"/>
      <c r="T40" s="1756"/>
      <c r="U40" s="1756"/>
      <c r="V40" s="1756"/>
      <c r="W40" s="1756"/>
      <c r="X40" s="1756">
        <v>12.5</v>
      </c>
      <c r="Y40" s="1756"/>
      <c r="Z40" s="1756"/>
      <c r="AA40" s="1756"/>
      <c r="AB40" s="1756"/>
      <c r="AC40" s="1756"/>
      <c r="AD40" s="1756"/>
      <c r="AE40" s="1756"/>
      <c r="AF40" s="1756"/>
      <c r="AG40" s="1756"/>
      <c r="AH40" s="1756"/>
      <c r="AI40" s="1756"/>
      <c r="AJ40" s="1756"/>
      <c r="AK40" s="1756"/>
      <c r="AL40" s="1756"/>
      <c r="AM40" s="1756"/>
      <c r="AN40" s="1756"/>
      <c r="AO40" s="1756"/>
      <c r="AP40" s="1756"/>
      <c r="AQ40" s="1756"/>
      <c r="AR40" s="1756"/>
      <c r="AS40" s="1756"/>
      <c r="AT40" s="1756"/>
      <c r="AU40" s="1756"/>
      <c r="AV40" s="1757"/>
      <c r="AW40" s="1758"/>
    </row>
    <row r="41" spans="1:49" s="1759" customFormat="1" ht="33.75" customHeight="1" thickBot="1" x14ac:dyDescent="0.25">
      <c r="A41" s="1875" t="s">
        <v>304</v>
      </c>
      <c r="B41" s="217" t="s">
        <v>305</v>
      </c>
      <c r="C41" s="213"/>
      <c r="D41" s="1868">
        <v>1</v>
      </c>
      <c r="E41" s="1868"/>
      <c r="F41" s="1872"/>
      <c r="G41" s="610">
        <v>3</v>
      </c>
      <c r="H41" s="1815">
        <f>G41*30</f>
        <v>90</v>
      </c>
      <c r="I41" s="51">
        <f>J41+K41+L41</f>
        <v>30</v>
      </c>
      <c r="J41" s="51">
        <v>20</v>
      </c>
      <c r="K41" s="51"/>
      <c r="L41" s="51">
        <v>10</v>
      </c>
      <c r="M41" s="1816">
        <f>H41-I41</f>
        <v>60</v>
      </c>
      <c r="N41" s="13">
        <v>2</v>
      </c>
      <c r="O41" s="51"/>
      <c r="P41" s="1791"/>
      <c r="Q41" s="1784"/>
      <c r="R41" s="1755"/>
      <c r="S41" s="1756"/>
      <c r="T41" s="1756"/>
      <c r="U41" s="1756"/>
      <c r="V41" s="1756"/>
      <c r="W41" s="1756"/>
      <c r="X41" s="1756">
        <v>3</v>
      </c>
      <c r="Y41" s="1756"/>
      <c r="Z41" s="1756"/>
      <c r="AA41" s="1756"/>
      <c r="AB41" s="1756"/>
      <c r="AC41" s="1756"/>
      <c r="AD41" s="1756"/>
      <c r="AE41" s="1756"/>
      <c r="AF41" s="1756"/>
      <c r="AG41" s="1756"/>
      <c r="AH41" s="1756"/>
      <c r="AI41" s="1756"/>
      <c r="AJ41" s="1756"/>
      <c r="AK41" s="1756"/>
      <c r="AL41" s="1756"/>
      <c r="AM41" s="1756"/>
      <c r="AN41" s="1756"/>
      <c r="AO41" s="1756"/>
      <c r="AP41" s="1756"/>
      <c r="AQ41" s="1756"/>
      <c r="AR41" s="1756"/>
      <c r="AS41" s="1756"/>
      <c r="AT41" s="1756"/>
      <c r="AU41" s="1756"/>
      <c r="AV41" s="1757"/>
      <c r="AW41" s="1758"/>
    </row>
    <row r="42" spans="1:49" ht="20.25" customHeight="1" thickBot="1" x14ac:dyDescent="0.25">
      <c r="A42" s="2091" t="s">
        <v>396</v>
      </c>
      <c r="B42" s="2132"/>
      <c r="C42" s="14"/>
      <c r="D42" s="15"/>
      <c r="E42" s="15"/>
      <c r="F42" s="32"/>
      <c r="G42" s="596">
        <f>G40+G41</f>
        <v>6</v>
      </c>
      <c r="H42" s="1705">
        <f>H40+H41</f>
        <v>180</v>
      </c>
      <c r="I42" s="645">
        <f>I40+I41</f>
        <v>60</v>
      </c>
      <c r="J42" s="645">
        <f t="shared" ref="J42:M42" si="4">J40+J41</f>
        <v>40</v>
      </c>
      <c r="K42" s="645"/>
      <c r="L42" s="645">
        <f t="shared" si="4"/>
        <v>20</v>
      </c>
      <c r="M42" s="645">
        <f t="shared" si="4"/>
        <v>120</v>
      </c>
      <c r="N42" s="14">
        <f>SUM(N40:N41)</f>
        <v>4</v>
      </c>
      <c r="O42" s="15"/>
      <c r="P42" s="593"/>
      <c r="Q42" s="1610"/>
      <c r="R42" s="1578"/>
      <c r="S42" s="1579"/>
      <c r="T42" s="1579"/>
      <c r="U42" s="1579"/>
      <c r="V42" s="1579"/>
      <c r="W42" s="1579"/>
      <c r="X42" s="1579"/>
      <c r="Y42" s="1579"/>
      <c r="Z42" s="1579"/>
      <c r="AA42" s="1579"/>
      <c r="AB42" s="1579"/>
      <c r="AC42" s="1579"/>
      <c r="AD42" s="1579"/>
      <c r="AE42" s="1579"/>
      <c r="AF42" s="1579"/>
      <c r="AG42" s="1579"/>
      <c r="AH42" s="1579"/>
      <c r="AI42" s="1579"/>
      <c r="AJ42" s="1579"/>
      <c r="AK42" s="1579"/>
      <c r="AL42" s="1579"/>
      <c r="AM42" s="1579"/>
      <c r="AN42" s="1579"/>
      <c r="AO42" s="1579"/>
      <c r="AP42" s="1579"/>
      <c r="AQ42" s="1579"/>
      <c r="AR42" s="1579"/>
      <c r="AS42" s="1579"/>
      <c r="AT42" s="1579"/>
      <c r="AU42" s="1579"/>
      <c r="AV42" s="1532"/>
      <c r="AW42" s="594"/>
    </row>
    <row r="43" spans="1:49" ht="39.75" customHeight="1" thickBot="1" x14ac:dyDescent="0.25">
      <c r="A43" s="2176" t="s">
        <v>393</v>
      </c>
      <c r="B43" s="2177"/>
      <c r="C43" s="2177"/>
      <c r="D43" s="2177"/>
      <c r="E43" s="2177"/>
      <c r="F43" s="2177"/>
      <c r="G43" s="2177"/>
      <c r="H43" s="2177"/>
      <c r="I43" s="2177"/>
      <c r="J43" s="2177"/>
      <c r="K43" s="2177"/>
      <c r="L43" s="2177"/>
      <c r="M43" s="2177"/>
      <c r="N43" s="2177"/>
      <c r="O43" s="2177"/>
      <c r="P43" s="2177"/>
      <c r="Q43" s="2178"/>
      <c r="R43" s="1578"/>
      <c r="S43" s="1579"/>
      <c r="T43" s="1579"/>
      <c r="U43" s="1579"/>
      <c r="V43" s="1579"/>
      <c r="W43" s="1579"/>
      <c r="X43" s="1579"/>
      <c r="Y43" s="1579"/>
      <c r="Z43" s="1579"/>
      <c r="AA43" s="1579"/>
      <c r="AB43" s="1579"/>
      <c r="AC43" s="1579"/>
      <c r="AD43" s="1579"/>
      <c r="AE43" s="1579"/>
      <c r="AF43" s="1579"/>
      <c r="AG43" s="1579"/>
      <c r="AH43" s="1579"/>
      <c r="AI43" s="1579"/>
      <c r="AJ43" s="1579"/>
      <c r="AK43" s="1579"/>
      <c r="AL43" s="1579"/>
      <c r="AM43" s="1579"/>
      <c r="AN43" s="1579"/>
      <c r="AO43" s="1579"/>
      <c r="AP43" s="1579"/>
      <c r="AQ43" s="1579"/>
      <c r="AR43" s="1579"/>
      <c r="AS43" s="1579"/>
      <c r="AT43" s="1579"/>
      <c r="AU43" s="1579"/>
      <c r="AV43" s="1532"/>
      <c r="AW43" s="594"/>
    </row>
    <row r="44" spans="1:49" ht="20.25" customHeight="1" thickBot="1" x14ac:dyDescent="0.25">
      <c r="A44" s="469" t="s">
        <v>394</v>
      </c>
      <c r="B44" s="1817" t="s">
        <v>395</v>
      </c>
      <c r="C44" s="748"/>
      <c r="D44" s="749">
        <v>1</v>
      </c>
      <c r="E44" s="749"/>
      <c r="F44" s="750"/>
      <c r="G44" s="675">
        <v>2</v>
      </c>
      <c r="H44" s="676">
        <f>G44*30</f>
        <v>60</v>
      </c>
      <c r="I44" s="677">
        <f>J44+K44+L44</f>
        <v>20</v>
      </c>
      <c r="J44" s="677">
        <v>14</v>
      </c>
      <c r="K44" s="677"/>
      <c r="L44" s="677">
        <v>6</v>
      </c>
      <c r="M44" s="678">
        <f>H44-I44</f>
        <v>40</v>
      </c>
      <c r="N44" s="1813">
        <v>1.5</v>
      </c>
      <c r="O44" s="677"/>
      <c r="P44" s="1814"/>
      <c r="Q44" s="1736"/>
      <c r="R44" s="1578"/>
      <c r="S44" s="1579"/>
      <c r="T44" s="1579"/>
      <c r="U44" s="1579"/>
      <c r="V44" s="1579"/>
      <c r="W44" s="1579"/>
      <c r="X44" s="1579"/>
      <c r="Y44" s="1579"/>
      <c r="Z44" s="1579"/>
      <c r="AA44" s="1579"/>
      <c r="AB44" s="1579"/>
      <c r="AC44" s="1579"/>
      <c r="AD44" s="1579"/>
      <c r="AE44" s="1579"/>
      <c r="AF44" s="1579"/>
      <c r="AG44" s="1579"/>
      <c r="AH44" s="1579"/>
      <c r="AI44" s="1579"/>
      <c r="AJ44" s="1579"/>
      <c r="AK44" s="1579"/>
      <c r="AL44" s="1579"/>
      <c r="AM44" s="1579"/>
      <c r="AN44" s="1579"/>
      <c r="AO44" s="1579"/>
      <c r="AP44" s="1579"/>
      <c r="AQ44" s="1579"/>
      <c r="AR44" s="1579"/>
      <c r="AS44" s="1579"/>
      <c r="AT44" s="1579"/>
      <c r="AU44" s="1579"/>
      <c r="AV44" s="1532"/>
      <c r="AW44" s="594"/>
    </row>
    <row r="45" spans="1:49" ht="20.25" customHeight="1" thickBot="1" x14ac:dyDescent="0.25">
      <c r="A45" s="2091" t="s">
        <v>397</v>
      </c>
      <c r="B45" s="2132"/>
      <c r="C45" s="14"/>
      <c r="D45" s="15"/>
      <c r="E45" s="15"/>
      <c r="F45" s="593"/>
      <c r="G45" s="596">
        <f>G44</f>
        <v>2</v>
      </c>
      <c r="H45" s="712">
        <f>H44</f>
        <v>60</v>
      </c>
      <c r="I45" s="645">
        <f>I44</f>
        <v>20</v>
      </c>
      <c r="J45" s="645">
        <f t="shared" ref="J45:M45" si="5">J44</f>
        <v>14</v>
      </c>
      <c r="K45" s="645"/>
      <c r="L45" s="645">
        <f t="shared" si="5"/>
        <v>6</v>
      </c>
      <c r="M45" s="645">
        <f t="shared" si="5"/>
        <v>40</v>
      </c>
      <c r="N45" s="14">
        <f>SUM(N44)</f>
        <v>1.5</v>
      </c>
      <c r="O45" s="15"/>
      <c r="P45" s="593"/>
      <c r="Q45" s="1610"/>
      <c r="R45" s="1578"/>
      <c r="S45" s="1579"/>
      <c r="T45" s="1579"/>
      <c r="U45" s="1579"/>
      <c r="V45" s="1579"/>
      <c r="W45" s="1579"/>
      <c r="X45" s="1579"/>
      <c r="Y45" s="1579"/>
      <c r="Z45" s="1579"/>
      <c r="AA45" s="1579"/>
      <c r="AB45" s="1579"/>
      <c r="AC45" s="1579"/>
      <c r="AD45" s="1579"/>
      <c r="AE45" s="1579"/>
      <c r="AF45" s="1579"/>
      <c r="AG45" s="1579"/>
      <c r="AH45" s="1579"/>
      <c r="AI45" s="1579"/>
      <c r="AJ45" s="1579"/>
      <c r="AK45" s="1579"/>
      <c r="AL45" s="1579"/>
      <c r="AM45" s="1579"/>
      <c r="AN45" s="1579"/>
      <c r="AO45" s="1579"/>
      <c r="AP45" s="1579"/>
      <c r="AQ45" s="1579"/>
      <c r="AR45" s="1579"/>
      <c r="AS45" s="1579"/>
      <c r="AT45" s="1579"/>
      <c r="AU45" s="1579"/>
      <c r="AV45" s="1532"/>
      <c r="AW45" s="594"/>
    </row>
    <row r="46" spans="1:49" ht="20.25" customHeight="1" thickBot="1" x14ac:dyDescent="0.25">
      <c r="A46" s="2052" t="s">
        <v>64</v>
      </c>
      <c r="B46" s="2166"/>
      <c r="C46" s="2166"/>
      <c r="D46" s="2166"/>
      <c r="E46" s="2166"/>
      <c r="F46" s="2166"/>
      <c r="G46" s="2166"/>
      <c r="H46" s="2166"/>
      <c r="I46" s="2166"/>
      <c r="J46" s="2166"/>
      <c r="K46" s="2166"/>
      <c r="L46" s="2166"/>
      <c r="M46" s="2166"/>
      <c r="N46" s="2166"/>
      <c r="O46" s="2166"/>
      <c r="P46" s="2166"/>
      <c r="Q46" s="2167"/>
      <c r="R46" s="1578"/>
      <c r="S46" s="1579"/>
      <c r="T46" s="1579"/>
      <c r="U46" s="1579"/>
      <c r="V46" s="1579"/>
      <c r="W46" s="1579"/>
      <c r="X46" s="1579"/>
      <c r="Y46" s="1579"/>
      <c r="Z46" s="1579"/>
      <c r="AA46" s="1579"/>
      <c r="AB46" s="1579"/>
      <c r="AC46" s="1579"/>
      <c r="AD46" s="1579"/>
      <c r="AE46" s="1579"/>
      <c r="AF46" s="1579"/>
      <c r="AG46" s="1579"/>
      <c r="AH46" s="1579"/>
      <c r="AI46" s="1579"/>
      <c r="AJ46" s="1579"/>
      <c r="AK46" s="1579"/>
      <c r="AL46" s="1579"/>
      <c r="AM46" s="1579"/>
      <c r="AN46" s="1579"/>
      <c r="AO46" s="1579"/>
      <c r="AP46" s="1579"/>
      <c r="AQ46" s="1579"/>
      <c r="AR46" s="1579"/>
      <c r="AS46" s="1579"/>
      <c r="AT46" s="1579"/>
      <c r="AU46" s="1579"/>
      <c r="AV46" s="1532"/>
      <c r="AW46" s="594"/>
    </row>
    <row r="47" spans="1:49" ht="21" customHeight="1" thickBot="1" x14ac:dyDescent="0.25">
      <c r="A47" s="2010" t="s">
        <v>453</v>
      </c>
      <c r="B47" s="2011"/>
      <c r="C47" s="2011"/>
      <c r="D47" s="2011"/>
      <c r="E47" s="2011"/>
      <c r="F47" s="2011"/>
      <c r="G47" s="2011"/>
      <c r="H47" s="2011"/>
      <c r="I47" s="2011"/>
      <c r="J47" s="2011"/>
      <c r="K47" s="2011"/>
      <c r="L47" s="2011"/>
      <c r="M47" s="2011"/>
      <c r="N47" s="2011"/>
      <c r="O47" s="2011"/>
      <c r="P47" s="2011"/>
      <c r="Q47" s="2012"/>
      <c r="R47" s="1590"/>
      <c r="S47" s="1591"/>
      <c r="T47" s="1591"/>
      <c r="U47" s="1591"/>
      <c r="V47" s="1591"/>
      <c r="W47" s="1591"/>
      <c r="X47" s="1591"/>
      <c r="Y47" s="1591"/>
      <c r="Z47" s="1591"/>
      <c r="AA47" s="1591"/>
      <c r="AB47" s="1591"/>
      <c r="AC47" s="1591"/>
      <c r="AD47" s="1591"/>
      <c r="AE47" s="1591"/>
      <c r="AF47" s="1591"/>
      <c r="AG47" s="1591"/>
      <c r="AH47" s="1591"/>
      <c r="AI47" s="1591"/>
      <c r="AJ47" s="1591"/>
      <c r="AK47" s="1591"/>
      <c r="AL47" s="1591"/>
      <c r="AM47" s="1591"/>
      <c r="AN47" s="1591"/>
      <c r="AO47" s="1591"/>
      <c r="AP47" s="1591"/>
      <c r="AQ47" s="1591"/>
      <c r="AR47" s="1591"/>
      <c r="AS47" s="1591"/>
      <c r="AT47" s="1591"/>
      <c r="AU47" s="1591"/>
      <c r="AV47" s="1547"/>
      <c r="AW47" s="1548"/>
    </row>
    <row r="48" spans="1:49" s="1743" customFormat="1" ht="20.25" customHeight="1" x14ac:dyDescent="0.2">
      <c r="A48" s="37" t="s">
        <v>93</v>
      </c>
      <c r="B48" s="1785" t="s">
        <v>89</v>
      </c>
      <c r="C48" s="1786" t="s">
        <v>361</v>
      </c>
      <c r="D48" s="1787"/>
      <c r="E48" s="1787"/>
      <c r="F48" s="1788"/>
      <c r="G48" s="2396">
        <v>5</v>
      </c>
      <c r="H48" s="719">
        <f>G48*30</f>
        <v>150</v>
      </c>
      <c r="I48" s="170">
        <f>J48+K48+L48</f>
        <v>50</v>
      </c>
      <c r="J48" s="170">
        <v>30</v>
      </c>
      <c r="K48" s="170">
        <v>20</v>
      </c>
      <c r="L48" s="170"/>
      <c r="M48" s="723">
        <f>H48-I48</f>
        <v>100</v>
      </c>
      <c r="N48" s="1786"/>
      <c r="O48" s="1787"/>
      <c r="P48" s="1788">
        <v>5</v>
      </c>
      <c r="Q48" s="1789"/>
      <c r="R48" s="1739"/>
      <c r="S48" s="1740"/>
      <c r="T48" s="1740"/>
      <c r="U48" s="1740"/>
      <c r="V48" s="1740"/>
      <c r="W48" s="1740"/>
      <c r="X48" s="1740"/>
      <c r="Y48" s="1740"/>
      <c r="Z48" s="1740"/>
      <c r="AA48" s="1740"/>
      <c r="AB48" s="1740"/>
      <c r="AC48" s="1740"/>
      <c r="AD48" s="1740"/>
      <c r="AE48" s="1740"/>
      <c r="AF48" s="1740"/>
      <c r="AG48" s="1740"/>
      <c r="AH48" s="1740"/>
      <c r="AI48" s="1740"/>
      <c r="AJ48" s="1740"/>
      <c r="AK48" s="1740"/>
      <c r="AL48" s="1740"/>
      <c r="AM48" s="1740"/>
      <c r="AN48" s="1740"/>
      <c r="AO48" s="1740"/>
      <c r="AP48" s="1740"/>
      <c r="AQ48" s="1740"/>
      <c r="AR48" s="1740"/>
      <c r="AS48" s="1740"/>
      <c r="AT48" s="1740"/>
      <c r="AU48" s="1740"/>
      <c r="AV48" s="1741"/>
      <c r="AW48" s="1742"/>
    </row>
    <row r="49" spans="1:49" s="1767" customFormat="1" ht="21.75" customHeight="1" x14ac:dyDescent="0.2">
      <c r="A49" s="17" t="s">
        <v>94</v>
      </c>
      <c r="B49" s="1790" t="s">
        <v>84</v>
      </c>
      <c r="C49" s="619"/>
      <c r="D49" s="1868"/>
      <c r="E49" s="1868"/>
      <c r="F49" s="633"/>
      <c r="G49" s="622">
        <f>G50+G51+G52</f>
        <v>7</v>
      </c>
      <c r="H49" s="1671">
        <f>H50+H51+H52</f>
        <v>210</v>
      </c>
      <c r="I49" s="1672">
        <f t="shared" ref="I49:L49" si="6">I50+I51+I52</f>
        <v>78</v>
      </c>
      <c r="J49" s="1672">
        <f t="shared" si="6"/>
        <v>30</v>
      </c>
      <c r="K49" s="1672">
        <f t="shared" si="6"/>
        <v>15</v>
      </c>
      <c r="L49" s="1672">
        <f t="shared" si="6"/>
        <v>33</v>
      </c>
      <c r="M49" s="2397">
        <f>M50+M51+M52</f>
        <v>132</v>
      </c>
      <c r="N49" s="38"/>
      <c r="O49" s="40"/>
      <c r="P49" s="1884"/>
      <c r="Q49" s="1818"/>
      <c r="R49" s="1763"/>
      <c r="S49" s="1764"/>
      <c r="T49" s="1764"/>
      <c r="U49" s="1764"/>
      <c r="V49" s="1764"/>
      <c r="W49" s="1764"/>
      <c r="X49" s="1764"/>
      <c r="Y49" s="1764"/>
      <c r="Z49" s="1764"/>
      <c r="AA49" s="1764"/>
      <c r="AB49" s="1764"/>
      <c r="AC49" s="1764"/>
      <c r="AD49" s="1764"/>
      <c r="AE49" s="1764"/>
      <c r="AF49" s="1764"/>
      <c r="AG49" s="1764"/>
      <c r="AH49" s="1764"/>
      <c r="AI49" s="1764"/>
      <c r="AJ49" s="1764"/>
      <c r="AK49" s="1764"/>
      <c r="AL49" s="1764"/>
      <c r="AM49" s="1764"/>
      <c r="AN49" s="1764"/>
      <c r="AO49" s="1764"/>
      <c r="AP49" s="1764"/>
      <c r="AQ49" s="1764"/>
      <c r="AR49" s="1764"/>
      <c r="AS49" s="1764"/>
      <c r="AT49" s="1764"/>
      <c r="AU49" s="1764"/>
      <c r="AV49" s="1765"/>
      <c r="AW49" s="1766"/>
    </row>
    <row r="50" spans="1:49" s="1767" customFormat="1" ht="20.25" customHeight="1" x14ac:dyDescent="0.2">
      <c r="A50" s="17" t="s">
        <v>398</v>
      </c>
      <c r="B50" s="1790" t="s">
        <v>84</v>
      </c>
      <c r="C50" s="619">
        <v>1</v>
      </c>
      <c r="D50" s="621"/>
      <c r="E50" s="621"/>
      <c r="F50" s="12"/>
      <c r="G50" s="624">
        <v>6</v>
      </c>
      <c r="H50" s="616">
        <f t="shared" ref="H50:H52" si="7">G50*30</f>
        <v>180</v>
      </c>
      <c r="I50" s="40">
        <f t="shared" ref="I50:I53" si="8">J50+K50+L50</f>
        <v>60</v>
      </c>
      <c r="J50" s="634">
        <v>30</v>
      </c>
      <c r="K50" s="634">
        <v>15</v>
      </c>
      <c r="L50" s="634">
        <v>15</v>
      </c>
      <c r="M50" s="41">
        <f>H50-I50</f>
        <v>120</v>
      </c>
      <c r="N50" s="13">
        <v>4</v>
      </c>
      <c r="O50" s="40"/>
      <c r="P50" s="8"/>
      <c r="Q50" s="1818"/>
      <c r="R50" s="1763"/>
      <c r="S50" s="1764"/>
      <c r="T50" s="1764"/>
      <c r="U50" s="1764"/>
      <c r="V50" s="1764"/>
      <c r="W50" s="1764"/>
      <c r="X50" s="1764"/>
      <c r="Y50" s="1764"/>
      <c r="Z50" s="1764"/>
      <c r="AA50" s="1764"/>
      <c r="AB50" s="1764"/>
      <c r="AC50" s="1764"/>
      <c r="AD50" s="1764"/>
      <c r="AE50" s="1764"/>
      <c r="AF50" s="1764"/>
      <c r="AG50" s="1764"/>
      <c r="AH50" s="1764"/>
      <c r="AI50" s="1764"/>
      <c r="AJ50" s="1764"/>
      <c r="AK50" s="1764"/>
      <c r="AL50" s="1764"/>
      <c r="AM50" s="1764"/>
      <c r="AN50" s="1764"/>
      <c r="AO50" s="1764"/>
      <c r="AP50" s="1764"/>
      <c r="AQ50" s="1764"/>
      <c r="AR50" s="1764"/>
      <c r="AS50" s="1764"/>
      <c r="AT50" s="1764"/>
      <c r="AU50" s="1764"/>
      <c r="AV50" s="1765"/>
      <c r="AW50" s="1766"/>
    </row>
    <row r="51" spans="1:49" s="1767" customFormat="1" ht="21.75" customHeight="1" x14ac:dyDescent="0.2">
      <c r="A51" s="144" t="s">
        <v>399</v>
      </c>
      <c r="B51" s="1793" t="s">
        <v>85</v>
      </c>
      <c r="C51" s="653"/>
      <c r="D51" s="1673"/>
      <c r="E51" s="1673"/>
      <c r="F51" s="655"/>
      <c r="G51" s="1819">
        <v>0.5</v>
      </c>
      <c r="H51" s="657">
        <f t="shared" si="7"/>
        <v>15</v>
      </c>
      <c r="I51" s="1674">
        <f t="shared" si="8"/>
        <v>9</v>
      </c>
      <c r="J51" s="659"/>
      <c r="K51" s="659"/>
      <c r="L51" s="659">
        <v>9</v>
      </c>
      <c r="M51" s="660">
        <f t="shared" ref="M51:M53" si="9">H51-I51</f>
        <v>6</v>
      </c>
      <c r="N51" s="476"/>
      <c r="O51" s="1674">
        <v>1</v>
      </c>
      <c r="P51" s="8"/>
      <c r="Q51" s="1818"/>
      <c r="R51" s="1763"/>
      <c r="S51" s="1764"/>
      <c r="T51" s="1764"/>
      <c r="U51" s="1764"/>
      <c r="V51" s="1764"/>
      <c r="W51" s="1764"/>
      <c r="X51" s="1764"/>
      <c r="Y51" s="1764"/>
      <c r="Z51" s="1764"/>
      <c r="AA51" s="1764"/>
      <c r="AB51" s="1764"/>
      <c r="AC51" s="1764"/>
      <c r="AD51" s="1764"/>
      <c r="AE51" s="1764"/>
      <c r="AF51" s="1764"/>
      <c r="AG51" s="1764"/>
      <c r="AH51" s="1764"/>
      <c r="AI51" s="1764"/>
      <c r="AJ51" s="1764"/>
      <c r="AK51" s="1764"/>
      <c r="AL51" s="1764"/>
      <c r="AM51" s="1764"/>
      <c r="AN51" s="1764"/>
      <c r="AO51" s="1764"/>
      <c r="AP51" s="1764"/>
      <c r="AQ51" s="1764"/>
      <c r="AR51" s="1764"/>
      <c r="AS51" s="1764"/>
      <c r="AT51" s="1764"/>
      <c r="AU51" s="1764"/>
      <c r="AV51" s="1765"/>
      <c r="AW51" s="1766"/>
    </row>
    <row r="52" spans="1:49" s="1767" customFormat="1" ht="21.75" customHeight="1" x14ac:dyDescent="0.2">
      <c r="A52" s="144" t="s">
        <v>400</v>
      </c>
      <c r="B52" s="1793" t="s">
        <v>85</v>
      </c>
      <c r="C52" s="653"/>
      <c r="D52" s="1673"/>
      <c r="E52" s="1673"/>
      <c r="F52" s="655" t="s">
        <v>361</v>
      </c>
      <c r="G52" s="1819">
        <v>0.5</v>
      </c>
      <c r="H52" s="657">
        <f t="shared" si="7"/>
        <v>15</v>
      </c>
      <c r="I52" s="1674">
        <f t="shared" si="8"/>
        <v>9</v>
      </c>
      <c r="J52" s="659"/>
      <c r="K52" s="659"/>
      <c r="L52" s="659">
        <v>9</v>
      </c>
      <c r="M52" s="660">
        <f t="shared" si="9"/>
        <v>6</v>
      </c>
      <c r="N52" s="476"/>
      <c r="O52" s="1674"/>
      <c r="P52" s="1820">
        <v>1</v>
      </c>
      <c r="Q52" s="1818"/>
      <c r="R52" s="1763"/>
      <c r="S52" s="1764"/>
      <c r="T52" s="1764"/>
      <c r="U52" s="1764"/>
      <c r="V52" s="1764" t="s">
        <v>422</v>
      </c>
      <c r="W52" s="1764"/>
      <c r="X52" s="1764"/>
      <c r="Y52" s="1764"/>
      <c r="Z52" s="1764"/>
      <c r="AA52" s="1764"/>
      <c r="AB52" s="1764"/>
      <c r="AC52" s="1764"/>
      <c r="AD52" s="1764"/>
      <c r="AE52" s="1764"/>
      <c r="AF52" s="1764"/>
      <c r="AG52" s="1764"/>
      <c r="AH52" s="1764"/>
      <c r="AI52" s="1764"/>
      <c r="AJ52" s="1764"/>
      <c r="AK52" s="1764"/>
      <c r="AL52" s="1764"/>
      <c r="AM52" s="1764"/>
      <c r="AN52" s="1764"/>
      <c r="AO52" s="1764"/>
      <c r="AP52" s="1764"/>
      <c r="AQ52" s="1764"/>
      <c r="AR52" s="1764"/>
      <c r="AS52" s="1764"/>
      <c r="AT52" s="1764"/>
      <c r="AU52" s="1764"/>
      <c r="AV52" s="1765"/>
      <c r="AW52" s="1766"/>
    </row>
    <row r="53" spans="1:49" s="1759" customFormat="1" ht="21.75" customHeight="1" thickBot="1" x14ac:dyDescent="0.25">
      <c r="A53" s="17" t="s">
        <v>95</v>
      </c>
      <c r="B53" s="1790" t="s">
        <v>248</v>
      </c>
      <c r="C53" s="619" t="s">
        <v>360</v>
      </c>
      <c r="D53" s="621"/>
      <c r="E53" s="621"/>
      <c r="F53" s="12"/>
      <c r="G53" s="1781">
        <v>6</v>
      </c>
      <c r="H53" s="2398">
        <f>G53*30</f>
        <v>180</v>
      </c>
      <c r="I53" s="52">
        <f t="shared" si="8"/>
        <v>60</v>
      </c>
      <c r="J53" s="52">
        <v>30</v>
      </c>
      <c r="K53" s="52">
        <v>20</v>
      </c>
      <c r="L53" s="52">
        <v>10</v>
      </c>
      <c r="M53" s="35">
        <f t="shared" si="9"/>
        <v>120</v>
      </c>
      <c r="N53" s="532"/>
      <c r="O53" s="40">
        <v>6</v>
      </c>
      <c r="P53" s="1791"/>
      <c r="Q53" s="1792"/>
      <c r="R53" s="1768"/>
      <c r="S53" s="1769"/>
      <c r="T53" s="1769"/>
      <c r="U53" s="1769"/>
      <c r="V53" s="1769"/>
      <c r="W53" s="1769"/>
      <c r="X53" s="1769"/>
      <c r="Y53" s="1769"/>
      <c r="Z53" s="1769"/>
      <c r="AA53" s="1769"/>
      <c r="AB53" s="1769"/>
      <c r="AC53" s="1769"/>
      <c r="AD53" s="1769"/>
      <c r="AE53" s="1769"/>
      <c r="AF53" s="1769"/>
      <c r="AG53" s="1769"/>
      <c r="AH53" s="1769"/>
      <c r="AI53" s="1769"/>
      <c r="AJ53" s="1769"/>
      <c r="AK53" s="1769"/>
      <c r="AL53" s="1769"/>
      <c r="AM53" s="1769"/>
      <c r="AN53" s="1769"/>
      <c r="AO53" s="1769"/>
      <c r="AP53" s="1769"/>
      <c r="AQ53" s="1769"/>
      <c r="AR53" s="1769"/>
      <c r="AS53" s="1769"/>
      <c r="AT53" s="1769"/>
      <c r="AU53" s="1769"/>
      <c r="AV53" s="1770"/>
      <c r="AW53" s="1771"/>
    </row>
    <row r="54" spans="1:49" ht="16.5" thickBot="1" x14ac:dyDescent="0.25">
      <c r="A54" s="2156" t="s">
        <v>123</v>
      </c>
      <c r="B54" s="2157"/>
      <c r="C54" s="637"/>
      <c r="D54" s="638"/>
      <c r="E54" s="639"/>
      <c r="F54" s="640"/>
      <c r="G54" s="641">
        <f t="shared" ref="G54:M54" si="10">G48+G49+G53</f>
        <v>18</v>
      </c>
      <c r="H54" s="642">
        <f t="shared" si="10"/>
        <v>540</v>
      </c>
      <c r="I54" s="643">
        <f t="shared" si="10"/>
        <v>188</v>
      </c>
      <c r="J54" s="643">
        <f t="shared" si="10"/>
        <v>90</v>
      </c>
      <c r="K54" s="643">
        <f t="shared" si="10"/>
        <v>55</v>
      </c>
      <c r="L54" s="643">
        <f t="shared" si="10"/>
        <v>43</v>
      </c>
      <c r="M54" s="644">
        <f t="shared" si="10"/>
        <v>352</v>
      </c>
      <c r="N54" s="486">
        <f>N50</f>
        <v>4</v>
      </c>
      <c r="O54" s="645">
        <f>O51+O53</f>
        <v>7</v>
      </c>
      <c r="P54" s="488">
        <f>P48+P52</f>
        <v>6</v>
      </c>
      <c r="Q54" s="2399"/>
      <c r="R54" s="1561"/>
      <c r="S54" s="1562"/>
      <c r="T54" s="1562"/>
      <c r="U54" s="1562"/>
      <c r="V54" s="1562"/>
      <c r="W54" s="1562"/>
      <c r="X54" s="1562"/>
      <c r="Y54" s="1562"/>
      <c r="Z54" s="1562"/>
      <c r="AA54" s="1562"/>
      <c r="AB54" s="1562"/>
      <c r="AC54" s="1562"/>
      <c r="AD54" s="1562"/>
      <c r="AE54" s="1562"/>
      <c r="AF54" s="1562"/>
      <c r="AG54" s="1562"/>
      <c r="AH54" s="1562"/>
      <c r="AI54" s="1562"/>
      <c r="AJ54" s="1562"/>
      <c r="AK54" s="1562"/>
      <c r="AL54" s="1562"/>
      <c r="AM54" s="1562"/>
      <c r="AN54" s="1562"/>
      <c r="AO54" s="1562"/>
      <c r="AP54" s="1562"/>
      <c r="AQ54" s="1562"/>
      <c r="AR54" s="1562"/>
      <c r="AS54" s="1562"/>
      <c r="AT54" s="1562"/>
      <c r="AU54" s="1562"/>
      <c r="AV54" s="1560"/>
      <c r="AW54" s="646"/>
    </row>
    <row r="55" spans="1:49" ht="21.75" customHeight="1" thickBot="1" x14ac:dyDescent="0.25">
      <c r="A55" s="2010" t="s">
        <v>278</v>
      </c>
      <c r="B55" s="2011"/>
      <c r="C55" s="2011"/>
      <c r="D55" s="2011"/>
      <c r="E55" s="2011"/>
      <c r="F55" s="2011"/>
      <c r="G55" s="2011"/>
      <c r="H55" s="2011"/>
      <c r="I55" s="2011"/>
      <c r="J55" s="2011"/>
      <c r="K55" s="2011"/>
      <c r="L55" s="2011"/>
      <c r="M55" s="2011"/>
      <c r="N55" s="2011"/>
      <c r="O55" s="2011"/>
      <c r="P55" s="2011"/>
      <c r="Q55" s="2012"/>
      <c r="R55" s="1590"/>
      <c r="S55" s="1591"/>
      <c r="T55" s="1591"/>
      <c r="U55" s="1591"/>
      <c r="V55" s="1591"/>
      <c r="W55" s="1591"/>
      <c r="X55" s="1591"/>
      <c r="Y55" s="1591"/>
      <c r="Z55" s="1591"/>
      <c r="AA55" s="1591"/>
      <c r="AB55" s="1591"/>
      <c r="AC55" s="1591"/>
      <c r="AD55" s="1591"/>
      <c r="AE55" s="1591"/>
      <c r="AF55" s="1591"/>
      <c r="AG55" s="1591"/>
      <c r="AH55" s="1591"/>
      <c r="AI55" s="1591"/>
      <c r="AJ55" s="1591"/>
      <c r="AK55" s="1591"/>
      <c r="AL55" s="1591"/>
      <c r="AM55" s="1591"/>
      <c r="AN55" s="1591"/>
      <c r="AO55" s="1591"/>
      <c r="AP55" s="1591"/>
      <c r="AQ55" s="1591"/>
      <c r="AR55" s="1591"/>
      <c r="AS55" s="1591"/>
      <c r="AT55" s="1591"/>
      <c r="AU55" s="1591"/>
      <c r="AV55" s="1547"/>
      <c r="AW55" s="1548"/>
    </row>
    <row r="56" spans="1:49" ht="17.25" customHeight="1" x14ac:dyDescent="0.2">
      <c r="A56" s="626" t="s">
        <v>98</v>
      </c>
      <c r="B56" s="1847" t="s">
        <v>91</v>
      </c>
      <c r="C56" s="1682"/>
      <c r="D56" s="1678"/>
      <c r="E56" s="1678"/>
      <c r="F56" s="1683"/>
      <c r="G56" s="1850">
        <f>G57+G58</f>
        <v>7.5</v>
      </c>
      <c r="H56" s="719">
        <f t="shared" ref="H56:M56" si="11">H57+H58</f>
        <v>225</v>
      </c>
      <c r="I56" s="720">
        <f t="shared" si="11"/>
        <v>75</v>
      </c>
      <c r="J56" s="720">
        <f t="shared" si="11"/>
        <v>30</v>
      </c>
      <c r="K56" s="720">
        <f t="shared" si="11"/>
        <v>30</v>
      </c>
      <c r="L56" s="720">
        <f t="shared" si="11"/>
        <v>15</v>
      </c>
      <c r="M56" s="1684">
        <f t="shared" si="11"/>
        <v>150</v>
      </c>
      <c r="N56" s="1685"/>
      <c r="O56" s="1686"/>
      <c r="P56" s="1661"/>
      <c r="Q56" s="1794"/>
      <c r="R56" s="1555"/>
      <c r="S56" s="1556"/>
      <c r="T56" s="1556"/>
      <c r="U56" s="1556"/>
      <c r="V56" s="1556"/>
      <c r="W56" s="1556"/>
      <c r="X56" s="1556"/>
      <c r="Y56" s="1556"/>
      <c r="Z56" s="1556"/>
      <c r="AA56" s="1556"/>
      <c r="AB56" s="1556"/>
      <c r="AC56" s="1556"/>
      <c r="AD56" s="1556"/>
      <c r="AE56" s="1556"/>
      <c r="AF56" s="1556"/>
      <c r="AG56" s="1556"/>
      <c r="AH56" s="1556"/>
      <c r="AI56" s="1556"/>
      <c r="AJ56" s="1556"/>
      <c r="AK56" s="1556"/>
      <c r="AL56" s="1556"/>
      <c r="AM56" s="1556"/>
      <c r="AN56" s="1556"/>
      <c r="AO56" s="1556"/>
      <c r="AP56" s="1556"/>
      <c r="AQ56" s="1556"/>
      <c r="AR56" s="1556"/>
      <c r="AS56" s="1556"/>
      <c r="AT56" s="1556"/>
      <c r="AU56" s="1556"/>
      <c r="AV56" s="1563"/>
      <c r="AW56" s="1564"/>
    </row>
    <row r="57" spans="1:49" ht="16.5" customHeight="1" x14ac:dyDescent="0.2">
      <c r="A57" s="17" t="s">
        <v>255</v>
      </c>
      <c r="B57" s="1848" t="s">
        <v>91</v>
      </c>
      <c r="C57" s="619">
        <v>1</v>
      </c>
      <c r="D57" s="620"/>
      <c r="E57" s="620"/>
      <c r="F57" s="12"/>
      <c r="G57" s="1822">
        <v>6</v>
      </c>
      <c r="H57" s="616">
        <f>G57*30</f>
        <v>180</v>
      </c>
      <c r="I57" s="651">
        <f>J57+K57+L57</f>
        <v>60</v>
      </c>
      <c r="J57" s="634">
        <v>30</v>
      </c>
      <c r="K57" s="620">
        <v>30</v>
      </c>
      <c r="L57" s="620"/>
      <c r="M57" s="41">
        <f>H57-I57</f>
        <v>120</v>
      </c>
      <c r="N57" s="13">
        <v>4</v>
      </c>
      <c r="O57" s="459"/>
      <c r="P57" s="8"/>
      <c r="Q57" s="1795"/>
      <c r="R57" s="1555"/>
      <c r="S57" s="1556"/>
      <c r="T57" s="1556"/>
      <c r="U57" s="1556"/>
      <c r="V57" s="1556"/>
      <c r="W57" s="1556"/>
      <c r="X57" s="1556"/>
      <c r="Y57" s="1556"/>
      <c r="Z57" s="1556"/>
      <c r="AA57" s="1556"/>
      <c r="AB57" s="1556"/>
      <c r="AC57" s="1556"/>
      <c r="AD57" s="1556"/>
      <c r="AE57" s="1556"/>
      <c r="AF57" s="1556"/>
      <c r="AG57" s="1556"/>
      <c r="AH57" s="1556"/>
      <c r="AI57" s="1556"/>
      <c r="AJ57" s="1556"/>
      <c r="AK57" s="1556"/>
      <c r="AL57" s="1556"/>
      <c r="AM57" s="1556"/>
      <c r="AN57" s="1556"/>
      <c r="AO57" s="1556"/>
      <c r="AP57" s="1556"/>
      <c r="AQ57" s="1556"/>
      <c r="AR57" s="1556"/>
      <c r="AS57" s="1556"/>
      <c r="AT57" s="1556"/>
      <c r="AU57" s="1556"/>
      <c r="AV57" s="1556"/>
      <c r="AW57" s="1557"/>
    </row>
    <row r="58" spans="1:49" ht="33" customHeight="1" x14ac:dyDescent="0.2">
      <c r="A58" s="144" t="s">
        <v>256</v>
      </c>
      <c r="B58" s="1849" t="s">
        <v>92</v>
      </c>
      <c r="C58" s="619"/>
      <c r="D58" s="620"/>
      <c r="E58" s="620">
        <v>1</v>
      </c>
      <c r="F58" s="12"/>
      <c r="G58" s="1822">
        <v>1.5</v>
      </c>
      <c r="H58" s="616">
        <f>G58*30</f>
        <v>45</v>
      </c>
      <c r="I58" s="651">
        <f>J58+K58+L58</f>
        <v>15</v>
      </c>
      <c r="J58" s="634"/>
      <c r="K58" s="620"/>
      <c r="L58" s="620">
        <v>15</v>
      </c>
      <c r="M58" s="41">
        <f>H58-I58</f>
        <v>30</v>
      </c>
      <c r="N58" s="13">
        <v>1</v>
      </c>
      <c r="O58" s="459"/>
      <c r="P58" s="8"/>
      <c r="Q58" s="1795"/>
      <c r="R58" s="1555"/>
      <c r="S58" s="1556"/>
      <c r="T58" s="1556"/>
      <c r="U58" s="1556"/>
      <c r="V58" s="1556"/>
      <c r="W58" s="1556"/>
      <c r="X58" s="1556"/>
      <c r="Y58" s="1556"/>
      <c r="Z58" s="1556"/>
      <c r="AA58" s="1556"/>
      <c r="AB58" s="1556"/>
      <c r="AC58" s="1556"/>
      <c r="AD58" s="1556"/>
      <c r="AE58" s="1556"/>
      <c r="AF58" s="1556"/>
      <c r="AG58" s="1556"/>
      <c r="AH58" s="1556"/>
      <c r="AI58" s="1556"/>
      <c r="AJ58" s="1556"/>
      <c r="AK58" s="1556"/>
      <c r="AL58" s="1556"/>
      <c r="AM58" s="1556"/>
      <c r="AN58" s="1556"/>
      <c r="AO58" s="1556"/>
      <c r="AP58" s="1556"/>
      <c r="AQ58" s="1556"/>
      <c r="AR58" s="1556"/>
      <c r="AS58" s="1556"/>
      <c r="AT58" s="1556"/>
      <c r="AU58" s="1556"/>
      <c r="AV58" s="1556"/>
      <c r="AW58" s="1557"/>
    </row>
    <row r="59" spans="1:49" ht="26.25" customHeight="1" x14ac:dyDescent="0.2">
      <c r="A59" s="144" t="s">
        <v>99</v>
      </c>
      <c r="B59" s="1849" t="s">
        <v>457</v>
      </c>
      <c r="C59" s="653">
        <v>1</v>
      </c>
      <c r="D59" s="654"/>
      <c r="E59" s="654"/>
      <c r="F59" s="655"/>
      <c r="G59" s="2400">
        <v>6</v>
      </c>
      <c r="H59" s="39">
        <f>G59*30</f>
        <v>180</v>
      </c>
      <c r="I59" s="704">
        <f>J59+K59+L59</f>
        <v>60</v>
      </c>
      <c r="J59" s="705">
        <v>45</v>
      </c>
      <c r="K59" s="706"/>
      <c r="L59" s="706">
        <v>15</v>
      </c>
      <c r="M59" s="35">
        <f>H59-I59</f>
        <v>120</v>
      </c>
      <c r="N59" s="476">
        <v>4</v>
      </c>
      <c r="O59" s="477"/>
      <c r="P59" s="475"/>
      <c r="Q59" s="1846"/>
      <c r="R59" s="1555"/>
      <c r="S59" s="1556"/>
      <c r="T59" s="1556"/>
      <c r="U59" s="1556"/>
      <c r="V59" s="1556"/>
      <c r="W59" s="1556"/>
      <c r="X59" s="1556"/>
      <c r="Y59" s="1556"/>
      <c r="Z59" s="1556"/>
      <c r="AA59" s="1556"/>
      <c r="AB59" s="1556"/>
      <c r="AC59" s="1556"/>
      <c r="AD59" s="1556"/>
      <c r="AE59" s="1556"/>
      <c r="AF59" s="1556"/>
      <c r="AG59" s="1556"/>
      <c r="AH59" s="1556"/>
      <c r="AI59" s="1556"/>
      <c r="AJ59" s="1556"/>
      <c r="AK59" s="1556"/>
      <c r="AL59" s="1556"/>
      <c r="AM59" s="1556"/>
      <c r="AN59" s="1556"/>
      <c r="AO59" s="1556"/>
      <c r="AP59" s="1556"/>
      <c r="AQ59" s="1556"/>
      <c r="AR59" s="1556"/>
      <c r="AS59" s="1556"/>
      <c r="AT59" s="1556"/>
      <c r="AU59" s="1556"/>
      <c r="AV59" s="1556"/>
      <c r="AW59" s="1557"/>
    </row>
    <row r="60" spans="1:49" ht="26.25" customHeight="1" x14ac:dyDescent="0.2">
      <c r="A60" s="144" t="s">
        <v>100</v>
      </c>
      <c r="B60" s="1849" t="s">
        <v>458</v>
      </c>
      <c r="C60" s="653"/>
      <c r="D60" s="654" t="s">
        <v>360</v>
      </c>
      <c r="E60" s="654"/>
      <c r="F60" s="655"/>
      <c r="G60" s="2401">
        <v>4.5</v>
      </c>
      <c r="H60" s="39">
        <f t="shared" ref="H60" si="12">G60*30</f>
        <v>135</v>
      </c>
      <c r="I60" s="704">
        <f t="shared" ref="I60" si="13">J60+K60+L60</f>
        <v>57</v>
      </c>
      <c r="J60" s="705">
        <v>38</v>
      </c>
      <c r="K60" s="706">
        <v>9</v>
      </c>
      <c r="L60" s="706">
        <v>10</v>
      </c>
      <c r="M60" s="35">
        <f t="shared" ref="M60:M61" si="14">H60-I60</f>
        <v>78</v>
      </c>
      <c r="N60" s="2402"/>
      <c r="O60" s="477">
        <v>6</v>
      </c>
      <c r="P60" s="2403"/>
      <c r="Q60" s="1795"/>
      <c r="R60" s="1555"/>
      <c r="S60" s="1556"/>
      <c r="T60" s="1556"/>
      <c r="U60" s="1556"/>
      <c r="V60" s="1556"/>
      <c r="W60" s="1556"/>
      <c r="X60" s="1556"/>
      <c r="Y60" s="1556"/>
      <c r="Z60" s="1556"/>
      <c r="AA60" s="1556"/>
      <c r="AB60" s="1556"/>
      <c r="AC60" s="1556"/>
      <c r="AD60" s="1556"/>
      <c r="AE60" s="1556"/>
      <c r="AF60" s="1556"/>
      <c r="AG60" s="1556"/>
      <c r="AH60" s="1556"/>
      <c r="AI60" s="1556"/>
      <c r="AJ60" s="1556"/>
      <c r="AK60" s="1556"/>
      <c r="AL60" s="1556"/>
      <c r="AM60" s="1556"/>
      <c r="AN60" s="1556"/>
      <c r="AO60" s="1556"/>
      <c r="AP60" s="1556"/>
      <c r="AQ60" s="1556"/>
      <c r="AR60" s="1556"/>
      <c r="AS60" s="1556"/>
      <c r="AT60" s="1556"/>
      <c r="AU60" s="1556"/>
      <c r="AV60" s="1556"/>
      <c r="AW60" s="1557"/>
    </row>
    <row r="61" spans="1:49" ht="26.25" customHeight="1" thickBot="1" x14ac:dyDescent="0.25">
      <c r="A61" s="42" t="s">
        <v>101</v>
      </c>
      <c r="B61" s="2404" t="s">
        <v>459</v>
      </c>
      <c r="C61" s="2405"/>
      <c r="D61" s="665" t="s">
        <v>361</v>
      </c>
      <c r="E61" s="665"/>
      <c r="F61" s="43"/>
      <c r="G61" s="2406">
        <v>4.5</v>
      </c>
      <c r="H61" s="39">
        <f>G61*30</f>
        <v>135</v>
      </c>
      <c r="I61" s="704">
        <f>J61+K61+L61</f>
        <v>54</v>
      </c>
      <c r="J61" s="667">
        <v>18</v>
      </c>
      <c r="K61" s="668">
        <v>36</v>
      </c>
      <c r="L61" s="668"/>
      <c r="M61" s="35">
        <f t="shared" si="14"/>
        <v>81</v>
      </c>
      <c r="N61" s="2407"/>
      <c r="O61" s="670"/>
      <c r="P61" s="2408">
        <v>6</v>
      </c>
      <c r="Q61" s="1854"/>
      <c r="R61" s="1555"/>
      <c r="S61" s="1556"/>
      <c r="T61" s="1556"/>
      <c r="U61" s="1556"/>
      <c r="V61" s="1556"/>
      <c r="W61" s="1556"/>
      <c r="X61" s="1556"/>
      <c r="Y61" s="1556"/>
      <c r="Z61" s="1556"/>
      <c r="AA61" s="1556"/>
      <c r="AB61" s="1556"/>
      <c r="AC61" s="1556"/>
      <c r="AD61" s="1556"/>
      <c r="AE61" s="1556"/>
      <c r="AF61" s="1556"/>
      <c r="AG61" s="1556"/>
      <c r="AH61" s="1556"/>
      <c r="AI61" s="1556"/>
      <c r="AJ61" s="1556"/>
      <c r="AK61" s="1556"/>
      <c r="AL61" s="1556"/>
      <c r="AM61" s="1556"/>
      <c r="AN61" s="1556"/>
      <c r="AO61" s="1556"/>
      <c r="AP61" s="1556"/>
      <c r="AQ61" s="1556"/>
      <c r="AR61" s="1556"/>
      <c r="AS61" s="1556"/>
      <c r="AT61" s="1556"/>
      <c r="AU61" s="1556"/>
      <c r="AV61" s="1556"/>
      <c r="AW61" s="1557"/>
    </row>
    <row r="62" spans="1:49" ht="18.75" customHeight="1" thickBot="1" x14ac:dyDescent="0.25">
      <c r="A62" s="2185" t="s">
        <v>372</v>
      </c>
      <c r="B62" s="2186"/>
      <c r="C62" s="2186"/>
      <c r="D62" s="2186"/>
      <c r="E62" s="2186"/>
      <c r="F62" s="2186"/>
      <c r="G62" s="2186"/>
      <c r="H62" s="2186"/>
      <c r="I62" s="2186"/>
      <c r="J62" s="2186"/>
      <c r="K62" s="2186"/>
      <c r="L62" s="2186"/>
      <c r="M62" s="2186"/>
      <c r="N62" s="2186"/>
      <c r="O62" s="2186"/>
      <c r="P62" s="2186"/>
      <c r="Q62" s="2187"/>
      <c r="R62" s="1863"/>
      <c r="S62" s="1565"/>
      <c r="T62" s="1565"/>
      <c r="U62" s="1565"/>
      <c r="V62" s="1565"/>
      <c r="W62" s="1565"/>
      <c r="X62" s="1565"/>
      <c r="Y62" s="1565"/>
      <c r="Z62" s="1565"/>
      <c r="AA62" s="1565"/>
      <c r="AB62" s="1565"/>
      <c r="AC62" s="1565"/>
      <c r="AD62" s="1565"/>
      <c r="AE62" s="1565"/>
      <c r="AF62" s="1565"/>
      <c r="AG62" s="1565"/>
      <c r="AH62" s="1565"/>
      <c r="AI62" s="1565"/>
      <c r="AJ62" s="1565"/>
      <c r="AK62" s="1565"/>
      <c r="AL62" s="1565"/>
      <c r="AM62" s="1565"/>
      <c r="AN62" s="1565"/>
      <c r="AO62" s="1565"/>
      <c r="AP62" s="1565"/>
      <c r="AQ62" s="1565"/>
      <c r="AR62" s="1565"/>
      <c r="AS62" s="1565"/>
      <c r="AT62" s="1565"/>
      <c r="AU62" s="1565"/>
      <c r="AV62" s="1565"/>
      <c r="AW62" s="1566"/>
    </row>
    <row r="63" spans="1:49" ht="33" customHeight="1" x14ac:dyDescent="0.2">
      <c r="A63" s="37" t="s">
        <v>454</v>
      </c>
      <c r="B63" s="2409" t="s">
        <v>109</v>
      </c>
      <c r="C63" s="673">
        <v>1</v>
      </c>
      <c r="D63" s="1678"/>
      <c r="E63" s="46"/>
      <c r="F63" s="2410"/>
      <c r="G63" s="451">
        <v>6</v>
      </c>
      <c r="H63" s="2411">
        <f>G63*30</f>
        <v>180</v>
      </c>
      <c r="I63" s="720">
        <f>J63+K63+L63</f>
        <v>60</v>
      </c>
      <c r="J63" s="721">
        <v>45</v>
      </c>
      <c r="K63" s="722"/>
      <c r="L63" s="722">
        <v>15</v>
      </c>
      <c r="M63" s="2412">
        <f>H63-I63</f>
        <v>120</v>
      </c>
      <c r="N63" s="11">
        <v>4</v>
      </c>
      <c r="O63" s="454"/>
      <c r="P63" s="455"/>
      <c r="Q63" s="1852"/>
      <c r="R63" s="1555"/>
      <c r="S63" s="1556"/>
      <c r="T63" s="1556"/>
      <c r="U63" s="1556"/>
      <c r="V63" s="1556"/>
      <c r="W63" s="1556"/>
      <c r="X63" s="1556"/>
      <c r="Y63" s="1556"/>
      <c r="Z63" s="1556"/>
      <c r="AA63" s="1556"/>
      <c r="AB63" s="1556"/>
      <c r="AC63" s="1556"/>
      <c r="AD63" s="1556"/>
      <c r="AE63" s="1556"/>
      <c r="AF63" s="1556"/>
      <c r="AG63" s="1556"/>
      <c r="AH63" s="1556"/>
      <c r="AI63" s="1556"/>
      <c r="AJ63" s="1556"/>
      <c r="AK63" s="1556"/>
      <c r="AL63" s="1556"/>
      <c r="AM63" s="1556"/>
      <c r="AN63" s="1556"/>
      <c r="AO63" s="1556"/>
      <c r="AP63" s="1556"/>
      <c r="AQ63" s="1556"/>
      <c r="AR63" s="1556"/>
      <c r="AS63" s="1556"/>
      <c r="AT63" s="1556"/>
      <c r="AU63" s="1556"/>
      <c r="AV63" s="1556"/>
      <c r="AW63" s="1557"/>
    </row>
    <row r="64" spans="1:49" ht="33" customHeight="1" x14ac:dyDescent="0.2">
      <c r="A64" s="17" t="s">
        <v>250</v>
      </c>
      <c r="B64" s="278" t="s">
        <v>249</v>
      </c>
      <c r="C64" s="619"/>
      <c r="D64" s="620" t="s">
        <v>360</v>
      </c>
      <c r="E64" s="620"/>
      <c r="F64" s="12"/>
      <c r="G64" s="500">
        <v>3</v>
      </c>
      <c r="H64" s="2413">
        <f>G64*30</f>
        <v>90</v>
      </c>
      <c r="I64" s="36">
        <f>J64+K64+L64</f>
        <v>30</v>
      </c>
      <c r="J64" s="135">
        <v>20</v>
      </c>
      <c r="K64" s="136"/>
      <c r="L64" s="136">
        <v>10</v>
      </c>
      <c r="M64" s="1816">
        <f>H64-I64</f>
        <v>60</v>
      </c>
      <c r="N64" s="13"/>
      <c r="O64" s="459">
        <v>3</v>
      </c>
      <c r="P64" s="8"/>
      <c r="Q64" s="1853"/>
      <c r="R64" s="1555"/>
      <c r="S64" s="1556"/>
      <c r="T64" s="1556"/>
      <c r="U64" s="1556"/>
      <c r="V64" s="1556"/>
      <c r="W64" s="1556"/>
      <c r="X64" s="1556"/>
      <c r="Y64" s="1556"/>
      <c r="Z64" s="1556"/>
      <c r="AA64" s="1556"/>
      <c r="AB64" s="1556"/>
      <c r="AC64" s="1556"/>
      <c r="AD64" s="1556"/>
      <c r="AE64" s="1556"/>
      <c r="AF64" s="1556"/>
      <c r="AG64" s="1556"/>
      <c r="AH64" s="1556"/>
      <c r="AI64" s="1556"/>
      <c r="AJ64" s="1556"/>
      <c r="AK64" s="1556"/>
      <c r="AL64" s="1556"/>
      <c r="AM64" s="1556"/>
      <c r="AN64" s="1556"/>
      <c r="AO64" s="1556"/>
      <c r="AP64" s="1556"/>
      <c r="AQ64" s="1556"/>
      <c r="AR64" s="1556"/>
      <c r="AS64" s="1556"/>
      <c r="AT64" s="1556"/>
      <c r="AU64" s="1556"/>
      <c r="AV64" s="1556"/>
      <c r="AW64" s="1557"/>
    </row>
    <row r="65" spans="1:49" ht="21.75" customHeight="1" x14ac:dyDescent="0.2">
      <c r="A65" s="17"/>
      <c r="B65" s="2414" t="s">
        <v>371</v>
      </c>
      <c r="C65" s="619"/>
      <c r="D65" s="620"/>
      <c r="E65" s="620"/>
      <c r="F65" s="12"/>
      <c r="G65" s="500">
        <f>G66+G67</f>
        <v>6</v>
      </c>
      <c r="H65" s="2413">
        <f>H66+H67</f>
        <v>180</v>
      </c>
      <c r="I65" s="36">
        <f>I66+I67</f>
        <v>81</v>
      </c>
      <c r="J65" s="135">
        <f>J66+J67</f>
        <v>36</v>
      </c>
      <c r="K65" s="136">
        <f>K66+K67</f>
        <v>45</v>
      </c>
      <c r="L65" s="136"/>
      <c r="M65" s="1816">
        <f>M66+M67</f>
        <v>99</v>
      </c>
      <c r="N65" s="13"/>
      <c r="O65" s="459"/>
      <c r="P65" s="8"/>
      <c r="Q65" s="1853"/>
      <c r="R65" s="1555"/>
      <c r="S65" s="1556"/>
      <c r="T65" s="1556"/>
      <c r="U65" s="1556"/>
      <c r="V65" s="1556"/>
      <c r="W65" s="1556"/>
      <c r="X65" s="1556"/>
      <c r="Y65" s="1556"/>
      <c r="Z65" s="1556"/>
      <c r="AA65" s="1556"/>
      <c r="AB65" s="1556"/>
      <c r="AC65" s="1556"/>
      <c r="AD65" s="1556"/>
      <c r="AE65" s="1556"/>
      <c r="AF65" s="1556"/>
      <c r="AG65" s="1556"/>
      <c r="AH65" s="1556"/>
      <c r="AI65" s="1556"/>
      <c r="AJ65" s="1556"/>
      <c r="AK65" s="1556"/>
      <c r="AL65" s="1556"/>
      <c r="AM65" s="1556"/>
      <c r="AN65" s="1556"/>
      <c r="AO65" s="1556"/>
      <c r="AP65" s="1556"/>
      <c r="AQ65" s="1556"/>
      <c r="AR65" s="1556"/>
      <c r="AS65" s="1556"/>
      <c r="AT65" s="1556"/>
      <c r="AU65" s="1556"/>
      <c r="AV65" s="1556"/>
      <c r="AW65" s="1557"/>
    </row>
    <row r="66" spans="1:49" ht="21" customHeight="1" x14ac:dyDescent="0.2">
      <c r="A66" s="17" t="s">
        <v>253</v>
      </c>
      <c r="B66" s="2414" t="s">
        <v>371</v>
      </c>
      <c r="C66" s="619"/>
      <c r="D66" s="620"/>
      <c r="E66" s="620"/>
      <c r="F66" s="12"/>
      <c r="G66" s="566">
        <v>1.5</v>
      </c>
      <c r="H66" s="2415">
        <f>G66*30</f>
        <v>45</v>
      </c>
      <c r="I66" s="651">
        <f>J66+K66+L66</f>
        <v>27</v>
      </c>
      <c r="J66" s="634">
        <v>18</v>
      </c>
      <c r="K66" s="620">
        <v>9</v>
      </c>
      <c r="L66" s="620"/>
      <c r="M66" s="100">
        <f t="shared" ref="M66" si="15">H66-I66</f>
        <v>18</v>
      </c>
      <c r="N66" s="13"/>
      <c r="O66" s="459">
        <v>3</v>
      </c>
      <c r="P66" s="8"/>
      <c r="Q66" s="1853"/>
      <c r="R66" s="1555"/>
      <c r="S66" s="1556"/>
      <c r="T66" s="1556"/>
      <c r="U66" s="1556"/>
      <c r="V66" s="1556"/>
      <c r="W66" s="1556"/>
      <c r="X66" s="1556"/>
      <c r="Y66" s="1556"/>
      <c r="Z66" s="1556"/>
      <c r="AA66" s="1556"/>
      <c r="AB66" s="1556"/>
      <c r="AC66" s="1556"/>
      <c r="AD66" s="1556"/>
      <c r="AE66" s="1556"/>
      <c r="AF66" s="1556"/>
      <c r="AG66" s="1556"/>
      <c r="AH66" s="1556"/>
      <c r="AI66" s="1556"/>
      <c r="AJ66" s="1556"/>
      <c r="AK66" s="1556"/>
      <c r="AL66" s="1556"/>
      <c r="AM66" s="1556"/>
      <c r="AN66" s="1556"/>
      <c r="AO66" s="1556"/>
      <c r="AP66" s="1556"/>
      <c r="AQ66" s="1556"/>
      <c r="AR66" s="1556"/>
      <c r="AS66" s="1556"/>
      <c r="AT66" s="1556"/>
      <c r="AU66" s="1556"/>
      <c r="AV66" s="1556"/>
      <c r="AW66" s="1557"/>
    </row>
    <row r="67" spans="1:49" ht="22.5" customHeight="1" thickBot="1" x14ac:dyDescent="0.25">
      <c r="A67" s="42" t="s">
        <v>102</v>
      </c>
      <c r="B67" s="2416" t="s">
        <v>371</v>
      </c>
      <c r="C67" s="664"/>
      <c r="D67" s="665" t="s">
        <v>361</v>
      </c>
      <c r="E67" s="665"/>
      <c r="F67" s="43"/>
      <c r="G67" s="1717">
        <v>4.5</v>
      </c>
      <c r="H67" s="2417">
        <f>G67*30</f>
        <v>135</v>
      </c>
      <c r="I67" s="651">
        <f>J67+K67+L67</f>
        <v>54</v>
      </c>
      <c r="J67" s="636">
        <v>18</v>
      </c>
      <c r="K67" s="665">
        <v>36</v>
      </c>
      <c r="L67" s="665"/>
      <c r="M67" s="100">
        <f>H67-I67</f>
        <v>81</v>
      </c>
      <c r="N67" s="669"/>
      <c r="O67" s="670"/>
      <c r="P67" s="671">
        <v>6</v>
      </c>
      <c r="Q67" s="1845"/>
      <c r="R67" s="1555"/>
      <c r="S67" s="1556"/>
      <c r="T67" s="1556"/>
      <c r="U67" s="1556"/>
      <c r="V67" s="1556"/>
      <c r="W67" s="1556"/>
      <c r="X67" s="1556"/>
      <c r="Y67" s="1556"/>
      <c r="Z67" s="1556"/>
      <c r="AA67" s="1556"/>
      <c r="AB67" s="1556"/>
      <c r="AC67" s="1556"/>
      <c r="AD67" s="1556"/>
      <c r="AE67" s="1556"/>
      <c r="AF67" s="1556"/>
      <c r="AG67" s="1556"/>
      <c r="AH67" s="1556"/>
      <c r="AI67" s="1556"/>
      <c r="AJ67" s="1556"/>
      <c r="AK67" s="1556"/>
      <c r="AL67" s="1556"/>
      <c r="AM67" s="1556"/>
      <c r="AN67" s="1556"/>
      <c r="AO67" s="1556"/>
      <c r="AP67" s="1556"/>
      <c r="AQ67" s="1556"/>
      <c r="AR67" s="1556"/>
      <c r="AS67" s="1556"/>
      <c r="AT67" s="1556"/>
      <c r="AU67" s="1556"/>
      <c r="AV67" s="1556"/>
      <c r="AW67" s="1557"/>
    </row>
    <row r="68" spans="1:49" ht="18.75" customHeight="1" thickBot="1" x14ac:dyDescent="0.25">
      <c r="A68" s="2188" t="s">
        <v>373</v>
      </c>
      <c r="B68" s="2189"/>
      <c r="C68" s="2189"/>
      <c r="D68" s="2189"/>
      <c r="E68" s="2189"/>
      <c r="F68" s="2189"/>
      <c r="G68" s="2189"/>
      <c r="H68" s="2189"/>
      <c r="I68" s="2189"/>
      <c r="J68" s="2189"/>
      <c r="K68" s="2189"/>
      <c r="L68" s="2189"/>
      <c r="M68" s="2189"/>
      <c r="N68" s="2189"/>
      <c r="O68" s="2189"/>
      <c r="P68" s="2189"/>
      <c r="Q68" s="2190"/>
      <c r="R68" s="1514"/>
      <c r="S68" s="1515"/>
      <c r="T68" s="1515"/>
      <c r="U68" s="1515"/>
      <c r="V68" s="1515"/>
      <c r="W68" s="1515"/>
      <c r="X68" s="1515"/>
      <c r="Y68" s="1515"/>
      <c r="Z68" s="1515"/>
      <c r="AA68" s="1515"/>
      <c r="AB68" s="1515"/>
      <c r="AC68" s="1515"/>
      <c r="AD68" s="1515"/>
      <c r="AE68" s="1515"/>
      <c r="AF68" s="1515"/>
      <c r="AG68" s="1515"/>
      <c r="AH68" s="1515"/>
      <c r="AI68" s="1515"/>
      <c r="AJ68" s="1515"/>
      <c r="AK68" s="1515"/>
      <c r="AL68" s="1515"/>
      <c r="AM68" s="1515"/>
      <c r="AN68" s="1515"/>
      <c r="AO68" s="1515"/>
      <c r="AP68" s="1515"/>
      <c r="AQ68" s="1515"/>
      <c r="AR68" s="1515"/>
      <c r="AS68" s="1515"/>
      <c r="AT68" s="1515"/>
      <c r="AU68" s="1515"/>
      <c r="AV68" s="1515"/>
      <c r="AW68" s="1516"/>
    </row>
    <row r="69" spans="1:49" ht="18.75" customHeight="1" x14ac:dyDescent="0.2">
      <c r="A69" s="2418"/>
      <c r="B69" s="2419" t="s">
        <v>374</v>
      </c>
      <c r="C69" s="2418"/>
      <c r="D69" s="2420"/>
      <c r="E69" s="2420"/>
      <c r="F69" s="2421"/>
      <c r="G69" s="675">
        <f>G70+G71+G72</f>
        <v>15</v>
      </c>
      <c r="H69" s="676">
        <f>H70+H71+H72</f>
        <v>450</v>
      </c>
      <c r="I69" s="677">
        <f>I70+I71+I72</f>
        <v>198</v>
      </c>
      <c r="J69" s="2422"/>
      <c r="K69" s="2422"/>
      <c r="L69" s="677">
        <f>L70+L71+L72</f>
        <v>198</v>
      </c>
      <c r="M69" s="678">
        <f>M70+M71+M72</f>
        <v>252</v>
      </c>
      <c r="N69" s="2418"/>
      <c r="O69" s="2420"/>
      <c r="P69" s="2421"/>
      <c r="Q69" s="1860"/>
      <c r="R69" s="1514"/>
      <c r="S69" s="1515"/>
      <c r="T69" s="1515"/>
      <c r="U69" s="1515"/>
      <c r="V69" s="1515"/>
      <c r="W69" s="1515"/>
      <c r="X69" s="1515"/>
      <c r="Y69" s="1515"/>
      <c r="Z69" s="1515"/>
      <c r="AA69" s="1515"/>
      <c r="AB69" s="1515"/>
      <c r="AC69" s="1515"/>
      <c r="AD69" s="1515"/>
      <c r="AE69" s="1515"/>
      <c r="AF69" s="1515"/>
      <c r="AG69" s="1515"/>
      <c r="AH69" s="1515"/>
      <c r="AI69" s="1515"/>
      <c r="AJ69" s="1515"/>
      <c r="AK69" s="1515"/>
      <c r="AL69" s="1515"/>
      <c r="AM69" s="1515"/>
      <c r="AN69" s="1515"/>
      <c r="AO69" s="1515"/>
      <c r="AP69" s="1515"/>
      <c r="AQ69" s="1515"/>
      <c r="AR69" s="1515"/>
      <c r="AS69" s="1515"/>
      <c r="AT69" s="1515"/>
      <c r="AU69" s="1515"/>
      <c r="AV69" s="1515"/>
      <c r="AW69" s="1516"/>
    </row>
    <row r="70" spans="1:49" ht="23.25" customHeight="1" thickBot="1" x14ac:dyDescent="0.25">
      <c r="A70" s="626" t="s">
        <v>456</v>
      </c>
      <c r="B70" s="2423" t="s">
        <v>374</v>
      </c>
      <c r="C70" s="693"/>
      <c r="D70" s="694">
        <v>1</v>
      </c>
      <c r="E70" s="694"/>
      <c r="F70" s="696"/>
      <c r="G70" s="566">
        <v>6</v>
      </c>
      <c r="H70" s="616">
        <f>G70*30</f>
        <v>180</v>
      </c>
      <c r="I70" s="651">
        <f>J70+K70+L70</f>
        <v>90</v>
      </c>
      <c r="J70" s="634"/>
      <c r="K70" s="620"/>
      <c r="L70" s="620">
        <v>90</v>
      </c>
      <c r="M70" s="41">
        <f>H70-I70</f>
        <v>90</v>
      </c>
      <c r="N70" s="13">
        <v>6</v>
      </c>
      <c r="O70" s="459"/>
      <c r="P70" s="8"/>
      <c r="Q70" s="1795"/>
      <c r="R70" s="1556"/>
      <c r="S70" s="1556"/>
      <c r="T70" s="1556"/>
      <c r="U70" s="1556"/>
      <c r="V70" s="1556"/>
      <c r="W70" s="1556"/>
      <c r="X70" s="1556"/>
      <c r="Y70" s="1556"/>
      <c r="Z70" s="1556"/>
      <c r="AA70" s="1556"/>
      <c r="AB70" s="1556"/>
      <c r="AC70" s="1556"/>
      <c r="AD70" s="1556"/>
      <c r="AE70" s="1556"/>
      <c r="AF70" s="1556"/>
      <c r="AG70" s="1556"/>
      <c r="AH70" s="1556"/>
      <c r="AI70" s="1556"/>
      <c r="AJ70" s="1556"/>
      <c r="AK70" s="1556"/>
      <c r="AL70" s="1556"/>
      <c r="AM70" s="1556"/>
      <c r="AN70" s="1556"/>
      <c r="AO70" s="1556"/>
      <c r="AP70" s="1556"/>
      <c r="AQ70" s="1556"/>
      <c r="AR70" s="1556"/>
      <c r="AS70" s="1556"/>
      <c r="AT70" s="1556"/>
      <c r="AU70" s="1556"/>
      <c r="AV70" s="1558"/>
      <c r="AW70" s="1559"/>
    </row>
    <row r="71" spans="1:49" ht="21" customHeight="1" thickBot="1" x14ac:dyDescent="0.25">
      <c r="A71" s="2424" t="s">
        <v>455</v>
      </c>
      <c r="B71" s="2425" t="s">
        <v>374</v>
      </c>
      <c r="C71" s="683"/>
      <c r="D71" s="684" t="s">
        <v>360</v>
      </c>
      <c r="E71" s="684"/>
      <c r="F71" s="686"/>
      <c r="G71" s="2426">
        <v>4.5</v>
      </c>
      <c r="H71" s="2427">
        <f t="shared" ref="H71:H72" si="16">G71*30</f>
        <v>135</v>
      </c>
      <c r="I71" s="2428">
        <f>J71+K71+L71</f>
        <v>54</v>
      </c>
      <c r="J71" s="2429"/>
      <c r="K71" s="684"/>
      <c r="L71" s="684">
        <v>54</v>
      </c>
      <c r="M71" s="2430">
        <f>H71-I71</f>
        <v>81</v>
      </c>
      <c r="N71" s="2431"/>
      <c r="O71" s="2432">
        <v>6</v>
      </c>
      <c r="P71" s="2433"/>
      <c r="Q71" s="1855"/>
      <c r="R71" s="1555"/>
      <c r="S71" s="1556"/>
      <c r="T71" s="1556"/>
      <c r="U71" s="1556"/>
      <c r="V71" s="1556"/>
      <c r="W71" s="1556"/>
      <c r="X71" s="1556"/>
      <c r="Y71" s="1556"/>
      <c r="Z71" s="1556"/>
      <c r="AA71" s="1556"/>
      <c r="AB71" s="1556"/>
      <c r="AC71" s="1556"/>
      <c r="AD71" s="1556"/>
      <c r="AE71" s="1556"/>
      <c r="AF71" s="1556"/>
      <c r="AG71" s="1556"/>
      <c r="AH71" s="1556"/>
      <c r="AI71" s="1556"/>
      <c r="AJ71" s="1556"/>
      <c r="AK71" s="1556"/>
      <c r="AL71" s="1556"/>
      <c r="AM71" s="1556"/>
      <c r="AN71" s="1556"/>
      <c r="AO71" s="1556"/>
      <c r="AP71" s="1556"/>
      <c r="AQ71" s="1556"/>
      <c r="AR71" s="1556"/>
      <c r="AS71" s="1556"/>
      <c r="AT71" s="1556"/>
      <c r="AU71" s="1556"/>
      <c r="AV71" s="1558"/>
      <c r="AW71" s="1559"/>
    </row>
    <row r="72" spans="1:49" ht="21" customHeight="1" thickBot="1" x14ac:dyDescent="0.25">
      <c r="A72" s="42" t="s">
        <v>103</v>
      </c>
      <c r="B72" s="2434" t="s">
        <v>374</v>
      </c>
      <c r="C72" s="664"/>
      <c r="D72" s="665" t="s">
        <v>361</v>
      </c>
      <c r="E72" s="665"/>
      <c r="F72" s="43"/>
      <c r="G72" s="2435">
        <v>4.5</v>
      </c>
      <c r="H72" s="635">
        <f t="shared" si="16"/>
        <v>135</v>
      </c>
      <c r="I72" s="2436">
        <f>J72+K72+L72</f>
        <v>54</v>
      </c>
      <c r="J72" s="636"/>
      <c r="K72" s="665"/>
      <c r="L72" s="665">
        <v>54</v>
      </c>
      <c r="M72" s="589">
        <f>H72-I72</f>
        <v>81</v>
      </c>
      <c r="N72" s="669"/>
      <c r="O72" s="670"/>
      <c r="P72" s="671">
        <v>6</v>
      </c>
      <c r="Q72" s="1854"/>
      <c r="R72" s="1555"/>
      <c r="S72" s="1556"/>
      <c r="T72" s="1556"/>
      <c r="U72" s="1556"/>
      <c r="V72" s="1556"/>
      <c r="W72" s="1556"/>
      <c r="X72" s="1556"/>
      <c r="Y72" s="1556"/>
      <c r="Z72" s="1556"/>
      <c r="AA72" s="1556"/>
      <c r="AB72" s="1556"/>
      <c r="AC72" s="1556"/>
      <c r="AD72" s="1556"/>
      <c r="AE72" s="1556"/>
      <c r="AF72" s="1556"/>
      <c r="AG72" s="1556"/>
      <c r="AH72" s="1556"/>
      <c r="AI72" s="1556"/>
      <c r="AJ72" s="1556"/>
      <c r="AK72" s="1556"/>
      <c r="AL72" s="1556"/>
      <c r="AM72" s="1556"/>
      <c r="AN72" s="1556"/>
      <c r="AO72" s="1556"/>
      <c r="AP72" s="1556"/>
      <c r="AQ72" s="1556"/>
      <c r="AR72" s="1556"/>
      <c r="AS72" s="1556"/>
      <c r="AT72" s="1556"/>
      <c r="AU72" s="1556"/>
      <c r="AV72" s="1558"/>
      <c r="AW72" s="1559"/>
    </row>
    <row r="73" spans="1:49" ht="18.75" customHeight="1" thickBot="1" x14ac:dyDescent="0.25">
      <c r="A73" s="2180" t="s">
        <v>461</v>
      </c>
      <c r="B73" s="2437"/>
      <c r="C73" s="479"/>
      <c r="D73" s="523"/>
      <c r="E73" s="523"/>
      <c r="F73" s="726"/>
      <c r="G73" s="2438">
        <f>G56+G63+G64+G65</f>
        <v>22.5</v>
      </c>
      <c r="H73" s="712">
        <f>H56+H63+H64+H65</f>
        <v>675</v>
      </c>
      <c r="I73" s="645">
        <f>I56+I63+I64+I65</f>
        <v>246</v>
      </c>
      <c r="J73" s="645">
        <f t="shared" ref="J73:M73" si="17">J56+J63+J64+J65</f>
        <v>131</v>
      </c>
      <c r="K73" s="645">
        <f t="shared" si="17"/>
        <v>75</v>
      </c>
      <c r="L73" s="645">
        <f t="shared" si="17"/>
        <v>40</v>
      </c>
      <c r="M73" s="645">
        <f t="shared" si="17"/>
        <v>429</v>
      </c>
      <c r="N73" s="712">
        <f>N57+N58+N63</f>
        <v>9</v>
      </c>
      <c r="O73" s="645">
        <f>O64+O66</f>
        <v>6</v>
      </c>
      <c r="P73" s="713">
        <f>P67</f>
        <v>6</v>
      </c>
      <c r="Q73" s="1796"/>
      <c r="R73" s="1555"/>
      <c r="S73" s="1556"/>
      <c r="T73" s="1556"/>
      <c r="U73" s="1556"/>
      <c r="V73" s="1556"/>
      <c r="W73" s="1556"/>
      <c r="X73" s="1556"/>
      <c r="Y73" s="1556"/>
      <c r="Z73" s="1556"/>
      <c r="AA73" s="1556"/>
      <c r="AB73" s="1556"/>
      <c r="AC73" s="1556"/>
      <c r="AD73" s="1556"/>
      <c r="AE73" s="1556"/>
      <c r="AF73" s="1556"/>
      <c r="AG73" s="1556"/>
      <c r="AH73" s="1556"/>
      <c r="AI73" s="1556"/>
      <c r="AJ73" s="1556"/>
      <c r="AK73" s="1556"/>
      <c r="AL73" s="1556"/>
      <c r="AM73" s="1556"/>
      <c r="AN73" s="1556"/>
      <c r="AO73" s="1556"/>
      <c r="AP73" s="1556"/>
      <c r="AQ73" s="1556"/>
      <c r="AR73" s="1556"/>
      <c r="AS73" s="1556"/>
      <c r="AT73" s="1556"/>
      <c r="AU73" s="1556"/>
      <c r="AV73" s="1567"/>
      <c r="AW73" s="1568"/>
    </row>
    <row r="74" spans="1:49" ht="38.25" customHeight="1" thickBot="1" x14ac:dyDescent="0.25">
      <c r="A74" s="2439" t="s">
        <v>460</v>
      </c>
      <c r="B74" s="2440"/>
      <c r="C74" s="479"/>
      <c r="D74" s="523"/>
      <c r="E74" s="523"/>
      <c r="F74" s="524"/>
      <c r="G74" s="596">
        <f t="shared" ref="G74:M74" si="18">G56+G69</f>
        <v>22.5</v>
      </c>
      <c r="H74" s="1705">
        <f t="shared" si="18"/>
        <v>675</v>
      </c>
      <c r="I74" s="645">
        <f t="shared" si="18"/>
        <v>273</v>
      </c>
      <c r="J74" s="645">
        <f t="shared" si="18"/>
        <v>30</v>
      </c>
      <c r="K74" s="645">
        <f t="shared" si="18"/>
        <v>30</v>
      </c>
      <c r="L74" s="645">
        <f t="shared" si="18"/>
        <v>213</v>
      </c>
      <c r="M74" s="645">
        <f t="shared" si="18"/>
        <v>402</v>
      </c>
      <c r="N74" s="712">
        <f>N57+N58+N70</f>
        <v>11</v>
      </c>
      <c r="O74" s="645">
        <f>O71</f>
        <v>6</v>
      </c>
      <c r="P74" s="713">
        <f>P72</f>
        <v>6</v>
      </c>
      <c r="Q74" s="1851"/>
      <c r="R74" s="1555"/>
      <c r="S74" s="1556"/>
      <c r="T74" s="1556"/>
      <c r="U74" s="1556"/>
      <c r="V74" s="1556"/>
      <c r="W74" s="1556"/>
      <c r="X74" s="1556"/>
      <c r="Y74" s="1556"/>
      <c r="Z74" s="1556"/>
      <c r="AA74" s="1556"/>
      <c r="AB74" s="1556"/>
      <c r="AC74" s="1556"/>
      <c r="AD74" s="1556"/>
      <c r="AE74" s="1556"/>
      <c r="AF74" s="1556"/>
      <c r="AG74" s="1556"/>
      <c r="AH74" s="1556"/>
      <c r="AI74" s="1556"/>
      <c r="AJ74" s="1556"/>
      <c r="AK74" s="1556"/>
      <c r="AL74" s="1556"/>
      <c r="AM74" s="1556"/>
      <c r="AN74" s="1556"/>
      <c r="AO74" s="1556"/>
      <c r="AP74" s="1556"/>
      <c r="AQ74" s="1556"/>
      <c r="AR74" s="1556"/>
      <c r="AS74" s="1556"/>
      <c r="AT74" s="1556"/>
      <c r="AU74" s="1556"/>
      <c r="AV74" s="1567"/>
      <c r="AW74" s="1568"/>
    </row>
    <row r="75" spans="1:49" ht="18.75" customHeight="1" thickBot="1" x14ac:dyDescent="0.25">
      <c r="A75" s="2010" t="s">
        <v>259</v>
      </c>
      <c r="B75" s="2011"/>
      <c r="C75" s="2011"/>
      <c r="D75" s="2011"/>
      <c r="E75" s="2011"/>
      <c r="F75" s="2011"/>
      <c r="G75" s="2011"/>
      <c r="H75" s="2011"/>
      <c r="I75" s="2011"/>
      <c r="J75" s="2011"/>
      <c r="K75" s="2011"/>
      <c r="L75" s="2011"/>
      <c r="M75" s="2011"/>
      <c r="N75" s="2011"/>
      <c r="O75" s="2011"/>
      <c r="P75" s="2011"/>
      <c r="Q75" s="2012"/>
      <c r="R75" s="1590"/>
      <c r="S75" s="1591"/>
      <c r="T75" s="1591"/>
      <c r="U75" s="1591"/>
      <c r="V75" s="1591"/>
      <c r="W75" s="1591"/>
      <c r="X75" s="1591"/>
      <c r="Y75" s="1591"/>
      <c r="Z75" s="1591"/>
      <c r="AA75" s="1591"/>
      <c r="AB75" s="1591"/>
      <c r="AC75" s="1591"/>
      <c r="AD75" s="1591"/>
      <c r="AE75" s="1591"/>
      <c r="AF75" s="1591"/>
      <c r="AG75" s="1591"/>
      <c r="AH75" s="1591"/>
      <c r="AI75" s="1591"/>
      <c r="AJ75" s="1591"/>
      <c r="AK75" s="1591"/>
      <c r="AL75" s="1591"/>
      <c r="AM75" s="1591"/>
      <c r="AN75" s="1591"/>
      <c r="AO75" s="1591"/>
      <c r="AP75" s="1591"/>
      <c r="AQ75" s="1591"/>
      <c r="AR75" s="1591"/>
      <c r="AS75" s="1591"/>
      <c r="AT75" s="1591"/>
      <c r="AU75" s="1591"/>
      <c r="AV75" s="1547"/>
      <c r="AW75" s="1548"/>
    </row>
    <row r="76" spans="1:49" ht="18" customHeight="1" x14ac:dyDescent="0.2">
      <c r="A76" s="37" t="s">
        <v>104</v>
      </c>
      <c r="B76" s="1797" t="s">
        <v>86</v>
      </c>
      <c r="C76" s="1682"/>
      <c r="D76" s="1678"/>
      <c r="E76" s="1678"/>
      <c r="F76" s="1683"/>
      <c r="G76" s="451">
        <f>G77+G78</f>
        <v>7.5</v>
      </c>
      <c r="H76" s="719">
        <f>H77+H78</f>
        <v>225</v>
      </c>
      <c r="I76" s="720">
        <f t="shared" ref="I76:M76" si="19">I77+I78</f>
        <v>75</v>
      </c>
      <c r="J76" s="720">
        <f t="shared" si="19"/>
        <v>30</v>
      </c>
      <c r="K76" s="720">
        <f t="shared" si="19"/>
        <v>30</v>
      </c>
      <c r="L76" s="720">
        <f t="shared" si="19"/>
        <v>15</v>
      </c>
      <c r="M76" s="1684">
        <f t="shared" si="19"/>
        <v>150</v>
      </c>
      <c r="N76" s="1687"/>
      <c r="O76" s="44"/>
      <c r="P76" s="455"/>
      <c r="Q76" s="1794"/>
      <c r="R76" s="1555"/>
      <c r="S76" s="1556"/>
      <c r="T76" s="1556"/>
      <c r="U76" s="1556"/>
      <c r="V76" s="1556"/>
      <c r="W76" s="1556"/>
      <c r="X76" s="1556"/>
      <c r="Y76" s="1556"/>
      <c r="Z76" s="1556"/>
      <c r="AA76" s="1556"/>
      <c r="AB76" s="1556"/>
      <c r="AC76" s="1556"/>
      <c r="AD76" s="1556"/>
      <c r="AE76" s="1556"/>
      <c r="AF76" s="1556"/>
      <c r="AG76" s="1556"/>
      <c r="AH76" s="1556"/>
      <c r="AI76" s="1556"/>
      <c r="AJ76" s="1556"/>
      <c r="AK76" s="1556"/>
      <c r="AL76" s="1556"/>
      <c r="AM76" s="1556"/>
      <c r="AN76" s="1556"/>
      <c r="AO76" s="1556"/>
      <c r="AP76" s="1556"/>
      <c r="AQ76" s="1556"/>
      <c r="AR76" s="1556"/>
      <c r="AS76" s="1556"/>
      <c r="AT76" s="1556"/>
      <c r="AU76" s="1556"/>
      <c r="AV76" s="1563"/>
      <c r="AW76" s="1564"/>
    </row>
    <row r="77" spans="1:49" ht="18.75" customHeight="1" x14ac:dyDescent="0.2">
      <c r="A77" s="17" t="s">
        <v>401</v>
      </c>
      <c r="B77" s="1790" t="s">
        <v>86</v>
      </c>
      <c r="C77" s="619">
        <v>1</v>
      </c>
      <c r="D77" s="620"/>
      <c r="E77" s="620"/>
      <c r="F77" s="12"/>
      <c r="G77" s="566">
        <v>6</v>
      </c>
      <c r="H77" s="616">
        <f>G77*30</f>
        <v>180</v>
      </c>
      <c r="I77" s="651">
        <f>J77+K77+L77</f>
        <v>60</v>
      </c>
      <c r="J77" s="634">
        <v>30</v>
      </c>
      <c r="K77" s="620">
        <v>30</v>
      </c>
      <c r="L77" s="620"/>
      <c r="M77" s="41">
        <f>H77-I77</f>
        <v>120</v>
      </c>
      <c r="N77" s="13">
        <v>4</v>
      </c>
      <c r="O77" s="459"/>
      <c r="P77" s="8"/>
      <c r="Q77" s="1795"/>
      <c r="R77" s="1555"/>
      <c r="S77" s="1556"/>
      <c r="T77" s="1556"/>
      <c r="U77" s="1556"/>
      <c r="V77" s="1556"/>
      <c r="W77" s="1556"/>
      <c r="X77" s="1556"/>
      <c r="Y77" s="1556"/>
      <c r="Z77" s="1556"/>
      <c r="AA77" s="1556"/>
      <c r="AB77" s="1556"/>
      <c r="AC77" s="1556"/>
      <c r="AD77" s="1556"/>
      <c r="AE77" s="1556"/>
      <c r="AF77" s="1556"/>
      <c r="AG77" s="1556"/>
      <c r="AH77" s="1556"/>
      <c r="AI77" s="1556"/>
      <c r="AJ77" s="1556"/>
      <c r="AK77" s="1556"/>
      <c r="AL77" s="1556"/>
      <c r="AM77" s="1556"/>
      <c r="AN77" s="1556"/>
      <c r="AO77" s="1556"/>
      <c r="AP77" s="1556"/>
      <c r="AQ77" s="1556"/>
      <c r="AR77" s="1556"/>
      <c r="AS77" s="1556"/>
      <c r="AT77" s="1556"/>
      <c r="AU77" s="1556"/>
      <c r="AV77" s="1556"/>
      <c r="AW77" s="1557"/>
    </row>
    <row r="78" spans="1:49" ht="33.75" customHeight="1" x14ac:dyDescent="0.2">
      <c r="A78" s="17" t="s">
        <v>402</v>
      </c>
      <c r="B78" s="1790" t="s">
        <v>87</v>
      </c>
      <c r="C78" s="619"/>
      <c r="D78" s="620"/>
      <c r="E78" s="620">
        <v>1</v>
      </c>
      <c r="F78" s="12"/>
      <c r="G78" s="656">
        <v>1.5</v>
      </c>
      <c r="H78" s="616">
        <f>G78*30</f>
        <v>45</v>
      </c>
      <c r="I78" s="651">
        <f>J78+K78+L78</f>
        <v>15</v>
      </c>
      <c r="J78" s="634"/>
      <c r="K78" s="620"/>
      <c r="L78" s="620">
        <v>15</v>
      </c>
      <c r="M78" s="41">
        <f>H78-I78</f>
        <v>30</v>
      </c>
      <c r="N78" s="13">
        <v>1</v>
      </c>
      <c r="O78" s="459"/>
      <c r="P78" s="8"/>
      <c r="Q78" s="1795"/>
      <c r="R78" s="1555"/>
      <c r="S78" s="1556"/>
      <c r="T78" s="1556"/>
      <c r="U78" s="1556"/>
      <c r="V78" s="1556"/>
      <c r="W78" s="1556"/>
      <c r="X78" s="1556"/>
      <c r="Y78" s="1556"/>
      <c r="Z78" s="1556"/>
      <c r="AA78" s="1556"/>
      <c r="AB78" s="1556"/>
      <c r="AC78" s="1556"/>
      <c r="AD78" s="1556"/>
      <c r="AE78" s="1556"/>
      <c r="AF78" s="1556"/>
      <c r="AG78" s="1556"/>
      <c r="AH78" s="1556"/>
      <c r="AI78" s="1556"/>
      <c r="AJ78" s="1556"/>
      <c r="AK78" s="1556"/>
      <c r="AL78" s="1556"/>
      <c r="AM78" s="1556"/>
      <c r="AN78" s="1556"/>
      <c r="AO78" s="1556"/>
      <c r="AP78" s="1556"/>
      <c r="AQ78" s="1556"/>
      <c r="AR78" s="1556"/>
      <c r="AS78" s="1556"/>
      <c r="AT78" s="1556"/>
      <c r="AU78" s="1556"/>
      <c r="AV78" s="1556"/>
      <c r="AW78" s="1557"/>
    </row>
    <row r="79" spans="1:49" ht="23.25" customHeight="1" x14ac:dyDescent="0.2">
      <c r="A79" s="17" t="s">
        <v>260</v>
      </c>
      <c r="B79" s="1790" t="s">
        <v>457</v>
      </c>
      <c r="C79" s="619">
        <v>1</v>
      </c>
      <c r="D79" s="620"/>
      <c r="E79" s="620"/>
      <c r="F79" s="12"/>
      <c r="G79" s="500">
        <v>6</v>
      </c>
      <c r="H79" s="39">
        <f>G79*30</f>
        <v>180</v>
      </c>
      <c r="I79" s="36">
        <f>J79+K79+L79</f>
        <v>60</v>
      </c>
      <c r="J79" s="135">
        <v>45</v>
      </c>
      <c r="K79" s="136">
        <v>15</v>
      </c>
      <c r="L79" s="136"/>
      <c r="M79" s="34">
        <f>H79-I79</f>
        <v>120</v>
      </c>
      <c r="N79" s="13">
        <v>4</v>
      </c>
      <c r="O79" s="459"/>
      <c r="P79" s="8"/>
      <c r="Q79" s="1795"/>
      <c r="R79" s="1555"/>
      <c r="S79" s="1556"/>
      <c r="T79" s="1556"/>
      <c r="U79" s="1556"/>
      <c r="V79" s="1556"/>
      <c r="W79" s="1556"/>
      <c r="X79" s="1556"/>
      <c r="Y79" s="1556"/>
      <c r="Z79" s="1556"/>
      <c r="AA79" s="1556"/>
      <c r="AB79" s="1556"/>
      <c r="AC79" s="1556"/>
      <c r="AD79" s="1556"/>
      <c r="AE79" s="1556"/>
      <c r="AF79" s="1556"/>
      <c r="AG79" s="1556"/>
      <c r="AH79" s="1556"/>
      <c r="AI79" s="1556"/>
      <c r="AJ79" s="1556"/>
      <c r="AK79" s="1556"/>
      <c r="AL79" s="1556"/>
      <c r="AM79" s="1556"/>
      <c r="AN79" s="1556"/>
      <c r="AO79" s="1556"/>
      <c r="AP79" s="1556"/>
      <c r="AQ79" s="1556"/>
      <c r="AR79" s="1556"/>
      <c r="AS79" s="1556"/>
      <c r="AT79" s="1556"/>
      <c r="AU79" s="1556"/>
      <c r="AV79" s="1556"/>
      <c r="AW79" s="1557"/>
    </row>
    <row r="80" spans="1:49" ht="22.5" customHeight="1" x14ac:dyDescent="0.2">
      <c r="A80" s="17" t="s">
        <v>105</v>
      </c>
      <c r="B80" s="1790" t="s">
        <v>458</v>
      </c>
      <c r="C80" s="619"/>
      <c r="D80" s="620" t="s">
        <v>360</v>
      </c>
      <c r="E80" s="620"/>
      <c r="F80" s="12"/>
      <c r="G80" s="500">
        <v>4.5</v>
      </c>
      <c r="H80" s="39">
        <f>G80*30</f>
        <v>135</v>
      </c>
      <c r="I80" s="36">
        <f t="shared" ref="I80:I81" si="20">J80+K80+L80</f>
        <v>57</v>
      </c>
      <c r="J80" s="135">
        <v>38</v>
      </c>
      <c r="K80" s="136">
        <v>9</v>
      </c>
      <c r="L80" s="136">
        <v>10</v>
      </c>
      <c r="M80" s="34">
        <f>H80-I80</f>
        <v>78</v>
      </c>
      <c r="N80" s="13"/>
      <c r="O80" s="459">
        <v>6</v>
      </c>
      <c r="P80" s="8"/>
      <c r="Q80" s="1795"/>
      <c r="R80" s="1555"/>
      <c r="S80" s="1556"/>
      <c r="T80" s="1556"/>
      <c r="U80" s="1556"/>
      <c r="V80" s="1556"/>
      <c r="W80" s="1556"/>
      <c r="X80" s="1556"/>
      <c r="Y80" s="1556"/>
      <c r="Z80" s="1556"/>
      <c r="AA80" s="1556"/>
      <c r="AB80" s="1556"/>
      <c r="AC80" s="1556"/>
      <c r="AD80" s="1556"/>
      <c r="AE80" s="1556"/>
      <c r="AF80" s="1556"/>
      <c r="AG80" s="1556"/>
      <c r="AH80" s="1556"/>
      <c r="AI80" s="1556"/>
      <c r="AJ80" s="1556"/>
      <c r="AK80" s="1556"/>
      <c r="AL80" s="1556"/>
      <c r="AM80" s="1556"/>
      <c r="AN80" s="1556"/>
      <c r="AO80" s="1556"/>
      <c r="AP80" s="1556"/>
      <c r="AQ80" s="1556"/>
      <c r="AR80" s="1556"/>
      <c r="AS80" s="1556"/>
      <c r="AT80" s="1556"/>
      <c r="AU80" s="1556"/>
      <c r="AV80" s="1556"/>
      <c r="AW80" s="1557"/>
    </row>
    <row r="81" spans="1:49" ht="21.75" customHeight="1" thickBot="1" x14ac:dyDescent="0.25">
      <c r="A81" s="42" t="s">
        <v>108</v>
      </c>
      <c r="B81" s="2434" t="s">
        <v>459</v>
      </c>
      <c r="C81" s="664"/>
      <c r="D81" s="665" t="s">
        <v>361</v>
      </c>
      <c r="E81" s="665"/>
      <c r="F81" s="43"/>
      <c r="G81" s="595">
        <v>4.5</v>
      </c>
      <c r="H81" s="666">
        <f>G81*30</f>
        <v>135</v>
      </c>
      <c r="I81" s="36">
        <f t="shared" si="20"/>
        <v>54</v>
      </c>
      <c r="J81" s="667">
        <v>18</v>
      </c>
      <c r="K81" s="668">
        <v>36</v>
      </c>
      <c r="L81" s="668"/>
      <c r="M81" s="690">
        <f>H81-I81</f>
        <v>81</v>
      </c>
      <c r="N81" s="669"/>
      <c r="O81" s="670"/>
      <c r="P81" s="671">
        <v>6</v>
      </c>
      <c r="Q81" s="1854"/>
      <c r="R81" s="1555"/>
      <c r="S81" s="1556"/>
      <c r="T81" s="1556"/>
      <c r="U81" s="1556"/>
      <c r="V81" s="1556"/>
      <c r="W81" s="1556"/>
      <c r="X81" s="1556"/>
      <c r="Y81" s="1556"/>
      <c r="Z81" s="1556"/>
      <c r="AA81" s="1556"/>
      <c r="AB81" s="1556"/>
      <c r="AC81" s="1556"/>
      <c r="AD81" s="1556"/>
      <c r="AE81" s="1556"/>
      <c r="AF81" s="1556"/>
      <c r="AG81" s="1556"/>
      <c r="AH81" s="1556"/>
      <c r="AI81" s="1556"/>
      <c r="AJ81" s="1556"/>
      <c r="AK81" s="1556"/>
      <c r="AL81" s="1556"/>
      <c r="AM81" s="1556"/>
      <c r="AN81" s="1556"/>
      <c r="AO81" s="1556"/>
      <c r="AP81" s="1556"/>
      <c r="AQ81" s="1556"/>
      <c r="AR81" s="1556"/>
      <c r="AS81" s="1556"/>
      <c r="AT81" s="1556"/>
      <c r="AU81" s="1556"/>
      <c r="AV81" s="1556"/>
      <c r="AW81" s="1557"/>
    </row>
    <row r="82" spans="1:49" ht="18.75" customHeight="1" thickBot="1" x14ac:dyDescent="0.25">
      <c r="A82" s="2185" t="s">
        <v>372</v>
      </c>
      <c r="B82" s="2186"/>
      <c r="C82" s="2186"/>
      <c r="D82" s="2186"/>
      <c r="E82" s="2186"/>
      <c r="F82" s="2186"/>
      <c r="G82" s="2186"/>
      <c r="H82" s="2186"/>
      <c r="I82" s="2186"/>
      <c r="J82" s="2186"/>
      <c r="K82" s="2186"/>
      <c r="L82" s="2186"/>
      <c r="M82" s="2186"/>
      <c r="N82" s="2186"/>
      <c r="O82" s="2186"/>
      <c r="P82" s="2186"/>
      <c r="Q82" s="2187"/>
      <c r="R82" s="1555"/>
      <c r="S82" s="1556"/>
      <c r="T82" s="1556"/>
      <c r="U82" s="1556"/>
      <c r="V82" s="1556"/>
      <c r="W82" s="1556"/>
      <c r="X82" s="1556"/>
      <c r="Y82" s="1556"/>
      <c r="Z82" s="1556"/>
      <c r="AA82" s="1556"/>
      <c r="AB82" s="1556"/>
      <c r="AC82" s="1556"/>
      <c r="AD82" s="1556"/>
      <c r="AE82" s="1556"/>
      <c r="AF82" s="1556"/>
      <c r="AG82" s="1556"/>
      <c r="AH82" s="1556"/>
      <c r="AI82" s="1556"/>
      <c r="AJ82" s="1556"/>
      <c r="AK82" s="1556"/>
      <c r="AL82" s="1556"/>
      <c r="AM82" s="1556"/>
      <c r="AN82" s="1556"/>
      <c r="AO82" s="1556"/>
      <c r="AP82" s="1556"/>
      <c r="AQ82" s="1556"/>
      <c r="AR82" s="1556"/>
      <c r="AS82" s="1556"/>
      <c r="AT82" s="1556"/>
      <c r="AU82" s="1556"/>
      <c r="AV82" s="1556"/>
      <c r="AW82" s="1557"/>
    </row>
    <row r="83" spans="1:49" ht="33.75" customHeight="1" x14ac:dyDescent="0.2">
      <c r="A83" s="37" t="s">
        <v>286</v>
      </c>
      <c r="B83" s="1797" t="s">
        <v>83</v>
      </c>
      <c r="C83" s="673">
        <v>1</v>
      </c>
      <c r="D83" s="1678"/>
      <c r="E83" s="1678"/>
      <c r="F83" s="674"/>
      <c r="G83" s="451">
        <v>6</v>
      </c>
      <c r="H83" s="719">
        <f>G83*30</f>
        <v>180</v>
      </c>
      <c r="I83" s="720">
        <f>J83+K83+L83</f>
        <v>60</v>
      </c>
      <c r="J83" s="721">
        <v>45</v>
      </c>
      <c r="K83" s="722">
        <v>15</v>
      </c>
      <c r="L83" s="722"/>
      <c r="M83" s="723">
        <f>H83-I83</f>
        <v>120</v>
      </c>
      <c r="N83" s="11">
        <v>4</v>
      </c>
      <c r="O83" s="454"/>
      <c r="P83" s="455"/>
      <c r="Q83" s="1794"/>
      <c r="R83" s="1555"/>
      <c r="S83" s="1556"/>
      <c r="T83" s="1556"/>
      <c r="U83" s="1556"/>
      <c r="V83" s="1556"/>
      <c r="W83" s="1556"/>
      <c r="X83" s="1556"/>
      <c r="Y83" s="1556"/>
      <c r="Z83" s="1556"/>
      <c r="AA83" s="1556"/>
      <c r="AB83" s="1556"/>
      <c r="AC83" s="1556"/>
      <c r="AD83" s="1556"/>
      <c r="AE83" s="1556"/>
      <c r="AF83" s="1556"/>
      <c r="AG83" s="1556"/>
      <c r="AH83" s="1556"/>
      <c r="AI83" s="1556"/>
      <c r="AJ83" s="1556"/>
      <c r="AK83" s="1556"/>
      <c r="AL83" s="1556"/>
      <c r="AM83" s="1556"/>
      <c r="AN83" s="1556"/>
      <c r="AO83" s="1556"/>
      <c r="AP83" s="1556"/>
      <c r="AQ83" s="1556"/>
      <c r="AR83" s="1556"/>
      <c r="AS83" s="1556"/>
      <c r="AT83" s="1556"/>
      <c r="AU83" s="1556"/>
      <c r="AV83" s="1556"/>
      <c r="AW83" s="1557"/>
    </row>
    <row r="84" spans="1:49" ht="24" customHeight="1" x14ac:dyDescent="0.2">
      <c r="A84" s="17" t="s">
        <v>106</v>
      </c>
      <c r="B84" s="1790" t="s">
        <v>252</v>
      </c>
      <c r="C84" s="619"/>
      <c r="D84" s="620" t="s">
        <v>360</v>
      </c>
      <c r="E84" s="620"/>
      <c r="F84" s="12"/>
      <c r="G84" s="500">
        <v>3</v>
      </c>
      <c r="H84" s="39">
        <f>G84*30</f>
        <v>90</v>
      </c>
      <c r="I84" s="36">
        <f>J84+K84+L84</f>
        <v>30</v>
      </c>
      <c r="J84" s="135">
        <v>20</v>
      </c>
      <c r="K84" s="136"/>
      <c r="L84" s="136">
        <v>10</v>
      </c>
      <c r="M84" s="34">
        <f>H84-I84</f>
        <v>60</v>
      </c>
      <c r="N84" s="13"/>
      <c r="O84" s="459">
        <v>3</v>
      </c>
      <c r="P84" s="8"/>
      <c r="Q84" s="1795"/>
      <c r="R84" s="1555"/>
      <c r="S84" s="1556"/>
      <c r="T84" s="1556"/>
      <c r="U84" s="1556"/>
      <c r="V84" s="1556"/>
      <c r="W84" s="1556"/>
      <c r="X84" s="1556"/>
      <c r="Y84" s="1556"/>
      <c r="Z84" s="1556"/>
      <c r="AA84" s="1556"/>
      <c r="AB84" s="1556"/>
      <c r="AC84" s="1556"/>
      <c r="AD84" s="1556"/>
      <c r="AE84" s="1556"/>
      <c r="AF84" s="1556"/>
      <c r="AG84" s="1556"/>
      <c r="AH84" s="1556"/>
      <c r="AI84" s="1556"/>
      <c r="AJ84" s="1556"/>
      <c r="AK84" s="1556"/>
      <c r="AL84" s="1556"/>
      <c r="AM84" s="1556"/>
      <c r="AN84" s="1556"/>
      <c r="AO84" s="1556"/>
      <c r="AP84" s="1556"/>
      <c r="AQ84" s="1556"/>
      <c r="AR84" s="1556"/>
      <c r="AS84" s="1556"/>
      <c r="AT84" s="1556"/>
      <c r="AU84" s="1556"/>
      <c r="AV84" s="1556"/>
      <c r="AW84" s="1557"/>
    </row>
    <row r="85" spans="1:49" ht="20.25" customHeight="1" x14ac:dyDescent="0.2">
      <c r="A85" s="17"/>
      <c r="B85" s="1790" t="s">
        <v>371</v>
      </c>
      <c r="C85" s="619"/>
      <c r="D85" s="620"/>
      <c r="E85" s="620"/>
      <c r="F85" s="12"/>
      <c r="G85" s="500">
        <f>G86+G87</f>
        <v>6</v>
      </c>
      <c r="H85" s="39">
        <f>H86+H87</f>
        <v>180</v>
      </c>
      <c r="I85" s="36">
        <f>I86+I87</f>
        <v>81</v>
      </c>
      <c r="J85" s="135">
        <f>J86+J87</f>
        <v>36</v>
      </c>
      <c r="K85" s="135">
        <f>K86+K87</f>
        <v>45</v>
      </c>
      <c r="L85" s="135"/>
      <c r="M85" s="34">
        <f>M86+M87</f>
        <v>99</v>
      </c>
      <c r="N85" s="13"/>
      <c r="O85" s="459"/>
      <c r="P85" s="8"/>
      <c r="Q85" s="1795"/>
      <c r="R85" s="1555"/>
      <c r="S85" s="1556"/>
      <c r="T85" s="1556"/>
      <c r="U85" s="1556"/>
      <c r="V85" s="1556"/>
      <c r="W85" s="1556"/>
      <c r="X85" s="1556"/>
      <c r="Y85" s="1556"/>
      <c r="Z85" s="1556"/>
      <c r="AA85" s="1556"/>
      <c r="AB85" s="1556"/>
      <c r="AC85" s="1556"/>
      <c r="AD85" s="1556"/>
      <c r="AE85" s="1556"/>
      <c r="AF85" s="1556"/>
      <c r="AG85" s="1556"/>
      <c r="AH85" s="1556"/>
      <c r="AI85" s="1556"/>
      <c r="AJ85" s="1556"/>
      <c r="AK85" s="1556"/>
      <c r="AL85" s="1556"/>
      <c r="AM85" s="1556"/>
      <c r="AN85" s="1556"/>
      <c r="AO85" s="1556"/>
      <c r="AP85" s="1556"/>
      <c r="AQ85" s="1556"/>
      <c r="AR85" s="1556"/>
      <c r="AS85" s="1556"/>
      <c r="AT85" s="1556"/>
      <c r="AU85" s="1556"/>
      <c r="AV85" s="1556"/>
      <c r="AW85" s="1557"/>
    </row>
    <row r="86" spans="1:49" ht="20.25" customHeight="1" x14ac:dyDescent="0.2">
      <c r="A86" s="17" t="s">
        <v>107</v>
      </c>
      <c r="B86" s="1790" t="s">
        <v>371</v>
      </c>
      <c r="C86" s="619"/>
      <c r="D86" s="620"/>
      <c r="E86" s="620"/>
      <c r="F86" s="12"/>
      <c r="G86" s="566">
        <v>1.5</v>
      </c>
      <c r="H86" s="616">
        <f>G86*30</f>
        <v>45</v>
      </c>
      <c r="I86" s="651">
        <f>J86+K86+L86</f>
        <v>27</v>
      </c>
      <c r="J86" s="634">
        <v>18</v>
      </c>
      <c r="K86" s="620">
        <v>9</v>
      </c>
      <c r="L86" s="620"/>
      <c r="M86" s="41">
        <f>H86-I86</f>
        <v>18</v>
      </c>
      <c r="N86" s="13"/>
      <c r="O86" s="459">
        <v>3</v>
      </c>
      <c r="P86" s="8"/>
      <c r="Q86" s="1795"/>
      <c r="R86" s="1555"/>
      <c r="S86" s="1556"/>
      <c r="T86" s="1556"/>
      <c r="U86" s="1556"/>
      <c r="V86" s="1556"/>
      <c r="W86" s="1556"/>
      <c r="X86" s="1556"/>
      <c r="Y86" s="1556"/>
      <c r="Z86" s="1556"/>
      <c r="AA86" s="1556"/>
      <c r="AB86" s="1556"/>
      <c r="AC86" s="1556"/>
      <c r="AD86" s="1556"/>
      <c r="AE86" s="1556"/>
      <c r="AF86" s="1556"/>
      <c r="AG86" s="1556"/>
      <c r="AH86" s="1556"/>
      <c r="AI86" s="1556"/>
      <c r="AJ86" s="1556"/>
      <c r="AK86" s="1556"/>
      <c r="AL86" s="1556"/>
      <c r="AM86" s="1556"/>
      <c r="AN86" s="1556"/>
      <c r="AO86" s="1556"/>
      <c r="AP86" s="1556"/>
      <c r="AQ86" s="1556"/>
      <c r="AR86" s="1556"/>
      <c r="AS86" s="1556"/>
      <c r="AT86" s="1556"/>
      <c r="AU86" s="1556"/>
      <c r="AV86" s="1556"/>
      <c r="AW86" s="1557"/>
    </row>
    <row r="87" spans="1:49" ht="21" customHeight="1" thickBot="1" x14ac:dyDescent="0.25">
      <c r="A87" s="42" t="s">
        <v>262</v>
      </c>
      <c r="B87" s="2434" t="s">
        <v>371</v>
      </c>
      <c r="C87" s="664"/>
      <c r="D87" s="665" t="s">
        <v>361</v>
      </c>
      <c r="E87" s="665"/>
      <c r="F87" s="43"/>
      <c r="G87" s="1717">
        <v>4.5</v>
      </c>
      <c r="H87" s="635">
        <f>G87*30</f>
        <v>135</v>
      </c>
      <c r="I87" s="2436">
        <f>J87+K87+L87</f>
        <v>54</v>
      </c>
      <c r="J87" s="636">
        <v>18</v>
      </c>
      <c r="K87" s="665">
        <v>36</v>
      </c>
      <c r="L87" s="665"/>
      <c r="M87" s="589">
        <f>H87-I87</f>
        <v>81</v>
      </c>
      <c r="N87" s="669"/>
      <c r="O87" s="670"/>
      <c r="P87" s="671">
        <v>6</v>
      </c>
      <c r="Q87" s="1854"/>
      <c r="R87" s="1555"/>
      <c r="S87" s="1556"/>
      <c r="T87" s="1556"/>
      <c r="U87" s="1556"/>
      <c r="V87" s="1556"/>
      <c r="W87" s="1556"/>
      <c r="X87" s="1556"/>
      <c r="Y87" s="1556"/>
      <c r="Z87" s="1556"/>
      <c r="AA87" s="1556"/>
      <c r="AB87" s="1556"/>
      <c r="AC87" s="1556"/>
      <c r="AD87" s="1556"/>
      <c r="AE87" s="1556"/>
      <c r="AF87" s="1556"/>
      <c r="AG87" s="1556"/>
      <c r="AH87" s="1556"/>
      <c r="AI87" s="1556"/>
      <c r="AJ87" s="1556"/>
      <c r="AK87" s="1556"/>
      <c r="AL87" s="1556"/>
      <c r="AM87" s="1556"/>
      <c r="AN87" s="1556"/>
      <c r="AO87" s="1556"/>
      <c r="AP87" s="1556"/>
      <c r="AQ87" s="1556"/>
      <c r="AR87" s="1556"/>
      <c r="AS87" s="1556"/>
      <c r="AT87" s="1556"/>
      <c r="AU87" s="1556"/>
      <c r="AV87" s="1556"/>
      <c r="AW87" s="1557"/>
    </row>
    <row r="88" spans="1:49" ht="21.75" customHeight="1" thickBot="1" x14ac:dyDescent="0.25">
      <c r="A88" s="2188" t="s">
        <v>373</v>
      </c>
      <c r="B88" s="2189"/>
      <c r="C88" s="2189"/>
      <c r="D88" s="2189"/>
      <c r="E88" s="2189"/>
      <c r="F88" s="2189"/>
      <c r="G88" s="2189"/>
      <c r="H88" s="2189"/>
      <c r="I88" s="2189"/>
      <c r="J88" s="2189"/>
      <c r="K88" s="2189"/>
      <c r="L88" s="2189"/>
      <c r="M88" s="2189"/>
      <c r="N88" s="2189"/>
      <c r="O88" s="2189"/>
      <c r="P88" s="2189"/>
      <c r="Q88" s="2190"/>
      <c r="R88" s="1555"/>
      <c r="S88" s="1556"/>
      <c r="T88" s="1556"/>
      <c r="U88" s="1556"/>
      <c r="V88" s="1556"/>
      <c r="W88" s="1556"/>
      <c r="X88" s="1556"/>
      <c r="Y88" s="1556"/>
      <c r="Z88" s="1556"/>
      <c r="AA88" s="1556"/>
      <c r="AB88" s="1556"/>
      <c r="AC88" s="1556"/>
      <c r="AD88" s="1556"/>
      <c r="AE88" s="1556"/>
      <c r="AF88" s="1556"/>
      <c r="AG88" s="1556"/>
      <c r="AH88" s="1556"/>
      <c r="AI88" s="1556"/>
      <c r="AJ88" s="1556"/>
      <c r="AK88" s="1556"/>
      <c r="AL88" s="1556"/>
      <c r="AM88" s="1556"/>
      <c r="AN88" s="1556"/>
      <c r="AO88" s="1556"/>
      <c r="AP88" s="1556"/>
      <c r="AQ88" s="1556"/>
      <c r="AR88" s="1556"/>
      <c r="AS88" s="1556"/>
      <c r="AT88" s="1556"/>
      <c r="AU88" s="1556"/>
      <c r="AV88" s="1556"/>
      <c r="AW88" s="1557"/>
    </row>
    <row r="89" spans="1:49" ht="21.75" customHeight="1" x14ac:dyDescent="0.2">
      <c r="A89" s="2418"/>
      <c r="B89" s="2423" t="s">
        <v>374</v>
      </c>
      <c r="C89" s="2441"/>
      <c r="D89" s="2420"/>
      <c r="E89" s="2420"/>
      <c r="F89" s="2442"/>
      <c r="G89" s="733">
        <f>G90+G91+G92</f>
        <v>15</v>
      </c>
      <c r="H89" s="2443">
        <f>H90+H91+H92</f>
        <v>450</v>
      </c>
      <c r="I89" s="170">
        <f>I90+I91+I92</f>
        <v>198</v>
      </c>
      <c r="J89" s="2444"/>
      <c r="K89" s="2444"/>
      <c r="L89" s="170">
        <f>L90+L91+L92</f>
        <v>198</v>
      </c>
      <c r="M89" s="2412">
        <f>M90+M91+M92</f>
        <v>252</v>
      </c>
      <c r="N89" s="2418"/>
      <c r="O89" s="2420"/>
      <c r="P89" s="2421"/>
      <c r="Q89" s="1862"/>
      <c r="R89" s="1555"/>
      <c r="S89" s="1556"/>
      <c r="T89" s="1556"/>
      <c r="U89" s="1556"/>
      <c r="V89" s="1556"/>
      <c r="W89" s="1556"/>
      <c r="X89" s="1556"/>
      <c r="Y89" s="1556"/>
      <c r="Z89" s="1556"/>
      <c r="AA89" s="1556"/>
      <c r="AB89" s="1556"/>
      <c r="AC89" s="1556"/>
      <c r="AD89" s="1556"/>
      <c r="AE89" s="1556"/>
      <c r="AF89" s="1556"/>
      <c r="AG89" s="1556"/>
      <c r="AH89" s="1556"/>
      <c r="AI89" s="1556"/>
      <c r="AJ89" s="1556"/>
      <c r="AK89" s="1556"/>
      <c r="AL89" s="1556"/>
      <c r="AM89" s="1556"/>
      <c r="AN89" s="1556"/>
      <c r="AO89" s="1556"/>
      <c r="AP89" s="1556"/>
      <c r="AQ89" s="1556"/>
      <c r="AR89" s="1556"/>
      <c r="AS89" s="1556"/>
      <c r="AT89" s="1556"/>
      <c r="AU89" s="1556"/>
      <c r="AV89" s="1556"/>
      <c r="AW89" s="1557"/>
    </row>
    <row r="90" spans="1:49" ht="23.25" customHeight="1" x14ac:dyDescent="0.2">
      <c r="A90" s="626" t="s">
        <v>287</v>
      </c>
      <c r="B90" s="2423" t="s">
        <v>374</v>
      </c>
      <c r="D90" s="694">
        <v>1</v>
      </c>
      <c r="E90" s="694"/>
      <c r="F90" s="696"/>
      <c r="G90" s="1658">
        <v>6</v>
      </c>
      <c r="H90" s="698">
        <f>G90*30</f>
        <v>180</v>
      </c>
      <c r="I90" s="699">
        <f>J90+K90+L90</f>
        <v>90</v>
      </c>
      <c r="J90" s="700"/>
      <c r="K90" s="701"/>
      <c r="L90" s="701">
        <v>90</v>
      </c>
      <c r="M90" s="2445">
        <f>H90-I90</f>
        <v>90</v>
      </c>
      <c r="N90" s="1659">
        <v>6</v>
      </c>
      <c r="O90" s="1660"/>
      <c r="P90" s="2446"/>
      <c r="Q90" s="1861"/>
      <c r="R90" s="1555"/>
      <c r="S90" s="1556"/>
      <c r="T90" s="1556"/>
      <c r="U90" s="1556"/>
      <c r="V90" s="1556"/>
      <c r="W90" s="1556"/>
      <c r="X90" s="1556"/>
      <c r="Y90" s="1556"/>
      <c r="Z90" s="1556"/>
      <c r="AA90" s="1556"/>
      <c r="AB90" s="1556"/>
      <c r="AC90" s="1556"/>
      <c r="AD90" s="1556"/>
      <c r="AE90" s="1556"/>
      <c r="AF90" s="1556"/>
      <c r="AG90" s="1556"/>
      <c r="AH90" s="1556"/>
      <c r="AI90" s="1556"/>
      <c r="AJ90" s="1556"/>
      <c r="AK90" s="1556"/>
      <c r="AL90" s="1556"/>
      <c r="AM90" s="1556"/>
      <c r="AN90" s="1556"/>
      <c r="AO90" s="1556"/>
      <c r="AP90" s="1556"/>
      <c r="AQ90" s="1556"/>
      <c r="AR90" s="1556"/>
      <c r="AS90" s="1556"/>
      <c r="AT90" s="1556"/>
      <c r="AU90" s="1556"/>
      <c r="AV90" s="1556"/>
      <c r="AW90" s="1557"/>
    </row>
    <row r="91" spans="1:49" ht="22.5" customHeight="1" x14ac:dyDescent="0.2">
      <c r="A91" s="17" t="s">
        <v>462</v>
      </c>
      <c r="B91" s="2423" t="s">
        <v>374</v>
      </c>
      <c r="C91" s="619"/>
      <c r="D91" s="620" t="s">
        <v>360</v>
      </c>
      <c r="E91" s="620"/>
      <c r="F91" s="12"/>
      <c r="G91" s="500">
        <v>4.5</v>
      </c>
      <c r="H91" s="39">
        <f>G91*30</f>
        <v>135</v>
      </c>
      <c r="I91" s="36">
        <f>J91+K91+L91</f>
        <v>54</v>
      </c>
      <c r="J91" s="135"/>
      <c r="K91" s="136"/>
      <c r="L91" s="136">
        <v>54</v>
      </c>
      <c r="M91" s="1816">
        <f>H91-I91</f>
        <v>81</v>
      </c>
      <c r="N91" s="13"/>
      <c r="O91" s="459">
        <v>6</v>
      </c>
      <c r="P91" s="554"/>
      <c r="Q91" s="1795"/>
      <c r="R91" s="1555"/>
      <c r="S91" s="1556"/>
      <c r="T91" s="1556"/>
      <c r="U91" s="1556"/>
      <c r="V91" s="1556"/>
      <c r="W91" s="1556"/>
      <c r="X91" s="1556"/>
      <c r="Y91" s="1556"/>
      <c r="Z91" s="1556"/>
      <c r="AA91" s="1556"/>
      <c r="AB91" s="1556"/>
      <c r="AC91" s="1556"/>
      <c r="AD91" s="1556"/>
      <c r="AE91" s="1556"/>
      <c r="AF91" s="1556"/>
      <c r="AG91" s="1556"/>
      <c r="AH91" s="1556"/>
      <c r="AI91" s="1556"/>
      <c r="AJ91" s="1556"/>
      <c r="AK91" s="1556"/>
      <c r="AL91" s="1556"/>
      <c r="AM91" s="1556"/>
      <c r="AN91" s="1556"/>
      <c r="AO91" s="1556"/>
      <c r="AP91" s="1556"/>
      <c r="AQ91" s="1556"/>
      <c r="AR91" s="1556"/>
      <c r="AS91" s="1556"/>
      <c r="AT91" s="1556"/>
      <c r="AU91" s="1556"/>
      <c r="AV91" s="1556"/>
      <c r="AW91" s="1557"/>
    </row>
    <row r="92" spans="1:49" ht="23.25" customHeight="1" thickBot="1" x14ac:dyDescent="0.25">
      <c r="A92" s="42" t="s">
        <v>263</v>
      </c>
      <c r="B92" s="2423" t="s">
        <v>374</v>
      </c>
      <c r="C92" s="664"/>
      <c r="D92" s="665" t="s">
        <v>361</v>
      </c>
      <c r="E92" s="665"/>
      <c r="F92" s="43"/>
      <c r="G92" s="595">
        <v>4.5</v>
      </c>
      <c r="H92" s="666">
        <f>G92*30</f>
        <v>135</v>
      </c>
      <c r="I92" s="586">
        <f>J92+K92+L92</f>
        <v>54</v>
      </c>
      <c r="J92" s="667"/>
      <c r="K92" s="668"/>
      <c r="L92" s="668">
        <v>54</v>
      </c>
      <c r="M92" s="2447">
        <f>H92-I92</f>
        <v>81</v>
      </c>
      <c r="N92" s="669"/>
      <c r="O92" s="670"/>
      <c r="P92" s="2408">
        <v>6</v>
      </c>
      <c r="Q92" s="1854"/>
      <c r="R92" s="1555"/>
      <c r="S92" s="1556"/>
      <c r="T92" s="1556"/>
      <c r="U92" s="1556"/>
      <c r="V92" s="1556"/>
      <c r="W92" s="1556"/>
      <c r="X92" s="1556"/>
      <c r="Y92" s="1556"/>
      <c r="Z92" s="1556"/>
      <c r="AA92" s="1556"/>
      <c r="AB92" s="1556"/>
      <c r="AC92" s="1556"/>
      <c r="AD92" s="1556"/>
      <c r="AE92" s="1556"/>
      <c r="AF92" s="1556"/>
      <c r="AG92" s="1556"/>
      <c r="AH92" s="1556"/>
      <c r="AI92" s="1556"/>
      <c r="AJ92" s="1556"/>
      <c r="AK92" s="1556"/>
      <c r="AL92" s="1556"/>
      <c r="AM92" s="1556"/>
      <c r="AN92" s="1556"/>
      <c r="AO92" s="1556"/>
      <c r="AP92" s="1556"/>
      <c r="AQ92" s="1556"/>
      <c r="AR92" s="1556"/>
      <c r="AS92" s="1556"/>
      <c r="AT92" s="1556"/>
      <c r="AU92" s="1556"/>
      <c r="AV92" s="1556"/>
      <c r="AW92" s="1557"/>
    </row>
    <row r="93" spans="1:49" ht="20.25" customHeight="1" thickBot="1" x14ac:dyDescent="0.25">
      <c r="A93" s="2180" t="s">
        <v>463</v>
      </c>
      <c r="B93" s="2437"/>
      <c r="C93" s="748"/>
      <c r="D93" s="749"/>
      <c r="E93" s="749"/>
      <c r="F93" s="750"/>
      <c r="G93" s="596">
        <f t="shared" ref="G93:M93" si="21">G76+G83+G84+G85</f>
        <v>22.5</v>
      </c>
      <c r="H93" s="712">
        <f t="shared" si="21"/>
        <v>675</v>
      </c>
      <c r="I93" s="645">
        <f t="shared" si="21"/>
        <v>246</v>
      </c>
      <c r="J93" s="645">
        <f t="shared" si="21"/>
        <v>131</v>
      </c>
      <c r="K93" s="645">
        <f t="shared" si="21"/>
        <v>90</v>
      </c>
      <c r="L93" s="645">
        <f t="shared" si="21"/>
        <v>25</v>
      </c>
      <c r="M93" s="645">
        <f t="shared" si="21"/>
        <v>429</v>
      </c>
      <c r="N93" s="676">
        <f>N77+N78+N83</f>
        <v>9</v>
      </c>
      <c r="O93" s="677">
        <f>O84+O86</f>
        <v>6</v>
      </c>
      <c r="P93" s="677">
        <f>P87</f>
        <v>6</v>
      </c>
      <c r="Q93" s="1688"/>
      <c r="R93" s="1689"/>
      <c r="S93" s="1598"/>
      <c r="T93" s="1598"/>
      <c r="U93" s="1598"/>
      <c r="V93" s="1598"/>
      <c r="W93" s="1598"/>
      <c r="X93" s="1598"/>
      <c r="Y93" s="1598"/>
      <c r="Z93" s="1598"/>
      <c r="AA93" s="1598"/>
      <c r="AB93" s="1598"/>
      <c r="AC93" s="1598"/>
      <c r="AD93" s="1598"/>
      <c r="AE93" s="1598"/>
      <c r="AF93" s="1598"/>
      <c r="AG93" s="1598"/>
      <c r="AH93" s="1598"/>
      <c r="AI93" s="1598"/>
      <c r="AJ93" s="1598"/>
      <c r="AK93" s="1598"/>
      <c r="AL93" s="1598"/>
      <c r="AM93" s="1598"/>
      <c r="AN93" s="1598"/>
      <c r="AO93" s="1598"/>
      <c r="AP93" s="1598"/>
      <c r="AQ93" s="1598"/>
      <c r="AR93" s="1598"/>
      <c r="AS93" s="1598"/>
      <c r="AT93" s="1598"/>
      <c r="AU93" s="1598"/>
      <c r="AV93" s="1569"/>
      <c r="AW93" s="1570"/>
    </row>
    <row r="94" spans="1:49" ht="32.25" customHeight="1" thickBot="1" x14ac:dyDescent="0.25">
      <c r="A94" s="2439" t="s">
        <v>464</v>
      </c>
      <c r="B94" s="2440"/>
      <c r="C94" s="1704"/>
      <c r="D94" s="523"/>
      <c r="E94" s="523"/>
      <c r="F94" s="524"/>
      <c r="G94" s="596">
        <f t="shared" ref="G94:M94" si="22">G76+G89</f>
        <v>22.5</v>
      </c>
      <c r="H94" s="1705">
        <f t="shared" si="22"/>
        <v>675</v>
      </c>
      <c r="I94" s="645">
        <f t="shared" si="22"/>
        <v>273</v>
      </c>
      <c r="J94" s="645">
        <f t="shared" si="22"/>
        <v>30</v>
      </c>
      <c r="K94" s="645">
        <f t="shared" si="22"/>
        <v>30</v>
      </c>
      <c r="L94" s="645">
        <f t="shared" si="22"/>
        <v>213</v>
      </c>
      <c r="M94" s="2448">
        <f t="shared" si="22"/>
        <v>402</v>
      </c>
      <c r="N94" s="712">
        <f>N77+N78+N90</f>
        <v>11</v>
      </c>
      <c r="O94" s="645">
        <f>O91</f>
        <v>6</v>
      </c>
      <c r="P94" s="713">
        <f>P92</f>
        <v>6</v>
      </c>
      <c r="Q94" s="1570"/>
      <c r="R94" s="1598"/>
      <c r="S94" s="1598"/>
      <c r="T94" s="1598"/>
      <c r="U94" s="1598"/>
      <c r="V94" s="1598"/>
      <c r="W94" s="1598"/>
      <c r="X94" s="1598"/>
      <c r="Y94" s="1598"/>
      <c r="Z94" s="1598"/>
      <c r="AA94" s="1598"/>
      <c r="AB94" s="1598"/>
      <c r="AC94" s="1598"/>
      <c r="AD94" s="1598"/>
      <c r="AE94" s="1598"/>
      <c r="AF94" s="1598"/>
      <c r="AG94" s="1598"/>
      <c r="AH94" s="1598"/>
      <c r="AI94" s="1598"/>
      <c r="AJ94" s="1598"/>
      <c r="AK94" s="1598"/>
      <c r="AL94" s="1598"/>
      <c r="AM94" s="1598"/>
      <c r="AN94" s="1598"/>
      <c r="AO94" s="1598"/>
      <c r="AP94" s="1598"/>
      <c r="AQ94" s="1598"/>
      <c r="AR94" s="1598"/>
      <c r="AS94" s="1598"/>
      <c r="AT94" s="1598"/>
      <c r="AU94" s="1598"/>
      <c r="AV94" s="1569"/>
      <c r="AW94" s="1570"/>
    </row>
    <row r="95" spans="1:49" ht="16.5" thickBot="1" x14ac:dyDescent="0.25">
      <c r="A95" s="1877"/>
      <c r="B95" s="1856"/>
      <c r="C95" s="1870"/>
      <c r="D95" s="1870"/>
      <c r="E95" s="1870"/>
      <c r="F95" s="1870"/>
      <c r="G95" s="1857"/>
      <c r="H95" s="1858"/>
      <c r="I95" s="1858"/>
      <c r="J95" s="1858"/>
      <c r="K95" s="1858"/>
      <c r="M95" s="1858"/>
      <c r="N95" s="1858"/>
      <c r="O95" s="1878"/>
      <c r="P95" s="1878"/>
      <c r="Q95" s="1859"/>
      <c r="R95" s="1598"/>
      <c r="S95" s="1598"/>
      <c r="T95" s="1598"/>
      <c r="U95" s="1598"/>
      <c r="V95" s="1598"/>
      <c r="W95" s="1598"/>
      <c r="X95" s="1598"/>
      <c r="Y95" s="1598"/>
      <c r="Z95" s="1598"/>
      <c r="AA95" s="1598"/>
      <c r="AB95" s="1598"/>
      <c r="AC95" s="1598"/>
      <c r="AD95" s="1598"/>
      <c r="AE95" s="1598"/>
      <c r="AF95" s="1598"/>
      <c r="AG95" s="1598"/>
      <c r="AH95" s="1598"/>
      <c r="AI95" s="1598"/>
      <c r="AJ95" s="1598"/>
      <c r="AK95" s="1598"/>
      <c r="AL95" s="1598"/>
      <c r="AM95" s="1598"/>
      <c r="AN95" s="1598"/>
      <c r="AO95" s="1598"/>
      <c r="AP95" s="1598"/>
      <c r="AQ95" s="1598"/>
      <c r="AR95" s="1598"/>
      <c r="AS95" s="1598"/>
      <c r="AT95" s="1598"/>
      <c r="AU95" s="1598"/>
      <c r="AV95" s="1569"/>
      <c r="AW95" s="1570"/>
    </row>
    <row r="96" spans="1:49" ht="16.5" thickBot="1" x14ac:dyDescent="0.25">
      <c r="A96" s="2125" t="s">
        <v>465</v>
      </c>
      <c r="B96" s="2126"/>
      <c r="C96" s="2126"/>
      <c r="D96" s="2126"/>
      <c r="E96" s="2126"/>
      <c r="F96" s="2126"/>
      <c r="G96" s="2126"/>
      <c r="H96" s="2126"/>
      <c r="I96" s="2126"/>
      <c r="J96" s="2126"/>
      <c r="K96" s="2126"/>
      <c r="L96" s="2126"/>
      <c r="M96" s="2126"/>
      <c r="N96" s="2126"/>
      <c r="O96" s="2126"/>
      <c r="P96" s="2126"/>
      <c r="Q96" s="2127"/>
      <c r="R96" s="1598"/>
      <c r="S96" s="1598"/>
      <c r="T96" s="1598"/>
      <c r="U96" s="1598"/>
      <c r="V96" s="1598"/>
      <c r="W96" s="1598">
        <v>1</v>
      </c>
      <c r="X96" s="1598" t="s">
        <v>360</v>
      </c>
      <c r="Y96" s="1598" t="s">
        <v>361</v>
      </c>
      <c r="Z96" s="1598"/>
      <c r="AA96" s="1598"/>
      <c r="AB96" s="1598"/>
      <c r="AC96" s="1598"/>
      <c r="AD96" s="1598"/>
      <c r="AE96" s="1598"/>
      <c r="AF96" s="1598"/>
      <c r="AG96" s="1598"/>
      <c r="AH96" s="1598"/>
      <c r="AI96" s="1598"/>
      <c r="AJ96" s="1598"/>
      <c r="AK96" s="1598"/>
      <c r="AL96" s="1598"/>
      <c r="AM96" s="1598"/>
      <c r="AN96" s="1598"/>
      <c r="AO96" s="1598"/>
      <c r="AP96" s="1598"/>
      <c r="AQ96" s="1598"/>
      <c r="AR96" s="1598"/>
      <c r="AS96" s="1598"/>
      <c r="AT96" s="1598"/>
      <c r="AU96" s="1598"/>
      <c r="AV96" s="1569"/>
      <c r="AW96" s="1570"/>
    </row>
    <row r="97" spans="1:49" ht="20.25" hidden="1" customHeight="1" thickBot="1" x14ac:dyDescent="0.25">
      <c r="A97" s="1748"/>
      <c r="B97" s="1749"/>
      <c r="C97" s="1749"/>
      <c r="D97" s="1749"/>
      <c r="E97" s="1749"/>
      <c r="F97" s="1749"/>
      <c r="G97" s="1749"/>
      <c r="H97" s="1749"/>
      <c r="I97" s="1749"/>
      <c r="J97" s="1749"/>
      <c r="K97" s="1749"/>
      <c r="L97" s="1749"/>
      <c r="M97" s="1749"/>
      <c r="N97" s="1749"/>
      <c r="O97" s="1749"/>
      <c r="P97" s="1749"/>
      <c r="Q97" s="1750"/>
      <c r="R97" s="1598"/>
      <c r="S97" s="1598"/>
      <c r="T97" s="1598"/>
      <c r="U97" s="1598"/>
      <c r="V97" s="1598"/>
      <c r="W97" s="1598"/>
      <c r="X97" s="1598"/>
      <c r="Y97" s="1598"/>
      <c r="Z97" s="1598"/>
      <c r="AA97" s="1598"/>
      <c r="AB97" s="1598"/>
      <c r="AC97" s="1598"/>
      <c r="AD97" s="1598"/>
      <c r="AE97" s="1598"/>
      <c r="AF97" s="1598"/>
      <c r="AG97" s="1598"/>
      <c r="AH97" s="1598"/>
      <c r="AI97" s="1598"/>
      <c r="AJ97" s="1598"/>
      <c r="AK97" s="1598"/>
      <c r="AL97" s="1598"/>
      <c r="AM97" s="1598"/>
      <c r="AN97" s="1598"/>
      <c r="AO97" s="1598"/>
      <c r="AP97" s="1598"/>
      <c r="AQ97" s="1598"/>
      <c r="AR97" s="1598"/>
      <c r="AS97" s="1598"/>
      <c r="AT97" s="1598"/>
      <c r="AU97" s="1598"/>
      <c r="AV97" s="1569"/>
      <c r="AW97" s="1570"/>
    </row>
    <row r="98" spans="1:49" ht="20.25" hidden="1" customHeight="1" thickBot="1" x14ac:dyDescent="0.25">
      <c r="A98" s="1748"/>
      <c r="B98" s="1749"/>
      <c r="C98" s="1749"/>
      <c r="D98" s="1749"/>
      <c r="E98" s="1749"/>
      <c r="F98" s="1749"/>
      <c r="G98" s="1749"/>
      <c r="H98" s="1749"/>
      <c r="I98" s="1749"/>
      <c r="J98" s="1749"/>
      <c r="K98" s="1749"/>
      <c r="L98" s="1749"/>
      <c r="M98" s="1749"/>
      <c r="N98" s="1749"/>
      <c r="O98" s="1749"/>
      <c r="P98" s="1749"/>
      <c r="Q98" s="1750"/>
      <c r="R98" s="1598"/>
      <c r="S98" s="1598"/>
      <c r="T98" s="1598"/>
      <c r="U98" s="1598"/>
      <c r="V98" s="1598"/>
      <c r="W98" s="1598"/>
      <c r="X98" s="1598"/>
      <c r="Y98" s="1598"/>
      <c r="Z98" s="1598"/>
      <c r="AA98" s="1598"/>
      <c r="AB98" s="1598"/>
      <c r="AC98" s="1598"/>
      <c r="AD98" s="1598"/>
      <c r="AE98" s="1598"/>
      <c r="AF98" s="1598"/>
      <c r="AG98" s="1598"/>
      <c r="AH98" s="1598"/>
      <c r="AI98" s="1598"/>
      <c r="AJ98" s="1598"/>
      <c r="AK98" s="1598"/>
      <c r="AL98" s="1598"/>
      <c r="AM98" s="1598"/>
      <c r="AN98" s="1598"/>
      <c r="AO98" s="1598"/>
      <c r="AP98" s="1598"/>
      <c r="AQ98" s="1598"/>
      <c r="AR98" s="1598"/>
      <c r="AS98" s="1598"/>
      <c r="AT98" s="1598"/>
      <c r="AU98" s="1598"/>
      <c r="AV98" s="1569"/>
      <c r="AW98" s="1570"/>
    </row>
    <row r="99" spans="1:49" ht="20.25" customHeight="1" thickBot="1" x14ac:dyDescent="0.25">
      <c r="A99" s="2449" t="s">
        <v>403</v>
      </c>
      <c r="B99" s="278" t="s">
        <v>327</v>
      </c>
      <c r="C99" s="1832"/>
      <c r="D99" s="1833"/>
      <c r="E99" s="1833"/>
      <c r="F99" s="1834"/>
      <c r="G99" s="451">
        <f t="shared" ref="G99:M99" si="23">G100+G101</f>
        <v>4.5</v>
      </c>
      <c r="H99" s="602">
        <f t="shared" si="23"/>
        <v>135</v>
      </c>
      <c r="I99" s="603">
        <f t="shared" si="23"/>
        <v>48</v>
      </c>
      <c r="J99" s="603">
        <f t="shared" si="23"/>
        <v>10</v>
      </c>
      <c r="K99" s="603">
        <f t="shared" si="23"/>
        <v>20</v>
      </c>
      <c r="L99" s="603">
        <f t="shared" si="23"/>
        <v>18</v>
      </c>
      <c r="M99" s="604">
        <f t="shared" si="23"/>
        <v>87</v>
      </c>
      <c r="N99" s="1749"/>
      <c r="O99" s="1833"/>
      <c r="P99" s="1749"/>
      <c r="Q99" s="1835"/>
      <c r="R99" s="1598"/>
      <c r="S99" s="1598"/>
      <c r="T99" s="1598"/>
      <c r="U99" s="1598"/>
      <c r="V99" s="1598"/>
      <c r="W99" s="1598"/>
      <c r="X99" s="1598"/>
      <c r="Y99" s="1598"/>
      <c r="Z99" s="1598"/>
      <c r="AA99" s="1598"/>
      <c r="AB99" s="1598"/>
      <c r="AC99" s="1598"/>
      <c r="AD99" s="1598"/>
      <c r="AE99" s="1598"/>
      <c r="AF99" s="1598"/>
      <c r="AG99" s="1598"/>
      <c r="AH99" s="1598"/>
      <c r="AI99" s="1598"/>
      <c r="AJ99" s="1598"/>
      <c r="AK99" s="1598"/>
      <c r="AL99" s="1598"/>
      <c r="AM99" s="1598"/>
      <c r="AN99" s="1598"/>
      <c r="AO99" s="1598"/>
      <c r="AP99" s="1598"/>
      <c r="AQ99" s="1598"/>
      <c r="AR99" s="1598"/>
      <c r="AS99" s="1598"/>
      <c r="AT99" s="1598"/>
      <c r="AU99" s="1598"/>
      <c r="AV99" s="1569"/>
      <c r="AW99" s="1570"/>
    </row>
    <row r="100" spans="1:49" s="1754" customFormat="1" ht="20.25" customHeight="1" thickBot="1" x14ac:dyDescent="0.25">
      <c r="A100" s="129" t="s">
        <v>129</v>
      </c>
      <c r="B100" s="278" t="s">
        <v>327</v>
      </c>
      <c r="C100" s="1866">
        <v>1</v>
      </c>
      <c r="D100" s="1865"/>
      <c r="E100" s="1865"/>
      <c r="F100" s="1831"/>
      <c r="G100" s="1821">
        <v>3</v>
      </c>
      <c r="H100" s="38">
        <f>G100*30</f>
        <v>90</v>
      </c>
      <c r="I100" s="40">
        <f>J100+K100+L100</f>
        <v>30</v>
      </c>
      <c r="J100" s="40">
        <v>10</v>
      </c>
      <c r="K100" s="40">
        <v>20</v>
      </c>
      <c r="L100" s="40"/>
      <c r="M100" s="41">
        <f t="shared" ref="M100:M112" si="24">H100-I100</f>
        <v>60</v>
      </c>
      <c r="N100" s="1867">
        <v>2</v>
      </c>
      <c r="O100" s="1868"/>
      <c r="P100" s="1884"/>
      <c r="Q100" s="174"/>
      <c r="R100" s="1760"/>
      <c r="S100" s="1751"/>
      <c r="T100" s="1751"/>
      <c r="U100" s="1751"/>
      <c r="V100" s="1751" t="s">
        <v>423</v>
      </c>
      <c r="W100" s="1751">
        <f>COUNTIF(C100:C119,W96)</f>
        <v>3</v>
      </c>
      <c r="X100" s="1751">
        <f>COUNTIF(C100:C119,X96)</f>
        <v>3</v>
      </c>
      <c r="Y100" s="1751">
        <f>COUNTIF(C100:C119,Y96)</f>
        <v>0</v>
      </c>
      <c r="Z100" s="1751"/>
      <c r="AA100" s="1751"/>
      <c r="AB100" s="1751"/>
      <c r="AC100" s="1751"/>
      <c r="AD100" s="1751"/>
      <c r="AE100" s="1751"/>
      <c r="AF100" s="1751"/>
      <c r="AG100" s="1751"/>
      <c r="AH100" s="1751"/>
      <c r="AI100" s="1751"/>
      <c r="AJ100" s="1751"/>
      <c r="AK100" s="1751"/>
      <c r="AL100" s="1751"/>
      <c r="AM100" s="1751"/>
      <c r="AN100" s="1751"/>
      <c r="AO100" s="1751"/>
      <c r="AP100" s="1751"/>
      <c r="AQ100" s="1751"/>
      <c r="AR100" s="1751"/>
      <c r="AS100" s="1751"/>
      <c r="AT100" s="1751"/>
      <c r="AU100" s="1751"/>
      <c r="AV100" s="1752"/>
      <c r="AW100" s="1753"/>
    </row>
    <row r="101" spans="1:49" s="1754" customFormat="1" ht="25.5" customHeight="1" thickBot="1" x14ac:dyDescent="0.25">
      <c r="A101" s="129" t="s">
        <v>131</v>
      </c>
      <c r="B101" s="278" t="s">
        <v>136</v>
      </c>
      <c r="C101" s="1867"/>
      <c r="D101" s="1868"/>
      <c r="E101" s="1868"/>
      <c r="F101" s="1690" t="s">
        <v>360</v>
      </c>
      <c r="G101" s="1822">
        <v>1.5</v>
      </c>
      <c r="H101" s="1679">
        <f t="shared" ref="H101:H112" si="25">G101*30</f>
        <v>45</v>
      </c>
      <c r="I101" s="40">
        <f t="shared" ref="I101:I113" si="26">J101+K101+L101</f>
        <v>18</v>
      </c>
      <c r="J101" s="88"/>
      <c r="K101" s="88"/>
      <c r="L101" s="88">
        <v>18</v>
      </c>
      <c r="M101" s="41">
        <f t="shared" si="24"/>
        <v>27</v>
      </c>
      <c r="N101" s="1867"/>
      <c r="O101" s="1868">
        <v>2</v>
      </c>
      <c r="P101" s="1884"/>
      <c r="Q101" s="174"/>
      <c r="R101" s="1751"/>
      <c r="S101" s="1751"/>
      <c r="T101" s="1751"/>
      <c r="U101" s="1751"/>
      <c r="V101" s="1751" t="s">
        <v>424</v>
      </c>
      <c r="W101" s="1751">
        <f>COUNTIF(D100:D119,W96)+2</f>
        <v>4</v>
      </c>
      <c r="X101" s="1751">
        <f>COUNTIF(D100:D119,X96)</f>
        <v>1</v>
      </c>
      <c r="Y101" s="1751">
        <f>COUNTIF(D100:D119,Y96)</f>
        <v>3</v>
      </c>
      <c r="Z101" s="1751"/>
      <c r="AA101" s="1751"/>
      <c r="AB101" s="1751"/>
      <c r="AC101" s="1751"/>
      <c r="AD101" s="1751"/>
      <c r="AE101" s="1751"/>
      <c r="AF101" s="1751"/>
      <c r="AG101" s="1751"/>
      <c r="AH101" s="1751"/>
      <c r="AI101" s="1751"/>
      <c r="AJ101" s="1751"/>
      <c r="AK101" s="1751"/>
      <c r="AL101" s="1751"/>
      <c r="AM101" s="1751"/>
      <c r="AN101" s="1751"/>
      <c r="AO101" s="1751"/>
      <c r="AP101" s="1751"/>
      <c r="AQ101" s="1751"/>
      <c r="AR101" s="1751"/>
      <c r="AS101" s="1751"/>
      <c r="AT101" s="1751"/>
      <c r="AU101" s="1751"/>
      <c r="AV101" s="1752"/>
      <c r="AW101" s="1753"/>
    </row>
    <row r="102" spans="1:49" s="1754" customFormat="1" ht="35.25" customHeight="1" thickBot="1" x14ac:dyDescent="0.25">
      <c r="A102" s="129" t="s">
        <v>404</v>
      </c>
      <c r="B102" s="278" t="s">
        <v>138</v>
      </c>
      <c r="C102" s="1867"/>
      <c r="D102" s="1868" t="s">
        <v>361</v>
      </c>
      <c r="E102" s="1868"/>
      <c r="F102" s="12"/>
      <c r="G102" s="1680">
        <v>3</v>
      </c>
      <c r="H102" s="1652">
        <f t="shared" si="25"/>
        <v>90</v>
      </c>
      <c r="I102" s="51">
        <f t="shared" si="26"/>
        <v>30</v>
      </c>
      <c r="J102" s="51">
        <v>10</v>
      </c>
      <c r="K102" s="1888">
        <v>20</v>
      </c>
      <c r="L102" s="1888"/>
      <c r="M102" s="34">
        <f t="shared" si="24"/>
        <v>60</v>
      </c>
      <c r="N102" s="1867"/>
      <c r="O102" s="1868"/>
      <c r="P102" s="1884">
        <v>3</v>
      </c>
      <c r="Q102" s="174"/>
      <c r="R102" s="1751"/>
      <c r="S102" s="1751"/>
      <c r="T102" s="1751"/>
      <c r="U102" s="1751"/>
      <c r="V102" s="1751" t="s">
        <v>426</v>
      </c>
      <c r="W102" s="1751">
        <v>1</v>
      </c>
      <c r="X102" s="1751"/>
      <c r="Y102" s="1751"/>
      <c r="Z102" s="1751"/>
      <c r="AA102" s="1751"/>
      <c r="AB102" s="1751"/>
      <c r="AC102" s="1751"/>
      <c r="AD102" s="1751"/>
      <c r="AE102" s="1751"/>
      <c r="AF102" s="1751"/>
      <c r="AG102" s="1751"/>
      <c r="AH102" s="1751"/>
      <c r="AI102" s="1751"/>
      <c r="AJ102" s="1751"/>
      <c r="AK102" s="1751"/>
      <c r="AL102" s="1751"/>
      <c r="AM102" s="1751"/>
      <c r="AN102" s="1751"/>
      <c r="AO102" s="1751"/>
      <c r="AP102" s="1751"/>
      <c r="AQ102" s="1751"/>
      <c r="AR102" s="1751"/>
      <c r="AS102" s="1751"/>
      <c r="AT102" s="1751"/>
      <c r="AU102" s="1751"/>
      <c r="AV102" s="1752"/>
      <c r="AW102" s="1753"/>
    </row>
    <row r="103" spans="1:49" s="1754" customFormat="1" ht="24" customHeight="1" thickBot="1" x14ac:dyDescent="0.25">
      <c r="A103" s="129" t="s">
        <v>466</v>
      </c>
      <c r="B103" s="278" t="s">
        <v>140</v>
      </c>
      <c r="C103" s="1867"/>
      <c r="D103" s="1868" t="s">
        <v>361</v>
      </c>
      <c r="E103" s="1868"/>
      <c r="F103" s="1690"/>
      <c r="G103" s="1680">
        <v>3</v>
      </c>
      <c r="H103" s="1652">
        <f t="shared" si="25"/>
        <v>90</v>
      </c>
      <c r="I103" s="51">
        <f t="shared" si="26"/>
        <v>30</v>
      </c>
      <c r="J103" s="51">
        <v>20</v>
      </c>
      <c r="K103" s="1888"/>
      <c r="L103" s="1888">
        <v>10</v>
      </c>
      <c r="M103" s="1653">
        <f t="shared" si="24"/>
        <v>60</v>
      </c>
      <c r="N103" s="1867"/>
      <c r="O103" s="1868"/>
      <c r="P103" s="1884">
        <v>3</v>
      </c>
      <c r="Q103" s="174"/>
      <c r="R103" s="1751"/>
      <c r="S103" s="1751"/>
      <c r="T103" s="1751"/>
      <c r="U103" s="1751"/>
      <c r="V103" s="1751" t="s">
        <v>425</v>
      </c>
      <c r="W103" s="1751"/>
      <c r="X103" s="1751">
        <v>2</v>
      </c>
      <c r="Y103" s="1751">
        <v>1</v>
      </c>
      <c r="Z103" s="1751"/>
      <c r="AA103" s="1751"/>
      <c r="AB103" s="1751"/>
      <c r="AC103" s="1751"/>
      <c r="AD103" s="1751"/>
      <c r="AE103" s="1751"/>
      <c r="AF103" s="1751"/>
      <c r="AG103" s="1751"/>
      <c r="AH103" s="1751"/>
      <c r="AI103" s="1751"/>
      <c r="AJ103" s="1751"/>
      <c r="AK103" s="1751"/>
      <c r="AL103" s="1751"/>
      <c r="AM103" s="1751"/>
      <c r="AN103" s="1751"/>
      <c r="AO103" s="1751"/>
      <c r="AP103" s="1751"/>
      <c r="AQ103" s="1751"/>
      <c r="AR103" s="1751"/>
      <c r="AS103" s="1751"/>
      <c r="AT103" s="1751"/>
      <c r="AU103" s="1751"/>
      <c r="AV103" s="1752"/>
      <c r="AW103" s="1753"/>
    </row>
    <row r="104" spans="1:49" s="1754" customFormat="1" ht="23.25" customHeight="1" thickBot="1" x14ac:dyDescent="0.25">
      <c r="A104" s="129" t="s">
        <v>467</v>
      </c>
      <c r="B104" s="278" t="s">
        <v>308</v>
      </c>
      <c r="C104" s="1867"/>
      <c r="D104" s="1868"/>
      <c r="E104" s="1868"/>
      <c r="F104" s="1690"/>
      <c r="G104" s="1680">
        <f>G105+G106</f>
        <v>4.5</v>
      </c>
      <c r="H104" s="1652">
        <f>H105+H106</f>
        <v>135</v>
      </c>
      <c r="I104" s="51">
        <f>I105+I106</f>
        <v>45</v>
      </c>
      <c r="J104" s="51">
        <f>J105+J106</f>
        <v>20</v>
      </c>
      <c r="K104" s="1888"/>
      <c r="L104" s="1888">
        <f>L105+L106</f>
        <v>25</v>
      </c>
      <c r="M104" s="648">
        <f>M105+M106</f>
        <v>90</v>
      </c>
      <c r="N104" s="1867"/>
      <c r="O104" s="1868"/>
      <c r="P104" s="1884"/>
      <c r="Q104" s="174"/>
      <c r="R104" s="1751"/>
      <c r="S104" s="1751"/>
      <c r="T104" s="1751"/>
      <c r="U104" s="1751"/>
      <c r="V104" s="1751"/>
      <c r="W104" s="1751"/>
      <c r="X104" s="1751"/>
      <c r="Y104" s="1751"/>
      <c r="Z104" s="1751"/>
      <c r="AA104" s="1751"/>
      <c r="AB104" s="1751"/>
      <c r="AC104" s="1751"/>
      <c r="AD104" s="1751"/>
      <c r="AE104" s="1751"/>
      <c r="AF104" s="1751"/>
      <c r="AG104" s="1751"/>
      <c r="AH104" s="1751"/>
      <c r="AI104" s="1751"/>
      <c r="AJ104" s="1751"/>
      <c r="AK104" s="1751"/>
      <c r="AL104" s="1751"/>
      <c r="AM104" s="1751"/>
      <c r="AN104" s="1751"/>
      <c r="AO104" s="1751"/>
      <c r="AP104" s="1751"/>
      <c r="AQ104" s="1751"/>
      <c r="AR104" s="1751"/>
      <c r="AS104" s="1751"/>
      <c r="AT104" s="1751"/>
      <c r="AU104" s="1751"/>
      <c r="AV104" s="1752"/>
      <c r="AW104" s="1753"/>
    </row>
    <row r="105" spans="1:49" s="1754" customFormat="1" ht="23.25" customHeight="1" thickBot="1" x14ac:dyDescent="0.25">
      <c r="A105" s="129" t="s">
        <v>468</v>
      </c>
      <c r="B105" s="278" t="s">
        <v>308</v>
      </c>
      <c r="C105" s="1867">
        <v>1</v>
      </c>
      <c r="D105" s="1868"/>
      <c r="E105" s="1868"/>
      <c r="F105" s="1690"/>
      <c r="G105" s="1822">
        <v>3</v>
      </c>
      <c r="H105" s="1867">
        <f>G105*30</f>
        <v>90</v>
      </c>
      <c r="I105" s="40">
        <f t="shared" si="26"/>
        <v>30</v>
      </c>
      <c r="J105" s="40">
        <v>20</v>
      </c>
      <c r="K105" s="1868"/>
      <c r="L105" s="1868">
        <v>10</v>
      </c>
      <c r="M105" s="1823">
        <f>H105-I105</f>
        <v>60</v>
      </c>
      <c r="N105" s="1867">
        <v>2</v>
      </c>
      <c r="O105" s="1868"/>
      <c r="P105" s="1884"/>
      <c r="Q105" s="174"/>
      <c r="R105" s="1751"/>
      <c r="S105" s="1751"/>
      <c r="T105" s="1751"/>
      <c r="U105" s="1751"/>
      <c r="V105" s="1751"/>
      <c r="W105" s="1751"/>
      <c r="X105" s="1751"/>
      <c r="Y105" s="1751"/>
      <c r="Z105" s="1751"/>
      <c r="AA105" s="1751"/>
      <c r="AB105" s="1751"/>
      <c r="AC105" s="1751"/>
      <c r="AD105" s="1751"/>
      <c r="AE105" s="1751"/>
      <c r="AF105" s="1751"/>
      <c r="AG105" s="1751"/>
      <c r="AH105" s="1751"/>
      <c r="AI105" s="1751"/>
      <c r="AJ105" s="1751"/>
      <c r="AK105" s="1751"/>
      <c r="AL105" s="1751"/>
      <c r="AM105" s="1751"/>
      <c r="AN105" s="1751"/>
      <c r="AO105" s="1751"/>
      <c r="AP105" s="1751"/>
      <c r="AQ105" s="1751"/>
      <c r="AR105" s="1751"/>
      <c r="AS105" s="1751"/>
      <c r="AT105" s="1751"/>
      <c r="AU105" s="1751"/>
      <c r="AV105" s="1752"/>
      <c r="AW105" s="1753"/>
    </row>
    <row r="106" spans="1:49" s="1754" customFormat="1" ht="27" customHeight="1" thickBot="1" x14ac:dyDescent="0.25">
      <c r="A106" s="129" t="s">
        <v>469</v>
      </c>
      <c r="B106" s="278" t="s">
        <v>142</v>
      </c>
      <c r="C106" s="1867"/>
      <c r="D106" s="1868"/>
      <c r="E106" s="1868">
        <v>1</v>
      </c>
      <c r="F106" s="1690"/>
      <c r="G106" s="1681">
        <v>1.5</v>
      </c>
      <c r="H106" s="1867">
        <f t="shared" si="25"/>
        <v>45</v>
      </c>
      <c r="I106" s="40">
        <f t="shared" si="26"/>
        <v>15</v>
      </c>
      <c r="J106" s="40"/>
      <c r="K106" s="1868"/>
      <c r="L106" s="1868">
        <v>15</v>
      </c>
      <c r="M106" s="1823">
        <f t="shared" si="24"/>
        <v>30</v>
      </c>
      <c r="N106" s="1867">
        <v>1</v>
      </c>
      <c r="O106" s="1868"/>
      <c r="P106" s="1884"/>
      <c r="Q106" s="174"/>
      <c r="R106" s="1751"/>
      <c r="S106" s="1751"/>
      <c r="T106" s="1751"/>
      <c r="U106" s="1751"/>
      <c r="V106" s="1751"/>
      <c r="W106" s="1751"/>
      <c r="X106" s="1751"/>
      <c r="Y106" s="1751"/>
      <c r="Z106" s="1751"/>
      <c r="AA106" s="1751"/>
      <c r="AB106" s="1751"/>
      <c r="AC106" s="1751"/>
      <c r="AD106" s="1751"/>
      <c r="AE106" s="1751"/>
      <c r="AF106" s="1751"/>
      <c r="AG106" s="1751"/>
      <c r="AH106" s="1751"/>
      <c r="AI106" s="1751"/>
      <c r="AJ106" s="1751"/>
      <c r="AK106" s="1751"/>
      <c r="AL106" s="1751"/>
      <c r="AM106" s="1751"/>
      <c r="AN106" s="1751"/>
      <c r="AO106" s="1751"/>
      <c r="AP106" s="1751"/>
      <c r="AQ106" s="1751"/>
      <c r="AR106" s="1751"/>
      <c r="AS106" s="1751"/>
      <c r="AT106" s="1751"/>
      <c r="AU106" s="1751"/>
      <c r="AV106" s="1752"/>
      <c r="AW106" s="1753"/>
    </row>
    <row r="107" spans="1:49" s="1754" customFormat="1" ht="39" customHeight="1" thickBot="1" x14ac:dyDescent="0.25">
      <c r="A107" s="129" t="s">
        <v>470</v>
      </c>
      <c r="B107" s="278" t="s">
        <v>313</v>
      </c>
      <c r="C107" s="1867"/>
      <c r="D107" s="1868"/>
      <c r="E107" s="1868"/>
      <c r="F107" s="1690"/>
      <c r="G107" s="500">
        <f>G108+G109+G110</f>
        <v>5.5</v>
      </c>
      <c r="H107" s="1652">
        <f>H108+H109+H110</f>
        <v>165</v>
      </c>
      <c r="I107" s="51">
        <f>I108+I109+I110</f>
        <v>78</v>
      </c>
      <c r="J107" s="51">
        <f>J108+J109+J110</f>
        <v>35</v>
      </c>
      <c r="K107" s="1888"/>
      <c r="L107" s="1888">
        <f>L108+L109+L110</f>
        <v>43</v>
      </c>
      <c r="M107" s="648">
        <f>M108+M109+M110</f>
        <v>87</v>
      </c>
      <c r="N107" s="1867"/>
      <c r="O107" s="1868"/>
      <c r="P107" s="1884"/>
      <c r="Q107" s="174"/>
      <c r="R107" s="1751"/>
      <c r="S107" s="1751"/>
      <c r="T107" s="1751"/>
      <c r="U107" s="1751"/>
      <c r="V107" s="1751"/>
      <c r="W107" s="1751"/>
      <c r="X107" s="1751"/>
      <c r="Y107" s="1751"/>
      <c r="Z107" s="1751"/>
      <c r="AA107" s="1751"/>
      <c r="AB107" s="1751"/>
      <c r="AC107" s="1751"/>
      <c r="AD107" s="1751"/>
      <c r="AE107" s="1751"/>
      <c r="AF107" s="1751"/>
      <c r="AG107" s="1751"/>
      <c r="AH107" s="1751"/>
      <c r="AI107" s="1751"/>
      <c r="AJ107" s="1751"/>
      <c r="AK107" s="1751"/>
      <c r="AL107" s="1751"/>
      <c r="AM107" s="1751"/>
      <c r="AN107" s="1751"/>
      <c r="AO107" s="1751"/>
      <c r="AP107" s="1751"/>
      <c r="AQ107" s="1751"/>
      <c r="AR107" s="1751"/>
      <c r="AS107" s="1751"/>
      <c r="AT107" s="1751"/>
      <c r="AU107" s="1751"/>
      <c r="AV107" s="1752"/>
      <c r="AW107" s="1753"/>
    </row>
    <row r="108" spans="1:49" s="1754" customFormat="1" ht="39.75" customHeight="1" thickBot="1" x14ac:dyDescent="0.25">
      <c r="A108" s="129" t="s">
        <v>471</v>
      </c>
      <c r="B108" s="278" t="s">
        <v>313</v>
      </c>
      <c r="C108" s="1867"/>
      <c r="D108" s="1868">
        <v>1</v>
      </c>
      <c r="E108" s="1868"/>
      <c r="F108" s="12"/>
      <c r="G108" s="1824">
        <v>2</v>
      </c>
      <c r="H108" s="1867">
        <f t="shared" si="25"/>
        <v>60</v>
      </c>
      <c r="I108" s="40">
        <f t="shared" si="26"/>
        <v>30</v>
      </c>
      <c r="J108" s="40">
        <v>15</v>
      </c>
      <c r="K108" s="1868"/>
      <c r="L108" s="1868">
        <v>15</v>
      </c>
      <c r="M108" s="1884">
        <f t="shared" si="24"/>
        <v>30</v>
      </c>
      <c r="N108" s="1867">
        <v>2</v>
      </c>
      <c r="O108" s="1868"/>
      <c r="P108" s="1884"/>
      <c r="Q108" s="174"/>
      <c r="R108" s="1751"/>
      <c r="S108" s="1751"/>
      <c r="T108" s="1751"/>
      <c r="U108" s="1751"/>
      <c r="V108" s="1751"/>
      <c r="W108" s="1751"/>
      <c r="X108" s="1751"/>
      <c r="Y108" s="1751"/>
      <c r="Z108" s="1751"/>
      <c r="AA108" s="1751"/>
      <c r="AB108" s="1751"/>
      <c r="AC108" s="1751"/>
      <c r="AD108" s="1751"/>
      <c r="AE108" s="1751"/>
      <c r="AF108" s="1751"/>
      <c r="AG108" s="1751"/>
      <c r="AH108" s="1751"/>
      <c r="AI108" s="1751"/>
      <c r="AJ108" s="1751"/>
      <c r="AK108" s="1751"/>
      <c r="AL108" s="1751"/>
      <c r="AM108" s="1751"/>
      <c r="AN108" s="1751"/>
      <c r="AO108" s="1751"/>
      <c r="AP108" s="1751"/>
      <c r="AQ108" s="1751"/>
      <c r="AR108" s="1751"/>
      <c r="AS108" s="1751"/>
      <c r="AT108" s="1751"/>
      <c r="AU108" s="1751"/>
      <c r="AV108" s="1752"/>
      <c r="AW108" s="1753"/>
    </row>
    <row r="109" spans="1:49" s="1754" customFormat="1" ht="38.25" customHeight="1" thickBot="1" x14ac:dyDescent="0.25">
      <c r="A109" s="129" t="s">
        <v>472</v>
      </c>
      <c r="B109" s="278" t="s">
        <v>313</v>
      </c>
      <c r="C109" s="1867" t="s">
        <v>360</v>
      </c>
      <c r="D109" s="1868"/>
      <c r="E109" s="1868"/>
      <c r="F109" s="12"/>
      <c r="G109" s="1825">
        <v>2</v>
      </c>
      <c r="H109" s="1867">
        <f t="shared" si="25"/>
        <v>60</v>
      </c>
      <c r="I109" s="40">
        <f t="shared" si="26"/>
        <v>30</v>
      </c>
      <c r="J109" s="40">
        <v>20</v>
      </c>
      <c r="K109" s="1868"/>
      <c r="L109" s="1868">
        <v>10</v>
      </c>
      <c r="M109" s="1884">
        <f t="shared" si="24"/>
        <v>30</v>
      </c>
      <c r="N109" s="1867"/>
      <c r="O109" s="1868">
        <v>3</v>
      </c>
      <c r="P109" s="1884"/>
      <c r="Q109" s="174"/>
      <c r="R109" s="1751"/>
      <c r="S109" s="1751"/>
      <c r="T109" s="1751"/>
      <c r="U109" s="1751"/>
      <c r="V109" s="1751"/>
      <c r="W109" s="1751"/>
      <c r="X109" s="1751"/>
      <c r="Y109" s="1751"/>
      <c r="Z109" s="1751"/>
      <c r="AA109" s="1751"/>
      <c r="AB109" s="1751"/>
      <c r="AC109" s="1751"/>
      <c r="AD109" s="1751"/>
      <c r="AE109" s="1751"/>
      <c r="AF109" s="1751"/>
      <c r="AG109" s="1751"/>
      <c r="AH109" s="1751"/>
      <c r="AI109" s="1751"/>
      <c r="AJ109" s="1751"/>
      <c r="AK109" s="1751"/>
      <c r="AL109" s="1751"/>
      <c r="AM109" s="1751"/>
      <c r="AN109" s="1751"/>
      <c r="AO109" s="1751"/>
      <c r="AP109" s="1751"/>
      <c r="AQ109" s="1751"/>
      <c r="AR109" s="1751"/>
      <c r="AS109" s="1751"/>
      <c r="AT109" s="1751"/>
      <c r="AU109" s="1751"/>
      <c r="AV109" s="1752"/>
      <c r="AW109" s="1753"/>
    </row>
    <row r="110" spans="1:49" s="1754" customFormat="1" ht="33.75" customHeight="1" thickBot="1" x14ac:dyDescent="0.25">
      <c r="A110" s="129" t="s">
        <v>473</v>
      </c>
      <c r="B110" s="278" t="s">
        <v>441</v>
      </c>
      <c r="C110" s="1867"/>
      <c r="D110" s="1868"/>
      <c r="E110" s="1868"/>
      <c r="F110" s="12" t="s">
        <v>361</v>
      </c>
      <c r="G110" s="566">
        <v>1.5</v>
      </c>
      <c r="H110" s="213">
        <f t="shared" si="25"/>
        <v>45</v>
      </c>
      <c r="I110" s="40">
        <f>J110+K110+L110</f>
        <v>18</v>
      </c>
      <c r="J110" s="40"/>
      <c r="K110" s="1868"/>
      <c r="L110" s="1868">
        <v>18</v>
      </c>
      <c r="M110" s="1884">
        <f t="shared" si="24"/>
        <v>27</v>
      </c>
      <c r="N110" s="1867"/>
      <c r="O110" s="1868"/>
      <c r="P110" s="1884">
        <v>2</v>
      </c>
      <c r="Q110" s="174"/>
      <c r="R110" s="1751"/>
      <c r="S110" s="1751"/>
      <c r="T110" s="1751"/>
      <c r="U110" s="1751"/>
      <c r="V110" s="1751"/>
      <c r="W110" s="1751"/>
      <c r="X110" s="1751"/>
      <c r="Y110" s="1751"/>
      <c r="Z110" s="1751"/>
      <c r="AA110" s="1751"/>
      <c r="AB110" s="1751"/>
      <c r="AC110" s="1751"/>
      <c r="AD110" s="1751"/>
      <c r="AE110" s="1751"/>
      <c r="AF110" s="1751"/>
      <c r="AG110" s="1751"/>
      <c r="AH110" s="1751"/>
      <c r="AI110" s="1751"/>
      <c r="AJ110" s="1751"/>
      <c r="AK110" s="1751"/>
      <c r="AL110" s="1751"/>
      <c r="AM110" s="1751"/>
      <c r="AN110" s="1751"/>
      <c r="AO110" s="1751"/>
      <c r="AP110" s="1751"/>
      <c r="AQ110" s="1751"/>
      <c r="AR110" s="1751"/>
      <c r="AS110" s="1751"/>
      <c r="AT110" s="1751"/>
      <c r="AU110" s="1751"/>
      <c r="AV110" s="1752"/>
      <c r="AW110" s="1753"/>
    </row>
    <row r="111" spans="1:49" s="1754" customFormat="1" ht="25.5" customHeight="1" thickBot="1" x14ac:dyDescent="0.25">
      <c r="A111" s="129" t="s">
        <v>474</v>
      </c>
      <c r="B111" s="278" t="s">
        <v>146</v>
      </c>
      <c r="C111" s="1867"/>
      <c r="D111" s="1868" t="s">
        <v>361</v>
      </c>
      <c r="E111" s="1868"/>
      <c r="F111" s="1690"/>
      <c r="G111" s="1839">
        <v>3</v>
      </c>
      <c r="H111" s="1671">
        <f t="shared" si="25"/>
        <v>90</v>
      </c>
      <c r="I111" s="51">
        <f t="shared" si="26"/>
        <v>30</v>
      </c>
      <c r="J111" s="1672">
        <v>20</v>
      </c>
      <c r="K111" s="1672"/>
      <c r="L111" s="1672">
        <v>10</v>
      </c>
      <c r="M111" s="1653">
        <f t="shared" si="24"/>
        <v>60</v>
      </c>
      <c r="N111" s="1867"/>
      <c r="O111" s="1868"/>
      <c r="P111" s="1884">
        <v>4</v>
      </c>
      <c r="Q111" s="174"/>
      <c r="R111" s="1751"/>
      <c r="S111" s="1751"/>
      <c r="T111" s="1751"/>
      <c r="U111" s="1751"/>
      <c r="V111" s="1751"/>
      <c r="W111" s="1751"/>
      <c r="X111" s="1751"/>
      <c r="Y111" s="1751"/>
      <c r="Z111" s="1751"/>
      <c r="AA111" s="1751"/>
      <c r="AB111" s="1751"/>
      <c r="AC111" s="1751"/>
      <c r="AD111" s="1751"/>
      <c r="AE111" s="1751"/>
      <c r="AF111" s="1751"/>
      <c r="AG111" s="1751"/>
      <c r="AH111" s="1751"/>
      <c r="AI111" s="1751"/>
      <c r="AJ111" s="1751"/>
      <c r="AK111" s="1751"/>
      <c r="AL111" s="1751"/>
      <c r="AM111" s="1751"/>
      <c r="AN111" s="1751"/>
      <c r="AO111" s="1751"/>
      <c r="AP111" s="1751"/>
      <c r="AQ111" s="1751"/>
      <c r="AR111" s="1751"/>
      <c r="AS111" s="1751"/>
      <c r="AT111" s="1751"/>
      <c r="AU111" s="1751"/>
      <c r="AV111" s="1752"/>
      <c r="AW111" s="1753"/>
    </row>
    <row r="112" spans="1:49" s="1759" customFormat="1" ht="25.5" customHeight="1" thickBot="1" x14ac:dyDescent="0.25">
      <c r="A112" s="129" t="s">
        <v>475</v>
      </c>
      <c r="B112" s="682" t="s">
        <v>442</v>
      </c>
      <c r="C112" s="1867"/>
      <c r="D112" s="1868"/>
      <c r="E112" s="1868"/>
      <c r="F112" s="1690" t="s">
        <v>360</v>
      </c>
      <c r="G112" s="500">
        <v>2</v>
      </c>
      <c r="H112" s="1840">
        <f t="shared" si="25"/>
        <v>60</v>
      </c>
      <c r="I112" s="51">
        <f t="shared" si="26"/>
        <v>20</v>
      </c>
      <c r="J112" s="1841"/>
      <c r="K112" s="1841"/>
      <c r="L112" s="1841">
        <v>20</v>
      </c>
      <c r="M112" s="35">
        <f t="shared" si="24"/>
        <v>40</v>
      </c>
      <c r="N112" s="469"/>
      <c r="O112" s="196">
        <v>2</v>
      </c>
      <c r="P112" s="1703"/>
      <c r="Q112" s="78"/>
      <c r="R112" s="1760"/>
      <c r="S112" s="1760"/>
      <c r="T112" s="1760"/>
      <c r="U112" s="1760"/>
      <c r="V112" s="1760"/>
      <c r="W112" s="1760"/>
      <c r="X112" s="1760"/>
      <c r="Y112" s="1760"/>
      <c r="Z112" s="1760"/>
      <c r="AA112" s="1760"/>
      <c r="AB112" s="1760"/>
      <c r="AC112" s="1760"/>
      <c r="AD112" s="1760"/>
      <c r="AE112" s="1760"/>
      <c r="AF112" s="1760"/>
      <c r="AG112" s="1760"/>
      <c r="AH112" s="1760"/>
      <c r="AI112" s="1760"/>
      <c r="AJ112" s="1760"/>
      <c r="AK112" s="1760"/>
      <c r="AL112" s="1760"/>
      <c r="AM112" s="1760"/>
      <c r="AN112" s="1760"/>
      <c r="AO112" s="1760"/>
      <c r="AP112" s="1760"/>
      <c r="AQ112" s="1760"/>
      <c r="AR112" s="1760"/>
      <c r="AS112" s="1760"/>
      <c r="AT112" s="1760"/>
      <c r="AU112" s="1760"/>
      <c r="AV112" s="1761"/>
      <c r="AW112" s="1762"/>
    </row>
    <row r="113" spans="1:49" s="1754" customFormat="1" ht="20.25" customHeight="1" thickBot="1" x14ac:dyDescent="0.25">
      <c r="A113" s="194" t="s">
        <v>476</v>
      </c>
      <c r="B113" s="682" t="s">
        <v>148</v>
      </c>
      <c r="C113" s="469" t="s">
        <v>360</v>
      </c>
      <c r="D113" s="196"/>
      <c r="E113" s="196"/>
      <c r="F113" s="1830"/>
      <c r="G113" s="595">
        <v>3</v>
      </c>
      <c r="H113" s="1711">
        <f>G113*30</f>
        <v>90</v>
      </c>
      <c r="I113" s="52">
        <f t="shared" si="26"/>
        <v>30</v>
      </c>
      <c r="J113" s="52">
        <v>20</v>
      </c>
      <c r="K113" s="1699">
        <v>10</v>
      </c>
      <c r="L113" s="1699"/>
      <c r="M113" s="1712">
        <f>H113-I113</f>
        <v>60</v>
      </c>
      <c r="N113" s="1875"/>
      <c r="O113" s="196">
        <v>3</v>
      </c>
      <c r="P113" s="33"/>
      <c r="Q113" s="1836"/>
      <c r="R113" s="1751"/>
      <c r="S113" s="1751"/>
      <c r="T113" s="1751"/>
      <c r="U113" s="1751"/>
      <c r="V113" s="1751"/>
      <c r="W113" s="1751"/>
      <c r="X113" s="1751"/>
      <c r="Y113" s="1751"/>
      <c r="Z113" s="1751"/>
      <c r="AA113" s="1751"/>
      <c r="AB113" s="1751"/>
      <c r="AC113" s="1751"/>
      <c r="AD113" s="1751"/>
      <c r="AE113" s="1751"/>
      <c r="AF113" s="1751"/>
      <c r="AG113" s="1751"/>
      <c r="AH113" s="1751"/>
      <c r="AI113" s="1751"/>
      <c r="AJ113" s="1751"/>
      <c r="AK113" s="1751"/>
      <c r="AL113" s="1751"/>
      <c r="AM113" s="1751"/>
      <c r="AN113" s="1751"/>
      <c r="AO113" s="1751"/>
      <c r="AP113" s="1751"/>
      <c r="AQ113" s="1751"/>
      <c r="AR113" s="1751"/>
      <c r="AS113" s="1751"/>
      <c r="AT113" s="1751"/>
      <c r="AU113" s="1751"/>
      <c r="AV113" s="1752"/>
      <c r="AW113" s="1753"/>
    </row>
    <row r="114" spans="1:49" s="817" customFormat="1" ht="20.25" customHeight="1" thickBot="1" x14ac:dyDescent="0.25">
      <c r="A114" s="2169" t="s">
        <v>405</v>
      </c>
      <c r="B114" s="2171"/>
      <c r="C114" s="479"/>
      <c r="D114" s="523"/>
      <c r="E114" s="523"/>
      <c r="F114" s="726"/>
      <c r="G114" s="596">
        <f t="shared" ref="G114:M114" si="27">G99+G102+G103+G104+G107+G111+G112+G113</f>
        <v>28.5</v>
      </c>
      <c r="H114" s="1705">
        <f t="shared" si="27"/>
        <v>855</v>
      </c>
      <c r="I114" s="1705">
        <f t="shared" si="27"/>
        <v>311</v>
      </c>
      <c r="J114" s="1705">
        <f t="shared" si="27"/>
        <v>135</v>
      </c>
      <c r="K114" s="1705">
        <f t="shared" si="27"/>
        <v>50</v>
      </c>
      <c r="L114" s="1705">
        <f t="shared" si="27"/>
        <v>126</v>
      </c>
      <c r="M114" s="2450">
        <f t="shared" si="27"/>
        <v>544</v>
      </c>
      <c r="N114" s="712">
        <f>SUM(N99:N113)</f>
        <v>7</v>
      </c>
      <c r="O114" s="1705">
        <f>SUM(O99:O113)</f>
        <v>10</v>
      </c>
      <c r="P114" s="2450">
        <f>SUM(P99:P113)</f>
        <v>12</v>
      </c>
      <c r="Q114" s="1837"/>
      <c r="R114" s="1745"/>
      <c r="S114" s="1745"/>
      <c r="T114" s="1745"/>
      <c r="U114" s="1745"/>
      <c r="V114" s="1745">
        <f>30*G114</f>
        <v>855</v>
      </c>
      <c r="W114" s="1745"/>
      <c r="X114" s="1745"/>
      <c r="Y114" s="1745"/>
      <c r="Z114" s="1745"/>
      <c r="AA114" s="1745"/>
      <c r="AB114" s="1745"/>
      <c r="AC114" s="1745"/>
      <c r="AD114" s="1745"/>
      <c r="AE114" s="1745"/>
      <c r="AF114" s="1745"/>
      <c r="AG114" s="1745"/>
      <c r="AH114" s="1745"/>
      <c r="AI114" s="1745"/>
      <c r="AJ114" s="1745"/>
      <c r="AK114" s="1745"/>
      <c r="AL114" s="1745"/>
      <c r="AM114" s="1745"/>
      <c r="AN114" s="1745"/>
      <c r="AO114" s="1745"/>
      <c r="AP114" s="1745"/>
      <c r="AQ114" s="1745"/>
      <c r="AR114" s="1745"/>
      <c r="AS114" s="1745"/>
      <c r="AT114" s="1745"/>
      <c r="AU114" s="1745"/>
      <c r="AV114" s="1746"/>
      <c r="AW114" s="1747"/>
    </row>
    <row r="115" spans="1:49" ht="20.25" customHeight="1" thickBot="1" x14ac:dyDescent="0.25">
      <c r="A115" s="2125" t="s">
        <v>477</v>
      </c>
      <c r="B115" s="2126"/>
      <c r="C115" s="2126"/>
      <c r="D115" s="2126"/>
      <c r="E115" s="2126"/>
      <c r="F115" s="2126"/>
      <c r="G115" s="2126"/>
      <c r="H115" s="2126"/>
      <c r="I115" s="2126"/>
      <c r="J115" s="2126"/>
      <c r="K115" s="2126"/>
      <c r="L115" s="2126"/>
      <c r="M115" s="2126"/>
      <c r="N115" s="2126"/>
      <c r="O115" s="2126"/>
      <c r="P115" s="2126"/>
      <c r="Q115" s="2127"/>
      <c r="R115" s="1598"/>
      <c r="S115" s="1598"/>
      <c r="T115" s="1598"/>
      <c r="U115" s="1598"/>
      <c r="V115" s="1598"/>
      <c r="W115" s="1598"/>
      <c r="X115" s="1598"/>
      <c r="Y115" s="1598"/>
      <c r="Z115" s="1598"/>
      <c r="AA115" s="1598"/>
      <c r="AB115" s="1598"/>
      <c r="AC115" s="1598"/>
      <c r="AD115" s="1598"/>
      <c r="AE115" s="1598"/>
      <c r="AF115" s="1598"/>
      <c r="AG115" s="1598"/>
      <c r="AH115" s="1598"/>
      <c r="AI115" s="1598"/>
      <c r="AJ115" s="1598"/>
      <c r="AK115" s="1598"/>
      <c r="AL115" s="1598"/>
      <c r="AM115" s="1598"/>
      <c r="AN115" s="1598"/>
      <c r="AO115" s="1598"/>
      <c r="AP115" s="1598"/>
      <c r="AQ115" s="1598"/>
      <c r="AR115" s="1598"/>
      <c r="AS115" s="1598"/>
      <c r="AT115" s="1598"/>
      <c r="AU115" s="1598"/>
      <c r="AV115" s="1569"/>
      <c r="AW115" s="1570"/>
    </row>
    <row r="116" spans="1:49" s="1754" customFormat="1" ht="20.25" customHeight="1" thickBot="1" x14ac:dyDescent="0.25">
      <c r="A116" s="1838" t="s">
        <v>478</v>
      </c>
      <c r="B116" s="2451" t="s">
        <v>171</v>
      </c>
      <c r="C116" s="1865">
        <v>1</v>
      </c>
      <c r="D116" s="1865"/>
      <c r="E116" s="1865"/>
      <c r="F116" s="2452"/>
      <c r="G116" s="451">
        <v>3</v>
      </c>
      <c r="H116" s="1708">
        <f>G116*30</f>
        <v>90</v>
      </c>
      <c r="I116" s="699">
        <f>J116+K116+L116</f>
        <v>30</v>
      </c>
      <c r="J116" s="2453">
        <v>20</v>
      </c>
      <c r="K116" s="2453"/>
      <c r="L116" s="2453">
        <v>10</v>
      </c>
      <c r="M116" s="2454">
        <f>H116-I116</f>
        <v>60</v>
      </c>
      <c r="N116" s="260">
        <v>2</v>
      </c>
      <c r="O116" s="4"/>
      <c r="P116" s="2455"/>
      <c r="Q116" s="173"/>
      <c r="R116" s="1751"/>
      <c r="S116" s="1751"/>
      <c r="T116" s="1751"/>
      <c r="U116" s="1751"/>
      <c r="V116" s="1751"/>
      <c r="W116" s="1751"/>
      <c r="X116" s="1751"/>
      <c r="Y116" s="1751"/>
      <c r="Z116" s="1751"/>
      <c r="AA116" s="1751"/>
      <c r="AB116" s="1751"/>
      <c r="AC116" s="1751"/>
      <c r="AD116" s="1751"/>
      <c r="AE116" s="1751"/>
      <c r="AF116" s="1751"/>
      <c r="AG116" s="1751"/>
      <c r="AH116" s="1751"/>
      <c r="AI116" s="1751"/>
      <c r="AJ116" s="1751"/>
      <c r="AK116" s="1751"/>
      <c r="AL116" s="1751"/>
      <c r="AM116" s="1751"/>
      <c r="AN116" s="1751"/>
      <c r="AO116" s="1751"/>
      <c r="AP116" s="1751"/>
      <c r="AQ116" s="1751"/>
      <c r="AR116" s="1751"/>
      <c r="AS116" s="1751"/>
      <c r="AT116" s="1751"/>
      <c r="AU116" s="1751"/>
      <c r="AV116" s="1752"/>
      <c r="AW116" s="1753"/>
    </row>
    <row r="117" spans="1:49" s="1754" customFormat="1" ht="20.25" customHeight="1" thickBot="1" x14ac:dyDescent="0.25">
      <c r="A117" s="1827" t="s">
        <v>479</v>
      </c>
      <c r="B117" s="1828" t="s">
        <v>157</v>
      </c>
      <c r="C117" s="1868"/>
      <c r="D117" s="1868">
        <v>1</v>
      </c>
      <c r="E117" s="1868"/>
      <c r="F117" s="2456"/>
      <c r="G117" s="500">
        <v>3</v>
      </c>
      <c r="H117" s="1708">
        <f>G117*30</f>
        <v>90</v>
      </c>
      <c r="I117" s="699">
        <f t="shared" ref="I117:I119" si="28">J117+K117+L117</f>
        <v>30</v>
      </c>
      <c r="J117" s="51">
        <v>20</v>
      </c>
      <c r="K117" s="2457"/>
      <c r="L117" s="1888">
        <v>10</v>
      </c>
      <c r="M117" s="2454">
        <f t="shared" ref="M117" si="29">H117-I117</f>
        <v>60</v>
      </c>
      <c r="N117" s="1867">
        <v>2</v>
      </c>
      <c r="O117" s="1868"/>
      <c r="P117" s="617"/>
      <c r="Q117" s="738"/>
      <c r="R117" s="1751"/>
      <c r="S117" s="1751"/>
      <c r="T117" s="1751"/>
      <c r="U117" s="1751"/>
      <c r="V117" s="1751"/>
      <c r="W117" s="1751"/>
      <c r="X117" s="1751"/>
      <c r="Y117" s="1751"/>
      <c r="Z117" s="1751"/>
      <c r="AA117" s="1751"/>
      <c r="AB117" s="1751"/>
      <c r="AC117" s="1751"/>
      <c r="AD117" s="1751"/>
      <c r="AE117" s="1751"/>
      <c r="AF117" s="1751"/>
      <c r="AG117" s="1751"/>
      <c r="AH117" s="1751"/>
      <c r="AI117" s="1751"/>
      <c r="AJ117" s="1751"/>
      <c r="AK117" s="1751"/>
      <c r="AL117" s="1751"/>
      <c r="AM117" s="1751"/>
      <c r="AN117" s="1751"/>
      <c r="AO117" s="1751"/>
      <c r="AP117" s="1751"/>
      <c r="AQ117" s="1751"/>
      <c r="AR117" s="1751"/>
      <c r="AS117" s="1751"/>
      <c r="AT117" s="1751"/>
      <c r="AU117" s="1751"/>
      <c r="AV117" s="1752"/>
      <c r="AW117" s="1753"/>
    </row>
    <row r="118" spans="1:49" s="1754" customFormat="1" ht="20.25" customHeight="1" thickBot="1" x14ac:dyDescent="0.25">
      <c r="A118" s="1827" t="s">
        <v>480</v>
      </c>
      <c r="B118" s="1826" t="s">
        <v>151</v>
      </c>
      <c r="C118" s="1868" t="s">
        <v>360</v>
      </c>
      <c r="D118" s="1868"/>
      <c r="E118" s="1868"/>
      <c r="F118" s="2458"/>
      <c r="G118" s="500">
        <v>3</v>
      </c>
      <c r="H118" s="1708">
        <f>G118*30</f>
        <v>90</v>
      </c>
      <c r="I118" s="699">
        <f t="shared" si="28"/>
        <v>30</v>
      </c>
      <c r="J118" s="51">
        <v>20</v>
      </c>
      <c r="K118" s="2457"/>
      <c r="L118" s="1888">
        <v>10</v>
      </c>
      <c r="M118" s="2454">
        <f>H118-I118</f>
        <v>60</v>
      </c>
      <c r="N118" s="1867"/>
      <c r="O118" s="1868">
        <v>3</v>
      </c>
      <c r="P118" s="617"/>
      <c r="Q118" s="174"/>
      <c r="R118" s="1751"/>
      <c r="S118" s="1751"/>
      <c r="T118" s="1751"/>
      <c r="U118" s="1751"/>
      <c r="V118" s="1751"/>
      <c r="W118" s="1751"/>
      <c r="X118" s="1751"/>
      <c r="Y118" s="1751"/>
      <c r="Z118" s="1751"/>
      <c r="AA118" s="1751"/>
      <c r="AB118" s="1751"/>
      <c r="AC118" s="1751"/>
      <c r="AD118" s="1751"/>
      <c r="AE118" s="1751"/>
      <c r="AF118" s="1751"/>
      <c r="AG118" s="1751"/>
      <c r="AH118" s="1751"/>
      <c r="AI118" s="1751"/>
      <c r="AJ118" s="1751"/>
      <c r="AK118" s="1751"/>
      <c r="AL118" s="1751"/>
      <c r="AM118" s="1751"/>
      <c r="AN118" s="1751"/>
      <c r="AO118" s="1751"/>
      <c r="AP118" s="1751"/>
      <c r="AQ118" s="1751"/>
      <c r="AR118" s="1751"/>
      <c r="AS118" s="1751"/>
      <c r="AT118" s="1751"/>
      <c r="AU118" s="1751"/>
      <c r="AV118" s="1752"/>
      <c r="AW118" s="1753"/>
    </row>
    <row r="119" spans="1:49" s="1754" customFormat="1" ht="20.25" customHeight="1" thickBot="1" x14ac:dyDescent="0.25">
      <c r="A119" s="1842" t="s">
        <v>481</v>
      </c>
      <c r="B119" s="1843" t="s">
        <v>155</v>
      </c>
      <c r="C119" s="196"/>
      <c r="D119" s="196" t="s">
        <v>360</v>
      </c>
      <c r="E119" s="196"/>
      <c r="F119" s="2459"/>
      <c r="G119" s="506">
        <v>3</v>
      </c>
      <c r="H119" s="1840">
        <f>G119*30</f>
        <v>90</v>
      </c>
      <c r="I119" s="2460">
        <f t="shared" si="28"/>
        <v>30</v>
      </c>
      <c r="J119" s="1841">
        <v>20</v>
      </c>
      <c r="K119" s="1841"/>
      <c r="L119" s="1841">
        <v>10</v>
      </c>
      <c r="M119" s="1780">
        <f t="shared" ref="M119" si="30">H119-I119</f>
        <v>60</v>
      </c>
      <c r="N119" s="1875"/>
      <c r="O119" s="1876">
        <v>3</v>
      </c>
      <c r="P119" s="33"/>
      <c r="Q119" s="1836"/>
      <c r="R119" s="1751"/>
      <c r="S119" s="1751"/>
      <c r="T119" s="1751"/>
      <c r="U119" s="1751"/>
      <c r="V119" s="1751"/>
      <c r="W119" s="1751"/>
      <c r="X119" s="1751"/>
      <c r="Y119" s="1751"/>
      <c r="Z119" s="1751"/>
      <c r="AA119" s="1751"/>
      <c r="AB119" s="1751"/>
      <c r="AC119" s="1751"/>
      <c r="AD119" s="1751"/>
      <c r="AE119" s="1751"/>
      <c r="AF119" s="1751"/>
      <c r="AG119" s="1751"/>
      <c r="AH119" s="1751"/>
      <c r="AI119" s="1751"/>
      <c r="AJ119" s="1751"/>
      <c r="AK119" s="1751"/>
      <c r="AL119" s="1751"/>
      <c r="AM119" s="1751"/>
      <c r="AN119" s="1751"/>
      <c r="AO119" s="1751"/>
      <c r="AP119" s="1751"/>
      <c r="AQ119" s="1751"/>
      <c r="AR119" s="1751"/>
      <c r="AS119" s="1751"/>
      <c r="AT119" s="1751"/>
      <c r="AU119" s="1751"/>
      <c r="AV119" s="1752"/>
      <c r="AW119" s="1753"/>
    </row>
    <row r="120" spans="1:49" ht="20.25" customHeight="1" thickBot="1" x14ac:dyDescent="0.25">
      <c r="A120" s="2180" t="s">
        <v>482</v>
      </c>
      <c r="B120" s="2181"/>
      <c r="C120" s="523"/>
      <c r="D120" s="523"/>
      <c r="E120" s="523"/>
      <c r="F120" s="1625"/>
      <c r="G120" s="1676">
        <f>G116+G117+G118+G119</f>
        <v>12</v>
      </c>
      <c r="H120" s="712">
        <f>H116+H117+H118+H119</f>
        <v>360</v>
      </c>
      <c r="I120" s="591">
        <f>I116+I117+I118+I119</f>
        <v>120</v>
      </c>
      <c r="J120" s="591">
        <f t="shared" ref="J120:M120" si="31">J116+J117+J118+J119</f>
        <v>80</v>
      </c>
      <c r="K120" s="591"/>
      <c r="L120" s="591">
        <f t="shared" si="31"/>
        <v>40</v>
      </c>
      <c r="M120" s="591">
        <f t="shared" si="31"/>
        <v>240</v>
      </c>
      <c r="N120" s="14">
        <f>SUM(N116:N119)</f>
        <v>4</v>
      </c>
      <c r="O120" s="15">
        <f>SUM(O116:O119)</f>
        <v>6</v>
      </c>
      <c r="P120" s="726"/>
      <c r="Q120" s="2461"/>
      <c r="R120" s="1598"/>
      <c r="S120" s="1598"/>
      <c r="T120" s="1598"/>
      <c r="U120" s="1598"/>
      <c r="V120" s="1598"/>
      <c r="W120" s="1598"/>
      <c r="X120" s="1598"/>
      <c r="Y120" s="1598"/>
      <c r="Z120" s="1598"/>
      <c r="AA120" s="1598"/>
      <c r="AB120" s="1598"/>
      <c r="AC120" s="1598"/>
      <c r="AD120" s="1598"/>
      <c r="AE120" s="1598"/>
      <c r="AF120" s="1598"/>
      <c r="AG120" s="1598"/>
      <c r="AH120" s="1598"/>
      <c r="AI120" s="1598"/>
      <c r="AJ120" s="1598"/>
      <c r="AK120" s="1598"/>
      <c r="AL120" s="1598"/>
      <c r="AM120" s="1598"/>
      <c r="AN120" s="1598"/>
      <c r="AO120" s="1598"/>
      <c r="AP120" s="1598"/>
      <c r="AQ120" s="1598"/>
      <c r="AR120" s="1598"/>
      <c r="AS120" s="1598"/>
      <c r="AT120" s="1598"/>
      <c r="AU120" s="1598"/>
      <c r="AV120" s="1569"/>
      <c r="AW120" s="1570"/>
    </row>
    <row r="121" spans="1:49" ht="20.25" customHeight="1" thickBot="1" x14ac:dyDescent="0.25">
      <c r="A121" s="2125" t="s">
        <v>483</v>
      </c>
      <c r="B121" s="2126"/>
      <c r="C121" s="2126"/>
      <c r="D121" s="2126"/>
      <c r="E121" s="2126"/>
      <c r="F121" s="2126"/>
      <c r="G121" s="2126"/>
      <c r="H121" s="2126"/>
      <c r="I121" s="2126"/>
      <c r="J121" s="2126"/>
      <c r="K121" s="2126"/>
      <c r="L121" s="2126"/>
      <c r="M121" s="2126"/>
      <c r="N121" s="2126"/>
      <c r="O121" s="2126"/>
      <c r="P121" s="2126"/>
      <c r="Q121" s="2127"/>
      <c r="R121" s="1598"/>
      <c r="S121" s="1598"/>
      <c r="T121" s="1598"/>
      <c r="U121" s="1598"/>
      <c r="V121" s="1598"/>
      <c r="W121" s="1598"/>
      <c r="X121" s="1598"/>
      <c r="Y121" s="1598"/>
      <c r="Z121" s="1598"/>
      <c r="AA121" s="1598"/>
      <c r="AB121" s="1598"/>
      <c r="AC121" s="1598"/>
      <c r="AD121" s="1598"/>
      <c r="AE121" s="1598"/>
      <c r="AF121" s="1598"/>
      <c r="AG121" s="1598"/>
      <c r="AH121" s="1598"/>
      <c r="AI121" s="1598"/>
      <c r="AJ121" s="1598"/>
      <c r="AK121" s="1598"/>
      <c r="AL121" s="1598"/>
      <c r="AM121" s="1598"/>
      <c r="AN121" s="1598"/>
      <c r="AO121" s="1598"/>
      <c r="AP121" s="1598"/>
      <c r="AQ121" s="1598"/>
      <c r="AR121" s="1598"/>
      <c r="AS121" s="1598"/>
      <c r="AT121" s="1598"/>
      <c r="AU121" s="1598"/>
      <c r="AV121" s="1569"/>
      <c r="AW121" s="1570"/>
    </row>
    <row r="122" spans="1:49" ht="20.25" customHeight="1" thickBot="1" x14ac:dyDescent="0.25">
      <c r="A122" s="156" t="s">
        <v>188</v>
      </c>
      <c r="B122" s="1692" t="s">
        <v>317</v>
      </c>
      <c r="C122" s="260" t="s">
        <v>360</v>
      </c>
      <c r="D122" s="4"/>
      <c r="E122" s="4"/>
      <c r="F122" s="268"/>
      <c r="G122" s="1693">
        <v>3</v>
      </c>
      <c r="H122" s="1677">
        <f>G122*30</f>
        <v>90</v>
      </c>
      <c r="I122" s="170">
        <f>J122+K122+L122</f>
        <v>30</v>
      </c>
      <c r="J122" s="170">
        <v>20</v>
      </c>
      <c r="K122" s="170"/>
      <c r="L122" s="170">
        <v>10</v>
      </c>
      <c r="M122" s="723">
        <f>H122-I122</f>
        <v>60</v>
      </c>
      <c r="N122" s="11"/>
      <c r="O122" s="44">
        <v>3</v>
      </c>
      <c r="P122" s="455"/>
      <c r="Q122" s="1691"/>
      <c r="R122" s="1598"/>
      <c r="S122" s="1598"/>
      <c r="T122" s="1598"/>
      <c r="U122" s="1598"/>
      <c r="V122" s="1598" t="s">
        <v>431</v>
      </c>
      <c r="W122" s="1598"/>
      <c r="X122" s="1598"/>
      <c r="Y122" s="1598"/>
      <c r="Z122" s="1598"/>
      <c r="AA122" s="1598"/>
      <c r="AB122" s="1598"/>
      <c r="AC122" s="1598"/>
      <c r="AD122" s="1598"/>
      <c r="AE122" s="1598"/>
      <c r="AF122" s="1598"/>
      <c r="AG122" s="1598"/>
      <c r="AH122" s="1598"/>
      <c r="AI122" s="1598"/>
      <c r="AJ122" s="1598"/>
      <c r="AK122" s="1598"/>
      <c r="AL122" s="1598"/>
      <c r="AM122" s="1598"/>
      <c r="AN122" s="1598"/>
      <c r="AO122" s="1598"/>
      <c r="AP122" s="1598"/>
      <c r="AQ122" s="1598"/>
      <c r="AR122" s="1598"/>
      <c r="AS122" s="1598"/>
      <c r="AT122" s="1598"/>
      <c r="AU122" s="1598"/>
      <c r="AV122" s="1569"/>
      <c r="AW122" s="1570"/>
    </row>
    <row r="123" spans="1:49" ht="20.25" customHeight="1" thickBot="1" x14ac:dyDescent="0.25">
      <c r="A123" s="194" t="s">
        <v>189</v>
      </c>
      <c r="B123" s="295" t="s">
        <v>163</v>
      </c>
      <c r="C123" s="1694"/>
      <c r="D123" s="1695">
        <v>1</v>
      </c>
      <c r="E123" s="1695"/>
      <c r="F123" s="1696"/>
      <c r="G123" s="1697">
        <v>3</v>
      </c>
      <c r="H123" s="1698">
        <f>G123*30</f>
        <v>90</v>
      </c>
      <c r="I123" s="704">
        <f>J123+K123+L123</f>
        <v>30</v>
      </c>
      <c r="J123" s="52">
        <v>20</v>
      </c>
      <c r="K123" s="1699"/>
      <c r="L123" s="1699">
        <v>10</v>
      </c>
      <c r="M123" s="1700">
        <f>H123-I123</f>
        <v>60</v>
      </c>
      <c r="N123" s="1694">
        <v>2</v>
      </c>
      <c r="O123" s="1695"/>
      <c r="P123" s="1701"/>
      <c r="Q123" s="78"/>
      <c r="R123" s="1598"/>
      <c r="S123" s="1598"/>
      <c r="T123" s="1598"/>
      <c r="U123" s="1598"/>
      <c r="V123" s="1598"/>
      <c r="W123" s="1598"/>
      <c r="X123" s="1598"/>
      <c r="Y123" s="1598"/>
      <c r="Z123" s="1598"/>
      <c r="AA123" s="1598"/>
      <c r="AB123" s="1598"/>
      <c r="AC123" s="1598"/>
      <c r="AD123" s="1598"/>
      <c r="AE123" s="1598"/>
      <c r="AF123" s="1598"/>
      <c r="AG123" s="1598"/>
      <c r="AH123" s="1598"/>
      <c r="AI123" s="1598"/>
      <c r="AJ123" s="1598"/>
      <c r="AK123" s="1598"/>
      <c r="AL123" s="1598"/>
      <c r="AM123" s="1598"/>
      <c r="AN123" s="1598"/>
      <c r="AO123" s="1598"/>
      <c r="AP123" s="1598"/>
      <c r="AQ123" s="1598"/>
      <c r="AR123" s="1598"/>
      <c r="AS123" s="1598"/>
      <c r="AT123" s="1598"/>
      <c r="AU123" s="1598"/>
      <c r="AV123" s="1569"/>
      <c r="AW123" s="1570"/>
    </row>
    <row r="124" spans="1:49" ht="20.25" customHeight="1" thickBot="1" x14ac:dyDescent="0.25">
      <c r="A124" s="129" t="s">
        <v>190</v>
      </c>
      <c r="B124" s="216" t="s">
        <v>161</v>
      </c>
      <c r="C124" s="1867"/>
      <c r="D124" s="1868" t="s">
        <v>360</v>
      </c>
      <c r="E124" s="1868"/>
      <c r="F124" s="1690"/>
      <c r="G124" s="622">
        <v>3</v>
      </c>
      <c r="H124" s="1652">
        <f>G124*30</f>
        <v>90</v>
      </c>
      <c r="I124" s="36">
        <f>J124+K124+L124</f>
        <v>30</v>
      </c>
      <c r="J124" s="51">
        <v>20</v>
      </c>
      <c r="K124" s="1888"/>
      <c r="L124" s="1888">
        <v>10</v>
      </c>
      <c r="M124" s="1653">
        <f>H124-I124</f>
        <v>60</v>
      </c>
      <c r="N124" s="1867"/>
      <c r="O124" s="1868">
        <v>3</v>
      </c>
      <c r="P124" s="1884"/>
      <c r="Q124" s="174"/>
      <c r="R124" s="1598"/>
      <c r="S124" s="1598"/>
      <c r="T124" s="1598"/>
      <c r="U124" s="1598"/>
      <c r="V124" s="1598"/>
      <c r="W124" s="1598"/>
      <c r="X124" s="1598"/>
      <c r="Y124" s="1598"/>
      <c r="Z124" s="1598"/>
      <c r="AA124" s="1598"/>
      <c r="AB124" s="1598"/>
      <c r="AC124" s="1598"/>
      <c r="AD124" s="1598"/>
      <c r="AE124" s="1598"/>
      <c r="AF124" s="1598"/>
      <c r="AG124" s="1598"/>
      <c r="AH124" s="1598"/>
      <c r="AI124" s="1598"/>
      <c r="AJ124" s="1598"/>
      <c r="AK124" s="1598"/>
      <c r="AL124" s="1598"/>
      <c r="AM124" s="1598"/>
      <c r="AN124" s="1598"/>
      <c r="AO124" s="1598"/>
      <c r="AP124" s="1598"/>
      <c r="AQ124" s="1598"/>
      <c r="AR124" s="1598"/>
      <c r="AS124" s="1598"/>
      <c r="AT124" s="1598"/>
      <c r="AU124" s="1598"/>
      <c r="AV124" s="1569"/>
      <c r="AW124" s="1570"/>
    </row>
    <row r="125" spans="1:49" ht="20.25" customHeight="1" thickBot="1" x14ac:dyDescent="0.25">
      <c r="A125" s="129" t="s">
        <v>191</v>
      </c>
      <c r="B125" s="1702" t="s">
        <v>160</v>
      </c>
      <c r="C125" s="469">
        <v>1</v>
      </c>
      <c r="D125" s="196"/>
      <c r="E125" s="196"/>
      <c r="F125" s="1703"/>
      <c r="G125" s="1651">
        <v>3</v>
      </c>
      <c r="H125" s="611">
        <f>G125*30</f>
        <v>90</v>
      </c>
      <c r="I125" s="51">
        <f>J125+K125+L125</f>
        <v>30</v>
      </c>
      <c r="J125" s="51">
        <v>20</v>
      </c>
      <c r="K125" s="51"/>
      <c r="L125" s="51">
        <v>10</v>
      </c>
      <c r="M125" s="34">
        <f>H125-I125</f>
        <v>60</v>
      </c>
      <c r="N125" s="476">
        <v>2</v>
      </c>
      <c r="O125" s="1674"/>
      <c r="P125" s="475"/>
      <c r="Q125" s="78"/>
      <c r="R125" s="1598"/>
      <c r="S125" s="1598"/>
      <c r="T125" s="1598"/>
      <c r="U125" s="1598"/>
      <c r="V125" s="1598"/>
      <c r="W125" s="1598"/>
      <c r="X125" s="1598"/>
      <c r="Y125" s="1598"/>
      <c r="Z125" s="1598"/>
      <c r="AA125" s="1598"/>
      <c r="AB125" s="1598"/>
      <c r="AC125" s="1598"/>
      <c r="AD125" s="1598"/>
      <c r="AE125" s="1598"/>
      <c r="AF125" s="1598"/>
      <c r="AG125" s="1598"/>
      <c r="AH125" s="1598"/>
      <c r="AI125" s="1598"/>
      <c r="AJ125" s="1598"/>
      <c r="AK125" s="1598"/>
      <c r="AL125" s="1598"/>
      <c r="AM125" s="1598"/>
      <c r="AN125" s="1598"/>
      <c r="AO125" s="1598"/>
      <c r="AP125" s="1598"/>
      <c r="AQ125" s="1598"/>
      <c r="AR125" s="1598"/>
      <c r="AS125" s="1598"/>
      <c r="AT125" s="1598"/>
      <c r="AU125" s="1598"/>
      <c r="AV125" s="1569"/>
      <c r="AW125" s="1570"/>
    </row>
    <row r="126" spans="1:49" ht="20.25" customHeight="1" thickBot="1" x14ac:dyDescent="0.25">
      <c r="A126" s="2160" t="s">
        <v>406</v>
      </c>
      <c r="B126" s="2161"/>
      <c r="C126" s="1704"/>
      <c r="D126" s="523"/>
      <c r="E126" s="523"/>
      <c r="F126" s="524"/>
      <c r="G126" s="596">
        <f>G122+G123+G124+G125</f>
        <v>12</v>
      </c>
      <c r="H126" s="1705">
        <f>H122+H123+H124+H125</f>
        <v>360</v>
      </c>
      <c r="I126" s="645">
        <f>I122+I123+I124+I125</f>
        <v>120</v>
      </c>
      <c r="J126" s="645">
        <f t="shared" ref="J126:M126" si="32">J122+J123+J124+J125</f>
        <v>80</v>
      </c>
      <c r="K126" s="645"/>
      <c r="L126" s="645">
        <f t="shared" si="32"/>
        <v>40</v>
      </c>
      <c r="M126" s="645">
        <f t="shared" si="32"/>
        <v>240</v>
      </c>
      <c r="N126" s="712">
        <f>SUM(N122:N125)</f>
        <v>4</v>
      </c>
      <c r="O126" s="645">
        <f>SUM(O122:O125)</f>
        <v>6</v>
      </c>
      <c r="P126" s="713"/>
      <c r="Q126" s="1570"/>
      <c r="R126" s="1598"/>
      <c r="S126" s="1598"/>
      <c r="T126" s="1598"/>
      <c r="U126" s="1598"/>
      <c r="V126" s="1598"/>
      <c r="W126" s="1598"/>
      <c r="X126" s="1598"/>
      <c r="Y126" s="1598"/>
      <c r="Z126" s="1598"/>
      <c r="AA126" s="1598"/>
      <c r="AB126" s="1598"/>
      <c r="AC126" s="1598"/>
      <c r="AD126" s="1598"/>
      <c r="AE126" s="1598"/>
      <c r="AF126" s="1598"/>
      <c r="AG126" s="1598"/>
      <c r="AH126" s="1598"/>
      <c r="AI126" s="1598"/>
      <c r="AJ126" s="1598"/>
      <c r="AK126" s="1598"/>
      <c r="AL126" s="1598"/>
      <c r="AM126" s="1598"/>
      <c r="AN126" s="1598"/>
      <c r="AO126" s="1598"/>
      <c r="AP126" s="1598"/>
      <c r="AQ126" s="1598"/>
      <c r="AR126" s="1598"/>
      <c r="AS126" s="1598"/>
      <c r="AT126" s="1598"/>
      <c r="AU126" s="1598"/>
      <c r="AV126" s="1569"/>
      <c r="AW126" s="1570"/>
    </row>
    <row r="127" spans="1:49" ht="45" customHeight="1" thickBot="1" x14ac:dyDescent="0.25">
      <c r="A127" s="2176" t="s">
        <v>484</v>
      </c>
      <c r="B127" s="2177"/>
      <c r="C127" s="2177"/>
      <c r="D127" s="2177"/>
      <c r="E127" s="2177"/>
      <c r="F127" s="2177"/>
      <c r="G127" s="2177"/>
      <c r="H127" s="2177"/>
      <c r="I127" s="2177"/>
      <c r="J127" s="2177"/>
      <c r="K127" s="2177"/>
      <c r="L127" s="2177"/>
      <c r="M127" s="2177"/>
      <c r="N127" s="2177"/>
      <c r="O127" s="2177"/>
      <c r="P127" s="2177"/>
      <c r="Q127" s="2178"/>
      <c r="R127" s="1598"/>
      <c r="S127" s="1598"/>
      <c r="T127" s="1598"/>
      <c r="U127" s="1598"/>
      <c r="V127" s="1598"/>
      <c r="W127" s="1598"/>
      <c r="X127" s="1598"/>
      <c r="Y127" s="1598"/>
      <c r="Z127" s="1598"/>
      <c r="AA127" s="1598"/>
      <c r="AB127" s="1598"/>
      <c r="AC127" s="1598"/>
      <c r="AD127" s="1598"/>
      <c r="AE127" s="1598"/>
      <c r="AF127" s="1598"/>
      <c r="AG127" s="1598"/>
      <c r="AH127" s="1598"/>
      <c r="AI127" s="1598"/>
      <c r="AJ127" s="1598"/>
      <c r="AK127" s="1598"/>
      <c r="AL127" s="1598"/>
      <c r="AM127" s="1598"/>
      <c r="AN127" s="1598"/>
      <c r="AO127" s="1598"/>
      <c r="AP127" s="1598"/>
      <c r="AQ127" s="1598"/>
      <c r="AR127" s="1598"/>
      <c r="AS127" s="1598"/>
      <c r="AT127" s="1598"/>
      <c r="AU127" s="1598"/>
      <c r="AV127" s="1569"/>
      <c r="AW127" s="1570"/>
    </row>
    <row r="128" spans="1:49" ht="20.25" customHeight="1" thickBot="1" x14ac:dyDescent="0.25">
      <c r="A128" s="37" t="s">
        <v>205</v>
      </c>
      <c r="B128" s="214" t="s">
        <v>174</v>
      </c>
      <c r="C128" s="260" t="s">
        <v>361</v>
      </c>
      <c r="D128" s="4"/>
      <c r="E128" s="4"/>
      <c r="F128" s="1798"/>
      <c r="G128" s="451">
        <v>6</v>
      </c>
      <c r="H128" s="1706">
        <f t="shared" ref="H128:H134" si="33">G128*30</f>
        <v>180</v>
      </c>
      <c r="I128" s="1641">
        <f>J128+K128+L128</f>
        <v>60</v>
      </c>
      <c r="J128" s="1641">
        <v>30</v>
      </c>
      <c r="K128" s="1641">
        <v>10</v>
      </c>
      <c r="L128" s="1641">
        <v>20</v>
      </c>
      <c r="M128" s="1707">
        <f t="shared" ref="M128:M134" si="34">H128-I128</f>
        <v>120</v>
      </c>
      <c r="N128" s="254"/>
      <c r="O128" s="220"/>
      <c r="P128" s="232">
        <v>6</v>
      </c>
      <c r="Q128" s="221"/>
      <c r="R128" s="1598"/>
      <c r="S128" s="1598"/>
      <c r="T128" s="1598"/>
      <c r="U128" s="1598"/>
      <c r="V128" s="1598"/>
      <c r="W128" s="1598"/>
      <c r="X128" s="1598"/>
      <c r="Y128" s="1598"/>
      <c r="Z128" s="1598"/>
      <c r="AA128" s="1598"/>
      <c r="AB128" s="1598"/>
      <c r="AC128" s="1598"/>
      <c r="AD128" s="1598"/>
      <c r="AE128" s="1598"/>
      <c r="AF128" s="1598"/>
      <c r="AG128" s="1598"/>
      <c r="AH128" s="1598"/>
      <c r="AI128" s="1598"/>
      <c r="AJ128" s="1598"/>
      <c r="AK128" s="1598"/>
      <c r="AL128" s="1598"/>
      <c r="AM128" s="1598"/>
      <c r="AN128" s="1598"/>
      <c r="AO128" s="1598"/>
      <c r="AP128" s="1598"/>
      <c r="AQ128" s="1598"/>
      <c r="AR128" s="1598"/>
      <c r="AS128" s="1598"/>
      <c r="AT128" s="1598"/>
      <c r="AU128" s="1598"/>
      <c r="AV128" s="1569"/>
      <c r="AW128" s="1570"/>
    </row>
    <row r="129" spans="1:49" ht="36" customHeight="1" thickBot="1" x14ac:dyDescent="0.25">
      <c r="A129" s="17" t="s">
        <v>207</v>
      </c>
      <c r="B129" s="216" t="s">
        <v>179</v>
      </c>
      <c r="C129" s="1867" t="s">
        <v>360</v>
      </c>
      <c r="D129" s="1868"/>
      <c r="E129" s="97"/>
      <c r="F129" s="1799"/>
      <c r="G129" s="500">
        <v>4</v>
      </c>
      <c r="H129" s="1708">
        <f t="shared" ref="H129:H131" si="35">G129*30</f>
        <v>120</v>
      </c>
      <c r="I129" s="1888">
        <f>J129+K129+L129</f>
        <v>40</v>
      </c>
      <c r="J129" s="1888">
        <v>20</v>
      </c>
      <c r="K129" s="1888">
        <v>20</v>
      </c>
      <c r="L129" s="1888"/>
      <c r="M129" s="1709">
        <f t="shared" ref="M129:M130" si="36">H129-I129</f>
        <v>80</v>
      </c>
      <c r="N129" s="257"/>
      <c r="O129" s="1868">
        <v>4</v>
      </c>
      <c r="P129" s="1653"/>
      <c r="Q129" s="1800"/>
      <c r="R129" s="1598"/>
      <c r="S129" s="1598"/>
      <c r="T129" s="1598"/>
      <c r="U129" s="1598"/>
      <c r="V129" s="1598"/>
      <c r="W129" s="1598"/>
      <c r="X129" s="1598"/>
      <c r="Y129" s="1598"/>
      <c r="Z129" s="1598"/>
      <c r="AA129" s="1598"/>
      <c r="AB129" s="1598"/>
      <c r="AC129" s="1598"/>
      <c r="AD129" s="1598"/>
      <c r="AE129" s="1598"/>
      <c r="AF129" s="1598"/>
      <c r="AG129" s="1598"/>
      <c r="AH129" s="1598"/>
      <c r="AI129" s="1598"/>
      <c r="AJ129" s="1598"/>
      <c r="AK129" s="1598"/>
      <c r="AL129" s="1598"/>
      <c r="AM129" s="1598"/>
      <c r="AN129" s="1598"/>
      <c r="AO129" s="1598"/>
      <c r="AP129" s="1598"/>
      <c r="AQ129" s="1598"/>
      <c r="AR129" s="1598"/>
      <c r="AS129" s="1598"/>
      <c r="AT129" s="1598"/>
      <c r="AU129" s="1598"/>
      <c r="AV129" s="1569"/>
      <c r="AW129" s="1570"/>
    </row>
    <row r="130" spans="1:49" ht="29.25" customHeight="1" thickBot="1" x14ac:dyDescent="0.25">
      <c r="A130" s="17" t="s">
        <v>436</v>
      </c>
      <c r="B130" s="216" t="s">
        <v>181</v>
      </c>
      <c r="C130" s="1867">
        <v>1</v>
      </c>
      <c r="D130" s="1868"/>
      <c r="E130" s="1868"/>
      <c r="F130" s="1801"/>
      <c r="G130" s="500">
        <v>7</v>
      </c>
      <c r="H130" s="1708">
        <f t="shared" si="35"/>
        <v>210</v>
      </c>
      <c r="I130" s="1888">
        <f t="shared" ref="I130:I131" si="37">J130+K130+L130</f>
        <v>75</v>
      </c>
      <c r="J130" s="1888">
        <v>45</v>
      </c>
      <c r="K130" s="1888">
        <v>15</v>
      </c>
      <c r="L130" s="1888">
        <v>15</v>
      </c>
      <c r="M130" s="1709">
        <f t="shared" si="36"/>
        <v>135</v>
      </c>
      <c r="N130" s="257">
        <v>5</v>
      </c>
      <c r="O130" s="88"/>
      <c r="P130" s="233"/>
      <c r="Q130" s="227"/>
      <c r="R130" s="1598"/>
      <c r="S130" s="1598"/>
      <c r="T130" s="1598"/>
      <c r="U130" s="1598"/>
      <c r="V130" s="1598"/>
      <c r="W130" s="1598"/>
      <c r="X130" s="1598"/>
      <c r="Y130" s="1598"/>
      <c r="Z130" s="1598"/>
      <c r="AA130" s="1598"/>
      <c r="AB130" s="1598"/>
      <c r="AC130" s="1598"/>
      <c r="AD130" s="1598"/>
      <c r="AE130" s="1598"/>
      <c r="AF130" s="1598"/>
      <c r="AG130" s="1598"/>
      <c r="AH130" s="1598"/>
      <c r="AI130" s="1598"/>
      <c r="AJ130" s="1598"/>
      <c r="AK130" s="1598"/>
      <c r="AL130" s="1598"/>
      <c r="AM130" s="1598"/>
      <c r="AN130" s="1598"/>
      <c r="AO130" s="1598"/>
      <c r="AP130" s="1598"/>
      <c r="AQ130" s="1598"/>
      <c r="AR130" s="1598"/>
      <c r="AS130" s="1598"/>
      <c r="AT130" s="1598"/>
      <c r="AU130" s="1598"/>
      <c r="AV130" s="1569"/>
      <c r="AW130" s="1570"/>
    </row>
    <row r="131" spans="1:49" ht="39" customHeight="1" thickBot="1" x14ac:dyDescent="0.25">
      <c r="A131" s="144" t="s">
        <v>437</v>
      </c>
      <c r="B131" s="295" t="s">
        <v>427</v>
      </c>
      <c r="C131" s="469"/>
      <c r="D131" s="196" t="s">
        <v>361</v>
      </c>
      <c r="E131" s="196"/>
      <c r="F131" s="1710"/>
      <c r="G131" s="506">
        <v>4</v>
      </c>
      <c r="H131" s="1711">
        <f t="shared" si="35"/>
        <v>120</v>
      </c>
      <c r="I131" s="1888">
        <f t="shared" si="37"/>
        <v>40</v>
      </c>
      <c r="J131" s="1699">
        <v>40</v>
      </c>
      <c r="K131" s="1699"/>
      <c r="L131" s="1699"/>
      <c r="M131" s="1712">
        <f>H131-I131</f>
        <v>80</v>
      </c>
      <c r="N131" s="1713"/>
      <c r="O131" s="1714"/>
      <c r="P131" s="655">
        <v>4</v>
      </c>
      <c r="Q131" s="1715"/>
      <c r="R131" s="1598"/>
      <c r="S131" s="1598"/>
      <c r="T131" s="1598"/>
      <c r="U131" s="1598"/>
      <c r="V131" s="1598" t="s">
        <v>428</v>
      </c>
      <c r="W131" s="1598"/>
      <c r="X131" s="1598"/>
      <c r="Y131" s="1598"/>
      <c r="Z131" s="1598"/>
      <c r="AA131" s="1598"/>
      <c r="AB131" s="1598"/>
      <c r="AC131" s="1598"/>
      <c r="AD131" s="1598"/>
      <c r="AE131" s="1598"/>
      <c r="AF131" s="1598"/>
      <c r="AG131" s="1598"/>
      <c r="AH131" s="1598"/>
      <c r="AI131" s="1598"/>
      <c r="AJ131" s="1598"/>
      <c r="AK131" s="1598"/>
      <c r="AL131" s="1598"/>
      <c r="AM131" s="1598"/>
      <c r="AN131" s="1598"/>
      <c r="AO131" s="1598"/>
      <c r="AP131" s="1598"/>
      <c r="AQ131" s="1598"/>
      <c r="AR131" s="1598"/>
      <c r="AS131" s="1598"/>
      <c r="AT131" s="1598"/>
      <c r="AU131" s="1598"/>
      <c r="AV131" s="1569"/>
      <c r="AW131" s="1570"/>
    </row>
    <row r="132" spans="1:49" ht="26.25" customHeight="1" thickBot="1" x14ac:dyDescent="0.25">
      <c r="A132" s="17" t="s">
        <v>438</v>
      </c>
      <c r="B132" s="215" t="s">
        <v>383</v>
      </c>
      <c r="C132" s="1867"/>
      <c r="D132" s="1868"/>
      <c r="E132" s="1888"/>
      <c r="F132" s="1709"/>
      <c r="G132" s="500">
        <f>G133+G134</f>
        <v>6.5</v>
      </c>
      <c r="H132" s="1708">
        <f>H133+H134</f>
        <v>195</v>
      </c>
      <c r="I132" s="1888">
        <f>I133+I134</f>
        <v>50</v>
      </c>
      <c r="J132" s="1888">
        <f>J133+J134</f>
        <v>44</v>
      </c>
      <c r="K132" s="1888"/>
      <c r="L132" s="1888">
        <f>L133+L134</f>
        <v>6</v>
      </c>
      <c r="M132" s="1709">
        <f>M133+M134</f>
        <v>145</v>
      </c>
      <c r="N132" s="257"/>
      <c r="O132" s="1868"/>
      <c r="P132" s="1653"/>
      <c r="Q132" s="57"/>
      <c r="R132" s="1598"/>
      <c r="S132" s="1598"/>
      <c r="T132" s="1598"/>
      <c r="U132" s="1598"/>
      <c r="V132" s="1598"/>
      <c r="W132" s="1598"/>
      <c r="X132" s="1598"/>
      <c r="Y132" s="1598"/>
      <c r="Z132" s="1598"/>
      <c r="AA132" s="1598"/>
      <c r="AB132" s="1598"/>
      <c r="AC132" s="1598"/>
      <c r="AD132" s="1598"/>
      <c r="AE132" s="1598"/>
      <c r="AF132" s="1598"/>
      <c r="AG132" s="1598"/>
      <c r="AH132" s="1598"/>
      <c r="AI132" s="1598"/>
      <c r="AJ132" s="1598"/>
      <c r="AK132" s="1598"/>
      <c r="AL132" s="1598"/>
      <c r="AM132" s="1598"/>
      <c r="AN132" s="1598"/>
      <c r="AO132" s="1598"/>
      <c r="AP132" s="1598"/>
      <c r="AQ132" s="1598"/>
      <c r="AR132" s="1598"/>
      <c r="AS132" s="1598"/>
      <c r="AT132" s="1598"/>
      <c r="AU132" s="1598"/>
      <c r="AV132" s="1569"/>
      <c r="AW132" s="1570"/>
    </row>
    <row r="133" spans="1:49" ht="24" customHeight="1" thickBot="1" x14ac:dyDescent="0.25">
      <c r="A133" s="17" t="s">
        <v>439</v>
      </c>
      <c r="B133" s="215" t="s">
        <v>384</v>
      </c>
      <c r="C133" s="1867"/>
      <c r="D133" s="213">
        <v>1</v>
      </c>
      <c r="E133" s="1888"/>
      <c r="F133" s="1709"/>
      <c r="G133" s="566">
        <v>4.5</v>
      </c>
      <c r="H133" s="213">
        <f t="shared" si="33"/>
        <v>135</v>
      </c>
      <c r="I133" s="1868">
        <f>J133+K133+L133</f>
        <v>30</v>
      </c>
      <c r="J133" s="1868">
        <v>30</v>
      </c>
      <c r="K133" s="1868"/>
      <c r="L133" s="1868"/>
      <c r="M133" s="1872">
        <f t="shared" si="34"/>
        <v>105</v>
      </c>
      <c r="N133" s="257">
        <v>2</v>
      </c>
      <c r="O133" s="1868"/>
      <c r="P133" s="1653"/>
      <c r="Q133" s="57"/>
      <c r="R133" s="1598"/>
      <c r="S133" s="1598"/>
      <c r="T133" s="1598"/>
      <c r="U133" s="1598"/>
      <c r="V133" s="1598"/>
      <c r="W133" s="1598"/>
      <c r="X133" s="1598"/>
      <c r="Y133" s="1598"/>
      <c r="Z133" s="1598"/>
      <c r="AA133" s="1598"/>
      <c r="AB133" s="1598"/>
      <c r="AC133" s="1598"/>
      <c r="AD133" s="1598"/>
      <c r="AE133" s="1598"/>
      <c r="AF133" s="1598"/>
      <c r="AG133" s="1598"/>
      <c r="AH133" s="1598"/>
      <c r="AI133" s="1598"/>
      <c r="AJ133" s="1598"/>
      <c r="AK133" s="1598"/>
      <c r="AL133" s="1598"/>
      <c r="AM133" s="1598"/>
      <c r="AN133" s="1598"/>
      <c r="AO133" s="1598"/>
      <c r="AP133" s="1598"/>
      <c r="AQ133" s="1598"/>
      <c r="AR133" s="1598"/>
      <c r="AS133" s="1598"/>
      <c r="AT133" s="1598"/>
      <c r="AU133" s="1598"/>
      <c r="AV133" s="1569"/>
      <c r="AW133" s="1570"/>
    </row>
    <row r="134" spans="1:49" ht="24" customHeight="1" thickBot="1" x14ac:dyDescent="0.25">
      <c r="A134" s="42" t="s">
        <v>440</v>
      </c>
      <c r="B134" s="1716" t="s">
        <v>384</v>
      </c>
      <c r="C134" s="1875"/>
      <c r="D134" s="248" t="s">
        <v>360</v>
      </c>
      <c r="E134" s="1802"/>
      <c r="F134" s="1803"/>
      <c r="G134" s="1717">
        <v>2</v>
      </c>
      <c r="H134" s="248">
        <f t="shared" si="33"/>
        <v>60</v>
      </c>
      <c r="I134" s="1868">
        <f>J134+K134+L134</f>
        <v>20</v>
      </c>
      <c r="J134" s="1876">
        <v>14</v>
      </c>
      <c r="K134" s="1876"/>
      <c r="L134" s="1876">
        <v>6</v>
      </c>
      <c r="M134" s="1869">
        <f t="shared" si="34"/>
        <v>40</v>
      </c>
      <c r="N134" s="1718"/>
      <c r="O134" s="1876">
        <v>2</v>
      </c>
      <c r="P134" s="1719"/>
      <c r="Q134" s="1720"/>
      <c r="R134" s="1598"/>
      <c r="S134" s="1598"/>
      <c r="T134" s="1598"/>
      <c r="U134" s="1598"/>
      <c r="V134" s="1598"/>
      <c r="W134" s="1598"/>
      <c r="X134" s="1598"/>
      <c r="Y134" s="1598"/>
      <c r="Z134" s="1598"/>
      <c r="AA134" s="1598"/>
      <c r="AB134" s="1598"/>
      <c r="AC134" s="1598"/>
      <c r="AD134" s="1598"/>
      <c r="AE134" s="1598"/>
      <c r="AF134" s="1598"/>
      <c r="AG134" s="1598"/>
      <c r="AH134" s="1598"/>
      <c r="AI134" s="1598"/>
      <c r="AJ134" s="1598"/>
      <c r="AK134" s="1598"/>
      <c r="AL134" s="1598"/>
      <c r="AM134" s="1598"/>
      <c r="AN134" s="1598"/>
      <c r="AO134" s="1598"/>
      <c r="AP134" s="1598"/>
      <c r="AQ134" s="1598"/>
      <c r="AR134" s="1598"/>
      <c r="AS134" s="1598"/>
      <c r="AT134" s="1598"/>
      <c r="AU134" s="1598"/>
      <c r="AV134" s="1569"/>
      <c r="AW134" s="1570"/>
    </row>
    <row r="135" spans="1:49" ht="25.5" customHeight="1" thickBot="1" x14ac:dyDescent="0.25">
      <c r="A135" s="2160" t="s">
        <v>445</v>
      </c>
      <c r="B135" s="2161"/>
      <c r="C135" s="1704"/>
      <c r="D135" s="523"/>
      <c r="E135" s="523"/>
      <c r="F135" s="524"/>
      <c r="G135" s="596">
        <f>G128+G129+G130+G131+G132</f>
        <v>27.5</v>
      </c>
      <c r="H135" s="1705">
        <f>H128+H129+H130+H131+H132</f>
        <v>825</v>
      </c>
      <c r="I135" s="645">
        <f>I128+I129+I130+I131+I132</f>
        <v>265</v>
      </c>
      <c r="J135" s="645">
        <f t="shared" ref="J135:M135" si="38">J128+J129+J130+J131+J132</f>
        <v>179</v>
      </c>
      <c r="K135" s="645">
        <f t="shared" si="38"/>
        <v>45</v>
      </c>
      <c r="L135" s="645">
        <f t="shared" si="38"/>
        <v>41</v>
      </c>
      <c r="M135" s="645">
        <f t="shared" si="38"/>
        <v>560</v>
      </c>
      <c r="N135" s="712">
        <f>SUM(N128:N134)</f>
        <v>7</v>
      </c>
      <c r="O135" s="645">
        <f>SUM(O128:O134)</f>
        <v>6</v>
      </c>
      <c r="P135" s="713">
        <f>SUM(P128:P134)</f>
        <v>10</v>
      </c>
      <c r="Q135" s="1570"/>
      <c r="R135" s="1598"/>
      <c r="S135" s="1598"/>
      <c r="T135" s="1598"/>
      <c r="U135" s="1598"/>
      <c r="V135" s="1598"/>
      <c r="W135" s="1598"/>
      <c r="X135" s="1598"/>
      <c r="Y135" s="1598"/>
      <c r="Z135" s="1598"/>
      <c r="AA135" s="1598"/>
      <c r="AB135" s="1598"/>
      <c r="AC135" s="1598"/>
      <c r="AD135" s="1598"/>
      <c r="AE135" s="1598"/>
      <c r="AF135" s="1598"/>
      <c r="AG135" s="1598"/>
      <c r="AH135" s="1598"/>
      <c r="AI135" s="1598"/>
      <c r="AJ135" s="1598"/>
      <c r="AK135" s="1598"/>
      <c r="AL135" s="1598"/>
      <c r="AM135" s="1598"/>
      <c r="AN135" s="1598"/>
      <c r="AO135" s="1598"/>
      <c r="AP135" s="1598"/>
      <c r="AQ135" s="1598"/>
      <c r="AR135" s="1598"/>
      <c r="AS135" s="1598"/>
      <c r="AT135" s="1598"/>
      <c r="AU135" s="1598"/>
      <c r="AV135" s="1569"/>
      <c r="AW135" s="1570"/>
    </row>
    <row r="136" spans="1:49" ht="24" customHeight="1" thickBot="1" x14ac:dyDescent="0.25">
      <c r="A136" s="2125" t="s">
        <v>485</v>
      </c>
      <c r="B136" s="2126"/>
      <c r="C136" s="2126"/>
      <c r="D136" s="2126"/>
      <c r="E136" s="2126"/>
      <c r="F136" s="2126"/>
      <c r="G136" s="2126"/>
      <c r="H136" s="2126"/>
      <c r="I136" s="2126"/>
      <c r="J136" s="2126"/>
      <c r="K136" s="2126"/>
      <c r="L136" s="2126"/>
      <c r="M136" s="2126"/>
      <c r="N136" s="2126"/>
      <c r="O136" s="2126"/>
      <c r="P136" s="2126"/>
      <c r="Q136" s="2127"/>
      <c r="R136" s="1598"/>
      <c r="S136" s="1598"/>
      <c r="T136" s="1598"/>
      <c r="U136" s="1598"/>
      <c r="V136" s="1598"/>
      <c r="W136" s="1598"/>
      <c r="X136" s="1598"/>
      <c r="Y136" s="1598"/>
      <c r="Z136" s="1598"/>
      <c r="AA136" s="1598"/>
      <c r="AB136" s="1598"/>
      <c r="AC136" s="1598"/>
      <c r="AD136" s="1598"/>
      <c r="AE136" s="1598"/>
      <c r="AF136" s="1598"/>
      <c r="AG136" s="1598"/>
      <c r="AH136" s="1598"/>
      <c r="AI136" s="1598"/>
      <c r="AJ136" s="1598"/>
      <c r="AK136" s="1598"/>
      <c r="AL136" s="1598"/>
      <c r="AM136" s="1598"/>
      <c r="AN136" s="1598"/>
      <c r="AO136" s="1598"/>
      <c r="AP136" s="1598"/>
      <c r="AQ136" s="1598"/>
      <c r="AR136" s="1598"/>
      <c r="AS136" s="1598"/>
      <c r="AT136" s="1598"/>
      <c r="AU136" s="1598"/>
      <c r="AV136" s="1569"/>
      <c r="AW136" s="1570"/>
    </row>
    <row r="137" spans="1:49" ht="20.25" customHeight="1" thickBot="1" x14ac:dyDescent="0.25">
      <c r="A137" s="17" t="s">
        <v>210</v>
      </c>
      <c r="B137" s="216" t="s">
        <v>187</v>
      </c>
      <c r="C137" s="1867"/>
      <c r="D137" s="1868"/>
      <c r="E137" s="1868"/>
      <c r="F137" s="262"/>
      <c r="G137" s="2462">
        <f t="shared" ref="G137:M137" si="39">G138+G139+G140+G141</f>
        <v>17</v>
      </c>
      <c r="H137" s="1652">
        <f t="shared" si="39"/>
        <v>510</v>
      </c>
      <c r="I137" s="51">
        <f t="shared" si="39"/>
        <v>180</v>
      </c>
      <c r="J137" s="51">
        <f t="shared" si="39"/>
        <v>130</v>
      </c>
      <c r="K137" s="51">
        <f t="shared" si="39"/>
        <v>10</v>
      </c>
      <c r="L137" s="51">
        <f t="shared" si="39"/>
        <v>40</v>
      </c>
      <c r="M137" s="51">
        <f t="shared" si="39"/>
        <v>330</v>
      </c>
      <c r="N137" s="38"/>
      <c r="O137" s="88"/>
      <c r="P137" s="234"/>
      <c r="Q137" s="274"/>
      <c r="R137" s="1598"/>
      <c r="S137" s="1598"/>
      <c r="T137" s="1598"/>
      <c r="U137" s="1598"/>
      <c r="V137" s="2191" t="s">
        <v>429</v>
      </c>
      <c r="W137" s="1917"/>
      <c r="X137" s="1917"/>
      <c r="Y137" s="1917"/>
      <c r="Z137" s="1598"/>
      <c r="AA137" s="1598"/>
      <c r="AB137" s="1598"/>
      <c r="AC137" s="1598"/>
      <c r="AD137" s="1598"/>
      <c r="AE137" s="1598"/>
      <c r="AF137" s="1598"/>
      <c r="AG137" s="1598"/>
      <c r="AH137" s="1598"/>
      <c r="AI137" s="1598"/>
      <c r="AJ137" s="1598"/>
      <c r="AK137" s="1598"/>
      <c r="AL137" s="1598"/>
      <c r="AM137" s="1598"/>
      <c r="AN137" s="1598"/>
      <c r="AO137" s="1598"/>
      <c r="AP137" s="1598"/>
      <c r="AQ137" s="1598"/>
      <c r="AR137" s="1598"/>
      <c r="AS137" s="1598"/>
      <c r="AT137" s="1598"/>
      <c r="AU137" s="1598"/>
      <c r="AV137" s="1569"/>
      <c r="AW137" s="1570"/>
    </row>
    <row r="138" spans="1:49" ht="20.25" customHeight="1" thickBot="1" x14ac:dyDescent="0.25">
      <c r="A138" s="17" t="s">
        <v>486</v>
      </c>
      <c r="B138" s="216" t="s">
        <v>187</v>
      </c>
      <c r="C138" s="1867">
        <v>1</v>
      </c>
      <c r="D138" s="1868"/>
      <c r="E138" s="1868"/>
      <c r="F138" s="262"/>
      <c r="G138" s="2463">
        <v>7</v>
      </c>
      <c r="H138" s="1867">
        <f>G138*30</f>
        <v>210</v>
      </c>
      <c r="I138" s="40">
        <f>J138+K138+L138</f>
        <v>75</v>
      </c>
      <c r="J138" s="40">
        <v>60</v>
      </c>
      <c r="K138" s="1868"/>
      <c r="L138" s="1868">
        <v>15</v>
      </c>
      <c r="M138" s="41">
        <f t="shared" ref="M138:M142" si="40">H138-I138</f>
        <v>135</v>
      </c>
      <c r="N138" s="38">
        <v>5</v>
      </c>
      <c r="O138" s="88"/>
      <c r="P138" s="234"/>
      <c r="Q138" s="274"/>
      <c r="R138" s="1598"/>
      <c r="S138" s="1598"/>
      <c r="T138" s="1598"/>
      <c r="U138" s="1598"/>
      <c r="V138" s="1598"/>
      <c r="W138" s="1598"/>
      <c r="X138" s="1598"/>
      <c r="Y138" s="1598"/>
      <c r="Z138" s="1598"/>
      <c r="AA138" s="1598"/>
      <c r="AB138" s="1598"/>
      <c r="AC138" s="1598"/>
      <c r="AD138" s="1598"/>
      <c r="AE138" s="1598"/>
      <c r="AF138" s="1598"/>
      <c r="AG138" s="1598"/>
      <c r="AH138" s="1598"/>
      <c r="AI138" s="1598"/>
      <c r="AJ138" s="1598"/>
      <c r="AK138" s="1598"/>
      <c r="AL138" s="1598"/>
      <c r="AM138" s="1598"/>
      <c r="AN138" s="1598"/>
      <c r="AO138" s="1598"/>
      <c r="AP138" s="1598"/>
      <c r="AQ138" s="1598"/>
      <c r="AR138" s="1598"/>
      <c r="AS138" s="1598"/>
      <c r="AT138" s="1598"/>
      <c r="AU138" s="1598"/>
      <c r="AV138" s="1569"/>
      <c r="AW138" s="1570"/>
    </row>
    <row r="139" spans="1:49" ht="20.25" customHeight="1" thickBot="1" x14ac:dyDescent="0.25">
      <c r="A139" s="17" t="s">
        <v>487</v>
      </c>
      <c r="B139" s="216" t="s">
        <v>187</v>
      </c>
      <c r="C139" s="1867"/>
      <c r="D139" s="1868"/>
      <c r="E139" s="1868"/>
      <c r="F139" s="262"/>
      <c r="G139" s="2463">
        <v>5</v>
      </c>
      <c r="H139" s="1867">
        <f t="shared" ref="H139:H142" si="41">G139*30</f>
        <v>150</v>
      </c>
      <c r="I139" s="40">
        <f>J139+K139+L139</f>
        <v>50</v>
      </c>
      <c r="J139" s="40">
        <v>40</v>
      </c>
      <c r="K139" s="1868">
        <v>10</v>
      </c>
      <c r="L139" s="1868"/>
      <c r="M139" s="41">
        <f t="shared" si="40"/>
        <v>100</v>
      </c>
      <c r="N139" s="38"/>
      <c r="O139" s="88">
        <v>5</v>
      </c>
      <c r="P139" s="234"/>
      <c r="Q139" s="274"/>
      <c r="R139" s="1598"/>
      <c r="S139" s="1598"/>
      <c r="T139" s="1598"/>
      <c r="U139" s="1598"/>
      <c r="V139" s="1598"/>
      <c r="W139" s="1598"/>
      <c r="X139" s="1598"/>
      <c r="Y139" s="1598"/>
      <c r="Z139" s="1598"/>
      <c r="AA139" s="1598"/>
      <c r="AB139" s="1598"/>
      <c r="AC139" s="1598"/>
      <c r="AD139" s="1598"/>
      <c r="AE139" s="1598"/>
      <c r="AF139" s="1598"/>
      <c r="AG139" s="1598"/>
      <c r="AH139" s="1598"/>
      <c r="AI139" s="1598"/>
      <c r="AJ139" s="1598"/>
      <c r="AK139" s="1598"/>
      <c r="AL139" s="1598"/>
      <c r="AM139" s="1598"/>
      <c r="AN139" s="1598"/>
      <c r="AO139" s="1598"/>
      <c r="AP139" s="1598"/>
      <c r="AQ139" s="1598"/>
      <c r="AR139" s="1598"/>
      <c r="AS139" s="1598"/>
      <c r="AT139" s="1598"/>
      <c r="AU139" s="1598"/>
      <c r="AV139" s="1569"/>
      <c r="AW139" s="1570"/>
    </row>
    <row r="140" spans="1:49" ht="20.25" customHeight="1" thickBot="1" x14ac:dyDescent="0.25">
      <c r="A140" s="17" t="s">
        <v>488</v>
      </c>
      <c r="B140" s="216" t="s">
        <v>187</v>
      </c>
      <c r="C140" s="1867"/>
      <c r="D140" s="1868" t="s">
        <v>361</v>
      </c>
      <c r="E140" s="1868"/>
      <c r="F140" s="262"/>
      <c r="G140" s="2463">
        <v>3</v>
      </c>
      <c r="H140" s="1867">
        <f t="shared" si="41"/>
        <v>90</v>
      </c>
      <c r="I140" s="40">
        <f>J140+K140+L140</f>
        <v>30</v>
      </c>
      <c r="J140" s="40">
        <v>30</v>
      </c>
      <c r="K140" s="1868"/>
      <c r="L140" s="1868"/>
      <c r="M140" s="41">
        <f t="shared" si="40"/>
        <v>60</v>
      </c>
      <c r="N140" s="38"/>
      <c r="O140" s="88"/>
      <c r="P140" s="234">
        <v>3</v>
      </c>
      <c r="Q140" s="274"/>
      <c r="R140" s="1598"/>
      <c r="S140" s="1598"/>
      <c r="T140" s="1598"/>
      <c r="U140" s="1598"/>
      <c r="V140" s="1598"/>
      <c r="W140" s="1598"/>
      <c r="X140" s="1598"/>
      <c r="Y140" s="1598"/>
      <c r="Z140" s="1598"/>
      <c r="AA140" s="1598"/>
      <c r="AB140" s="1598"/>
      <c r="AC140" s="1598"/>
      <c r="AD140" s="1598"/>
      <c r="AE140" s="1598"/>
      <c r="AF140" s="1598"/>
      <c r="AG140" s="1598"/>
      <c r="AH140" s="1598"/>
      <c r="AI140" s="1598"/>
      <c r="AJ140" s="1598"/>
      <c r="AK140" s="1598"/>
      <c r="AL140" s="1598"/>
      <c r="AM140" s="1598"/>
      <c r="AN140" s="1598"/>
      <c r="AO140" s="1598"/>
      <c r="AP140" s="1598"/>
      <c r="AQ140" s="1598"/>
      <c r="AR140" s="1598"/>
      <c r="AS140" s="1598"/>
      <c r="AT140" s="1598"/>
      <c r="AU140" s="1598"/>
      <c r="AV140" s="1569"/>
      <c r="AW140" s="1570"/>
    </row>
    <row r="141" spans="1:49" ht="20.25" customHeight="1" thickBot="1" x14ac:dyDescent="0.25">
      <c r="A141" s="17" t="s">
        <v>489</v>
      </c>
      <c r="B141" s="216" t="s">
        <v>192</v>
      </c>
      <c r="C141" s="1867"/>
      <c r="D141" s="1868"/>
      <c r="E141" s="1868"/>
      <c r="F141" s="262"/>
      <c r="G141" s="2462">
        <f>G142+G143</f>
        <v>2</v>
      </c>
      <c r="H141" s="1652">
        <f>H142+H143</f>
        <v>60</v>
      </c>
      <c r="I141" s="51">
        <f>I142+I143</f>
        <v>25</v>
      </c>
      <c r="J141" s="40"/>
      <c r="K141" s="40"/>
      <c r="L141" s="1888">
        <f>L142+L143</f>
        <v>25</v>
      </c>
      <c r="M141" s="34">
        <f>M142+M143</f>
        <v>35</v>
      </c>
      <c r="N141" s="38"/>
      <c r="O141" s="88"/>
      <c r="P141" s="234"/>
      <c r="Q141" s="274"/>
      <c r="R141" s="1598"/>
      <c r="S141" s="1598"/>
      <c r="T141" s="1598"/>
      <c r="U141" s="1598"/>
      <c r="V141" s="1598"/>
      <c r="W141" s="1598"/>
      <c r="X141" s="1598"/>
      <c r="Y141" s="1598"/>
      <c r="Z141" s="1598"/>
      <c r="AA141" s="1598"/>
      <c r="AB141" s="1598"/>
      <c r="AC141" s="1598"/>
      <c r="AD141" s="1598"/>
      <c r="AE141" s="1598"/>
      <c r="AF141" s="1598"/>
      <c r="AG141" s="1598"/>
      <c r="AH141" s="1598"/>
      <c r="AI141" s="1598"/>
      <c r="AJ141" s="1598"/>
      <c r="AK141" s="1598"/>
      <c r="AL141" s="1598"/>
      <c r="AM141" s="1598"/>
      <c r="AN141" s="1598"/>
      <c r="AO141" s="1598"/>
      <c r="AP141" s="1598"/>
      <c r="AQ141" s="1598"/>
      <c r="AR141" s="1598"/>
      <c r="AS141" s="1598"/>
      <c r="AT141" s="1598"/>
      <c r="AU141" s="1598"/>
      <c r="AV141" s="1569"/>
      <c r="AW141" s="1570"/>
    </row>
    <row r="142" spans="1:49" ht="37.5" customHeight="1" thickBot="1" x14ac:dyDescent="0.25">
      <c r="A142" s="17"/>
      <c r="B142" s="216" t="s">
        <v>192</v>
      </c>
      <c r="C142" s="263"/>
      <c r="D142" s="105"/>
      <c r="E142" s="105"/>
      <c r="F142" s="264"/>
      <c r="G142" s="2463">
        <v>1</v>
      </c>
      <c r="H142" s="1867">
        <f t="shared" si="41"/>
        <v>30</v>
      </c>
      <c r="I142" s="40">
        <f>J142+K142+L142</f>
        <v>15</v>
      </c>
      <c r="J142" s="106"/>
      <c r="K142" s="106"/>
      <c r="L142" s="2464">
        <v>15</v>
      </c>
      <c r="M142" s="1884">
        <f t="shared" si="40"/>
        <v>15</v>
      </c>
      <c r="N142" s="2465">
        <v>1</v>
      </c>
      <c r="O142" s="106"/>
      <c r="P142" s="270"/>
      <c r="Q142" s="275"/>
      <c r="R142" s="1598"/>
      <c r="S142" s="1598"/>
      <c r="T142" s="1598"/>
      <c r="U142" s="1598"/>
      <c r="V142" s="1598"/>
      <c r="W142" s="1598"/>
      <c r="X142" s="1598"/>
      <c r="Y142" s="1598"/>
      <c r="Z142" s="1598"/>
      <c r="AA142" s="1598"/>
      <c r="AB142" s="1598"/>
      <c r="AC142" s="1598"/>
      <c r="AD142" s="1598"/>
      <c r="AE142" s="1598"/>
      <c r="AF142" s="1598"/>
      <c r="AG142" s="1598"/>
      <c r="AH142" s="1598"/>
      <c r="AI142" s="1598"/>
      <c r="AJ142" s="1598"/>
      <c r="AK142" s="1598"/>
      <c r="AL142" s="1598"/>
      <c r="AM142" s="1598"/>
      <c r="AN142" s="1598"/>
      <c r="AO142" s="1598"/>
      <c r="AP142" s="1598"/>
      <c r="AQ142" s="1598"/>
      <c r="AR142" s="1598"/>
      <c r="AS142" s="1598"/>
      <c r="AT142" s="1598"/>
      <c r="AU142" s="1598"/>
      <c r="AV142" s="1569"/>
      <c r="AW142" s="1570"/>
    </row>
    <row r="143" spans="1:49" ht="39" customHeight="1" thickBot="1" x14ac:dyDescent="0.25">
      <c r="A143" s="17"/>
      <c r="B143" s="217" t="s">
        <v>192</v>
      </c>
      <c r="C143" s="235"/>
      <c r="D143" s="236"/>
      <c r="E143" s="2466" t="s">
        <v>360</v>
      </c>
      <c r="F143" s="265"/>
      <c r="G143" s="2467">
        <v>1</v>
      </c>
      <c r="H143" s="1875">
        <f>G143*30</f>
        <v>30</v>
      </c>
      <c r="I143" s="1876">
        <f>J143+K143+L143</f>
        <v>10</v>
      </c>
      <c r="J143" s="238"/>
      <c r="K143" s="238"/>
      <c r="L143" s="2466">
        <v>10</v>
      </c>
      <c r="M143" s="33">
        <f>H143-I143</f>
        <v>20</v>
      </c>
      <c r="N143" s="271"/>
      <c r="O143" s="2466">
        <v>1</v>
      </c>
      <c r="P143" s="272"/>
      <c r="Q143" s="276"/>
      <c r="R143" s="1598"/>
      <c r="S143" s="1598"/>
      <c r="T143" s="1476"/>
      <c r="U143" s="1598"/>
      <c r="V143" s="1598"/>
      <c r="W143" s="1598"/>
      <c r="X143" s="1598"/>
      <c r="Y143" s="1598"/>
      <c r="Z143" s="1598"/>
      <c r="AA143" s="1598"/>
      <c r="AB143" s="1598"/>
      <c r="AC143" s="1598"/>
      <c r="AD143" s="1598"/>
      <c r="AE143" s="1598"/>
      <c r="AF143" s="1598"/>
      <c r="AG143" s="1598"/>
      <c r="AH143" s="1598"/>
      <c r="AI143" s="1598"/>
      <c r="AJ143" s="1598"/>
      <c r="AK143" s="1598"/>
      <c r="AL143" s="1598"/>
      <c r="AM143" s="1598"/>
      <c r="AN143" s="1598"/>
      <c r="AO143" s="1598"/>
      <c r="AP143" s="1598"/>
      <c r="AQ143" s="1598"/>
      <c r="AR143" s="1598"/>
      <c r="AS143" s="1598"/>
      <c r="AT143" s="1598"/>
      <c r="AU143" s="1598"/>
      <c r="AV143" s="1569"/>
      <c r="AW143" s="1570"/>
    </row>
    <row r="144" spans="1:49" ht="21.75" customHeight="1" thickBot="1" x14ac:dyDescent="0.25">
      <c r="A144" s="2160" t="s">
        <v>407</v>
      </c>
      <c r="B144" s="2161"/>
      <c r="C144" s="1704"/>
      <c r="D144" s="523"/>
      <c r="E144" s="523"/>
      <c r="F144" s="524"/>
      <c r="G144" s="596">
        <f>G137</f>
        <v>17</v>
      </c>
      <c r="H144" s="712">
        <f>H137</f>
        <v>510</v>
      </c>
      <c r="I144" s="645">
        <f t="shared" ref="I144:M144" si="42">I137</f>
        <v>180</v>
      </c>
      <c r="J144" s="645"/>
      <c r="K144" s="645">
        <f t="shared" si="42"/>
        <v>10</v>
      </c>
      <c r="L144" s="645">
        <f t="shared" si="42"/>
        <v>40</v>
      </c>
      <c r="M144" s="713">
        <f t="shared" si="42"/>
        <v>330</v>
      </c>
      <c r="N144" s="712">
        <f>SUM(N137:N143)</f>
        <v>6</v>
      </c>
      <c r="O144" s="645">
        <f t="shared" ref="O144:P144" si="43">SUM(O137:O143)</f>
        <v>6</v>
      </c>
      <c r="P144" s="713">
        <f t="shared" si="43"/>
        <v>3</v>
      </c>
      <c r="Q144" s="712"/>
      <c r="R144" s="1598"/>
      <c r="S144" s="1598"/>
      <c r="T144" s="1598"/>
      <c r="U144" s="1598"/>
      <c r="V144" s="1598"/>
      <c r="W144" s="1598"/>
      <c r="X144" s="1598"/>
      <c r="Y144" s="1598"/>
      <c r="Z144" s="1598"/>
      <c r="AA144" s="1598"/>
      <c r="AB144" s="1598"/>
      <c r="AC144" s="1598"/>
      <c r="AD144" s="1598"/>
      <c r="AE144" s="1598"/>
      <c r="AF144" s="1598"/>
      <c r="AG144" s="1598"/>
      <c r="AH144" s="1598"/>
      <c r="AI144" s="1598"/>
      <c r="AJ144" s="1598"/>
      <c r="AK144" s="1598"/>
      <c r="AL144" s="1598"/>
      <c r="AM144" s="1598"/>
      <c r="AN144" s="1598"/>
      <c r="AO144" s="1598"/>
      <c r="AP144" s="1598"/>
      <c r="AQ144" s="1598"/>
      <c r="AR144" s="1598"/>
      <c r="AS144" s="1598"/>
      <c r="AT144" s="1598"/>
      <c r="AU144" s="1598"/>
      <c r="AV144" s="1569"/>
      <c r="AW144" s="1570"/>
    </row>
    <row r="145" spans="1:49" ht="21.75" customHeight="1" thickBot="1" x14ac:dyDescent="0.25">
      <c r="A145" s="2176" t="s">
        <v>490</v>
      </c>
      <c r="B145" s="2177"/>
      <c r="C145" s="2177"/>
      <c r="D145" s="2177"/>
      <c r="E145" s="2177"/>
      <c r="F145" s="2177"/>
      <c r="G145" s="2177"/>
      <c r="H145" s="2177"/>
      <c r="I145" s="2177"/>
      <c r="J145" s="2177"/>
      <c r="K145" s="2177"/>
      <c r="L145" s="2177"/>
      <c r="M145" s="2177"/>
      <c r="N145" s="2177"/>
      <c r="O145" s="2177"/>
      <c r="P145" s="2177"/>
      <c r="Q145" s="2178"/>
      <c r="R145" s="1598"/>
      <c r="S145" s="1598"/>
      <c r="T145" s="1598"/>
      <c r="U145" s="1598"/>
      <c r="V145" s="1598"/>
      <c r="W145" s="1598"/>
      <c r="X145" s="1598"/>
      <c r="Y145" s="1598"/>
      <c r="Z145" s="1598"/>
      <c r="AA145" s="1598"/>
      <c r="AB145" s="1598"/>
      <c r="AC145" s="1598"/>
      <c r="AD145" s="1598"/>
      <c r="AE145" s="1598"/>
      <c r="AF145" s="1598"/>
      <c r="AG145" s="1598"/>
      <c r="AH145" s="1598"/>
      <c r="AI145" s="1598"/>
      <c r="AJ145" s="1598"/>
      <c r="AK145" s="1598"/>
      <c r="AL145" s="1598"/>
      <c r="AM145" s="1598"/>
      <c r="AN145" s="1598"/>
      <c r="AO145" s="1598"/>
      <c r="AP145" s="1598"/>
      <c r="AQ145" s="1598"/>
      <c r="AR145" s="1598"/>
      <c r="AS145" s="1598"/>
      <c r="AT145" s="1598"/>
      <c r="AU145" s="1598"/>
      <c r="AV145" s="1569"/>
      <c r="AW145" s="1570"/>
    </row>
    <row r="146" spans="1:49" ht="33.75" customHeight="1" thickBot="1" x14ac:dyDescent="0.25">
      <c r="A146" s="37" t="s">
        <v>408</v>
      </c>
      <c r="B146" s="277" t="s">
        <v>196</v>
      </c>
      <c r="C146" s="260"/>
      <c r="D146" s="4"/>
      <c r="E146" s="4"/>
      <c r="F146" s="328"/>
      <c r="G146" s="451">
        <f>G147+G148</f>
        <v>6</v>
      </c>
      <c r="H146" s="1706">
        <f>H147+H148</f>
        <v>180</v>
      </c>
      <c r="I146" s="1641">
        <f>I147+I148</f>
        <v>60</v>
      </c>
      <c r="J146" s="1641">
        <f t="shared" ref="J146:M146" si="44">J147+J148</f>
        <v>50</v>
      </c>
      <c r="K146" s="1641">
        <f t="shared" si="44"/>
        <v>10</v>
      </c>
      <c r="L146" s="4"/>
      <c r="M146" s="1641">
        <f t="shared" si="44"/>
        <v>120</v>
      </c>
      <c r="N146" s="260"/>
      <c r="O146" s="220"/>
      <c r="P146" s="232"/>
      <c r="Q146" s="221"/>
      <c r="R146" s="1598"/>
      <c r="S146" s="1598"/>
      <c r="T146" s="1598"/>
      <c r="U146" s="1598"/>
      <c r="V146" s="1598"/>
      <c r="W146" s="1598"/>
      <c r="X146" s="1598"/>
      <c r="Y146" s="1598"/>
      <c r="Z146" s="1598"/>
      <c r="AA146" s="1598"/>
      <c r="AB146" s="1598"/>
      <c r="AC146" s="1598"/>
      <c r="AD146" s="1598"/>
      <c r="AE146" s="1598"/>
      <c r="AF146" s="1598"/>
      <c r="AG146" s="1598"/>
      <c r="AH146" s="1598"/>
      <c r="AI146" s="1598"/>
      <c r="AJ146" s="1598"/>
      <c r="AK146" s="1598"/>
      <c r="AL146" s="1598"/>
      <c r="AM146" s="1598"/>
      <c r="AN146" s="1598"/>
      <c r="AO146" s="1598"/>
      <c r="AP146" s="1598"/>
      <c r="AQ146" s="1598"/>
      <c r="AR146" s="1598"/>
      <c r="AS146" s="1598"/>
      <c r="AT146" s="1598"/>
      <c r="AU146" s="1598"/>
      <c r="AV146" s="1569"/>
      <c r="AW146" s="1570"/>
    </row>
    <row r="147" spans="1:49" ht="32.25" thickBot="1" x14ac:dyDescent="0.25">
      <c r="A147" s="17" t="s">
        <v>491</v>
      </c>
      <c r="B147" s="278" t="s">
        <v>196</v>
      </c>
      <c r="C147" s="1867"/>
      <c r="D147" s="1868" t="s">
        <v>360</v>
      </c>
      <c r="E147" s="1868"/>
      <c r="F147" s="329"/>
      <c r="G147" s="566">
        <v>4</v>
      </c>
      <c r="H147" s="213">
        <f t="shared" ref="H147:H153" si="45">G147*30</f>
        <v>120</v>
      </c>
      <c r="I147" s="1868">
        <f>J147+K147+L147</f>
        <v>40</v>
      </c>
      <c r="J147" s="1868">
        <v>30</v>
      </c>
      <c r="K147" s="1868">
        <v>10</v>
      </c>
      <c r="L147" s="1868"/>
      <c r="M147" s="1872">
        <f>H147-I147</f>
        <v>80</v>
      </c>
      <c r="N147" s="1867"/>
      <c r="O147" s="88">
        <v>4</v>
      </c>
      <c r="P147" s="233"/>
      <c r="Q147" s="227"/>
      <c r="R147" s="1598"/>
      <c r="S147" s="1598"/>
      <c r="T147" s="1598"/>
      <c r="U147" s="1598"/>
      <c r="V147" s="1598"/>
      <c r="W147" s="1598"/>
      <c r="X147" s="1598"/>
      <c r="Y147" s="1598"/>
      <c r="Z147" s="1598"/>
      <c r="AA147" s="1598"/>
      <c r="AB147" s="1598"/>
      <c r="AC147" s="1598"/>
      <c r="AD147" s="1598"/>
      <c r="AE147" s="1598"/>
      <c r="AF147" s="1598"/>
      <c r="AG147" s="1598"/>
      <c r="AH147" s="1598"/>
      <c r="AI147" s="1598"/>
      <c r="AJ147" s="1598"/>
      <c r="AK147" s="1598"/>
      <c r="AL147" s="1598"/>
      <c r="AM147" s="1598"/>
      <c r="AN147" s="1598"/>
      <c r="AO147" s="1598"/>
      <c r="AP147" s="1598"/>
      <c r="AQ147" s="1598"/>
      <c r="AR147" s="1598"/>
      <c r="AS147" s="1598"/>
      <c r="AT147" s="1598"/>
      <c r="AU147" s="1598"/>
      <c r="AV147" s="1569"/>
      <c r="AW147" s="1570"/>
    </row>
    <row r="148" spans="1:49" ht="36.75" customHeight="1" thickBot="1" x14ac:dyDescent="0.25">
      <c r="A148" s="17" t="s">
        <v>492</v>
      </c>
      <c r="B148" s="278" t="s">
        <v>196</v>
      </c>
      <c r="C148" s="1867"/>
      <c r="D148" s="1868" t="s">
        <v>361</v>
      </c>
      <c r="E148" s="1868"/>
      <c r="F148" s="329"/>
      <c r="G148" s="566">
        <v>2</v>
      </c>
      <c r="H148" s="213">
        <f>G148*30</f>
        <v>60</v>
      </c>
      <c r="I148" s="1868">
        <f>J148+K148+L148</f>
        <v>20</v>
      </c>
      <c r="J148" s="1868">
        <v>20</v>
      </c>
      <c r="K148" s="1868"/>
      <c r="L148" s="1868"/>
      <c r="M148" s="1872">
        <f t="shared" ref="M148:M154" si="46">H148-I148</f>
        <v>40</v>
      </c>
      <c r="N148" s="1867"/>
      <c r="O148" s="88"/>
      <c r="P148" s="233">
        <v>2</v>
      </c>
      <c r="Q148" s="227"/>
      <c r="R148" s="1598"/>
      <c r="S148" s="1598"/>
      <c r="T148" s="1598"/>
      <c r="U148" s="1598"/>
      <c r="V148" s="1598"/>
      <c r="W148" s="1598"/>
      <c r="X148" s="1598"/>
      <c r="Y148" s="1598"/>
      <c r="Z148" s="1598"/>
      <c r="AA148" s="1598"/>
      <c r="AB148" s="1598"/>
      <c r="AC148" s="1598"/>
      <c r="AD148" s="1598"/>
      <c r="AE148" s="1598"/>
      <c r="AF148" s="1598"/>
      <c r="AG148" s="1598"/>
      <c r="AH148" s="1598"/>
      <c r="AI148" s="1598"/>
      <c r="AJ148" s="1598"/>
      <c r="AK148" s="1598"/>
      <c r="AL148" s="1598"/>
      <c r="AM148" s="1598"/>
      <c r="AN148" s="1598"/>
      <c r="AO148" s="1598"/>
      <c r="AP148" s="1598"/>
      <c r="AQ148" s="1598"/>
      <c r="AR148" s="1598"/>
      <c r="AS148" s="1598"/>
      <c r="AT148" s="1598"/>
      <c r="AU148" s="1598"/>
      <c r="AV148" s="1569"/>
      <c r="AW148" s="1570"/>
    </row>
    <row r="149" spans="1:49" ht="36" customHeight="1" thickBot="1" x14ac:dyDescent="0.25">
      <c r="A149" s="17" t="s">
        <v>409</v>
      </c>
      <c r="B149" s="278" t="s">
        <v>197</v>
      </c>
      <c r="C149" s="1867"/>
      <c r="D149" s="1868"/>
      <c r="E149" s="1868"/>
      <c r="F149" s="329"/>
      <c r="G149" s="500">
        <f>G150+G151+G152</f>
        <v>11</v>
      </c>
      <c r="H149" s="1708">
        <f>H150+H151+H152</f>
        <v>330</v>
      </c>
      <c r="I149" s="1888">
        <f>I150+I151+I152</f>
        <v>130</v>
      </c>
      <c r="J149" s="51">
        <f>J150+J151+J152</f>
        <v>65</v>
      </c>
      <c r="K149" s="51">
        <f t="shared" ref="K149:M149" si="47">K150+K151+K152</f>
        <v>15</v>
      </c>
      <c r="L149" s="51">
        <f>L150+L151+L152</f>
        <v>50</v>
      </c>
      <c r="M149" s="51">
        <f t="shared" si="47"/>
        <v>200</v>
      </c>
      <c r="N149" s="38"/>
      <c r="O149" s="88"/>
      <c r="P149" s="234"/>
      <c r="Q149" s="227"/>
      <c r="R149" s="1598"/>
      <c r="S149" s="1598"/>
      <c r="T149" s="1598"/>
      <c r="U149" s="1598"/>
      <c r="V149" s="1598"/>
      <c r="W149" s="1598"/>
      <c r="X149" s="1598"/>
      <c r="Y149" s="1598"/>
      <c r="Z149" s="1598"/>
      <c r="AA149" s="1598"/>
      <c r="AB149" s="1598"/>
      <c r="AC149" s="1598"/>
      <c r="AD149" s="1598"/>
      <c r="AE149" s="1598"/>
      <c r="AF149" s="1598"/>
      <c r="AG149" s="1598"/>
      <c r="AH149" s="1598"/>
      <c r="AI149" s="1598"/>
      <c r="AJ149" s="1598"/>
      <c r="AK149" s="1598"/>
      <c r="AL149" s="1598"/>
      <c r="AM149" s="1598"/>
      <c r="AN149" s="1598"/>
      <c r="AO149" s="1598"/>
      <c r="AP149" s="1598"/>
      <c r="AQ149" s="1598"/>
      <c r="AR149" s="1598"/>
      <c r="AS149" s="1598"/>
      <c r="AT149" s="1598"/>
      <c r="AU149" s="1598"/>
      <c r="AV149" s="1569"/>
      <c r="AW149" s="1570"/>
    </row>
    <row r="150" spans="1:49" ht="37.5" customHeight="1" thickBot="1" x14ac:dyDescent="0.25">
      <c r="A150" s="17" t="s">
        <v>493</v>
      </c>
      <c r="B150" s="278" t="s">
        <v>197</v>
      </c>
      <c r="C150" s="1867"/>
      <c r="D150" s="1868"/>
      <c r="E150" s="1868"/>
      <c r="F150" s="329"/>
      <c r="G150" s="566">
        <v>6</v>
      </c>
      <c r="H150" s="213">
        <f t="shared" si="45"/>
        <v>180</v>
      </c>
      <c r="I150" s="1868">
        <f>J150+K150+L150</f>
        <v>75</v>
      </c>
      <c r="J150" s="1868">
        <v>45</v>
      </c>
      <c r="K150" s="1868">
        <v>15</v>
      </c>
      <c r="L150" s="1868">
        <v>15</v>
      </c>
      <c r="M150" s="1872">
        <f t="shared" si="46"/>
        <v>105</v>
      </c>
      <c r="N150" s="38">
        <v>5</v>
      </c>
      <c r="O150" s="88"/>
      <c r="P150" s="234"/>
      <c r="Q150" s="227"/>
      <c r="R150" s="1598"/>
      <c r="S150" s="1598"/>
      <c r="T150" s="1598"/>
      <c r="U150" s="1598"/>
      <c r="V150" s="1598"/>
      <c r="W150" s="1598"/>
      <c r="X150" s="1598"/>
      <c r="Y150" s="1598"/>
      <c r="Z150" s="1598"/>
      <c r="AA150" s="1598"/>
      <c r="AB150" s="1598"/>
      <c r="AC150" s="1598"/>
      <c r="AD150" s="1598"/>
      <c r="AE150" s="1598"/>
      <c r="AF150" s="1598"/>
      <c r="AG150" s="1598"/>
      <c r="AH150" s="1598"/>
      <c r="AI150" s="1598"/>
      <c r="AJ150" s="1598"/>
      <c r="AK150" s="1598"/>
      <c r="AL150" s="1598"/>
      <c r="AM150" s="1598"/>
      <c r="AN150" s="1598"/>
      <c r="AO150" s="1598"/>
      <c r="AP150" s="1598"/>
      <c r="AQ150" s="1598"/>
      <c r="AR150" s="1598"/>
      <c r="AS150" s="1598"/>
      <c r="AT150" s="1598"/>
      <c r="AU150" s="1598"/>
      <c r="AV150" s="1569"/>
      <c r="AW150" s="1570"/>
    </row>
    <row r="151" spans="1:49" ht="37.5" customHeight="1" thickBot="1" x14ac:dyDescent="0.25">
      <c r="A151" s="17" t="s">
        <v>494</v>
      </c>
      <c r="B151" s="278" t="s">
        <v>197</v>
      </c>
      <c r="C151" s="1867" t="s">
        <v>360</v>
      </c>
      <c r="D151" s="1868"/>
      <c r="E151" s="1868"/>
      <c r="F151" s="329"/>
      <c r="G151" s="566">
        <v>3</v>
      </c>
      <c r="H151" s="213">
        <f t="shared" si="45"/>
        <v>90</v>
      </c>
      <c r="I151" s="1868">
        <f t="shared" ref="I151:I154" si="48">J151+K151+L151</f>
        <v>30</v>
      </c>
      <c r="J151" s="1868">
        <v>20</v>
      </c>
      <c r="K151" s="1868"/>
      <c r="L151" s="1868">
        <v>10</v>
      </c>
      <c r="M151" s="1872">
        <f t="shared" si="46"/>
        <v>60</v>
      </c>
      <c r="N151" s="38"/>
      <c r="O151" s="88">
        <v>3</v>
      </c>
      <c r="P151" s="234"/>
      <c r="Q151" s="227"/>
      <c r="R151" s="1598"/>
      <c r="S151" s="1598"/>
      <c r="T151" s="1598"/>
      <c r="U151" s="1598"/>
      <c r="V151" s="1598"/>
      <c r="W151" s="1598"/>
      <c r="X151" s="1598"/>
      <c r="Y151" s="1598"/>
      <c r="Z151" s="1598"/>
      <c r="AA151" s="1598"/>
      <c r="AB151" s="1598"/>
      <c r="AC151" s="1598"/>
      <c r="AD151" s="1598"/>
      <c r="AE151" s="1598"/>
      <c r="AF151" s="1598"/>
      <c r="AG151" s="1598"/>
      <c r="AH151" s="1598"/>
      <c r="AI151" s="1598"/>
      <c r="AJ151" s="1598"/>
      <c r="AK151" s="1598"/>
      <c r="AL151" s="1598"/>
      <c r="AM151" s="1598"/>
      <c r="AN151" s="1598"/>
      <c r="AO151" s="1598"/>
      <c r="AP151" s="1598"/>
      <c r="AQ151" s="1598"/>
      <c r="AR151" s="1598"/>
      <c r="AS151" s="1598"/>
      <c r="AT151" s="1598"/>
      <c r="AU151" s="1598"/>
      <c r="AV151" s="1569"/>
      <c r="AW151" s="1570"/>
    </row>
    <row r="152" spans="1:49" ht="51.75" customHeight="1" thickBot="1" x14ac:dyDescent="0.25">
      <c r="A152" s="17" t="s">
        <v>495</v>
      </c>
      <c r="B152" s="278" t="s">
        <v>444</v>
      </c>
      <c r="C152" s="1867"/>
      <c r="D152" s="1868"/>
      <c r="E152" s="1868"/>
      <c r="F152" s="329"/>
      <c r="G152" s="500">
        <f>G153+G154</f>
        <v>2</v>
      </c>
      <c r="H152" s="1708">
        <f>H153+H154</f>
        <v>60</v>
      </c>
      <c r="I152" s="1888">
        <f>I153+I154</f>
        <v>25</v>
      </c>
      <c r="J152" s="40"/>
      <c r="K152" s="40"/>
      <c r="L152" s="1888">
        <f>L153+L154</f>
        <v>25</v>
      </c>
      <c r="M152" s="1816">
        <f>M153+M154</f>
        <v>35</v>
      </c>
      <c r="N152" s="38"/>
      <c r="O152" s="88"/>
      <c r="P152" s="234"/>
      <c r="Q152" s="227"/>
      <c r="R152" s="1598"/>
      <c r="S152" s="1598"/>
      <c r="T152" s="1598"/>
      <c r="U152" s="1598"/>
      <c r="V152" s="1598"/>
      <c r="W152" s="1598"/>
      <c r="X152" s="1598"/>
      <c r="Y152" s="1598"/>
      <c r="Z152" s="1598"/>
      <c r="AA152" s="1598"/>
      <c r="AB152" s="1598"/>
      <c r="AC152" s="1598"/>
      <c r="AD152" s="1598"/>
      <c r="AE152" s="1598"/>
      <c r="AF152" s="1598"/>
      <c r="AG152" s="1598"/>
      <c r="AH152" s="1598"/>
      <c r="AI152" s="1598"/>
      <c r="AJ152" s="1598"/>
      <c r="AK152" s="1598"/>
      <c r="AL152" s="1598"/>
      <c r="AM152" s="1598"/>
      <c r="AN152" s="1598"/>
      <c r="AO152" s="1598"/>
      <c r="AP152" s="1598"/>
      <c r="AQ152" s="1598"/>
      <c r="AR152" s="1598"/>
      <c r="AS152" s="1598"/>
      <c r="AT152" s="1598"/>
      <c r="AU152" s="1598"/>
      <c r="AV152" s="1569"/>
      <c r="AW152" s="1570"/>
    </row>
    <row r="153" spans="1:49" ht="51.75" customHeight="1" thickBot="1" x14ac:dyDescent="0.25">
      <c r="A153" s="144"/>
      <c r="B153" s="278" t="s">
        <v>444</v>
      </c>
      <c r="C153" s="1867"/>
      <c r="D153" s="1868"/>
      <c r="E153" s="1868"/>
      <c r="F153" s="329"/>
      <c r="G153" s="566">
        <v>1</v>
      </c>
      <c r="H153" s="213">
        <f t="shared" si="45"/>
        <v>30</v>
      </c>
      <c r="I153" s="1868">
        <f t="shared" si="48"/>
        <v>15</v>
      </c>
      <c r="J153" s="106"/>
      <c r="K153" s="106"/>
      <c r="L153" s="2464">
        <v>15</v>
      </c>
      <c r="M153" s="1872">
        <f t="shared" si="46"/>
        <v>15</v>
      </c>
      <c r="N153" s="2465">
        <v>1</v>
      </c>
      <c r="O153" s="106"/>
      <c r="P153" s="270"/>
      <c r="Q153" s="227"/>
      <c r="R153" s="1598"/>
      <c r="S153" s="1598"/>
      <c r="T153" s="1598"/>
      <c r="U153" s="1598"/>
      <c r="V153" s="1598"/>
      <c r="W153" s="1598"/>
      <c r="X153" s="1598"/>
      <c r="Y153" s="1598"/>
      <c r="Z153" s="1598"/>
      <c r="AA153" s="1598"/>
      <c r="AB153" s="1598"/>
      <c r="AC153" s="1598"/>
      <c r="AD153" s="1598"/>
      <c r="AE153" s="1598"/>
      <c r="AF153" s="1598"/>
      <c r="AG153" s="1598"/>
      <c r="AH153" s="1598"/>
      <c r="AI153" s="1598"/>
      <c r="AJ153" s="1598"/>
      <c r="AK153" s="1598"/>
      <c r="AL153" s="1598"/>
      <c r="AM153" s="1598"/>
      <c r="AN153" s="1598"/>
      <c r="AO153" s="1598"/>
      <c r="AP153" s="1598"/>
      <c r="AQ153" s="1598"/>
      <c r="AR153" s="1598"/>
      <c r="AS153" s="1598"/>
      <c r="AT153" s="1598"/>
      <c r="AU153" s="1598"/>
      <c r="AV153" s="1569"/>
      <c r="AW153" s="1570"/>
    </row>
    <row r="154" spans="1:49" ht="53.25" customHeight="1" thickBot="1" x14ac:dyDescent="0.25">
      <c r="A154" s="144"/>
      <c r="B154" s="137" t="s">
        <v>444</v>
      </c>
      <c r="C154" s="1875"/>
      <c r="D154" s="1876"/>
      <c r="E154" s="1876" t="s">
        <v>360</v>
      </c>
      <c r="F154" s="330"/>
      <c r="G154" s="1717">
        <v>1</v>
      </c>
      <c r="H154" s="248">
        <f>G154*30</f>
        <v>30</v>
      </c>
      <c r="I154" s="1868">
        <f t="shared" si="48"/>
        <v>10</v>
      </c>
      <c r="J154" s="238"/>
      <c r="K154" s="238"/>
      <c r="L154" s="2466">
        <v>10</v>
      </c>
      <c r="M154" s="1869">
        <f t="shared" si="46"/>
        <v>20</v>
      </c>
      <c r="N154" s="271"/>
      <c r="O154" s="2466">
        <v>1</v>
      </c>
      <c r="P154" s="272"/>
      <c r="Q154" s="231"/>
      <c r="R154" s="1598"/>
      <c r="S154" s="1598"/>
      <c r="T154" s="1598"/>
      <c r="U154" s="1598"/>
      <c r="V154" s="1598"/>
      <c r="W154" s="1598"/>
      <c r="X154" s="1598"/>
      <c r="Y154" s="1598"/>
      <c r="Z154" s="1598"/>
      <c r="AA154" s="1598"/>
      <c r="AB154" s="1598"/>
      <c r="AC154" s="1598"/>
      <c r="AD154" s="1598"/>
      <c r="AE154" s="1598"/>
      <c r="AF154" s="1598"/>
      <c r="AG154" s="1598"/>
      <c r="AH154" s="1598"/>
      <c r="AI154" s="1598"/>
      <c r="AJ154" s="1598"/>
      <c r="AK154" s="1598"/>
      <c r="AL154" s="1598"/>
      <c r="AM154" s="1598"/>
      <c r="AN154" s="1598"/>
      <c r="AO154" s="1598"/>
      <c r="AP154" s="1598"/>
      <c r="AQ154" s="1598"/>
      <c r="AR154" s="1598"/>
      <c r="AS154" s="1598"/>
      <c r="AT154" s="1598"/>
      <c r="AU154" s="1598"/>
      <c r="AV154" s="1569"/>
      <c r="AW154" s="1570"/>
    </row>
    <row r="155" spans="1:49" ht="23.25" customHeight="1" thickBot="1" x14ac:dyDescent="0.25">
      <c r="A155" s="2160" t="s">
        <v>410</v>
      </c>
      <c r="B155" s="2184"/>
      <c r="C155" s="479"/>
      <c r="D155" s="523"/>
      <c r="E155" s="523"/>
      <c r="F155" s="1721"/>
      <c r="G155" s="1676">
        <f>G146+G149</f>
        <v>17</v>
      </c>
      <c r="H155" s="642">
        <f t="shared" ref="H155:M155" si="49">H146+H149</f>
        <v>510</v>
      </c>
      <c r="I155" s="643">
        <f t="shared" si="49"/>
        <v>190</v>
      </c>
      <c r="J155" s="643">
        <f t="shared" si="49"/>
        <v>115</v>
      </c>
      <c r="K155" s="643">
        <f t="shared" si="49"/>
        <v>25</v>
      </c>
      <c r="L155" s="643">
        <f t="shared" si="49"/>
        <v>50</v>
      </c>
      <c r="M155" s="644">
        <f t="shared" si="49"/>
        <v>320</v>
      </c>
      <c r="N155" s="1738">
        <f>SUM(N146:N154)</f>
        <v>6</v>
      </c>
      <c r="O155" s="1668">
        <f>SUM(O146:O154)</f>
        <v>8</v>
      </c>
      <c r="P155" s="2468">
        <f>SUM(P146:P154)</f>
        <v>2</v>
      </c>
      <c r="Q155" s="339"/>
      <c r="R155" s="1598"/>
      <c r="S155" s="1598"/>
      <c r="T155" s="1598"/>
      <c r="U155" s="1598"/>
      <c r="V155" s="1598"/>
      <c r="W155" s="1598"/>
      <c r="X155" s="1598"/>
      <c r="Y155" s="1598"/>
      <c r="Z155" s="1598"/>
      <c r="AA155" s="1598"/>
      <c r="AB155" s="1598"/>
      <c r="AC155" s="1598"/>
      <c r="AD155" s="1598"/>
      <c r="AE155" s="1598"/>
      <c r="AF155" s="1598"/>
      <c r="AG155" s="1598"/>
      <c r="AH155" s="1598"/>
      <c r="AI155" s="1598"/>
      <c r="AJ155" s="1598"/>
      <c r="AK155" s="1598"/>
      <c r="AL155" s="1598"/>
      <c r="AM155" s="1598"/>
      <c r="AN155" s="1598"/>
      <c r="AO155" s="1598"/>
      <c r="AP155" s="1598"/>
      <c r="AQ155" s="1598"/>
      <c r="AR155" s="1598"/>
      <c r="AS155" s="1598"/>
      <c r="AT155" s="1598"/>
      <c r="AU155" s="1598"/>
      <c r="AV155" s="1569"/>
      <c r="AW155" s="1570"/>
    </row>
    <row r="156" spans="1:49" ht="20.25" customHeight="1" thickBot="1" x14ac:dyDescent="0.25">
      <c r="A156" s="2176" t="s">
        <v>496</v>
      </c>
      <c r="B156" s="2177"/>
      <c r="C156" s="2177"/>
      <c r="D156" s="2177"/>
      <c r="E156" s="2177"/>
      <c r="F156" s="2177"/>
      <c r="G156" s="2177"/>
      <c r="H156" s="2177"/>
      <c r="I156" s="2177"/>
      <c r="J156" s="2177"/>
      <c r="K156" s="2177"/>
      <c r="L156" s="2177"/>
      <c r="M156" s="2177"/>
      <c r="N156" s="2177"/>
      <c r="O156" s="2177"/>
      <c r="P156" s="2177"/>
      <c r="Q156" s="2178"/>
      <c r="R156" s="1598"/>
      <c r="S156" s="1598"/>
      <c r="T156" s="1598"/>
      <c r="U156" s="1598"/>
      <c r="V156" s="1598"/>
      <c r="W156" s="1598"/>
      <c r="X156" s="1598"/>
      <c r="Y156" s="1598"/>
      <c r="Z156" s="1598"/>
      <c r="AA156" s="1598"/>
      <c r="AB156" s="1598"/>
      <c r="AC156" s="1598"/>
      <c r="AD156" s="1598"/>
      <c r="AE156" s="1598"/>
      <c r="AF156" s="1598"/>
      <c r="AG156" s="1598"/>
      <c r="AH156" s="1598"/>
      <c r="AI156" s="1598"/>
      <c r="AJ156" s="1598"/>
      <c r="AK156" s="1598"/>
      <c r="AL156" s="1598"/>
      <c r="AM156" s="1598"/>
      <c r="AN156" s="1598"/>
      <c r="AO156" s="1598"/>
      <c r="AP156" s="1598"/>
      <c r="AQ156" s="1598"/>
      <c r="AR156" s="1598"/>
      <c r="AS156" s="1598"/>
      <c r="AT156" s="1598"/>
      <c r="AU156" s="1598"/>
      <c r="AV156" s="1569"/>
      <c r="AW156" s="1570"/>
    </row>
    <row r="157" spans="1:49" ht="23.25" customHeight="1" thickBot="1" x14ac:dyDescent="0.25">
      <c r="A157" s="37" t="s">
        <v>411</v>
      </c>
      <c r="B157" s="214" t="s">
        <v>202</v>
      </c>
      <c r="C157" s="260"/>
      <c r="D157" s="4"/>
      <c r="E157" s="4"/>
      <c r="F157" s="261"/>
      <c r="G157" s="451">
        <f>G158+G159</f>
        <v>3.5</v>
      </c>
      <c r="H157" s="2469">
        <f t="shared" ref="H157:M157" si="50">H158+H159</f>
        <v>105</v>
      </c>
      <c r="I157" s="603">
        <f t="shared" si="50"/>
        <v>35</v>
      </c>
      <c r="J157" s="603">
        <f t="shared" si="50"/>
        <v>25</v>
      </c>
      <c r="K157" s="239"/>
      <c r="L157" s="603">
        <f t="shared" si="50"/>
        <v>10</v>
      </c>
      <c r="M157" s="2470">
        <f t="shared" si="50"/>
        <v>70</v>
      </c>
      <c r="N157" s="158"/>
      <c r="O157" s="46"/>
      <c r="P157" s="289"/>
      <c r="Q157" s="273"/>
      <c r="R157" s="1598"/>
      <c r="S157" s="1598"/>
      <c r="T157" s="1598"/>
      <c r="U157" s="1598"/>
      <c r="V157" s="1598"/>
      <c r="W157" s="1598"/>
      <c r="X157" s="1598"/>
      <c r="Y157" s="1598"/>
      <c r="Z157" s="1598"/>
      <c r="AA157" s="1598"/>
      <c r="AB157" s="1598"/>
      <c r="AC157" s="1598"/>
      <c r="AD157" s="1598"/>
      <c r="AE157" s="1598"/>
      <c r="AF157" s="1598"/>
      <c r="AG157" s="1598"/>
      <c r="AH157" s="1598"/>
      <c r="AI157" s="1598"/>
      <c r="AJ157" s="1598"/>
      <c r="AK157" s="1598"/>
      <c r="AL157" s="1598"/>
      <c r="AM157" s="1598"/>
      <c r="AN157" s="1598"/>
      <c r="AO157" s="1598"/>
      <c r="AP157" s="1598"/>
      <c r="AQ157" s="1598"/>
      <c r="AR157" s="1598"/>
      <c r="AS157" s="1598"/>
      <c r="AT157" s="1598"/>
      <c r="AU157" s="1598"/>
      <c r="AV157" s="1569"/>
      <c r="AW157" s="1570"/>
    </row>
    <row r="158" spans="1:49" ht="22.5" customHeight="1" thickBot="1" x14ac:dyDescent="0.25">
      <c r="A158" s="17" t="s">
        <v>497</v>
      </c>
      <c r="B158" s="216" t="s">
        <v>202</v>
      </c>
      <c r="C158" s="1867"/>
      <c r="D158" s="1868"/>
      <c r="E158" s="1868"/>
      <c r="F158" s="279"/>
      <c r="G158" s="566">
        <v>1.5</v>
      </c>
      <c r="H158" s="213">
        <f t="shared" ref="H158:H167" si="51">G158*30</f>
        <v>45</v>
      </c>
      <c r="I158" s="2471">
        <f>J158+K158+L158</f>
        <v>15</v>
      </c>
      <c r="J158" s="1868">
        <v>15</v>
      </c>
      <c r="K158" s="112"/>
      <c r="L158" s="1868"/>
      <c r="M158" s="241">
        <f t="shared" ref="M158:M165" si="52">H158-I158</f>
        <v>30</v>
      </c>
      <c r="N158" s="38">
        <v>1</v>
      </c>
      <c r="O158" s="88"/>
      <c r="P158" s="233"/>
      <c r="Q158" s="292"/>
      <c r="R158" s="1598"/>
      <c r="S158" s="1598"/>
      <c r="T158" s="1598"/>
      <c r="U158" s="1598"/>
      <c r="V158" s="1598"/>
      <c r="W158" s="1598"/>
      <c r="X158" s="1598"/>
      <c r="Y158" s="1598"/>
      <c r="Z158" s="1598"/>
      <c r="AA158" s="1598"/>
      <c r="AB158" s="1598"/>
      <c r="AC158" s="1598"/>
      <c r="AD158" s="1598"/>
      <c r="AE158" s="1598"/>
      <c r="AF158" s="1598"/>
      <c r="AG158" s="1598"/>
      <c r="AH158" s="1598"/>
      <c r="AI158" s="1598"/>
      <c r="AJ158" s="1598"/>
      <c r="AK158" s="1598"/>
      <c r="AL158" s="1598"/>
      <c r="AM158" s="1598"/>
      <c r="AN158" s="1598"/>
      <c r="AO158" s="1598"/>
      <c r="AP158" s="1598"/>
      <c r="AQ158" s="1598"/>
      <c r="AR158" s="1598"/>
      <c r="AS158" s="1598"/>
      <c r="AT158" s="1598"/>
      <c r="AU158" s="1598"/>
      <c r="AV158" s="1569"/>
      <c r="AW158" s="1570"/>
    </row>
    <row r="159" spans="1:49" ht="21" customHeight="1" thickBot="1" x14ac:dyDescent="0.25">
      <c r="A159" s="17" t="s">
        <v>498</v>
      </c>
      <c r="B159" s="216" t="s">
        <v>202</v>
      </c>
      <c r="C159" s="1867"/>
      <c r="D159" s="1868" t="s">
        <v>360</v>
      </c>
      <c r="E159" s="1868"/>
      <c r="F159" s="279"/>
      <c r="G159" s="566">
        <v>2</v>
      </c>
      <c r="H159" s="213">
        <f t="shared" si="51"/>
        <v>60</v>
      </c>
      <c r="I159" s="1868">
        <f>J159+K159+L159</f>
        <v>20</v>
      </c>
      <c r="J159" s="1868">
        <v>10</v>
      </c>
      <c r="K159" s="1868"/>
      <c r="L159" s="1868">
        <v>10</v>
      </c>
      <c r="M159" s="1872">
        <f t="shared" si="52"/>
        <v>40</v>
      </c>
      <c r="N159" s="257"/>
      <c r="O159" s="88">
        <v>2</v>
      </c>
      <c r="P159" s="233"/>
      <c r="Q159" s="292"/>
      <c r="R159" s="1598"/>
      <c r="S159" s="1598"/>
      <c r="T159" s="1598"/>
      <c r="U159" s="1598"/>
      <c r="V159" s="1598"/>
      <c r="W159" s="1598"/>
      <c r="X159" s="1598"/>
      <c r="Y159" s="1598"/>
      <c r="Z159" s="1598"/>
      <c r="AA159" s="1598"/>
      <c r="AB159" s="1598"/>
      <c r="AC159" s="1598"/>
      <c r="AD159" s="1598"/>
      <c r="AE159" s="1598"/>
      <c r="AF159" s="1598"/>
      <c r="AG159" s="1598"/>
      <c r="AH159" s="1598"/>
      <c r="AI159" s="1598"/>
      <c r="AJ159" s="1598"/>
      <c r="AK159" s="1598"/>
      <c r="AL159" s="1598"/>
      <c r="AM159" s="1598"/>
      <c r="AN159" s="1598"/>
      <c r="AO159" s="1598"/>
      <c r="AP159" s="1598"/>
      <c r="AQ159" s="1598"/>
      <c r="AR159" s="1598"/>
      <c r="AS159" s="1598"/>
      <c r="AT159" s="1598"/>
      <c r="AU159" s="1598"/>
      <c r="AV159" s="1569"/>
      <c r="AW159" s="1570"/>
    </row>
    <row r="160" spans="1:49" ht="42.75" customHeight="1" thickBot="1" x14ac:dyDescent="0.25">
      <c r="A160" s="17" t="s">
        <v>412</v>
      </c>
      <c r="B160" s="216" t="s">
        <v>204</v>
      </c>
      <c r="C160" s="1867"/>
      <c r="D160" s="1868"/>
      <c r="E160" s="1868"/>
      <c r="F160" s="234"/>
      <c r="G160" s="500">
        <f>G161+G162</f>
        <v>4</v>
      </c>
      <c r="H160" s="1708">
        <f>H161+H162</f>
        <v>120</v>
      </c>
      <c r="I160" s="1888">
        <f>I161+I162</f>
        <v>40</v>
      </c>
      <c r="J160" s="1888">
        <f>J161+J162</f>
        <v>40</v>
      </c>
      <c r="K160" s="1868"/>
      <c r="L160" s="1868"/>
      <c r="M160" s="1816">
        <f>M161+M162</f>
        <v>80</v>
      </c>
      <c r="N160" s="38"/>
      <c r="O160" s="3"/>
      <c r="P160" s="290"/>
      <c r="Q160" s="293"/>
      <c r="R160" s="1598"/>
      <c r="S160" s="1598"/>
      <c r="T160" s="1598"/>
      <c r="U160" s="1598"/>
      <c r="V160" s="1598"/>
      <c r="W160" s="1598"/>
      <c r="X160" s="1598"/>
      <c r="Y160" s="1598"/>
      <c r="Z160" s="1598"/>
      <c r="AA160" s="1598"/>
      <c r="AB160" s="1598"/>
      <c r="AC160" s="1598"/>
      <c r="AD160" s="1598"/>
      <c r="AE160" s="1598"/>
      <c r="AF160" s="1598"/>
      <c r="AG160" s="1598"/>
      <c r="AH160" s="1598"/>
      <c r="AI160" s="1598"/>
      <c r="AJ160" s="1598"/>
      <c r="AK160" s="1598"/>
      <c r="AL160" s="1598"/>
      <c r="AM160" s="1598"/>
      <c r="AN160" s="1598"/>
      <c r="AO160" s="1598"/>
      <c r="AP160" s="1598"/>
      <c r="AQ160" s="1598"/>
      <c r="AR160" s="1598"/>
      <c r="AS160" s="1598"/>
      <c r="AT160" s="1598"/>
      <c r="AU160" s="1598"/>
      <c r="AV160" s="1569"/>
      <c r="AW160" s="1570"/>
    </row>
    <row r="161" spans="1:55" ht="44.25" customHeight="1" thickBot="1" x14ac:dyDescent="0.25">
      <c r="A161" s="17" t="s">
        <v>499</v>
      </c>
      <c r="B161" s="216" t="s">
        <v>206</v>
      </c>
      <c r="C161" s="1867"/>
      <c r="D161" s="1868"/>
      <c r="E161" s="1868"/>
      <c r="F161" s="234"/>
      <c r="G161" s="566">
        <v>2</v>
      </c>
      <c r="H161" s="213">
        <f t="shared" si="51"/>
        <v>60</v>
      </c>
      <c r="I161" s="240">
        <f>J161+K161+L161</f>
        <v>20</v>
      </c>
      <c r="J161" s="1868">
        <v>20</v>
      </c>
      <c r="K161" s="1868"/>
      <c r="L161" s="1868"/>
      <c r="M161" s="241">
        <f t="shared" si="52"/>
        <v>40</v>
      </c>
      <c r="N161" s="38"/>
      <c r="O161" s="3">
        <v>2</v>
      </c>
      <c r="P161" s="12"/>
      <c r="Q161" s="294"/>
      <c r="R161" s="1598"/>
      <c r="S161" s="1598"/>
      <c r="T161" s="1598"/>
      <c r="U161" s="1598"/>
      <c r="V161" s="1598"/>
      <c r="W161" s="1598"/>
      <c r="X161" s="1598"/>
      <c r="Y161" s="1598"/>
      <c r="Z161" s="1598"/>
      <c r="AA161" s="1598"/>
      <c r="AB161" s="1598"/>
      <c r="AC161" s="1598"/>
      <c r="AD161" s="1598"/>
      <c r="AE161" s="1598"/>
      <c r="AF161" s="1598"/>
      <c r="AG161" s="1598"/>
      <c r="AH161" s="1598"/>
      <c r="AI161" s="1598"/>
      <c r="AJ161" s="1598"/>
      <c r="AK161" s="1598"/>
      <c r="AL161" s="1598"/>
      <c r="AM161" s="1598"/>
      <c r="AN161" s="1598"/>
      <c r="AO161" s="1598"/>
      <c r="AP161" s="1598"/>
      <c r="AQ161" s="1598"/>
      <c r="AR161" s="1598"/>
      <c r="AS161" s="1598"/>
      <c r="AT161" s="1598"/>
      <c r="AU161" s="1598"/>
      <c r="AV161" s="1569"/>
      <c r="AW161" s="1570"/>
    </row>
    <row r="162" spans="1:55" ht="39.75" customHeight="1" thickBot="1" x14ac:dyDescent="0.25">
      <c r="A162" s="17" t="s">
        <v>500</v>
      </c>
      <c r="B162" s="216" t="s">
        <v>206</v>
      </c>
      <c r="C162" s="1867"/>
      <c r="D162" s="1868" t="s">
        <v>361</v>
      </c>
      <c r="E162" s="1868"/>
      <c r="F162" s="234"/>
      <c r="G162" s="566">
        <v>2</v>
      </c>
      <c r="H162" s="213">
        <f t="shared" si="51"/>
        <v>60</v>
      </c>
      <c r="I162" s="1868">
        <f>J162+K162+L162</f>
        <v>20</v>
      </c>
      <c r="J162" s="1868">
        <v>20</v>
      </c>
      <c r="K162" s="1868"/>
      <c r="L162" s="1868"/>
      <c r="M162" s="1872">
        <f t="shared" si="52"/>
        <v>40</v>
      </c>
      <c r="N162" s="1867"/>
      <c r="O162" s="3"/>
      <c r="P162" s="12">
        <v>2</v>
      </c>
      <c r="Q162" s="294"/>
      <c r="R162" s="1598"/>
      <c r="S162" s="1476"/>
      <c r="T162" s="1598"/>
      <c r="U162" s="1598"/>
      <c r="V162" s="1598"/>
      <c r="W162" s="1598"/>
      <c r="X162" s="1598"/>
      <c r="Y162" s="1598"/>
      <c r="Z162" s="1598"/>
      <c r="AA162" s="1598"/>
      <c r="AB162" s="1598"/>
      <c r="AC162" s="1598"/>
      <c r="AD162" s="1598"/>
      <c r="AE162" s="1598"/>
      <c r="AF162" s="1598"/>
      <c r="AG162" s="1598"/>
      <c r="AH162" s="1598"/>
      <c r="AI162" s="1598"/>
      <c r="AJ162" s="1598"/>
      <c r="AK162" s="1598"/>
      <c r="AL162" s="1598"/>
      <c r="AM162" s="1598"/>
      <c r="AN162" s="1598"/>
      <c r="AO162" s="1598"/>
      <c r="AP162" s="1598"/>
      <c r="AQ162" s="1598"/>
      <c r="AR162" s="1598"/>
      <c r="AS162" s="1598"/>
      <c r="AT162" s="1598"/>
      <c r="AU162" s="1598"/>
      <c r="AV162" s="1569"/>
      <c r="AW162" s="1570"/>
    </row>
    <row r="163" spans="1:55" ht="35.25" customHeight="1" thickBot="1" x14ac:dyDescent="0.25">
      <c r="A163" s="17" t="s">
        <v>413</v>
      </c>
      <c r="B163" s="216" t="s">
        <v>209</v>
      </c>
      <c r="C163" s="1867"/>
      <c r="D163" s="1868"/>
      <c r="E163" s="1868"/>
      <c r="F163" s="262"/>
      <c r="G163" s="500">
        <f t="shared" ref="G163:M163" si="53">G164+G165+G166</f>
        <v>9.5</v>
      </c>
      <c r="H163" s="1708">
        <f t="shared" si="53"/>
        <v>285</v>
      </c>
      <c r="I163" s="1672">
        <f t="shared" si="53"/>
        <v>115</v>
      </c>
      <c r="J163" s="1672">
        <f t="shared" si="53"/>
        <v>65</v>
      </c>
      <c r="K163" s="1672">
        <f t="shared" si="53"/>
        <v>10</v>
      </c>
      <c r="L163" s="1672">
        <f t="shared" si="53"/>
        <v>40</v>
      </c>
      <c r="M163" s="1816">
        <f t="shared" si="53"/>
        <v>170</v>
      </c>
      <c r="N163" s="291"/>
      <c r="O163" s="88"/>
      <c r="P163" s="234"/>
      <c r="Q163" s="274"/>
      <c r="R163" s="1598"/>
      <c r="S163" s="1476"/>
      <c r="T163" s="1598"/>
      <c r="U163" s="1598"/>
      <c r="V163" s="1598"/>
      <c r="W163" s="1598"/>
      <c r="X163" s="1598"/>
      <c r="Y163" s="1598"/>
      <c r="Z163" s="1598"/>
      <c r="AA163" s="1598"/>
      <c r="AB163" s="1598"/>
      <c r="AC163" s="1598"/>
      <c r="AD163" s="1598"/>
      <c r="AE163" s="1598"/>
      <c r="AF163" s="1598"/>
      <c r="AG163" s="1598"/>
      <c r="AH163" s="1598"/>
      <c r="AI163" s="1598"/>
      <c r="AJ163" s="1598"/>
      <c r="AK163" s="1598"/>
      <c r="AL163" s="1598"/>
      <c r="AM163" s="1598"/>
      <c r="AN163" s="1598"/>
      <c r="AO163" s="1598"/>
      <c r="AP163" s="1598"/>
      <c r="AQ163" s="1598"/>
      <c r="AR163" s="1598"/>
      <c r="AS163" s="1598"/>
      <c r="AT163" s="1598"/>
      <c r="AU163" s="1598"/>
      <c r="AV163" s="1569"/>
      <c r="AW163" s="1570"/>
    </row>
    <row r="164" spans="1:55" ht="35.25" customHeight="1" thickBot="1" x14ac:dyDescent="0.25">
      <c r="A164" s="144" t="s">
        <v>501</v>
      </c>
      <c r="B164" s="216" t="s">
        <v>209</v>
      </c>
      <c r="C164" s="1867"/>
      <c r="D164" s="1868">
        <v>1</v>
      </c>
      <c r="E164" s="1868"/>
      <c r="F164" s="262"/>
      <c r="G164" s="566">
        <v>4.5</v>
      </c>
      <c r="H164" s="213">
        <f t="shared" si="51"/>
        <v>135</v>
      </c>
      <c r="I164" s="40">
        <f>J164+K164+L164</f>
        <v>60</v>
      </c>
      <c r="J164" s="1868">
        <v>45</v>
      </c>
      <c r="K164" s="1868"/>
      <c r="L164" s="1868">
        <v>15</v>
      </c>
      <c r="M164" s="100">
        <f t="shared" si="52"/>
        <v>75</v>
      </c>
      <c r="N164" s="291">
        <v>4</v>
      </c>
      <c r="O164" s="88"/>
      <c r="P164" s="234"/>
      <c r="Q164" s="274"/>
      <c r="R164" s="1598"/>
      <c r="S164" s="1598"/>
      <c r="T164" s="1598"/>
      <c r="U164" s="1598"/>
      <c r="V164" s="1598"/>
      <c r="W164" s="1598"/>
      <c r="X164" s="1598"/>
      <c r="Y164" s="1598"/>
      <c r="Z164" s="1598"/>
      <c r="AA164" s="1598"/>
      <c r="AB164" s="1598"/>
      <c r="AC164" s="1598"/>
      <c r="AD164" s="1598"/>
      <c r="AE164" s="1598"/>
      <c r="AF164" s="1598"/>
      <c r="AG164" s="1598"/>
      <c r="AH164" s="1598"/>
      <c r="AI164" s="1598"/>
      <c r="AJ164" s="1598"/>
      <c r="AK164" s="1598"/>
      <c r="AL164" s="1598"/>
      <c r="AM164" s="1598"/>
      <c r="AN164" s="1598"/>
      <c r="AO164" s="1598"/>
      <c r="AP164" s="1598"/>
      <c r="AQ164" s="1598"/>
      <c r="AR164" s="1598"/>
      <c r="AS164" s="1598"/>
      <c r="AT164" s="1598"/>
      <c r="AU164" s="1598"/>
      <c r="AV164" s="1569"/>
      <c r="AW164" s="1570"/>
    </row>
    <row r="165" spans="1:55" ht="36.75" customHeight="1" thickBot="1" x14ac:dyDescent="0.25">
      <c r="A165" s="17" t="s">
        <v>502</v>
      </c>
      <c r="B165" s="216" t="s">
        <v>209</v>
      </c>
      <c r="C165" s="1867" t="s">
        <v>360</v>
      </c>
      <c r="D165" s="1868"/>
      <c r="E165" s="1868"/>
      <c r="F165" s="262"/>
      <c r="G165" s="566">
        <v>3</v>
      </c>
      <c r="H165" s="213">
        <f t="shared" si="51"/>
        <v>90</v>
      </c>
      <c r="I165" s="40">
        <f>J165+K165+L165</f>
        <v>30</v>
      </c>
      <c r="J165" s="1868">
        <v>20</v>
      </c>
      <c r="K165" s="1868">
        <v>10</v>
      </c>
      <c r="L165" s="97"/>
      <c r="M165" s="100">
        <f t="shared" si="52"/>
        <v>60</v>
      </c>
      <c r="N165" s="291"/>
      <c r="O165" s="88">
        <v>3</v>
      </c>
      <c r="P165" s="234"/>
      <c r="Q165" s="274"/>
      <c r="R165" s="1598"/>
      <c r="S165" s="1598"/>
      <c r="T165" s="1598"/>
      <c r="U165" s="1598"/>
      <c r="V165" s="1598"/>
      <c r="W165" s="1598"/>
      <c r="X165" s="1598"/>
      <c r="Y165" s="1598"/>
      <c r="Z165" s="1598"/>
      <c r="AA165" s="1598"/>
      <c r="AB165" s="1598"/>
      <c r="AC165" s="1598"/>
      <c r="AD165" s="1598"/>
      <c r="AE165" s="1598"/>
      <c r="AF165" s="1598"/>
      <c r="AG165" s="1598"/>
      <c r="AH165" s="1598"/>
      <c r="AI165" s="1598"/>
      <c r="AJ165" s="1598"/>
      <c r="AK165" s="1598"/>
      <c r="AL165" s="1598"/>
      <c r="AM165" s="1598"/>
      <c r="AN165" s="1598"/>
      <c r="AO165" s="1598"/>
      <c r="AP165" s="1598"/>
      <c r="AQ165" s="1598"/>
      <c r="AR165" s="1598"/>
      <c r="AS165" s="1598"/>
      <c r="AT165" s="1598"/>
      <c r="AU165" s="1598"/>
      <c r="AV165" s="1569"/>
      <c r="AW165" s="1570"/>
    </row>
    <row r="166" spans="1:55" ht="36.75" customHeight="1" thickBot="1" x14ac:dyDescent="0.25">
      <c r="A166" s="17" t="s">
        <v>503</v>
      </c>
      <c r="B166" s="216" t="s">
        <v>443</v>
      </c>
      <c r="C166" s="1867"/>
      <c r="D166" s="1868"/>
      <c r="E166" s="1868"/>
      <c r="F166" s="282"/>
      <c r="G166" s="500">
        <f>G167+G168</f>
        <v>2</v>
      </c>
      <c r="H166" s="1708">
        <f>H167+H168</f>
        <v>60</v>
      </c>
      <c r="I166" s="51">
        <f>I167+I168</f>
        <v>25</v>
      </c>
      <c r="J166" s="40"/>
      <c r="K166" s="40"/>
      <c r="L166" s="1888">
        <f>L167+L168</f>
        <v>25</v>
      </c>
      <c r="M166" s="1816">
        <f>M167+M168</f>
        <v>35</v>
      </c>
      <c r="N166" s="291"/>
      <c r="O166" s="88"/>
      <c r="P166" s="234"/>
      <c r="Q166" s="274"/>
      <c r="R166" s="1598"/>
      <c r="S166" s="1598"/>
      <c r="T166" s="1598"/>
      <c r="U166" s="1598"/>
      <c r="V166" s="1598"/>
      <c r="W166" s="1598"/>
      <c r="X166" s="1598"/>
      <c r="Y166" s="1598"/>
      <c r="Z166" s="1598"/>
      <c r="AA166" s="1598"/>
      <c r="AB166" s="1598"/>
      <c r="AC166" s="1598"/>
      <c r="AD166" s="1598"/>
      <c r="AE166" s="1598"/>
      <c r="AF166" s="1598"/>
      <c r="AG166" s="1598"/>
      <c r="AH166" s="1598"/>
      <c r="AI166" s="1598"/>
      <c r="AJ166" s="1598"/>
      <c r="AK166" s="1598"/>
      <c r="AL166" s="1598"/>
      <c r="AM166" s="1598"/>
      <c r="AN166" s="1598"/>
      <c r="AO166" s="1598"/>
      <c r="AP166" s="1598"/>
      <c r="AQ166" s="1598"/>
      <c r="AR166" s="1598"/>
      <c r="AS166" s="1598"/>
      <c r="AT166" s="1598"/>
      <c r="AU166" s="1598"/>
      <c r="AV166" s="1569"/>
      <c r="AW166" s="1570"/>
    </row>
    <row r="167" spans="1:55" ht="35.25" customHeight="1" thickBot="1" x14ac:dyDescent="0.3">
      <c r="A167" s="17"/>
      <c r="B167" s="216" t="s">
        <v>443</v>
      </c>
      <c r="C167" s="314"/>
      <c r="D167" s="315"/>
      <c r="E167" s="315"/>
      <c r="F167" s="283"/>
      <c r="G167" s="566">
        <v>1</v>
      </c>
      <c r="H167" s="213">
        <f t="shared" si="51"/>
        <v>30</v>
      </c>
      <c r="I167" s="1868">
        <f>J167+K167+L167</f>
        <v>15</v>
      </c>
      <c r="J167" s="106"/>
      <c r="K167" s="106"/>
      <c r="L167" s="2464">
        <v>15</v>
      </c>
      <c r="M167" s="1872">
        <f>H167-I167</f>
        <v>15</v>
      </c>
      <c r="N167" s="2465">
        <v>1</v>
      </c>
      <c r="O167" s="106"/>
      <c r="P167" s="270"/>
      <c r="Q167" s="275"/>
      <c r="R167" s="1598"/>
      <c r="S167" s="1598"/>
      <c r="T167" s="1598"/>
      <c r="U167" s="1598"/>
      <c r="V167" s="1598"/>
      <c r="W167" s="1598"/>
      <c r="X167" s="1598"/>
      <c r="Y167" s="1598"/>
      <c r="Z167" s="1598"/>
      <c r="AA167" s="1598"/>
      <c r="AB167" s="1598"/>
      <c r="AC167" s="1598"/>
      <c r="AD167" s="1598"/>
      <c r="AE167" s="1598"/>
      <c r="AF167" s="1598"/>
      <c r="AG167" s="1598"/>
      <c r="AH167" s="1598"/>
      <c r="AI167" s="1598"/>
      <c r="AJ167" s="1598"/>
      <c r="AK167" s="1598"/>
      <c r="AL167" s="1598"/>
      <c r="AM167" s="1598"/>
      <c r="AN167" s="1598"/>
      <c r="AO167" s="1598"/>
      <c r="AP167" s="1598"/>
      <c r="AQ167" s="1598"/>
      <c r="AR167" s="1598"/>
      <c r="AS167" s="1598"/>
      <c r="AT167" s="1598"/>
      <c r="AU167" s="1598"/>
      <c r="AV167" s="1569"/>
      <c r="AW167" s="1570"/>
    </row>
    <row r="168" spans="1:55" ht="35.25" customHeight="1" thickBot="1" x14ac:dyDescent="0.3">
      <c r="A168" s="681"/>
      <c r="B168" s="295" t="s">
        <v>443</v>
      </c>
      <c r="C168" s="316"/>
      <c r="D168" s="317"/>
      <c r="E168" s="317" t="s">
        <v>360</v>
      </c>
      <c r="F168" s="296"/>
      <c r="G168" s="656">
        <v>1</v>
      </c>
      <c r="H168" s="1874">
        <f>G168*30</f>
        <v>30</v>
      </c>
      <c r="I168" s="196">
        <f>J168+K168+L168</f>
        <v>10</v>
      </c>
      <c r="J168" s="299"/>
      <c r="K168" s="299"/>
      <c r="L168" s="195">
        <v>10</v>
      </c>
      <c r="M168" s="1873">
        <f>H168-I168</f>
        <v>20</v>
      </c>
      <c r="N168" s="271"/>
      <c r="O168" s="2466">
        <v>1</v>
      </c>
      <c r="P168" s="272"/>
      <c r="Q168" s="303"/>
      <c r="R168" s="1598"/>
      <c r="S168" s="1598"/>
      <c r="T168" s="1598"/>
      <c r="U168" s="1598"/>
      <c r="V168" s="1598"/>
      <c r="W168" s="1598"/>
      <c r="X168" s="1598"/>
      <c r="Y168" s="1598"/>
      <c r="Z168" s="1598"/>
      <c r="AA168" s="1598"/>
      <c r="AB168" s="1598"/>
      <c r="AC168" s="1598"/>
      <c r="AD168" s="1598"/>
      <c r="AE168" s="1598"/>
      <c r="AF168" s="1598"/>
      <c r="AG168" s="1598"/>
      <c r="AH168" s="1598"/>
      <c r="AI168" s="1598"/>
      <c r="AJ168" s="1598"/>
      <c r="AK168" s="1598"/>
      <c r="AL168" s="1598"/>
      <c r="AM168" s="1598"/>
      <c r="AN168" s="1598"/>
      <c r="AO168" s="1598"/>
      <c r="AP168" s="1598"/>
      <c r="AQ168" s="1598"/>
      <c r="AR168" s="1598"/>
      <c r="AS168" s="1598"/>
      <c r="AT168" s="1598"/>
      <c r="AU168" s="1598"/>
      <c r="AV168" s="1569"/>
      <c r="AW168" s="1570"/>
    </row>
    <row r="169" spans="1:55" ht="23.25" customHeight="1" thickBot="1" x14ac:dyDescent="0.25">
      <c r="A169" s="2160" t="s">
        <v>414</v>
      </c>
      <c r="B169" s="2184"/>
      <c r="C169" s="479"/>
      <c r="D169" s="523"/>
      <c r="E169" s="523"/>
      <c r="F169" s="1721"/>
      <c r="G169" s="1676">
        <f>G157+G160+G163</f>
        <v>17</v>
      </c>
      <c r="H169" s="2472">
        <f>H157+H160+H163</f>
        <v>510</v>
      </c>
      <c r="I169" s="643">
        <f t="shared" ref="I169:L169" si="54">I157+I160+I163</f>
        <v>190</v>
      </c>
      <c r="J169" s="643">
        <f t="shared" si="54"/>
        <v>130</v>
      </c>
      <c r="K169" s="643">
        <f t="shared" si="54"/>
        <v>10</v>
      </c>
      <c r="L169" s="643">
        <f t="shared" si="54"/>
        <v>50</v>
      </c>
      <c r="M169" s="644">
        <f>M157+M160+M163</f>
        <v>320</v>
      </c>
      <c r="N169" s="2473">
        <f>SUM(N157:N168)</f>
        <v>6</v>
      </c>
      <c r="O169" s="2474">
        <f>SUM(O157:O168)</f>
        <v>8</v>
      </c>
      <c r="P169" s="2475">
        <f>SUM(P157:P168)</f>
        <v>2</v>
      </c>
      <c r="Q169" s="311"/>
      <c r="R169" s="1598"/>
      <c r="S169" s="1598"/>
      <c r="T169" s="1598"/>
      <c r="U169" s="1598"/>
      <c r="V169" s="1598"/>
      <c r="W169" s="1598"/>
      <c r="X169" s="1598"/>
      <c r="Y169" s="1598"/>
      <c r="Z169" s="1598"/>
      <c r="AA169" s="1598"/>
      <c r="AB169" s="1598"/>
      <c r="AC169" s="1598"/>
      <c r="AD169" s="1598"/>
      <c r="AE169" s="1598"/>
      <c r="AF169" s="1598"/>
      <c r="AG169" s="1598"/>
      <c r="AH169" s="1598"/>
      <c r="AI169" s="1598"/>
      <c r="AJ169" s="1598"/>
      <c r="AK169" s="1598"/>
      <c r="AL169" s="1598"/>
      <c r="AM169" s="1598"/>
      <c r="AN169" s="1598"/>
      <c r="AO169" s="1598"/>
      <c r="AP169" s="1598"/>
      <c r="AQ169" s="1598"/>
      <c r="AR169" s="1598"/>
      <c r="AS169" s="1598"/>
      <c r="AT169" s="1598"/>
      <c r="AU169" s="1598"/>
      <c r="AV169" s="1569"/>
      <c r="AW169" s="1570"/>
    </row>
    <row r="170" spans="1:55" ht="19.5" customHeight="1" thickBot="1" x14ac:dyDescent="0.25">
      <c r="A170" s="2003" t="s">
        <v>268</v>
      </c>
      <c r="B170" s="2048"/>
      <c r="C170" s="2048"/>
      <c r="D170" s="2048"/>
      <c r="E170" s="2048"/>
      <c r="F170" s="2048"/>
      <c r="G170" s="2048"/>
      <c r="H170" s="2048"/>
      <c r="I170" s="2048"/>
      <c r="J170" s="2048"/>
      <c r="K170" s="2048"/>
      <c r="L170" s="2048"/>
      <c r="M170" s="2048"/>
      <c r="N170" s="2048"/>
      <c r="O170" s="2048"/>
      <c r="P170" s="2048"/>
      <c r="Q170" s="2049"/>
      <c r="R170" s="1579"/>
      <c r="S170" s="1579"/>
      <c r="T170" s="1579"/>
      <c r="U170" s="1579"/>
      <c r="V170" s="1579"/>
      <c r="W170" s="1579"/>
      <c r="X170" s="1579"/>
      <c r="Y170" s="1579"/>
      <c r="Z170" s="1579"/>
      <c r="AA170" s="1579"/>
      <c r="AB170" s="1579"/>
      <c r="AC170" s="1579"/>
      <c r="AD170" s="1579"/>
      <c r="AE170" s="1579"/>
      <c r="AF170" s="1579"/>
      <c r="AG170" s="1579"/>
      <c r="AH170" s="1579"/>
      <c r="AI170" s="1579"/>
      <c r="AJ170" s="1579"/>
      <c r="AK170" s="1579"/>
      <c r="AL170" s="1579"/>
      <c r="AM170" s="1579"/>
      <c r="AN170" s="1579"/>
      <c r="AO170" s="1579"/>
      <c r="AP170" s="1579"/>
      <c r="AQ170" s="1579"/>
      <c r="AR170" s="1579"/>
      <c r="AS170" s="1579"/>
      <c r="AT170" s="1579"/>
      <c r="AU170" s="1579"/>
      <c r="AV170" s="1532"/>
      <c r="AW170" s="594"/>
    </row>
    <row r="171" spans="1:55" ht="21.75" customHeight="1" x14ac:dyDescent="0.2">
      <c r="A171" s="1479" t="s">
        <v>112</v>
      </c>
      <c r="B171" s="729" t="s">
        <v>116</v>
      </c>
      <c r="C171" s="730"/>
      <c r="D171" s="4">
        <v>1</v>
      </c>
      <c r="E171" s="731"/>
      <c r="F171" s="732"/>
      <c r="G171" s="733">
        <v>3</v>
      </c>
      <c r="H171" s="679">
        <f>G171*30</f>
        <v>90</v>
      </c>
      <c r="I171" s="734"/>
      <c r="J171" s="734"/>
      <c r="K171" s="734"/>
      <c r="L171" s="734"/>
      <c r="M171" s="732"/>
      <c r="N171" s="735"/>
      <c r="O171" s="734"/>
      <c r="P171" s="732"/>
      <c r="Q171" s="736"/>
      <c r="R171" s="1613"/>
      <c r="S171" s="1613"/>
      <c r="T171" s="1613"/>
      <c r="U171" s="1511"/>
      <c r="V171" s="1511"/>
      <c r="W171" s="1511"/>
      <c r="X171" s="1511"/>
      <c r="Y171" s="1511"/>
      <c r="Z171" s="1511"/>
      <c r="AA171" s="1511"/>
      <c r="AB171" s="1511"/>
      <c r="AC171" s="1511"/>
      <c r="AD171" s="1511"/>
      <c r="AE171" s="1511"/>
      <c r="AF171" s="1511"/>
      <c r="AG171" s="1511"/>
      <c r="AH171" s="1511"/>
      <c r="AI171" s="1511"/>
      <c r="AJ171" s="1511"/>
      <c r="AK171" s="1511"/>
      <c r="AL171" s="1511"/>
      <c r="AM171" s="1511"/>
      <c r="AN171" s="1511"/>
      <c r="AO171" s="1511"/>
      <c r="AP171" s="1511"/>
      <c r="AQ171" s="1511"/>
      <c r="AR171" s="1511"/>
      <c r="AS171" s="1511"/>
      <c r="AT171" s="1511"/>
      <c r="AU171" s="1511"/>
      <c r="AV171" s="1509"/>
      <c r="AW171" s="1510"/>
    </row>
    <row r="172" spans="1:55" s="764" customFormat="1" ht="21" customHeight="1" x14ac:dyDescent="0.2">
      <c r="A172" s="681" t="s">
        <v>113</v>
      </c>
      <c r="B172" s="215" t="s">
        <v>66</v>
      </c>
      <c r="C172" s="1477"/>
      <c r="D172" s="420">
        <v>3</v>
      </c>
      <c r="E172" s="420"/>
      <c r="F172" s="1478"/>
      <c r="G172" s="1723">
        <v>4.5</v>
      </c>
      <c r="H172" s="1804">
        <f>G172*30</f>
        <v>135</v>
      </c>
      <c r="I172" s="420"/>
      <c r="J172" s="420"/>
      <c r="K172" s="420"/>
      <c r="L172" s="1887"/>
      <c r="M172" s="1887"/>
      <c r="N172" s="1477"/>
      <c r="O172" s="420"/>
      <c r="P172" s="1478"/>
      <c r="Q172" s="458"/>
      <c r="R172" s="1583"/>
      <c r="S172" s="1583"/>
      <c r="T172" s="1583"/>
      <c r="U172" s="1583"/>
      <c r="V172" s="1583"/>
      <c r="W172" s="1583"/>
      <c r="X172" s="1583"/>
      <c r="Y172" s="1583"/>
      <c r="Z172" s="1583"/>
      <c r="AA172" s="1583"/>
      <c r="AB172" s="1583"/>
      <c r="AC172" s="1583"/>
      <c r="AD172" s="1583"/>
      <c r="AE172" s="1583"/>
      <c r="AF172" s="1583"/>
      <c r="AG172" s="1583"/>
      <c r="AH172" s="1583"/>
      <c r="AI172" s="1583"/>
      <c r="AJ172" s="1583"/>
      <c r="AK172" s="1583"/>
      <c r="AL172" s="1583"/>
      <c r="AM172" s="1583"/>
      <c r="AN172" s="1583"/>
      <c r="AO172" s="1583"/>
      <c r="AP172" s="1583"/>
      <c r="AQ172" s="1583"/>
      <c r="AR172" s="1583"/>
      <c r="AS172" s="1583"/>
      <c r="AT172" s="1583"/>
      <c r="AU172" s="1583"/>
      <c r="AV172" s="1583"/>
      <c r="AW172" s="1583"/>
      <c r="AX172" s="1604"/>
      <c r="AY172" s="1492"/>
      <c r="AZ172" s="1492"/>
      <c r="BA172" s="1492"/>
      <c r="BB172" s="1492"/>
      <c r="BC172" s="1492"/>
    </row>
    <row r="173" spans="1:55" s="764" customFormat="1" ht="21.75" customHeight="1" thickBot="1" x14ac:dyDescent="0.25">
      <c r="A173" s="662" t="s">
        <v>65</v>
      </c>
      <c r="B173" s="1716" t="s">
        <v>67</v>
      </c>
      <c r="C173" s="1875"/>
      <c r="D173" s="1876"/>
      <c r="E173" s="1876"/>
      <c r="F173" s="33"/>
      <c r="G173" s="1724">
        <v>24</v>
      </c>
      <c r="H173" s="691">
        <f>G173*30</f>
        <v>720</v>
      </c>
      <c r="I173" s="1876"/>
      <c r="J173" s="1876"/>
      <c r="K173" s="1876"/>
      <c r="L173" s="1869"/>
      <c r="M173" s="1869"/>
      <c r="N173" s="1875"/>
      <c r="O173" s="1876"/>
      <c r="P173" s="33"/>
      <c r="Q173" s="1607"/>
      <c r="R173" s="1583"/>
      <c r="S173" s="1583"/>
      <c r="T173" s="1583"/>
      <c r="U173" s="1583"/>
      <c r="V173" s="1583"/>
      <c r="W173" s="1583"/>
      <c r="X173" s="1583"/>
      <c r="Y173" s="1583"/>
      <c r="Z173" s="1583"/>
      <c r="AA173" s="1583"/>
      <c r="AB173" s="1583"/>
      <c r="AC173" s="1583"/>
      <c r="AD173" s="1583"/>
      <c r="AE173" s="1583"/>
      <c r="AF173" s="1583"/>
      <c r="AG173" s="1583"/>
      <c r="AH173" s="1583"/>
      <c r="AI173" s="1583"/>
      <c r="AJ173" s="1583"/>
      <c r="AK173" s="1583"/>
      <c r="AL173" s="1583"/>
      <c r="AM173" s="1583"/>
      <c r="AN173" s="1583"/>
      <c r="AO173" s="1583"/>
      <c r="AP173" s="1583"/>
      <c r="AQ173" s="1583"/>
      <c r="AR173" s="1583"/>
      <c r="AS173" s="1583"/>
      <c r="AT173" s="1583"/>
      <c r="AU173" s="1583"/>
      <c r="AV173" s="1583"/>
      <c r="AW173" s="1583"/>
      <c r="AX173" s="1604"/>
      <c r="AY173" s="1492"/>
      <c r="AZ173" s="1492"/>
      <c r="BA173" s="1492"/>
      <c r="BB173" s="1492"/>
      <c r="BC173" s="1492"/>
    </row>
    <row r="174" spans="1:55" ht="21" customHeight="1" thickBot="1" x14ac:dyDescent="0.25">
      <c r="A174" s="2091" t="s">
        <v>125</v>
      </c>
      <c r="B174" s="2132"/>
      <c r="C174" s="14"/>
      <c r="D174" s="15"/>
      <c r="E174" s="15"/>
      <c r="F174" s="593"/>
      <c r="G174" s="1773">
        <f>G171+G172+G173</f>
        <v>31.5</v>
      </c>
      <c r="H174" s="742">
        <f>H171+H172+H173</f>
        <v>945</v>
      </c>
      <c r="I174" s="15"/>
      <c r="J174" s="15"/>
      <c r="K174" s="15"/>
      <c r="L174" s="32"/>
      <c r="M174" s="32"/>
      <c r="N174" s="14"/>
      <c r="O174" s="15"/>
      <c r="P174" s="593"/>
      <c r="Q174" s="1608"/>
      <c r="R174" s="1579"/>
      <c r="S174" s="1579"/>
      <c r="T174" s="1579"/>
      <c r="U174" s="1579"/>
      <c r="V174" s="1579"/>
      <c r="W174" s="1579"/>
      <c r="X174" s="1579"/>
      <c r="Y174" s="1579"/>
      <c r="Z174" s="1579"/>
      <c r="AA174" s="1579"/>
      <c r="AB174" s="1579"/>
      <c r="AC174" s="1579"/>
      <c r="AD174" s="1579"/>
      <c r="AE174" s="1579"/>
      <c r="AF174" s="1579"/>
      <c r="AG174" s="1579"/>
      <c r="AH174" s="1579"/>
      <c r="AI174" s="1579"/>
      <c r="AJ174" s="1579"/>
      <c r="AK174" s="1579"/>
      <c r="AL174" s="1579"/>
      <c r="AM174" s="1579"/>
      <c r="AN174" s="1579"/>
      <c r="AO174" s="1579"/>
      <c r="AP174" s="1579"/>
      <c r="AQ174" s="1579"/>
      <c r="AR174" s="1579"/>
      <c r="AS174" s="1579"/>
      <c r="AT174" s="1579"/>
      <c r="AU174" s="1579"/>
      <c r="AV174" s="1579"/>
      <c r="AW174" s="1579"/>
      <c r="AX174" s="1482"/>
      <c r="AY174" s="1476"/>
      <c r="AZ174" s="1476"/>
      <c r="BA174" s="1476"/>
      <c r="BB174" s="1476"/>
      <c r="BC174" s="1476"/>
    </row>
    <row r="175" spans="1:55" ht="21" customHeight="1" thickBot="1" x14ac:dyDescent="0.25">
      <c r="A175" s="2003" t="s">
        <v>269</v>
      </c>
      <c r="B175" s="2048"/>
      <c r="C175" s="2048"/>
      <c r="D175" s="2048"/>
      <c r="E175" s="2048"/>
      <c r="F175" s="2048"/>
      <c r="G175" s="2048"/>
      <c r="H175" s="2048"/>
      <c r="I175" s="2048"/>
      <c r="J175" s="2048"/>
      <c r="K175" s="2048"/>
      <c r="L175" s="2048"/>
      <c r="M175" s="2048"/>
      <c r="N175" s="2048"/>
      <c r="O175" s="2048"/>
      <c r="P175" s="2048"/>
      <c r="Q175" s="2049"/>
      <c r="R175" s="1579"/>
      <c r="S175" s="1579"/>
      <c r="T175" s="1579"/>
      <c r="U175" s="1579"/>
      <c r="V175" s="1579"/>
      <c r="W175" s="1579"/>
      <c r="X175" s="1579"/>
      <c r="Y175" s="1579"/>
      <c r="Z175" s="1579"/>
      <c r="AA175" s="1579"/>
      <c r="AB175" s="1579"/>
      <c r="AC175" s="1579"/>
      <c r="AD175" s="1579"/>
      <c r="AE175" s="1579"/>
      <c r="AF175" s="1579"/>
      <c r="AG175" s="1579"/>
      <c r="AH175" s="1579"/>
      <c r="AI175" s="1579"/>
      <c r="AJ175" s="1579"/>
      <c r="AK175" s="1579"/>
      <c r="AL175" s="1579"/>
      <c r="AM175" s="1579"/>
      <c r="AN175" s="1579"/>
      <c r="AO175" s="1579"/>
      <c r="AP175" s="1579"/>
      <c r="AQ175" s="1579"/>
      <c r="AR175" s="1579"/>
      <c r="AS175" s="1579"/>
      <c r="AT175" s="1579"/>
      <c r="AU175" s="1579"/>
      <c r="AV175" s="1579"/>
      <c r="AW175" s="1579"/>
      <c r="AX175" s="25"/>
    </row>
    <row r="176" spans="1:55" ht="22.5" customHeight="1" thickBot="1" x14ac:dyDescent="0.25">
      <c r="A176" s="1480" t="s">
        <v>68</v>
      </c>
      <c r="B176" s="1481" t="s">
        <v>22</v>
      </c>
      <c r="C176" s="479">
        <v>3</v>
      </c>
      <c r="D176" s="15"/>
      <c r="E176" s="15"/>
      <c r="F176" s="32"/>
      <c r="G176" s="596">
        <v>1.5</v>
      </c>
      <c r="H176" s="486">
        <f>G176*30</f>
        <v>45</v>
      </c>
      <c r="I176" s="526"/>
      <c r="J176" s="526"/>
      <c r="K176" s="526"/>
      <c r="L176" s="526"/>
      <c r="M176" s="527"/>
      <c r="N176" s="479"/>
      <c r="O176" s="523"/>
      <c r="P176" s="726"/>
      <c r="Q176" s="1609"/>
      <c r="R176" s="1583"/>
      <c r="S176" s="1583"/>
      <c r="T176" s="1583"/>
      <c r="U176" s="1583"/>
      <c r="V176" s="1583"/>
      <c r="W176" s="1583"/>
      <c r="X176" s="1583"/>
      <c r="Y176" s="1583"/>
      <c r="Z176" s="1583"/>
      <c r="AA176" s="1583"/>
      <c r="AB176" s="1583"/>
      <c r="AC176" s="1583"/>
      <c r="AD176" s="1583"/>
      <c r="AE176" s="1583"/>
      <c r="AF176" s="1583"/>
      <c r="AG176" s="1583"/>
      <c r="AH176" s="1583"/>
      <c r="AI176" s="1583"/>
      <c r="AJ176" s="1583"/>
      <c r="AK176" s="1583"/>
      <c r="AL176" s="1583"/>
      <c r="AM176" s="1583"/>
      <c r="AN176" s="1583"/>
      <c r="AO176" s="1583"/>
      <c r="AP176" s="1583"/>
      <c r="AQ176" s="1583"/>
      <c r="AR176" s="1583"/>
      <c r="AS176" s="1583"/>
      <c r="AT176" s="1583"/>
      <c r="AU176" s="1583"/>
      <c r="AV176" s="1583"/>
      <c r="AW176" s="1583"/>
      <c r="AX176" s="25"/>
    </row>
    <row r="177" spans="1:51" ht="19.5" customHeight="1" thickBot="1" x14ac:dyDescent="0.25">
      <c r="A177" s="2091" t="s">
        <v>126</v>
      </c>
      <c r="B177" s="2092"/>
      <c r="C177" s="479"/>
      <c r="D177" s="15"/>
      <c r="E177" s="15"/>
      <c r="F177" s="593"/>
      <c r="G177" s="596">
        <f>G176</f>
        <v>1.5</v>
      </c>
      <c r="H177" s="714">
        <f>H176</f>
        <v>45</v>
      </c>
      <c r="I177" s="754"/>
      <c r="J177" s="754"/>
      <c r="K177" s="754"/>
      <c r="L177" s="754"/>
      <c r="M177" s="755"/>
      <c r="N177" s="479"/>
      <c r="O177" s="523"/>
      <c r="P177" s="726"/>
      <c r="Q177" s="1609"/>
      <c r="R177" s="1583"/>
      <c r="S177" s="1583"/>
      <c r="T177" s="1583"/>
      <c r="U177" s="1583"/>
      <c r="V177" s="1583"/>
      <c r="W177" s="1583"/>
      <c r="X177" s="1583"/>
      <c r="Y177" s="1583"/>
      <c r="Z177" s="1583"/>
      <c r="AA177" s="1583"/>
      <c r="AB177" s="1583"/>
      <c r="AC177" s="1583"/>
      <c r="AD177" s="1583"/>
      <c r="AE177" s="1583"/>
      <c r="AF177" s="1583"/>
      <c r="AG177" s="1583"/>
      <c r="AH177" s="1583"/>
      <c r="AI177" s="1583"/>
      <c r="AJ177" s="1583"/>
      <c r="AK177" s="1583"/>
      <c r="AL177" s="1583"/>
      <c r="AM177" s="1583"/>
      <c r="AN177" s="1583"/>
      <c r="AO177" s="1583"/>
      <c r="AP177" s="1583"/>
      <c r="AQ177" s="1583"/>
      <c r="AR177" s="1583"/>
      <c r="AS177" s="1583"/>
      <c r="AT177" s="1583"/>
      <c r="AU177" s="1583"/>
      <c r="AV177" s="1583"/>
      <c r="AW177" s="1583"/>
      <c r="AX177" s="25"/>
    </row>
    <row r="178" spans="1:51" ht="16.5" thickBot="1" x14ac:dyDescent="0.25">
      <c r="A178" s="1487"/>
      <c r="B178" s="1488"/>
      <c r="C178" s="1489"/>
      <c r="D178" s="1614"/>
      <c r="E178" s="1614"/>
      <c r="F178" s="1614"/>
      <c r="G178" s="1490"/>
      <c r="H178" s="1805"/>
      <c r="I178" s="1886"/>
      <c r="J178" s="1886"/>
      <c r="K178" s="1886"/>
      <c r="L178" s="1886"/>
      <c r="M178" s="1886"/>
      <c r="N178" s="1489"/>
      <c r="O178" s="1489"/>
      <c r="P178" s="1489"/>
      <c r="Q178" s="1489"/>
      <c r="R178" s="30"/>
      <c r="S178" s="30"/>
      <c r="T178" s="30"/>
      <c r="U178" s="1482"/>
      <c r="V178" s="1482"/>
      <c r="W178" s="1482"/>
      <c r="X178" s="1482"/>
      <c r="Y178" s="1482"/>
      <c r="Z178" s="1482"/>
      <c r="AA178" s="1482"/>
      <c r="AB178" s="1482"/>
      <c r="AC178" s="1482"/>
      <c r="AD178" s="1482"/>
      <c r="AE178" s="1482"/>
      <c r="AF178" s="1482"/>
      <c r="AG178" s="1482"/>
      <c r="AH178" s="1482"/>
      <c r="AI178" s="1482"/>
      <c r="AJ178" s="1482"/>
      <c r="AK178" s="1482"/>
      <c r="AL178" s="1482"/>
      <c r="AM178" s="1482"/>
      <c r="AN178" s="1482"/>
      <c r="AO178" s="1482"/>
      <c r="AP178" s="1482"/>
      <c r="AQ178" s="1482"/>
      <c r="AR178" s="1482"/>
      <c r="AS178" s="1482"/>
      <c r="AT178" s="1482"/>
      <c r="AU178" s="1482"/>
      <c r="AV178" s="1482"/>
      <c r="AW178" s="1482"/>
      <c r="AX178" s="25"/>
    </row>
    <row r="179" spans="1:51" ht="21" customHeight="1" thickBot="1" x14ac:dyDescent="0.25">
      <c r="A179" s="2003" t="s">
        <v>368</v>
      </c>
      <c r="B179" s="2048"/>
      <c r="C179" s="2048"/>
      <c r="D179" s="2048"/>
      <c r="E179" s="2048"/>
      <c r="F179" s="2048"/>
      <c r="G179" s="2048"/>
      <c r="H179" s="2048"/>
      <c r="I179" s="2048"/>
      <c r="J179" s="2048"/>
      <c r="K179" s="2048"/>
      <c r="L179" s="2048"/>
      <c r="M179" s="2048"/>
      <c r="N179" s="2048"/>
      <c r="O179" s="2048"/>
      <c r="P179" s="2048"/>
      <c r="Q179" s="2049"/>
      <c r="R179" s="1579"/>
      <c r="S179" s="1579"/>
      <c r="T179" s="1579"/>
      <c r="U179" s="1579"/>
      <c r="V179" s="1579"/>
      <c r="W179" s="1579"/>
      <c r="X179" s="1579"/>
      <c r="Y179" s="1579"/>
      <c r="Z179" s="1579"/>
      <c r="AA179" s="1579"/>
      <c r="AB179" s="1579"/>
      <c r="AC179" s="1579"/>
      <c r="AD179" s="1579"/>
      <c r="AE179" s="1579"/>
      <c r="AF179" s="1579"/>
      <c r="AG179" s="1579"/>
      <c r="AH179" s="1579"/>
      <c r="AI179" s="1579"/>
      <c r="AJ179" s="1579"/>
      <c r="AK179" s="1579"/>
      <c r="AL179" s="1579"/>
      <c r="AM179" s="1579"/>
      <c r="AN179" s="1579"/>
      <c r="AO179" s="1579"/>
      <c r="AP179" s="1579"/>
      <c r="AQ179" s="1579"/>
      <c r="AR179" s="1579"/>
      <c r="AS179" s="1579"/>
      <c r="AT179" s="1579"/>
      <c r="AU179" s="1579"/>
      <c r="AV179" s="1579"/>
      <c r="AW179" s="1579"/>
      <c r="AX179" s="25"/>
    </row>
    <row r="180" spans="1:51" ht="33.75" customHeight="1" thickBot="1" x14ac:dyDescent="0.25">
      <c r="A180" s="2173" t="s">
        <v>504</v>
      </c>
      <c r="B180" s="2174"/>
      <c r="C180" s="2174"/>
      <c r="D180" s="2174"/>
      <c r="E180" s="2174"/>
      <c r="F180" s="2175"/>
      <c r="G180" s="596">
        <f t="shared" ref="G180:P180" si="55">G31+G38+G54+G73+G174+G177</f>
        <v>90</v>
      </c>
      <c r="H180" s="712">
        <f t="shared" si="55"/>
        <v>2700</v>
      </c>
      <c r="I180" s="645">
        <f t="shared" si="55"/>
        <v>614</v>
      </c>
      <c r="J180" s="645">
        <f t="shared" si="55"/>
        <v>289</v>
      </c>
      <c r="K180" s="645">
        <f t="shared" si="55"/>
        <v>139</v>
      </c>
      <c r="L180" s="645">
        <f t="shared" si="55"/>
        <v>186</v>
      </c>
      <c r="M180" s="713">
        <f t="shared" si="55"/>
        <v>1096</v>
      </c>
      <c r="N180" s="712">
        <f t="shared" si="55"/>
        <v>19</v>
      </c>
      <c r="O180" s="756">
        <f t="shared" si="55"/>
        <v>16.5</v>
      </c>
      <c r="P180" s="713">
        <f t="shared" si="55"/>
        <v>18</v>
      </c>
      <c r="Q180" s="596"/>
      <c r="R180" s="1726"/>
      <c r="S180" s="1726"/>
      <c r="T180" s="1726"/>
      <c r="U180" s="1726"/>
      <c r="V180" s="1726"/>
      <c r="W180" s="1726"/>
      <c r="X180" s="1726"/>
      <c r="Y180" s="1726"/>
      <c r="Z180" s="1726"/>
      <c r="AA180" s="1726"/>
      <c r="AB180" s="1726"/>
      <c r="AC180" s="1726"/>
      <c r="AD180" s="1726"/>
      <c r="AE180" s="1726"/>
      <c r="AF180" s="1726"/>
      <c r="AG180" s="1726"/>
      <c r="AH180" s="1726"/>
      <c r="AI180" s="1726"/>
      <c r="AJ180" s="1726"/>
      <c r="AK180" s="1726"/>
      <c r="AL180" s="1726"/>
      <c r="AM180" s="1726"/>
      <c r="AN180" s="1726"/>
      <c r="AO180" s="1726"/>
      <c r="AP180" s="1726"/>
      <c r="AQ180" s="1726"/>
      <c r="AR180" s="1726"/>
      <c r="AS180" s="1726"/>
      <c r="AT180" s="1726"/>
      <c r="AU180" s="1726"/>
      <c r="AV180" s="1726"/>
      <c r="AW180" s="1726"/>
      <c r="AX180" s="1482"/>
      <c r="AY180" s="1476"/>
    </row>
    <row r="181" spans="1:51" ht="35.25" customHeight="1" thickBot="1" x14ac:dyDescent="0.25">
      <c r="A181" s="2016" t="s">
        <v>505</v>
      </c>
      <c r="B181" s="2017"/>
      <c r="C181" s="2017"/>
      <c r="D181" s="2017"/>
      <c r="E181" s="2017"/>
      <c r="F181" s="2018"/>
      <c r="G181" s="596">
        <f t="shared" ref="G181:P181" si="56">G32+G38+G54+G73+G174+G177</f>
        <v>90</v>
      </c>
      <c r="H181" s="2476">
        <f t="shared" si="56"/>
        <v>2700</v>
      </c>
      <c r="I181" s="715">
        <f t="shared" si="56"/>
        <v>614</v>
      </c>
      <c r="J181" s="715">
        <f t="shared" si="56"/>
        <v>343</v>
      </c>
      <c r="K181" s="715">
        <f t="shared" si="56"/>
        <v>139</v>
      </c>
      <c r="L181" s="715">
        <f t="shared" si="56"/>
        <v>132</v>
      </c>
      <c r="M181" s="2477">
        <f t="shared" si="56"/>
        <v>1096</v>
      </c>
      <c r="N181" s="2476">
        <f t="shared" si="56"/>
        <v>19</v>
      </c>
      <c r="O181" s="2478">
        <f t="shared" si="56"/>
        <v>16.5</v>
      </c>
      <c r="P181" s="2477">
        <f t="shared" si="56"/>
        <v>18</v>
      </c>
      <c r="Q181" s="1611"/>
      <c r="R181" s="1599"/>
      <c r="S181" s="1599"/>
      <c r="T181" s="1599"/>
      <c r="U181" s="1599"/>
      <c r="V181" s="1599"/>
      <c r="W181" s="1599"/>
      <c r="X181" s="1599"/>
      <c r="Y181" s="1599"/>
      <c r="Z181" s="1599"/>
      <c r="AA181" s="1599"/>
      <c r="AB181" s="1599"/>
      <c r="AC181" s="1599"/>
      <c r="AD181" s="1599"/>
      <c r="AE181" s="1599"/>
      <c r="AF181" s="1599"/>
      <c r="AG181" s="1599"/>
      <c r="AH181" s="1599"/>
      <c r="AI181" s="1599"/>
      <c r="AJ181" s="1599"/>
      <c r="AK181" s="1599"/>
      <c r="AL181" s="1599"/>
      <c r="AM181" s="1599"/>
      <c r="AN181" s="1599"/>
      <c r="AO181" s="1599"/>
      <c r="AP181" s="1599"/>
      <c r="AQ181" s="1599"/>
      <c r="AR181" s="1599"/>
      <c r="AS181" s="1599"/>
      <c r="AT181" s="1599"/>
      <c r="AU181" s="1599"/>
      <c r="AV181" s="1599"/>
      <c r="AW181" s="1599"/>
      <c r="AX181" s="1482"/>
      <c r="AY181" s="1476"/>
    </row>
    <row r="182" spans="1:51" ht="49.5" customHeight="1" thickBot="1" x14ac:dyDescent="0.25">
      <c r="A182" s="2173" t="s">
        <v>506</v>
      </c>
      <c r="B182" s="2174"/>
      <c r="C182" s="2174"/>
      <c r="D182" s="2174"/>
      <c r="E182" s="2174"/>
      <c r="F182" s="2175"/>
      <c r="G182" s="1837">
        <f t="shared" ref="G182:P182" si="57">G31+G38+G54+G74+G174+G177</f>
        <v>90</v>
      </c>
      <c r="H182" s="2479">
        <f t="shared" si="57"/>
        <v>2700</v>
      </c>
      <c r="I182" s="2480">
        <f t="shared" si="57"/>
        <v>641</v>
      </c>
      <c r="J182" s="2480">
        <f t="shared" si="57"/>
        <v>188</v>
      </c>
      <c r="K182" s="2480">
        <f t="shared" si="57"/>
        <v>94</v>
      </c>
      <c r="L182" s="2480">
        <f t="shared" si="57"/>
        <v>359</v>
      </c>
      <c r="M182" s="2481">
        <f t="shared" si="57"/>
        <v>1069</v>
      </c>
      <c r="N182" s="2479">
        <f t="shared" si="57"/>
        <v>21</v>
      </c>
      <c r="O182" s="2482">
        <f t="shared" si="57"/>
        <v>16.5</v>
      </c>
      <c r="P182" s="2481">
        <f t="shared" si="57"/>
        <v>18</v>
      </c>
      <c r="Q182" s="1611"/>
      <c r="R182" s="1599"/>
      <c r="S182" s="1599"/>
      <c r="T182" s="1599"/>
      <c r="U182" s="1599"/>
      <c r="V182" s="1599"/>
      <c r="W182" s="1599"/>
      <c r="X182" s="1599"/>
      <c r="Y182" s="1599"/>
      <c r="Z182" s="1599"/>
      <c r="AA182" s="1599"/>
      <c r="AB182" s="1599"/>
      <c r="AC182" s="1599"/>
      <c r="AD182" s="1599"/>
      <c r="AE182" s="1599"/>
      <c r="AF182" s="1599"/>
      <c r="AG182" s="1599"/>
      <c r="AH182" s="1599"/>
      <c r="AI182" s="1599"/>
      <c r="AJ182" s="1599"/>
      <c r="AK182" s="1599"/>
      <c r="AL182" s="1599"/>
      <c r="AM182" s="1599"/>
      <c r="AN182" s="1599"/>
      <c r="AO182" s="1599"/>
      <c r="AP182" s="1599"/>
      <c r="AQ182" s="1599"/>
      <c r="AR182" s="1599"/>
      <c r="AS182" s="1599"/>
      <c r="AT182" s="1599"/>
      <c r="AU182" s="1599"/>
      <c r="AV182" s="1599"/>
      <c r="AW182" s="1599"/>
      <c r="AX182" s="1482"/>
      <c r="AY182" s="1476"/>
    </row>
    <row r="183" spans="1:51" ht="48" customHeight="1" thickBot="1" x14ac:dyDescent="0.25">
      <c r="A183" s="2016" t="s">
        <v>507</v>
      </c>
      <c r="B183" s="2017"/>
      <c r="C183" s="2017"/>
      <c r="D183" s="2017"/>
      <c r="E183" s="2017"/>
      <c r="F183" s="2018"/>
      <c r="G183" s="1837">
        <f t="shared" ref="G183:P183" si="58">G32+G38+G54+G74+G174+G177</f>
        <v>90</v>
      </c>
      <c r="H183" s="2479">
        <f t="shared" si="58"/>
        <v>2700</v>
      </c>
      <c r="I183" s="2480">
        <f t="shared" si="58"/>
        <v>641</v>
      </c>
      <c r="J183" s="2480">
        <f t="shared" si="58"/>
        <v>242</v>
      </c>
      <c r="K183" s="2480">
        <f t="shared" si="58"/>
        <v>94</v>
      </c>
      <c r="L183" s="2480">
        <f t="shared" si="58"/>
        <v>305</v>
      </c>
      <c r="M183" s="2481">
        <f t="shared" si="58"/>
        <v>1069</v>
      </c>
      <c r="N183" s="2479">
        <f t="shared" si="58"/>
        <v>21</v>
      </c>
      <c r="O183" s="2482">
        <f t="shared" si="58"/>
        <v>16.5</v>
      </c>
      <c r="P183" s="2481">
        <f t="shared" si="58"/>
        <v>18</v>
      </c>
      <c r="Q183" s="1611"/>
      <c r="R183" s="1599"/>
      <c r="S183" s="1599"/>
      <c r="T183" s="1599"/>
      <c r="U183" s="1599"/>
      <c r="V183" s="1599"/>
      <c r="W183" s="1599"/>
      <c r="X183" s="1599"/>
      <c r="Y183" s="1599"/>
      <c r="Z183" s="1599"/>
      <c r="AA183" s="1599"/>
      <c r="AB183" s="1599"/>
      <c r="AC183" s="1599"/>
      <c r="AD183" s="1599"/>
      <c r="AE183" s="1599"/>
      <c r="AF183" s="1599"/>
      <c r="AG183" s="1599"/>
      <c r="AH183" s="1599"/>
      <c r="AI183" s="1599"/>
      <c r="AJ183" s="1599"/>
      <c r="AK183" s="1599"/>
      <c r="AL183" s="1599"/>
      <c r="AM183" s="1599"/>
      <c r="AN183" s="1599"/>
      <c r="AO183" s="1599"/>
      <c r="AP183" s="1599"/>
      <c r="AQ183" s="1599"/>
      <c r="AR183" s="1599"/>
      <c r="AS183" s="1599"/>
      <c r="AT183" s="1599"/>
      <c r="AU183" s="1599"/>
      <c r="AV183" s="1599"/>
      <c r="AW183" s="1599"/>
      <c r="AX183" s="1482"/>
      <c r="AY183" s="1476"/>
    </row>
    <row r="184" spans="1:51" ht="20.25" customHeight="1" thickBot="1" x14ac:dyDescent="0.25">
      <c r="A184" s="2091" t="s">
        <v>367</v>
      </c>
      <c r="B184" s="2092"/>
      <c r="C184" s="2092"/>
      <c r="D184" s="2092"/>
      <c r="E184" s="2092"/>
      <c r="F184" s="2092"/>
      <c r="G184" s="2092"/>
      <c r="H184" s="2092"/>
      <c r="I184" s="2092"/>
      <c r="J184" s="2092"/>
      <c r="K184" s="2092"/>
      <c r="L184" s="2092"/>
      <c r="M184" s="2132"/>
      <c r="N184" s="712">
        <f>N180</f>
        <v>19</v>
      </c>
      <c r="O184" s="756">
        <f>O180</f>
        <v>16.5</v>
      </c>
      <c r="P184" s="713">
        <f>P180</f>
        <v>18</v>
      </c>
      <c r="Q184" s="1611"/>
      <c r="R184" s="1599"/>
      <c r="S184" s="1599"/>
      <c r="T184" s="1599"/>
      <c r="U184" s="1599"/>
      <c r="V184" s="1599"/>
      <c r="W184" s="1599"/>
      <c r="X184" s="1599"/>
      <c r="Y184" s="1599"/>
      <c r="Z184" s="1599"/>
      <c r="AA184" s="1599"/>
      <c r="AB184" s="1599"/>
      <c r="AC184" s="1599"/>
      <c r="AD184" s="1599"/>
      <c r="AE184" s="1599"/>
      <c r="AF184" s="1599"/>
      <c r="AG184" s="1599"/>
      <c r="AH184" s="1599"/>
      <c r="AI184" s="1599"/>
      <c r="AJ184" s="1599"/>
      <c r="AK184" s="1599"/>
      <c r="AL184" s="1599"/>
      <c r="AM184" s="1599"/>
      <c r="AN184" s="1599"/>
      <c r="AO184" s="1599"/>
      <c r="AP184" s="1599"/>
      <c r="AQ184" s="1599"/>
      <c r="AR184" s="1599"/>
      <c r="AS184" s="1599"/>
      <c r="AT184" s="1599"/>
      <c r="AU184" s="1599"/>
      <c r="AV184" s="1599"/>
      <c r="AW184" s="1599"/>
      <c r="AX184" s="25"/>
    </row>
    <row r="185" spans="1:51" ht="21" customHeight="1" thickBot="1" x14ac:dyDescent="0.25">
      <c r="A185" s="2006" t="s">
        <v>416</v>
      </c>
      <c r="B185" s="2007"/>
      <c r="C185" s="2007"/>
      <c r="D185" s="2007"/>
      <c r="E185" s="2007"/>
      <c r="F185" s="2007"/>
      <c r="G185" s="2007"/>
      <c r="H185" s="2007"/>
      <c r="I185" s="2007"/>
      <c r="J185" s="2007"/>
      <c r="K185" s="2007"/>
      <c r="L185" s="2007"/>
      <c r="M185" s="2168"/>
      <c r="N185" s="14" t="s">
        <v>385</v>
      </c>
      <c r="O185" s="15">
        <v>1</v>
      </c>
      <c r="P185" s="593">
        <v>3</v>
      </c>
      <c r="Q185" s="1609"/>
      <c r="R185" s="1599"/>
      <c r="S185" s="1599"/>
      <c r="T185" s="1599"/>
      <c r="U185" s="1599"/>
      <c r="V185" s="1599"/>
      <c r="W185" s="1599"/>
      <c r="X185" s="1599"/>
      <c r="Y185" s="1599"/>
      <c r="Z185" s="1599"/>
      <c r="AA185" s="1599"/>
      <c r="AB185" s="1599"/>
      <c r="AC185" s="1599"/>
      <c r="AD185" s="1599"/>
      <c r="AE185" s="1599"/>
      <c r="AF185" s="1599"/>
      <c r="AG185" s="1599"/>
      <c r="AH185" s="1599"/>
      <c r="AI185" s="1599"/>
      <c r="AJ185" s="1599"/>
      <c r="AK185" s="1599"/>
      <c r="AL185" s="1599"/>
      <c r="AM185" s="1599"/>
      <c r="AN185" s="1599"/>
      <c r="AO185" s="1599"/>
      <c r="AP185" s="1599"/>
      <c r="AQ185" s="1599"/>
      <c r="AR185" s="1599"/>
      <c r="AS185" s="1599"/>
      <c r="AT185" s="1599"/>
      <c r="AU185" s="1599"/>
      <c r="AV185" s="1599"/>
      <c r="AW185" s="1599"/>
      <c r="AX185" s="25"/>
    </row>
    <row r="186" spans="1:51" s="817" customFormat="1" ht="23.25" customHeight="1" thickBot="1" x14ac:dyDescent="0.25">
      <c r="A186" s="2006" t="s">
        <v>418</v>
      </c>
      <c r="B186" s="2007"/>
      <c r="C186" s="2007"/>
      <c r="D186" s="2007"/>
      <c r="E186" s="2007"/>
      <c r="F186" s="2007"/>
      <c r="G186" s="2007"/>
      <c r="H186" s="2007"/>
      <c r="I186" s="2007"/>
      <c r="J186" s="2007"/>
      <c r="K186" s="2007"/>
      <c r="L186" s="2007"/>
      <c r="M186" s="2168"/>
      <c r="N186" s="14" t="s">
        <v>385</v>
      </c>
      <c r="O186" s="15">
        <v>1</v>
      </c>
      <c r="P186" s="593">
        <v>2</v>
      </c>
      <c r="Q186" s="1609"/>
      <c r="R186" s="1599"/>
      <c r="S186" s="1599"/>
      <c r="T186" s="1599"/>
      <c r="U186" s="1599"/>
      <c r="V186" s="1599"/>
      <c r="W186" s="1599"/>
      <c r="X186" s="1599"/>
      <c r="Y186" s="1599"/>
      <c r="Z186" s="1599"/>
      <c r="AA186" s="1599"/>
      <c r="AB186" s="1599"/>
      <c r="AC186" s="1599"/>
      <c r="AD186" s="1599"/>
      <c r="AE186" s="1599"/>
      <c r="AF186" s="1599"/>
      <c r="AG186" s="1599"/>
      <c r="AH186" s="1599"/>
      <c r="AI186" s="1599"/>
      <c r="AJ186" s="1599"/>
      <c r="AK186" s="1599"/>
      <c r="AL186" s="1599"/>
      <c r="AM186" s="1599"/>
      <c r="AN186" s="1599"/>
      <c r="AO186" s="1599"/>
      <c r="AP186" s="1599"/>
      <c r="AQ186" s="1599"/>
      <c r="AR186" s="1599"/>
      <c r="AS186" s="1599"/>
      <c r="AT186" s="1599"/>
      <c r="AU186" s="1599"/>
      <c r="AV186" s="1599"/>
      <c r="AW186" s="1599"/>
      <c r="AX186" s="1600"/>
    </row>
    <row r="187" spans="1:51" ht="21" customHeight="1" thickBot="1" x14ac:dyDescent="0.25">
      <c r="A187" s="2006" t="s">
        <v>417</v>
      </c>
      <c r="B187" s="2007"/>
      <c r="C187" s="2007"/>
      <c r="D187" s="2007"/>
      <c r="E187" s="2007"/>
      <c r="F187" s="2007"/>
      <c r="G187" s="2007"/>
      <c r="H187" s="2007"/>
      <c r="I187" s="2007"/>
      <c r="J187" s="2007"/>
      <c r="K187" s="2007"/>
      <c r="L187" s="2007"/>
      <c r="M187" s="2168"/>
      <c r="N187" s="14" t="s">
        <v>386</v>
      </c>
      <c r="O187" s="15">
        <v>2</v>
      </c>
      <c r="P187" s="593" t="s">
        <v>508</v>
      </c>
      <c r="Q187" s="1610">
        <v>1</v>
      </c>
      <c r="R187" s="1579"/>
      <c r="S187" s="1579"/>
      <c r="T187" s="1579"/>
      <c r="U187" s="1579"/>
      <c r="V187" s="1579"/>
      <c r="W187" s="1579"/>
      <c r="X187" s="1579"/>
      <c r="Y187" s="1579"/>
      <c r="Z187" s="1579"/>
      <c r="AA187" s="1579"/>
      <c r="AB187" s="1579"/>
      <c r="AC187" s="1579"/>
      <c r="AD187" s="1579"/>
      <c r="AE187" s="1579"/>
      <c r="AF187" s="1579"/>
      <c r="AG187" s="1579"/>
      <c r="AH187" s="1579"/>
      <c r="AI187" s="1579"/>
      <c r="AJ187" s="1579"/>
      <c r="AK187" s="1579"/>
      <c r="AL187" s="1579"/>
      <c r="AM187" s="1579"/>
      <c r="AN187" s="1579"/>
      <c r="AO187" s="1579"/>
      <c r="AP187" s="1579"/>
      <c r="AQ187" s="1579"/>
      <c r="AR187" s="1579"/>
      <c r="AS187" s="1579"/>
      <c r="AT187" s="1579"/>
      <c r="AU187" s="1579"/>
      <c r="AV187" s="1579"/>
      <c r="AW187" s="1579"/>
      <c r="AX187" s="25"/>
    </row>
    <row r="188" spans="1:51" ht="23.25" customHeight="1" thickBot="1" x14ac:dyDescent="0.25">
      <c r="A188" s="2006" t="s">
        <v>419</v>
      </c>
      <c r="B188" s="2007"/>
      <c r="C188" s="2007"/>
      <c r="D188" s="2007"/>
      <c r="E188" s="2007"/>
      <c r="F188" s="2007"/>
      <c r="G188" s="2007"/>
      <c r="H188" s="2007"/>
      <c r="I188" s="2007"/>
      <c r="J188" s="2007"/>
      <c r="K188" s="2007"/>
      <c r="L188" s="2007"/>
      <c r="M188" s="2168"/>
      <c r="N188" s="14" t="s">
        <v>386</v>
      </c>
      <c r="O188" s="15">
        <v>3</v>
      </c>
      <c r="P188" s="593" t="s">
        <v>375</v>
      </c>
      <c r="Q188" s="1610">
        <v>1</v>
      </c>
      <c r="R188" s="1579"/>
      <c r="S188" s="1579"/>
      <c r="T188" s="1579"/>
      <c r="U188" s="1579"/>
      <c r="V188" s="1579"/>
      <c r="W188" s="1579"/>
      <c r="X188" s="1579"/>
      <c r="Y188" s="1579"/>
      <c r="Z188" s="1579"/>
      <c r="AA188" s="1579"/>
      <c r="AB188" s="1579"/>
      <c r="AC188" s="1579"/>
      <c r="AD188" s="1579"/>
      <c r="AE188" s="1579"/>
      <c r="AF188" s="1579"/>
      <c r="AG188" s="1579"/>
      <c r="AH188" s="1579"/>
      <c r="AI188" s="1579"/>
      <c r="AJ188" s="1579"/>
      <c r="AK188" s="1579"/>
      <c r="AL188" s="1579"/>
      <c r="AM188" s="1579"/>
      <c r="AN188" s="1579"/>
      <c r="AO188" s="1579"/>
      <c r="AP188" s="1579"/>
      <c r="AQ188" s="1579"/>
      <c r="AR188" s="1579"/>
      <c r="AS188" s="1579"/>
      <c r="AT188" s="1579"/>
      <c r="AU188" s="1579"/>
      <c r="AV188" s="1579"/>
      <c r="AW188" s="1579"/>
      <c r="AX188" s="25"/>
    </row>
    <row r="189" spans="1:51" ht="22.5" customHeight="1" thickBot="1" x14ac:dyDescent="0.25">
      <c r="A189" s="2006" t="s">
        <v>73</v>
      </c>
      <c r="B189" s="2007"/>
      <c r="C189" s="2007"/>
      <c r="D189" s="2007"/>
      <c r="E189" s="2007"/>
      <c r="F189" s="2007"/>
      <c r="G189" s="2007"/>
      <c r="H189" s="2007"/>
      <c r="I189" s="2007"/>
      <c r="J189" s="2007"/>
      <c r="K189" s="2007"/>
      <c r="L189" s="2007"/>
      <c r="M189" s="2007"/>
      <c r="N189" s="14">
        <v>1</v>
      </c>
      <c r="O189" s="15"/>
      <c r="P189" s="593"/>
      <c r="Q189" s="1609"/>
      <c r="R189" s="1579"/>
      <c r="S189" s="1579"/>
      <c r="T189" s="1579"/>
      <c r="U189" s="1579"/>
      <c r="V189" s="1579"/>
      <c r="W189" s="1579"/>
      <c r="X189" s="1579"/>
      <c r="Y189" s="1579"/>
      <c r="Z189" s="1579"/>
      <c r="AA189" s="1579"/>
      <c r="AB189" s="1579"/>
      <c r="AC189" s="1579"/>
      <c r="AD189" s="1579"/>
      <c r="AE189" s="1579"/>
      <c r="AF189" s="1579"/>
      <c r="AG189" s="1579"/>
      <c r="AH189" s="1579"/>
      <c r="AI189" s="1579"/>
      <c r="AJ189" s="1579"/>
      <c r="AK189" s="1579"/>
      <c r="AL189" s="1579"/>
      <c r="AM189" s="1579"/>
      <c r="AN189" s="1579"/>
      <c r="AO189" s="1579"/>
      <c r="AP189" s="1579"/>
      <c r="AQ189" s="1579"/>
      <c r="AR189" s="1579"/>
      <c r="AS189" s="1579"/>
      <c r="AT189" s="1579"/>
      <c r="AU189" s="1579"/>
      <c r="AV189" s="1579"/>
      <c r="AW189" s="1579"/>
      <c r="AX189" s="25"/>
    </row>
    <row r="190" spans="1:51" ht="19.5" customHeight="1" thickBot="1" x14ac:dyDescent="0.25">
      <c r="A190" s="2006" t="s">
        <v>74</v>
      </c>
      <c r="B190" s="2007"/>
      <c r="C190" s="2007"/>
      <c r="D190" s="2007"/>
      <c r="E190" s="2007"/>
      <c r="F190" s="2007"/>
      <c r="G190" s="2007"/>
      <c r="H190" s="2007"/>
      <c r="I190" s="2007"/>
      <c r="J190" s="2007"/>
      <c r="K190" s="2007"/>
      <c r="L190" s="2007"/>
      <c r="M190" s="2007"/>
      <c r="N190" s="14"/>
      <c r="O190" s="15"/>
      <c r="P190" s="593">
        <v>1</v>
      </c>
      <c r="Q190" s="1609"/>
      <c r="R190" s="1583"/>
      <c r="S190" s="1583"/>
      <c r="T190" s="1583"/>
      <c r="U190" s="1583"/>
      <c r="V190" s="1583"/>
      <c r="W190" s="1583"/>
      <c r="X190" s="1583"/>
      <c r="Y190" s="1583"/>
      <c r="Z190" s="1583"/>
      <c r="AA190" s="1583"/>
      <c r="AB190" s="1583"/>
      <c r="AC190" s="1583"/>
      <c r="AD190" s="1583"/>
      <c r="AE190" s="1583"/>
      <c r="AF190" s="1583"/>
      <c r="AG190" s="1583"/>
      <c r="AH190" s="1583"/>
      <c r="AI190" s="1583"/>
      <c r="AJ190" s="1583"/>
      <c r="AK190" s="1583"/>
      <c r="AL190" s="1583"/>
      <c r="AM190" s="1583"/>
      <c r="AN190" s="1583"/>
      <c r="AO190" s="1583"/>
      <c r="AP190" s="1583"/>
      <c r="AQ190" s="1583"/>
      <c r="AR190" s="1583"/>
      <c r="AS190" s="1583"/>
      <c r="AT190" s="1583"/>
      <c r="AU190" s="1583"/>
      <c r="AV190" s="1583"/>
      <c r="AW190" s="1583"/>
      <c r="AX190" s="25"/>
    </row>
    <row r="191" spans="1:51" ht="21" customHeight="1" thickBot="1" x14ac:dyDescent="0.3">
      <c r="A191" s="2169" t="s">
        <v>369</v>
      </c>
      <c r="B191" s="2170"/>
      <c r="C191" s="2170"/>
      <c r="D191" s="2170"/>
      <c r="E191" s="2170"/>
      <c r="F191" s="2170"/>
      <c r="G191" s="2170"/>
      <c r="H191" s="2170"/>
      <c r="I191" s="2170"/>
      <c r="J191" s="2170"/>
      <c r="K191" s="2170"/>
      <c r="L191" s="2170"/>
      <c r="M191" s="2171"/>
      <c r="N191" s="2172">
        <f>G14+G15+G16+G26+G28+G29+G36+G37+G48+G50+G51+G52+G53+G57+G58+G59+G60+G61+G171</f>
        <v>60</v>
      </c>
      <c r="O191" s="2483"/>
      <c r="P191" s="2484"/>
      <c r="Q191" s="514">
        <f>G172+G173+G176</f>
        <v>30</v>
      </c>
      <c r="R191" s="1601"/>
      <c r="S191" s="1601"/>
      <c r="T191" s="1601"/>
      <c r="U191" s="1601"/>
      <c r="V191" s="1601"/>
      <c r="W191" s="1601"/>
      <c r="X191" s="1601"/>
      <c r="Y191" s="1601"/>
      <c r="Z191" s="1601"/>
      <c r="AA191" s="1601"/>
      <c r="AB191" s="1601"/>
      <c r="AC191" s="1601"/>
      <c r="AD191" s="1601"/>
      <c r="AE191" s="1601"/>
      <c r="AF191" s="1601"/>
      <c r="AG191" s="1601"/>
      <c r="AH191" s="1601"/>
      <c r="AI191" s="1601"/>
      <c r="AJ191" s="1601"/>
      <c r="AK191" s="1601"/>
      <c r="AL191" s="1601"/>
      <c r="AM191" s="1601"/>
      <c r="AN191" s="1601"/>
      <c r="AO191" s="1601"/>
      <c r="AP191" s="1601"/>
      <c r="AQ191" s="1601"/>
      <c r="AR191" s="1601"/>
      <c r="AS191" s="1601"/>
      <c r="AT191" s="1601"/>
      <c r="AU191" s="1601"/>
      <c r="AV191" s="1601"/>
      <c r="AW191" s="1601"/>
      <c r="AX191" s="25"/>
    </row>
    <row r="192" spans="1:51" ht="24.75" customHeight="1" thickBot="1" x14ac:dyDescent="0.25">
      <c r="A192" s="2129" t="s">
        <v>388</v>
      </c>
      <c r="B192" s="2130"/>
      <c r="C192" s="2130"/>
      <c r="D192" s="2130"/>
      <c r="E192" s="2130"/>
      <c r="F192" s="2130"/>
      <c r="G192" s="2130"/>
      <c r="H192" s="2130"/>
      <c r="I192" s="2130"/>
      <c r="J192" s="2130"/>
      <c r="K192" s="2130"/>
      <c r="L192" s="2130"/>
      <c r="M192" s="2130"/>
      <c r="N192" s="2130"/>
      <c r="O192" s="2130"/>
      <c r="P192" s="2130"/>
      <c r="Q192" s="2131"/>
      <c r="R192" s="18"/>
      <c r="S192" s="18"/>
      <c r="T192" s="18"/>
      <c r="U192" s="1482"/>
      <c r="V192" s="1482"/>
      <c r="W192" s="1482"/>
      <c r="X192" s="1482"/>
      <c r="Y192" s="1482"/>
      <c r="Z192" s="1482"/>
      <c r="AA192" s="1482"/>
      <c r="AB192" s="1482"/>
      <c r="AC192" s="1482"/>
      <c r="AD192" s="1482"/>
      <c r="AE192" s="1482"/>
      <c r="AF192" s="1482"/>
      <c r="AG192" s="1482"/>
      <c r="AH192" s="1482"/>
      <c r="AI192" s="1482"/>
      <c r="AJ192" s="1482"/>
      <c r="AK192" s="1482"/>
      <c r="AL192" s="1482"/>
      <c r="AM192" s="1482"/>
      <c r="AN192" s="1482"/>
      <c r="AO192" s="1482"/>
      <c r="AP192" s="1482"/>
      <c r="AQ192" s="1482"/>
      <c r="AR192" s="1482"/>
      <c r="AS192" s="1482"/>
      <c r="AT192" s="1482"/>
      <c r="AU192" s="1482"/>
      <c r="AV192" s="1482"/>
      <c r="AW192" s="1482"/>
      <c r="AX192" s="25"/>
    </row>
    <row r="193" spans="1:55" ht="24.75" customHeight="1" thickBot="1" x14ac:dyDescent="0.25">
      <c r="A193" s="1880"/>
      <c r="B193" s="1881"/>
      <c r="C193" s="1881"/>
      <c r="D193" s="1881"/>
      <c r="E193" s="1881"/>
      <c r="F193" s="1881"/>
      <c r="G193" s="1881"/>
      <c r="H193" s="1881"/>
      <c r="I193" s="1881"/>
      <c r="J193" s="1881"/>
      <c r="K193" s="1881"/>
      <c r="L193" s="1881"/>
      <c r="M193" s="1881"/>
      <c r="N193" s="1881"/>
      <c r="O193" s="1881"/>
      <c r="P193" s="1881"/>
      <c r="Q193" s="1881"/>
      <c r="R193" s="18"/>
      <c r="S193" s="18"/>
      <c r="T193" s="18"/>
      <c r="U193" s="1482"/>
      <c r="V193" s="1482"/>
      <c r="W193" s="1482"/>
      <c r="X193" s="1482"/>
      <c r="Y193" s="1482"/>
      <c r="Z193" s="1482"/>
      <c r="AA193" s="1482"/>
      <c r="AB193" s="1482"/>
      <c r="AC193" s="1482"/>
      <c r="AD193" s="1482"/>
      <c r="AE193" s="1482"/>
      <c r="AF193" s="1482"/>
      <c r="AG193" s="1482"/>
      <c r="AH193" s="1482"/>
      <c r="AI193" s="1482"/>
      <c r="AJ193" s="1482"/>
      <c r="AK193" s="1482"/>
      <c r="AL193" s="1482"/>
      <c r="AM193" s="1482"/>
      <c r="AN193" s="1482"/>
      <c r="AO193" s="1482"/>
      <c r="AP193" s="1482"/>
      <c r="AQ193" s="1482"/>
      <c r="AR193" s="1482"/>
      <c r="AS193" s="1482"/>
      <c r="AT193" s="1482"/>
      <c r="AU193" s="1482"/>
      <c r="AV193" s="1482"/>
      <c r="AW193" s="1482"/>
      <c r="AX193" s="25"/>
    </row>
    <row r="194" spans="1:55" ht="19.5" customHeight="1" thickBot="1" x14ac:dyDescent="0.25">
      <c r="A194" s="2003" t="s">
        <v>267</v>
      </c>
      <c r="B194" s="2048"/>
      <c r="C194" s="2048"/>
      <c r="D194" s="2048"/>
      <c r="E194" s="2048"/>
      <c r="F194" s="2048"/>
      <c r="G194" s="2048"/>
      <c r="H194" s="2048"/>
      <c r="I194" s="2048"/>
      <c r="J194" s="2048"/>
      <c r="K194" s="2048"/>
      <c r="L194" s="2048"/>
      <c r="M194" s="2048"/>
      <c r="N194" s="2048"/>
      <c r="O194" s="2048"/>
      <c r="P194" s="2048"/>
      <c r="Q194" s="2049"/>
      <c r="R194" s="1579"/>
      <c r="S194" s="1579"/>
      <c r="T194" s="1579"/>
      <c r="U194" s="1579"/>
      <c r="V194" s="1579"/>
      <c r="W194" s="1579"/>
      <c r="X194" s="1579"/>
      <c r="Y194" s="1579"/>
      <c r="Z194" s="1579"/>
      <c r="AA194" s="1579"/>
      <c r="AB194" s="1579"/>
      <c r="AC194" s="1579"/>
      <c r="AD194" s="1579"/>
      <c r="AE194" s="1579"/>
      <c r="AF194" s="1579"/>
      <c r="AG194" s="1579"/>
      <c r="AH194" s="1579"/>
      <c r="AI194" s="1579"/>
      <c r="AJ194" s="1579"/>
      <c r="AK194" s="1579"/>
      <c r="AL194" s="1579"/>
      <c r="AM194" s="1579"/>
      <c r="AN194" s="1579"/>
      <c r="AO194" s="1579"/>
      <c r="AP194" s="1579"/>
      <c r="AQ194" s="1579"/>
      <c r="AR194" s="1579"/>
      <c r="AS194" s="1579"/>
      <c r="AT194" s="1579"/>
      <c r="AU194" s="1579"/>
      <c r="AV194" s="1579"/>
      <c r="AW194" s="1579"/>
      <c r="AX194" s="1482"/>
    </row>
    <row r="195" spans="1:55" s="813" customFormat="1" ht="34.5" customHeight="1" thickBot="1" x14ac:dyDescent="0.25">
      <c r="A195" s="2173" t="s">
        <v>504</v>
      </c>
      <c r="B195" s="2174"/>
      <c r="C195" s="2174"/>
      <c r="D195" s="2174"/>
      <c r="E195" s="2174"/>
      <c r="F195" s="2175"/>
      <c r="G195" s="1483">
        <f t="shared" ref="G195:P195" si="59">G31+G38+G54+G93+G174+G177</f>
        <v>90</v>
      </c>
      <c r="H195" s="2485">
        <f t="shared" si="59"/>
        <v>2700</v>
      </c>
      <c r="I195" s="2486">
        <f t="shared" si="59"/>
        <v>614</v>
      </c>
      <c r="J195" s="2486">
        <f t="shared" si="59"/>
        <v>289</v>
      </c>
      <c r="K195" s="2486">
        <f t="shared" si="59"/>
        <v>154</v>
      </c>
      <c r="L195" s="2486">
        <f t="shared" si="59"/>
        <v>171</v>
      </c>
      <c r="M195" s="2487">
        <f t="shared" si="59"/>
        <v>1096</v>
      </c>
      <c r="N195" s="2488">
        <f t="shared" si="59"/>
        <v>19</v>
      </c>
      <c r="O195" s="2489">
        <f t="shared" si="59"/>
        <v>16.5</v>
      </c>
      <c r="P195" s="562">
        <f t="shared" si="59"/>
        <v>18</v>
      </c>
      <c r="Q195" s="1612"/>
      <c r="R195" s="1602"/>
      <c r="S195" s="1602"/>
      <c r="T195" s="1602"/>
      <c r="U195" s="1602"/>
      <c r="V195" s="1602"/>
      <c r="W195" s="1602"/>
      <c r="X195" s="1602"/>
      <c r="Y195" s="1602"/>
      <c r="Z195" s="1602"/>
      <c r="AA195" s="1602"/>
      <c r="AB195" s="1602"/>
      <c r="AC195" s="1602"/>
      <c r="AD195" s="1602"/>
      <c r="AE195" s="1602"/>
      <c r="AF195" s="1602"/>
      <c r="AG195" s="1602"/>
      <c r="AH195" s="1602"/>
      <c r="AI195" s="1602"/>
      <c r="AJ195" s="1602"/>
      <c r="AK195" s="1602"/>
      <c r="AL195" s="1602"/>
      <c r="AM195" s="1602"/>
      <c r="AN195" s="1602"/>
      <c r="AO195" s="1602"/>
      <c r="AP195" s="1602"/>
      <c r="AQ195" s="1602"/>
      <c r="AR195" s="1602"/>
      <c r="AS195" s="1602"/>
      <c r="AT195" s="1602"/>
      <c r="AU195" s="1602"/>
      <c r="AV195" s="1602"/>
      <c r="AW195" s="1602"/>
      <c r="AX195" s="1482"/>
      <c r="AY195" s="1476"/>
      <c r="AZ195" s="1476"/>
      <c r="BA195" s="1476"/>
      <c r="BB195" s="1476"/>
      <c r="BC195" s="1476"/>
    </row>
    <row r="196" spans="1:55" s="813" customFormat="1" ht="34.5" customHeight="1" thickBot="1" x14ac:dyDescent="0.25">
      <c r="A196" s="2016" t="s">
        <v>505</v>
      </c>
      <c r="B196" s="2017"/>
      <c r="C196" s="2017"/>
      <c r="D196" s="2017"/>
      <c r="E196" s="2017"/>
      <c r="F196" s="2018"/>
      <c r="G196" s="1483">
        <f t="shared" ref="G196:P196" si="60">G32+G38+G54+G93+G174+G177</f>
        <v>90</v>
      </c>
      <c r="H196" s="2485">
        <f t="shared" si="60"/>
        <v>2700</v>
      </c>
      <c r="I196" s="2486">
        <f t="shared" si="60"/>
        <v>614</v>
      </c>
      <c r="J196" s="2486">
        <f t="shared" si="60"/>
        <v>343</v>
      </c>
      <c r="K196" s="2486">
        <f t="shared" si="60"/>
        <v>154</v>
      </c>
      <c r="L196" s="2486">
        <f t="shared" si="60"/>
        <v>117</v>
      </c>
      <c r="M196" s="2487">
        <f t="shared" si="60"/>
        <v>1096</v>
      </c>
      <c r="N196" s="2488">
        <f t="shared" si="60"/>
        <v>19</v>
      </c>
      <c r="O196" s="2489">
        <f t="shared" si="60"/>
        <v>16.5</v>
      </c>
      <c r="P196" s="562">
        <f t="shared" si="60"/>
        <v>18</v>
      </c>
      <c r="Q196" s="1483"/>
      <c r="R196" s="1602"/>
      <c r="S196" s="1602"/>
      <c r="T196" s="1602"/>
      <c r="U196" s="1602"/>
      <c r="V196" s="1602"/>
      <c r="W196" s="1602"/>
      <c r="X196" s="1602"/>
      <c r="Y196" s="1602"/>
      <c r="Z196" s="1602"/>
      <c r="AA196" s="1602"/>
      <c r="AB196" s="1602"/>
      <c r="AC196" s="1602"/>
      <c r="AD196" s="1602"/>
      <c r="AE196" s="1602"/>
      <c r="AF196" s="1602"/>
      <c r="AG196" s="1602"/>
      <c r="AH196" s="1602"/>
      <c r="AI196" s="1602"/>
      <c r="AJ196" s="1602"/>
      <c r="AK196" s="1602"/>
      <c r="AL196" s="1602"/>
      <c r="AM196" s="1602"/>
      <c r="AN196" s="1602"/>
      <c r="AO196" s="1602"/>
      <c r="AP196" s="1602"/>
      <c r="AQ196" s="1602"/>
      <c r="AR196" s="1602"/>
      <c r="AS196" s="1602"/>
      <c r="AT196" s="1602"/>
      <c r="AU196" s="1602"/>
      <c r="AV196" s="1602"/>
      <c r="AW196" s="1602"/>
      <c r="AX196" s="1482"/>
      <c r="AY196" s="1476"/>
      <c r="AZ196" s="1476"/>
      <c r="BA196" s="1476"/>
      <c r="BB196" s="1476"/>
      <c r="BC196" s="1476"/>
    </row>
    <row r="197" spans="1:55" s="813" customFormat="1" ht="51" customHeight="1" thickBot="1" x14ac:dyDescent="0.25">
      <c r="A197" s="2173" t="s">
        <v>506</v>
      </c>
      <c r="B197" s="2174"/>
      <c r="C197" s="2174"/>
      <c r="D197" s="2174"/>
      <c r="E197" s="2174"/>
      <c r="F197" s="2175"/>
      <c r="G197" s="1483">
        <f t="shared" ref="G197:P197" si="61">G31+G38+G54+G94+G174+G177</f>
        <v>90</v>
      </c>
      <c r="H197" s="2485">
        <f t="shared" si="61"/>
        <v>2700</v>
      </c>
      <c r="I197" s="2486">
        <f t="shared" si="61"/>
        <v>641</v>
      </c>
      <c r="J197" s="2486">
        <f t="shared" si="61"/>
        <v>188</v>
      </c>
      <c r="K197" s="2486">
        <f t="shared" si="61"/>
        <v>94</v>
      </c>
      <c r="L197" s="2486">
        <f t="shared" si="61"/>
        <v>359</v>
      </c>
      <c r="M197" s="2487">
        <f t="shared" si="61"/>
        <v>1069</v>
      </c>
      <c r="N197" s="2488">
        <f t="shared" si="61"/>
        <v>21</v>
      </c>
      <c r="O197" s="2489">
        <f t="shared" si="61"/>
        <v>16.5</v>
      </c>
      <c r="P197" s="562">
        <f t="shared" si="61"/>
        <v>18</v>
      </c>
      <c r="Q197" s="1483"/>
      <c r="R197" s="1602"/>
      <c r="S197" s="1602"/>
      <c r="T197" s="1602"/>
      <c r="U197" s="1602"/>
      <c r="V197" s="1602"/>
      <c r="W197" s="1602"/>
      <c r="X197" s="1602"/>
      <c r="Y197" s="1602"/>
      <c r="Z197" s="1602"/>
      <c r="AA197" s="1602"/>
      <c r="AB197" s="1602"/>
      <c r="AC197" s="1602"/>
      <c r="AD197" s="1602"/>
      <c r="AE197" s="1602"/>
      <c r="AF197" s="1602"/>
      <c r="AG197" s="1602"/>
      <c r="AH197" s="1602"/>
      <c r="AI197" s="1602"/>
      <c r="AJ197" s="1602"/>
      <c r="AK197" s="1602"/>
      <c r="AL197" s="1602"/>
      <c r="AM197" s="1602"/>
      <c r="AN197" s="1602"/>
      <c r="AO197" s="1602"/>
      <c r="AP197" s="1602"/>
      <c r="AQ197" s="1602"/>
      <c r="AR197" s="1602"/>
      <c r="AS197" s="1602"/>
      <c r="AT197" s="1602"/>
      <c r="AU197" s="1602"/>
      <c r="AV197" s="1602"/>
      <c r="AW197" s="1602"/>
      <c r="AX197" s="1482"/>
      <c r="AY197" s="1476"/>
      <c r="AZ197" s="1476"/>
      <c r="BA197" s="1476"/>
      <c r="BB197" s="1476"/>
      <c r="BC197" s="1476"/>
    </row>
    <row r="198" spans="1:55" s="813" customFormat="1" ht="51.75" customHeight="1" thickBot="1" x14ac:dyDescent="0.25">
      <c r="A198" s="2016" t="s">
        <v>507</v>
      </c>
      <c r="B198" s="2017"/>
      <c r="C198" s="2017"/>
      <c r="D198" s="2017"/>
      <c r="E198" s="2017"/>
      <c r="F198" s="2018"/>
      <c r="G198" s="1483">
        <f t="shared" ref="G198:P198" si="62">G32+G38+G54+G94+G174+G177</f>
        <v>90</v>
      </c>
      <c r="H198" s="2485">
        <f t="shared" si="62"/>
        <v>2700</v>
      </c>
      <c r="I198" s="2486">
        <f t="shared" si="62"/>
        <v>641</v>
      </c>
      <c r="J198" s="2486">
        <f t="shared" si="62"/>
        <v>242</v>
      </c>
      <c r="K198" s="2486">
        <f t="shared" si="62"/>
        <v>94</v>
      </c>
      <c r="L198" s="2486">
        <f t="shared" si="62"/>
        <v>305</v>
      </c>
      <c r="M198" s="2487">
        <f t="shared" si="62"/>
        <v>1069</v>
      </c>
      <c r="N198" s="2488">
        <f t="shared" si="62"/>
        <v>21</v>
      </c>
      <c r="O198" s="2489">
        <f t="shared" si="62"/>
        <v>16.5</v>
      </c>
      <c r="P198" s="562">
        <f t="shared" si="62"/>
        <v>18</v>
      </c>
      <c r="Q198" s="1483"/>
      <c r="R198" s="1602"/>
      <c r="S198" s="1602"/>
      <c r="T198" s="1602"/>
      <c r="U198" s="1602"/>
      <c r="V198" s="1602"/>
      <c r="W198" s="1602"/>
      <c r="X198" s="1602"/>
      <c r="Y198" s="1602"/>
      <c r="Z198" s="1602"/>
      <c r="AA198" s="1602"/>
      <c r="AB198" s="1602"/>
      <c r="AC198" s="1602"/>
      <c r="AD198" s="1602"/>
      <c r="AE198" s="1602"/>
      <c r="AF198" s="1602"/>
      <c r="AG198" s="1602"/>
      <c r="AH198" s="1602"/>
      <c r="AI198" s="1602"/>
      <c r="AJ198" s="1602"/>
      <c r="AK198" s="1602"/>
      <c r="AL198" s="1602"/>
      <c r="AM198" s="1602"/>
      <c r="AN198" s="1602"/>
      <c r="AO198" s="1602"/>
      <c r="AP198" s="1602"/>
      <c r="AQ198" s="1602"/>
      <c r="AR198" s="1602"/>
      <c r="AS198" s="1602"/>
      <c r="AT198" s="1602"/>
      <c r="AU198" s="1602"/>
      <c r="AV198" s="1602"/>
      <c r="AW198" s="1602"/>
      <c r="AX198" s="1482"/>
      <c r="AY198" s="1476"/>
      <c r="AZ198" s="1476"/>
      <c r="BA198" s="1476"/>
      <c r="BB198" s="1476"/>
      <c r="BC198" s="1476"/>
    </row>
    <row r="199" spans="1:55" s="813" customFormat="1" ht="19.5" customHeight="1" thickBot="1" x14ac:dyDescent="0.25">
      <c r="A199" s="2091" t="s">
        <v>367</v>
      </c>
      <c r="B199" s="2092"/>
      <c r="C199" s="2092"/>
      <c r="D199" s="2092"/>
      <c r="E199" s="2092"/>
      <c r="F199" s="2092"/>
      <c r="G199" s="2092"/>
      <c r="H199" s="2092"/>
      <c r="I199" s="2092"/>
      <c r="J199" s="2092"/>
      <c r="K199" s="2092"/>
      <c r="L199" s="2092"/>
      <c r="M199" s="2132"/>
      <c r="N199" s="712">
        <f>N195</f>
        <v>19</v>
      </c>
      <c r="O199" s="756">
        <f>O195</f>
        <v>16.5</v>
      </c>
      <c r="P199" s="713">
        <f>P195</f>
        <v>18</v>
      </c>
      <c r="Q199" s="1611"/>
      <c r="R199" s="1599"/>
      <c r="S199" s="1599"/>
      <c r="T199" s="1599"/>
      <c r="U199" s="1599"/>
      <c r="V199" s="1599"/>
      <c r="W199" s="1599"/>
      <c r="X199" s="1599"/>
      <c r="Y199" s="1599"/>
      <c r="Z199" s="1599"/>
      <c r="AA199" s="1599"/>
      <c r="AB199" s="1599"/>
      <c r="AC199" s="1599"/>
      <c r="AD199" s="1599"/>
      <c r="AE199" s="1599"/>
      <c r="AF199" s="1599"/>
      <c r="AG199" s="1599"/>
      <c r="AH199" s="1599"/>
      <c r="AI199" s="1599"/>
      <c r="AJ199" s="1599"/>
      <c r="AK199" s="1599"/>
      <c r="AL199" s="1599"/>
      <c r="AM199" s="1599"/>
      <c r="AN199" s="1599"/>
      <c r="AO199" s="1599"/>
      <c r="AP199" s="1599"/>
      <c r="AQ199" s="1599"/>
      <c r="AR199" s="1599"/>
      <c r="AS199" s="1599"/>
      <c r="AT199" s="1599"/>
      <c r="AU199" s="1599"/>
      <c r="AV199" s="1599"/>
      <c r="AW199" s="1599"/>
      <c r="AX199" s="1482"/>
      <c r="AY199" s="1476"/>
      <c r="AZ199" s="1476"/>
      <c r="BA199" s="1476"/>
      <c r="BB199" s="1476"/>
      <c r="BC199" s="1476"/>
    </row>
    <row r="200" spans="1:55" ht="21.75" customHeight="1" thickBot="1" x14ac:dyDescent="0.25">
      <c r="A200" s="2006" t="s">
        <v>416</v>
      </c>
      <c r="B200" s="2007"/>
      <c r="C200" s="2007"/>
      <c r="D200" s="2007"/>
      <c r="E200" s="2007"/>
      <c r="F200" s="2007"/>
      <c r="G200" s="2007"/>
      <c r="H200" s="2007"/>
      <c r="I200" s="2007"/>
      <c r="J200" s="2007"/>
      <c r="K200" s="2007"/>
      <c r="L200" s="2007"/>
      <c r="M200" s="2168"/>
      <c r="N200" s="14" t="s">
        <v>385</v>
      </c>
      <c r="O200" s="15">
        <v>1</v>
      </c>
      <c r="P200" s="593">
        <v>3</v>
      </c>
      <c r="Q200" s="1609"/>
      <c r="R200" s="1599"/>
      <c r="S200" s="1599"/>
      <c r="T200" s="1599"/>
      <c r="U200" s="1599"/>
      <c r="V200" s="1599"/>
      <c r="W200" s="1599"/>
      <c r="X200" s="1599"/>
      <c r="Y200" s="1599"/>
      <c r="Z200" s="1599"/>
      <c r="AA200" s="1599"/>
      <c r="AB200" s="1599"/>
      <c r="AC200" s="1599"/>
      <c r="AD200" s="1599"/>
      <c r="AE200" s="1599"/>
      <c r="AF200" s="1599"/>
      <c r="AG200" s="1599"/>
      <c r="AH200" s="1599"/>
      <c r="AI200" s="1599"/>
      <c r="AJ200" s="1599"/>
      <c r="AK200" s="1599"/>
      <c r="AL200" s="1599"/>
      <c r="AM200" s="1599"/>
      <c r="AN200" s="1599"/>
      <c r="AO200" s="1599"/>
      <c r="AP200" s="1599"/>
      <c r="AQ200" s="1599"/>
      <c r="AR200" s="1599"/>
      <c r="AS200" s="1599"/>
      <c r="AT200" s="1599"/>
      <c r="AU200" s="1599"/>
      <c r="AV200" s="1599"/>
      <c r="AW200" s="1599"/>
      <c r="AX200" s="1482"/>
      <c r="AY200" s="1476"/>
      <c r="AZ200" s="1476"/>
      <c r="BA200" s="1476"/>
      <c r="BB200" s="1476"/>
    </row>
    <row r="201" spans="1:55" ht="24" customHeight="1" thickBot="1" x14ac:dyDescent="0.25">
      <c r="A201" s="2006" t="s">
        <v>418</v>
      </c>
      <c r="B201" s="2007"/>
      <c r="C201" s="2007"/>
      <c r="D201" s="2007"/>
      <c r="E201" s="2007"/>
      <c r="F201" s="2007"/>
      <c r="G201" s="2007"/>
      <c r="H201" s="2007"/>
      <c r="I201" s="2007"/>
      <c r="J201" s="2007"/>
      <c r="K201" s="2007"/>
      <c r="L201" s="2007"/>
      <c r="M201" s="2168"/>
      <c r="N201" s="14" t="s">
        <v>385</v>
      </c>
      <c r="O201" s="15">
        <v>1</v>
      </c>
      <c r="P201" s="593">
        <v>2</v>
      </c>
      <c r="Q201" s="1609"/>
      <c r="R201" s="1599"/>
      <c r="S201" s="1599"/>
      <c r="T201" s="1599"/>
      <c r="U201" s="1599"/>
      <c r="V201" s="1599"/>
      <c r="W201" s="1599"/>
      <c r="X201" s="1599"/>
      <c r="Y201" s="1599"/>
      <c r="Z201" s="1599"/>
      <c r="AA201" s="1599"/>
      <c r="AB201" s="1599"/>
      <c r="AC201" s="1599"/>
      <c r="AD201" s="1599"/>
      <c r="AE201" s="1599"/>
      <c r="AF201" s="1599"/>
      <c r="AG201" s="1599"/>
      <c r="AH201" s="1599"/>
      <c r="AI201" s="1599"/>
      <c r="AJ201" s="1599"/>
      <c r="AK201" s="1599"/>
      <c r="AL201" s="1599"/>
      <c r="AM201" s="1599"/>
      <c r="AN201" s="1599"/>
      <c r="AO201" s="1599"/>
      <c r="AP201" s="1599"/>
      <c r="AQ201" s="1599"/>
      <c r="AR201" s="1599"/>
      <c r="AS201" s="1599"/>
      <c r="AT201" s="1599"/>
      <c r="AU201" s="1599"/>
      <c r="AV201" s="1599"/>
      <c r="AW201" s="1599"/>
      <c r="AX201" s="1603"/>
    </row>
    <row r="202" spans="1:55" ht="21.75" customHeight="1" thickBot="1" x14ac:dyDescent="0.25">
      <c r="A202" s="2006" t="s">
        <v>417</v>
      </c>
      <c r="B202" s="2007"/>
      <c r="C202" s="2007"/>
      <c r="D202" s="2007"/>
      <c r="E202" s="2007"/>
      <c r="F202" s="2007"/>
      <c r="G202" s="2007"/>
      <c r="H202" s="2007"/>
      <c r="I202" s="2007"/>
      <c r="J202" s="2007"/>
      <c r="K202" s="2007"/>
      <c r="L202" s="2007"/>
      <c r="M202" s="2168"/>
      <c r="N202" s="14" t="s">
        <v>386</v>
      </c>
      <c r="O202" s="15">
        <v>2</v>
      </c>
      <c r="P202" s="593" t="s">
        <v>508</v>
      </c>
      <c r="Q202" s="1610">
        <v>1</v>
      </c>
      <c r="R202" s="1579"/>
      <c r="S202" s="1579"/>
      <c r="T202" s="1579"/>
      <c r="U202" s="1579"/>
      <c r="V202" s="1579"/>
      <c r="W202" s="1579"/>
      <c r="X202" s="1579"/>
      <c r="Y202" s="1579"/>
      <c r="Z202" s="1579"/>
      <c r="AA202" s="1579"/>
      <c r="AB202" s="1579"/>
      <c r="AC202" s="1579"/>
      <c r="AD202" s="1579"/>
      <c r="AE202" s="1579"/>
      <c r="AF202" s="1579"/>
      <c r="AG202" s="1579"/>
      <c r="AH202" s="1579"/>
      <c r="AI202" s="1579"/>
      <c r="AJ202" s="1579"/>
      <c r="AK202" s="1579"/>
      <c r="AL202" s="1579"/>
      <c r="AM202" s="1579"/>
      <c r="AN202" s="1579"/>
      <c r="AO202" s="1579"/>
      <c r="AP202" s="1579"/>
      <c r="AQ202" s="1579"/>
      <c r="AR202" s="1579"/>
      <c r="AS202" s="1579"/>
      <c r="AT202" s="1579"/>
      <c r="AU202" s="1579"/>
      <c r="AV202" s="1579"/>
      <c r="AW202" s="1579"/>
      <c r="AX202" s="25"/>
    </row>
    <row r="203" spans="1:55" ht="20.25" customHeight="1" thickBot="1" x14ac:dyDescent="0.25">
      <c r="A203" s="2006" t="s">
        <v>419</v>
      </c>
      <c r="B203" s="2007"/>
      <c r="C203" s="2007"/>
      <c r="D203" s="2007"/>
      <c r="E203" s="2007"/>
      <c r="F203" s="2007"/>
      <c r="G203" s="2007"/>
      <c r="H203" s="2007"/>
      <c r="I203" s="2007"/>
      <c r="J203" s="2007"/>
      <c r="K203" s="2007"/>
      <c r="L203" s="2007"/>
      <c r="M203" s="2168"/>
      <c r="N203" s="14" t="s">
        <v>386</v>
      </c>
      <c r="O203" s="15">
        <v>3</v>
      </c>
      <c r="P203" s="593" t="s">
        <v>375</v>
      </c>
      <c r="Q203" s="1610">
        <v>1</v>
      </c>
      <c r="R203" s="1579"/>
      <c r="S203" s="1579"/>
      <c r="T203" s="1579"/>
      <c r="U203" s="1579"/>
      <c r="V203" s="1579"/>
      <c r="W203" s="1579"/>
      <c r="X203" s="1579"/>
      <c r="Y203" s="1579"/>
      <c r="Z203" s="1579"/>
      <c r="AA203" s="1579"/>
      <c r="AB203" s="1579"/>
      <c r="AC203" s="1579"/>
      <c r="AD203" s="1579"/>
      <c r="AE203" s="1579"/>
      <c r="AF203" s="1579"/>
      <c r="AG203" s="1579"/>
      <c r="AH203" s="1579"/>
      <c r="AI203" s="1579"/>
      <c r="AJ203" s="1579"/>
      <c r="AK203" s="1579"/>
      <c r="AL203" s="1579"/>
      <c r="AM203" s="1579"/>
      <c r="AN203" s="1579"/>
      <c r="AO203" s="1579"/>
      <c r="AP203" s="1579"/>
      <c r="AQ203" s="1579"/>
      <c r="AR203" s="1579"/>
      <c r="AS203" s="1579"/>
      <c r="AT203" s="1579"/>
      <c r="AU203" s="1579"/>
      <c r="AV203" s="1579"/>
      <c r="AW203" s="1579"/>
      <c r="AX203" s="25"/>
    </row>
    <row r="204" spans="1:55" ht="24.75" customHeight="1" thickBot="1" x14ac:dyDescent="0.25">
      <c r="A204" s="2006" t="s">
        <v>73</v>
      </c>
      <c r="B204" s="2007"/>
      <c r="C204" s="2007"/>
      <c r="D204" s="2007"/>
      <c r="E204" s="2007"/>
      <c r="F204" s="2007"/>
      <c r="G204" s="2007"/>
      <c r="H204" s="2007"/>
      <c r="I204" s="2007"/>
      <c r="J204" s="2007"/>
      <c r="K204" s="2007"/>
      <c r="L204" s="2007"/>
      <c r="M204" s="2007"/>
      <c r="N204" s="14">
        <v>1</v>
      </c>
      <c r="O204" s="15"/>
      <c r="P204" s="593"/>
      <c r="Q204" s="1609"/>
      <c r="R204" s="1583"/>
      <c r="S204" s="1583"/>
      <c r="T204" s="1583"/>
      <c r="U204" s="1583"/>
      <c r="V204" s="1583"/>
      <c r="W204" s="1583"/>
      <c r="X204" s="1583"/>
      <c r="Y204" s="1583"/>
      <c r="Z204" s="1583"/>
      <c r="AA204" s="1583"/>
      <c r="AB204" s="1583"/>
      <c r="AC204" s="1583"/>
      <c r="AD204" s="1583"/>
      <c r="AE204" s="1583"/>
      <c r="AF204" s="1583"/>
      <c r="AG204" s="1583"/>
      <c r="AH204" s="1583"/>
      <c r="AI204" s="1583"/>
      <c r="AJ204" s="1583"/>
      <c r="AK204" s="1583"/>
      <c r="AL204" s="1583"/>
      <c r="AM204" s="1583"/>
      <c r="AN204" s="1583"/>
      <c r="AO204" s="1583"/>
      <c r="AP204" s="1583"/>
      <c r="AQ204" s="1583"/>
      <c r="AR204" s="1583"/>
      <c r="AS204" s="1583"/>
      <c r="AT204" s="1583"/>
      <c r="AU204" s="1583"/>
      <c r="AV204" s="1583"/>
      <c r="AW204" s="1583"/>
      <c r="AX204" s="25"/>
    </row>
    <row r="205" spans="1:55" ht="22.5" customHeight="1" thickBot="1" x14ac:dyDescent="0.25">
      <c r="A205" s="2006" t="s">
        <v>74</v>
      </c>
      <c r="B205" s="2007"/>
      <c r="C205" s="2007"/>
      <c r="D205" s="2007"/>
      <c r="E205" s="2007"/>
      <c r="F205" s="2007"/>
      <c r="G205" s="2007"/>
      <c r="H205" s="2007"/>
      <c r="I205" s="2007"/>
      <c r="J205" s="2007"/>
      <c r="K205" s="2007"/>
      <c r="L205" s="2007"/>
      <c r="M205" s="2007"/>
      <c r="N205" s="14"/>
      <c r="O205" s="15"/>
      <c r="P205" s="593">
        <v>1</v>
      </c>
      <c r="Q205" s="1609"/>
      <c r="R205" s="1583"/>
      <c r="S205" s="1583"/>
      <c r="T205" s="1583"/>
      <c r="U205" s="1583"/>
      <c r="V205" s="1583"/>
      <c r="W205" s="1583"/>
      <c r="X205" s="1583"/>
      <c r="Y205" s="1583"/>
      <c r="Z205" s="1583"/>
      <c r="AA205" s="1583"/>
      <c r="AB205" s="1583"/>
      <c r="AC205" s="1583"/>
      <c r="AD205" s="1583"/>
      <c r="AE205" s="1583"/>
      <c r="AF205" s="1583"/>
      <c r="AG205" s="1583"/>
      <c r="AH205" s="1583"/>
      <c r="AI205" s="1583"/>
      <c r="AJ205" s="1583"/>
      <c r="AK205" s="1583"/>
      <c r="AL205" s="1583"/>
      <c r="AM205" s="1583"/>
      <c r="AN205" s="1583"/>
      <c r="AO205" s="1583"/>
      <c r="AP205" s="1583"/>
      <c r="AQ205" s="1583"/>
      <c r="AR205" s="1583"/>
      <c r="AS205" s="1583"/>
      <c r="AT205" s="1583"/>
      <c r="AU205" s="1583"/>
      <c r="AV205" s="1583"/>
      <c r="AW205" s="1583"/>
      <c r="AX205" s="25"/>
    </row>
    <row r="206" spans="1:55" s="817" customFormat="1" ht="20.25" customHeight="1" thickBot="1" x14ac:dyDescent="0.3">
      <c r="A206" s="2169" t="s">
        <v>369</v>
      </c>
      <c r="B206" s="2170"/>
      <c r="C206" s="2170"/>
      <c r="D206" s="2170"/>
      <c r="E206" s="2170"/>
      <c r="F206" s="2170"/>
      <c r="G206" s="2170"/>
      <c r="H206" s="2170"/>
      <c r="I206" s="2170"/>
      <c r="J206" s="2170"/>
      <c r="K206" s="2170"/>
      <c r="L206" s="2170"/>
      <c r="M206" s="2171"/>
      <c r="N206" s="2172">
        <f>G14+G15+G16+G26+G28+G29+G36+G37+G48+G50+G51+G52+G53+G77+G78+G79+G80+G81+G171</f>
        <v>60</v>
      </c>
      <c r="O206" s="2490"/>
      <c r="P206" s="2491"/>
      <c r="Q206" s="514">
        <f>G172+G173+G176</f>
        <v>30</v>
      </c>
      <c r="R206" s="1601"/>
      <c r="S206" s="1601"/>
      <c r="T206" s="1601"/>
      <c r="U206" s="1601"/>
      <c r="V206" s="1601"/>
      <c r="W206" s="1601"/>
      <c r="X206" s="1601"/>
      <c r="Y206" s="1601"/>
      <c r="Z206" s="1601"/>
      <c r="AA206" s="1601"/>
      <c r="AB206" s="1601"/>
      <c r="AC206" s="1601"/>
      <c r="AD206" s="1601"/>
      <c r="AE206" s="1601"/>
      <c r="AF206" s="1601"/>
      <c r="AG206" s="1601"/>
      <c r="AH206" s="1601"/>
      <c r="AI206" s="1601"/>
      <c r="AJ206" s="1601"/>
      <c r="AK206" s="1601"/>
      <c r="AL206" s="1601"/>
      <c r="AM206" s="1601"/>
      <c r="AN206" s="1601"/>
      <c r="AO206" s="1601"/>
      <c r="AP206" s="1601"/>
      <c r="AQ206" s="1601"/>
      <c r="AR206" s="1601"/>
      <c r="AS206" s="1601"/>
      <c r="AT206" s="1601"/>
      <c r="AU206" s="1601"/>
      <c r="AV206" s="1601"/>
      <c r="AW206" s="1601"/>
      <c r="AX206" s="1600"/>
    </row>
    <row r="207" spans="1:55" s="92" customFormat="1" ht="21.75" customHeight="1" thickBot="1" x14ac:dyDescent="0.25">
      <c r="A207" s="2129" t="s">
        <v>388</v>
      </c>
      <c r="B207" s="2130"/>
      <c r="C207" s="2130"/>
      <c r="D207" s="2130"/>
      <c r="E207" s="2130"/>
      <c r="F207" s="2130"/>
      <c r="G207" s="2130"/>
      <c r="H207" s="2130"/>
      <c r="I207" s="2130"/>
      <c r="J207" s="2130"/>
      <c r="K207" s="2130"/>
      <c r="L207" s="2130"/>
      <c r="M207" s="2130"/>
      <c r="N207" s="2130"/>
      <c r="O207" s="2130"/>
      <c r="P207" s="2130"/>
      <c r="Q207" s="2131"/>
      <c r="R207" s="18"/>
      <c r="S207" s="18"/>
      <c r="T207" s="18"/>
      <c r="U207" s="1482"/>
      <c r="V207" s="1482"/>
      <c r="W207" s="1482"/>
      <c r="X207" s="1482"/>
      <c r="Y207" s="1482"/>
      <c r="Z207" s="1482"/>
      <c r="AA207" s="1482"/>
      <c r="AB207" s="1482"/>
      <c r="AC207" s="1482"/>
      <c r="AD207" s="1482"/>
      <c r="AE207" s="1482"/>
      <c r="AF207" s="1482"/>
      <c r="AG207" s="1482"/>
      <c r="AH207" s="1482"/>
      <c r="AI207" s="1482"/>
      <c r="AJ207" s="1482"/>
      <c r="AK207" s="1482"/>
      <c r="AL207" s="1482"/>
      <c r="AM207" s="1482"/>
      <c r="AN207" s="1482"/>
      <c r="AO207" s="1482"/>
      <c r="AP207" s="1482"/>
      <c r="AQ207" s="1482"/>
      <c r="AR207" s="1482"/>
      <c r="AS207" s="1482"/>
      <c r="AT207" s="1482"/>
      <c r="AU207" s="1482"/>
      <c r="AV207" s="1482"/>
      <c r="AW207" s="1482"/>
      <c r="AX207" s="107"/>
    </row>
    <row r="208" spans="1:55" s="92" customFormat="1" ht="21.75" customHeight="1" thickBot="1" x14ac:dyDescent="0.25">
      <c r="A208" s="1880"/>
      <c r="B208" s="1881"/>
      <c r="C208" s="1881"/>
      <c r="D208" s="1881"/>
      <c r="E208" s="1881"/>
      <c r="F208" s="1881"/>
      <c r="G208" s="1881"/>
      <c r="H208" s="1881"/>
      <c r="I208" s="1881"/>
      <c r="J208" s="1881"/>
      <c r="K208" s="1881"/>
      <c r="L208" s="1881"/>
      <c r="M208" s="1881"/>
      <c r="N208" s="1881"/>
      <c r="O208" s="1881"/>
      <c r="P208" s="1881"/>
      <c r="Q208" s="1881"/>
      <c r="R208" s="18"/>
      <c r="S208" s="18"/>
      <c r="T208" s="18"/>
      <c r="U208" s="1482"/>
      <c r="V208" s="1482"/>
      <c r="W208" s="1482"/>
      <c r="X208" s="1482"/>
      <c r="Y208" s="1482"/>
      <c r="Z208" s="1482"/>
      <c r="AA208" s="1482"/>
      <c r="AB208" s="1482"/>
      <c r="AC208" s="1482"/>
      <c r="AD208" s="1482"/>
      <c r="AE208" s="1482"/>
      <c r="AF208" s="1482"/>
      <c r="AG208" s="1482"/>
      <c r="AH208" s="1482"/>
      <c r="AI208" s="1482"/>
      <c r="AJ208" s="1482"/>
      <c r="AK208" s="1482"/>
      <c r="AL208" s="1482"/>
      <c r="AM208" s="1482"/>
      <c r="AN208" s="1482"/>
      <c r="AO208" s="1482"/>
      <c r="AP208" s="1482"/>
      <c r="AQ208" s="1482"/>
      <c r="AR208" s="1482"/>
      <c r="AS208" s="1482"/>
      <c r="AT208" s="1482"/>
      <c r="AU208" s="1482"/>
      <c r="AV208" s="1482"/>
      <c r="AW208" s="1482"/>
      <c r="AX208" s="107"/>
    </row>
    <row r="209" spans="1:50" s="92" customFormat="1" ht="19.5" customHeight="1" thickBot="1" x14ac:dyDescent="0.25">
      <c r="A209" s="2136" t="s">
        <v>387</v>
      </c>
      <c r="B209" s="2137"/>
      <c r="C209" s="2137"/>
      <c r="D209" s="2137"/>
      <c r="E209" s="2137"/>
      <c r="F209" s="2137"/>
      <c r="G209" s="2137"/>
      <c r="H209" s="2137"/>
      <c r="I209" s="2137"/>
      <c r="J209" s="2137"/>
      <c r="K209" s="2137"/>
      <c r="L209" s="2137"/>
      <c r="M209" s="2137"/>
      <c r="N209" s="2137"/>
      <c r="O209" s="2137"/>
      <c r="P209" s="2137"/>
      <c r="Q209" s="2138"/>
      <c r="R209" s="18"/>
      <c r="S209" s="18"/>
      <c r="T209" s="18"/>
      <c r="U209" s="1482"/>
      <c r="V209" s="1482"/>
      <c r="W209" s="1482"/>
      <c r="X209" s="1482"/>
      <c r="Y209" s="1482"/>
      <c r="Z209" s="1482"/>
      <c r="AA209" s="1482"/>
      <c r="AB209" s="1482"/>
      <c r="AC209" s="1482"/>
      <c r="AD209" s="1482"/>
      <c r="AE209" s="1482"/>
      <c r="AF209" s="1482"/>
      <c r="AG209" s="1482"/>
      <c r="AH209" s="1482"/>
      <c r="AI209" s="1482"/>
      <c r="AJ209" s="1482"/>
      <c r="AK209" s="1482"/>
      <c r="AL209" s="1482"/>
      <c r="AM209" s="1482"/>
      <c r="AN209" s="1482"/>
      <c r="AO209" s="1482"/>
      <c r="AP209" s="1482"/>
      <c r="AQ209" s="1482"/>
      <c r="AR209" s="1482"/>
      <c r="AS209" s="1482"/>
      <c r="AT209" s="1482"/>
      <c r="AU209" s="1482"/>
      <c r="AV209" s="1482"/>
      <c r="AW209" s="1482"/>
      <c r="AX209" s="107"/>
    </row>
    <row r="210" spans="1:50" s="92" customFormat="1" ht="34.5" customHeight="1" thickBot="1" x14ac:dyDescent="0.25">
      <c r="A210" s="2173" t="s">
        <v>415</v>
      </c>
      <c r="B210" s="2174"/>
      <c r="C210" s="2174"/>
      <c r="D210" s="2174"/>
      <c r="E210" s="2174"/>
      <c r="F210" s="2175"/>
      <c r="G210" s="1829">
        <f t="shared" ref="G210:P210" si="63">G31+G42+G114+G120+G174+G177</f>
        <v>90</v>
      </c>
      <c r="H210" s="1615">
        <f t="shared" si="63"/>
        <v>2700</v>
      </c>
      <c r="I210" s="1616">
        <f t="shared" si="63"/>
        <v>605</v>
      </c>
      <c r="J210" s="1616">
        <f t="shared" si="63"/>
        <v>285</v>
      </c>
      <c r="K210" s="1616">
        <f t="shared" si="63"/>
        <v>50</v>
      </c>
      <c r="L210" s="1616">
        <f t="shared" si="63"/>
        <v>270</v>
      </c>
      <c r="M210" s="1617">
        <f t="shared" si="63"/>
        <v>1105</v>
      </c>
      <c r="N210" s="1615">
        <f t="shared" si="63"/>
        <v>19</v>
      </c>
      <c r="O210" s="1616">
        <f t="shared" si="63"/>
        <v>19.5</v>
      </c>
      <c r="P210" s="1617">
        <f t="shared" si="63"/>
        <v>14</v>
      </c>
      <c r="Q210" s="1806"/>
      <c r="R210" s="18"/>
      <c r="S210" s="18"/>
      <c r="T210" s="18"/>
      <c r="U210" s="1482"/>
      <c r="V210" s="1482"/>
      <c r="W210" s="1482"/>
      <c r="X210" s="1482"/>
      <c r="Y210" s="1482"/>
      <c r="Z210" s="1482"/>
      <c r="AA210" s="1482"/>
      <c r="AB210" s="1482"/>
      <c r="AC210" s="1482"/>
      <c r="AD210" s="1482"/>
      <c r="AE210" s="1482"/>
      <c r="AF210" s="1482"/>
      <c r="AG210" s="1482"/>
      <c r="AH210" s="1482"/>
      <c r="AI210" s="1482"/>
      <c r="AJ210" s="1482"/>
      <c r="AK210" s="1482"/>
      <c r="AL210" s="1482"/>
      <c r="AM210" s="1482"/>
      <c r="AN210" s="1482"/>
      <c r="AO210" s="1482"/>
      <c r="AP210" s="1482"/>
      <c r="AQ210" s="1482"/>
      <c r="AR210" s="1482"/>
      <c r="AS210" s="1482"/>
      <c r="AT210" s="1482"/>
      <c r="AU210" s="1482"/>
      <c r="AV210" s="1482"/>
      <c r="AW210" s="1482"/>
      <c r="AX210" s="107"/>
    </row>
    <row r="211" spans="1:50" s="92" customFormat="1" ht="36.75" customHeight="1" thickBot="1" x14ac:dyDescent="0.25">
      <c r="A211" s="2016" t="s">
        <v>289</v>
      </c>
      <c r="B211" s="2017"/>
      <c r="C211" s="2017"/>
      <c r="D211" s="2017"/>
      <c r="E211" s="2017"/>
      <c r="F211" s="2018"/>
      <c r="G211" s="1829">
        <f t="shared" ref="G211:P211" si="64">G32+G42+G114+G120+G174+G177</f>
        <v>90</v>
      </c>
      <c r="H211" s="1615">
        <f t="shared" si="64"/>
        <v>2700</v>
      </c>
      <c r="I211" s="1616">
        <f t="shared" si="64"/>
        <v>605</v>
      </c>
      <c r="J211" s="1616">
        <f t="shared" si="64"/>
        <v>339</v>
      </c>
      <c r="K211" s="1616">
        <f t="shared" si="64"/>
        <v>50</v>
      </c>
      <c r="L211" s="1616">
        <f t="shared" si="64"/>
        <v>216</v>
      </c>
      <c r="M211" s="1617">
        <f t="shared" si="64"/>
        <v>1105</v>
      </c>
      <c r="N211" s="1615">
        <f t="shared" si="64"/>
        <v>19</v>
      </c>
      <c r="O211" s="1616">
        <f t="shared" si="64"/>
        <v>19.5</v>
      </c>
      <c r="P211" s="1617">
        <f t="shared" si="64"/>
        <v>14</v>
      </c>
      <c r="Q211" s="1806"/>
      <c r="R211" s="18"/>
      <c r="S211" s="18"/>
      <c r="T211" s="18"/>
      <c r="U211" s="1482"/>
      <c r="V211" s="1482"/>
      <c r="W211" s="1482"/>
      <c r="X211" s="1482"/>
      <c r="Y211" s="1482"/>
      <c r="Z211" s="1482"/>
      <c r="AA211" s="1482"/>
      <c r="AB211" s="1482"/>
      <c r="AC211" s="1482"/>
      <c r="AD211" s="1482"/>
      <c r="AE211" s="1482"/>
      <c r="AF211" s="1482"/>
      <c r="AG211" s="1482"/>
      <c r="AH211" s="1482"/>
      <c r="AI211" s="1482"/>
      <c r="AJ211" s="1482"/>
      <c r="AK211" s="1482"/>
      <c r="AL211" s="1482"/>
      <c r="AM211" s="1482"/>
      <c r="AN211" s="1482"/>
      <c r="AO211" s="1482"/>
      <c r="AP211" s="1482"/>
      <c r="AQ211" s="1482"/>
      <c r="AR211" s="1482"/>
      <c r="AS211" s="1482"/>
      <c r="AT211" s="1482"/>
      <c r="AU211" s="1482"/>
      <c r="AV211" s="1482"/>
      <c r="AW211" s="1482"/>
      <c r="AX211" s="107"/>
    </row>
    <row r="212" spans="1:50" s="92" customFormat="1" ht="19.5" customHeight="1" thickBot="1" x14ac:dyDescent="0.25">
      <c r="A212" s="2091" t="s">
        <v>367</v>
      </c>
      <c r="B212" s="2092"/>
      <c r="C212" s="2092"/>
      <c r="D212" s="2092"/>
      <c r="E212" s="2092"/>
      <c r="F212" s="2092"/>
      <c r="G212" s="2092"/>
      <c r="H212" s="2092"/>
      <c r="I212" s="2092"/>
      <c r="J212" s="2092"/>
      <c r="K212" s="2092"/>
      <c r="L212" s="2092"/>
      <c r="M212" s="2132"/>
      <c r="N212" s="1615">
        <f>N210</f>
        <v>19</v>
      </c>
      <c r="O212" s="1616">
        <f>O210</f>
        <v>19.5</v>
      </c>
      <c r="P212" s="1617">
        <f>P210</f>
        <v>14</v>
      </c>
      <c r="Q212" s="1806"/>
      <c r="R212" s="18"/>
      <c r="S212" s="18"/>
      <c r="T212" s="18"/>
      <c r="U212" s="1482"/>
      <c r="V212" s="1482"/>
      <c r="W212" s="1482"/>
      <c r="X212" s="1482"/>
      <c r="Y212" s="1482"/>
      <c r="Z212" s="1482"/>
      <c r="AA212" s="1482"/>
      <c r="AB212" s="1482"/>
      <c r="AC212" s="1482"/>
      <c r="AD212" s="1482"/>
      <c r="AE212" s="1482"/>
      <c r="AF212" s="1482"/>
      <c r="AG212" s="1482"/>
      <c r="AH212" s="1482"/>
      <c r="AI212" s="1482"/>
      <c r="AJ212" s="1482"/>
      <c r="AK212" s="1482"/>
      <c r="AL212" s="1482"/>
      <c r="AM212" s="1482"/>
      <c r="AN212" s="1482"/>
      <c r="AO212" s="1482"/>
      <c r="AP212" s="1482"/>
      <c r="AQ212" s="1482"/>
      <c r="AR212" s="1482"/>
      <c r="AS212" s="1482"/>
      <c r="AT212" s="1482"/>
      <c r="AU212" s="1482"/>
      <c r="AV212" s="1482"/>
      <c r="AW212" s="1482"/>
      <c r="AX212" s="107"/>
    </row>
    <row r="213" spans="1:50" s="92" customFormat="1" ht="19.5" customHeight="1" thickBot="1" x14ac:dyDescent="0.25">
      <c r="A213" s="2006" t="s">
        <v>416</v>
      </c>
      <c r="B213" s="2007"/>
      <c r="C213" s="2007"/>
      <c r="D213" s="2007"/>
      <c r="E213" s="2007"/>
      <c r="F213" s="2007"/>
      <c r="G213" s="2007"/>
      <c r="H213" s="2007"/>
      <c r="I213" s="2007"/>
      <c r="J213" s="2007"/>
      <c r="K213" s="2007"/>
      <c r="L213" s="2007"/>
      <c r="M213" s="2168"/>
      <c r="N213" s="1738">
        <f>W100+1</f>
        <v>4</v>
      </c>
      <c r="O213" s="1738">
        <f t="shared" ref="O213" si="65">X100</f>
        <v>3</v>
      </c>
      <c r="P213" s="1738">
        <f>Y100+1</f>
        <v>1</v>
      </c>
      <c r="Q213" s="1806"/>
      <c r="R213" s="18"/>
      <c r="S213" s="18"/>
      <c r="T213" s="18"/>
      <c r="U213" s="1482"/>
      <c r="V213" s="1482"/>
      <c r="W213" s="1482"/>
      <c r="X213" s="1482"/>
      <c r="Y213" s="1482"/>
      <c r="Z213" s="1482"/>
      <c r="AA213" s="1482"/>
      <c r="AB213" s="1482"/>
      <c r="AC213" s="1482"/>
      <c r="AD213" s="1482"/>
      <c r="AE213" s="1482"/>
      <c r="AF213" s="1482"/>
      <c r="AG213" s="1482"/>
      <c r="AH213" s="1482"/>
      <c r="AI213" s="1482"/>
      <c r="AJ213" s="1482"/>
      <c r="AK213" s="1482"/>
      <c r="AL213" s="1482"/>
      <c r="AM213" s="1482"/>
      <c r="AN213" s="1482"/>
      <c r="AO213" s="1482"/>
      <c r="AP213" s="1482"/>
      <c r="AQ213" s="1482"/>
      <c r="AR213" s="1482"/>
      <c r="AS213" s="1482"/>
      <c r="AT213" s="1482"/>
      <c r="AU213" s="1482"/>
      <c r="AV213" s="1482"/>
      <c r="AW213" s="1482"/>
      <c r="AX213" s="107"/>
    </row>
    <row r="214" spans="1:50" s="92" customFormat="1" ht="20.25" customHeight="1" thickBot="1" x14ac:dyDescent="0.25">
      <c r="A214" s="2006" t="s">
        <v>418</v>
      </c>
      <c r="B214" s="2007"/>
      <c r="C214" s="2007"/>
      <c r="D214" s="2007"/>
      <c r="E214" s="2007"/>
      <c r="F214" s="2007"/>
      <c r="G214" s="2007"/>
      <c r="H214" s="2007"/>
      <c r="I214" s="2007"/>
      <c r="J214" s="2007"/>
      <c r="K214" s="2007"/>
      <c r="L214" s="2007"/>
      <c r="M214" s="2168"/>
      <c r="N214" s="1738">
        <f>W100+1</f>
        <v>4</v>
      </c>
      <c r="O214" s="1738">
        <f t="shared" ref="O214:P214" si="66">X100</f>
        <v>3</v>
      </c>
      <c r="P214" s="1738">
        <f t="shared" si="66"/>
        <v>0</v>
      </c>
      <c r="Q214" s="1806"/>
      <c r="R214" s="18"/>
      <c r="S214" s="18"/>
      <c r="T214" s="18"/>
      <c r="U214" s="1482"/>
      <c r="V214" s="1482"/>
      <c r="W214" s="1482"/>
      <c r="X214" s="1482"/>
      <c r="Y214" s="1482"/>
      <c r="Z214" s="1482"/>
      <c r="AA214" s="1482"/>
      <c r="AB214" s="1482"/>
      <c r="AC214" s="1482"/>
      <c r="AD214" s="1482"/>
      <c r="AE214" s="1482"/>
      <c r="AF214" s="1482"/>
      <c r="AG214" s="1482"/>
      <c r="AH214" s="1482"/>
      <c r="AI214" s="1482"/>
      <c r="AJ214" s="1482"/>
      <c r="AK214" s="1482"/>
      <c r="AL214" s="1482"/>
      <c r="AM214" s="1482"/>
      <c r="AN214" s="1482"/>
      <c r="AO214" s="1482"/>
      <c r="AP214" s="1482"/>
      <c r="AQ214" s="1482"/>
      <c r="AR214" s="1482"/>
      <c r="AS214" s="1482"/>
      <c r="AT214" s="1482"/>
      <c r="AU214" s="1482"/>
      <c r="AV214" s="1482"/>
      <c r="AW214" s="1482"/>
      <c r="AX214" s="107"/>
    </row>
    <row r="215" spans="1:50" s="92" customFormat="1" ht="19.5" customHeight="1" thickBot="1" x14ac:dyDescent="0.25">
      <c r="A215" s="2006" t="s">
        <v>417</v>
      </c>
      <c r="B215" s="2007"/>
      <c r="C215" s="2007"/>
      <c r="D215" s="2007"/>
      <c r="E215" s="2007"/>
      <c r="F215" s="2007"/>
      <c r="G215" s="2007"/>
      <c r="H215" s="2007"/>
      <c r="I215" s="2007"/>
      <c r="J215" s="2007"/>
      <c r="K215" s="2007"/>
      <c r="L215" s="2007"/>
      <c r="M215" s="2168"/>
      <c r="N215" s="1738">
        <f>W101+2</f>
        <v>6</v>
      </c>
      <c r="O215" s="1738">
        <f>X101+1</f>
        <v>2</v>
      </c>
      <c r="P215" s="1738">
        <f>Y101</f>
        <v>3</v>
      </c>
      <c r="Q215" s="1883">
        <v>1</v>
      </c>
      <c r="R215" s="18"/>
      <c r="S215" s="18"/>
      <c r="T215" s="18"/>
      <c r="U215" s="1482"/>
      <c r="V215" s="1482"/>
      <c r="W215" s="1482"/>
      <c r="X215" s="1482"/>
      <c r="Y215" s="1482"/>
      <c r="Z215" s="1482"/>
      <c r="AA215" s="1482"/>
      <c r="AB215" s="1482"/>
      <c r="AC215" s="1482"/>
      <c r="AD215" s="1482"/>
      <c r="AE215" s="1482"/>
      <c r="AF215" s="1482"/>
      <c r="AG215" s="1482"/>
      <c r="AH215" s="1482"/>
      <c r="AI215" s="1482"/>
      <c r="AJ215" s="1482"/>
      <c r="AK215" s="1482"/>
      <c r="AL215" s="1482"/>
      <c r="AM215" s="1482"/>
      <c r="AN215" s="1482"/>
      <c r="AO215" s="1482"/>
      <c r="AP215" s="1482"/>
      <c r="AQ215" s="1482"/>
      <c r="AR215" s="1482"/>
      <c r="AS215" s="1482"/>
      <c r="AT215" s="1482"/>
      <c r="AU215" s="1482"/>
      <c r="AV215" s="1482"/>
      <c r="AW215" s="1482"/>
      <c r="AX215" s="107"/>
    </row>
    <row r="216" spans="1:50" s="92" customFormat="1" ht="20.25" customHeight="1" thickBot="1" x14ac:dyDescent="0.25">
      <c r="A216" s="2006" t="s">
        <v>419</v>
      </c>
      <c r="B216" s="2007"/>
      <c r="C216" s="2007"/>
      <c r="D216" s="2007"/>
      <c r="E216" s="2007"/>
      <c r="F216" s="2007"/>
      <c r="G216" s="2007"/>
      <c r="H216" s="2007"/>
      <c r="I216" s="2007"/>
      <c r="J216" s="2007"/>
      <c r="K216" s="2007"/>
      <c r="L216" s="2007"/>
      <c r="M216" s="2168"/>
      <c r="N216" s="1738">
        <f>W101+2</f>
        <v>6</v>
      </c>
      <c r="O216" s="1738">
        <f>X101+2</f>
        <v>3</v>
      </c>
      <c r="P216" s="1738">
        <f>Y101+1</f>
        <v>4</v>
      </c>
      <c r="Q216" s="1883">
        <v>1</v>
      </c>
      <c r="R216" s="18"/>
      <c r="S216" s="18"/>
      <c r="T216" s="18"/>
      <c r="U216" s="1482"/>
      <c r="V216" s="1482"/>
      <c r="W216" s="1482"/>
      <c r="X216" s="1482"/>
      <c r="Y216" s="1482"/>
      <c r="Z216" s="1482"/>
      <c r="AA216" s="1482"/>
      <c r="AB216" s="1482"/>
      <c r="AC216" s="1482"/>
      <c r="AD216" s="1482"/>
      <c r="AE216" s="1482"/>
      <c r="AF216" s="1482"/>
      <c r="AG216" s="1482"/>
      <c r="AH216" s="1482"/>
      <c r="AI216" s="1482"/>
      <c r="AJ216" s="1482"/>
      <c r="AK216" s="1482"/>
      <c r="AL216" s="1482"/>
      <c r="AM216" s="1482"/>
      <c r="AN216" s="1482"/>
      <c r="AO216" s="1482"/>
      <c r="AP216" s="1482"/>
      <c r="AQ216" s="1482"/>
      <c r="AR216" s="1482"/>
      <c r="AS216" s="1482"/>
      <c r="AT216" s="1482"/>
      <c r="AU216" s="1482"/>
      <c r="AV216" s="1482"/>
      <c r="AW216" s="1482"/>
      <c r="AX216" s="107"/>
    </row>
    <row r="217" spans="1:50" s="92" customFormat="1" ht="19.5" customHeight="1" thickBot="1" x14ac:dyDescent="0.25">
      <c r="A217" s="2006" t="s">
        <v>73</v>
      </c>
      <c r="B217" s="2007"/>
      <c r="C217" s="2007"/>
      <c r="D217" s="2007"/>
      <c r="E217" s="2007"/>
      <c r="F217" s="2007"/>
      <c r="G217" s="2007"/>
      <c r="H217" s="2007"/>
      <c r="I217" s="2007"/>
      <c r="J217" s="2007"/>
      <c r="K217" s="2007"/>
      <c r="L217" s="2007"/>
      <c r="M217" s="2007"/>
      <c r="N217" s="1738">
        <v>1</v>
      </c>
      <c r="O217" s="1618"/>
      <c r="P217" s="1619"/>
      <c r="Q217" s="1806"/>
      <c r="R217" s="18"/>
      <c r="S217" s="18"/>
      <c r="T217" s="18"/>
      <c r="U217" s="1482"/>
      <c r="V217" s="1482"/>
      <c r="W217" s="1482"/>
      <c r="X217" s="1482"/>
      <c r="Y217" s="1482"/>
      <c r="Z217" s="1482"/>
      <c r="AA217" s="1482"/>
      <c r="AB217" s="1482"/>
      <c r="AC217" s="1482"/>
      <c r="AD217" s="1482"/>
      <c r="AE217" s="1482"/>
      <c r="AF217" s="1482"/>
      <c r="AG217" s="1482"/>
      <c r="AH217" s="1482"/>
      <c r="AI217" s="1482"/>
      <c r="AJ217" s="1482"/>
      <c r="AK217" s="1482"/>
      <c r="AL217" s="1482"/>
      <c r="AM217" s="1482"/>
      <c r="AN217" s="1482"/>
      <c r="AO217" s="1482"/>
      <c r="AP217" s="1482"/>
      <c r="AQ217" s="1482"/>
      <c r="AR217" s="1482"/>
      <c r="AS217" s="1482"/>
      <c r="AT217" s="1482"/>
      <c r="AU217" s="1482"/>
      <c r="AV217" s="1482"/>
      <c r="AW217" s="1482"/>
      <c r="AX217" s="107"/>
    </row>
    <row r="218" spans="1:50" s="92" customFormat="1" ht="21" customHeight="1" thickBot="1" x14ac:dyDescent="0.25">
      <c r="A218" s="2006" t="s">
        <v>74</v>
      </c>
      <c r="B218" s="2007"/>
      <c r="C218" s="2007"/>
      <c r="D218" s="2007"/>
      <c r="E218" s="2007"/>
      <c r="F218" s="2007"/>
      <c r="G218" s="2007"/>
      <c r="H218" s="2007"/>
      <c r="I218" s="2007"/>
      <c r="J218" s="2007"/>
      <c r="K218" s="2007"/>
      <c r="L218" s="2007"/>
      <c r="M218" s="2007"/>
      <c r="N218" s="1738"/>
      <c r="O218" s="1618">
        <v>2</v>
      </c>
      <c r="P218" s="1619">
        <v>1</v>
      </c>
      <c r="Q218" s="1806"/>
      <c r="R218" s="18"/>
      <c r="S218" s="18"/>
      <c r="T218" s="18"/>
      <c r="U218" s="1482"/>
      <c r="V218" s="1744">
        <f>G14+G15+G16+G26+G28+G29+G40+G41</f>
        <v>16.5</v>
      </c>
      <c r="W218" s="1482"/>
      <c r="X218" s="1482"/>
      <c r="Y218" s="1482"/>
      <c r="Z218" s="1482"/>
      <c r="AA218" s="1482"/>
      <c r="AB218" s="1482"/>
      <c r="AC218" s="1482"/>
      <c r="AD218" s="1482"/>
      <c r="AE218" s="1482"/>
      <c r="AF218" s="1482"/>
      <c r="AG218" s="1482"/>
      <c r="AH218" s="1482"/>
      <c r="AI218" s="1482"/>
      <c r="AJ218" s="1482"/>
      <c r="AK218" s="1482"/>
      <c r="AL218" s="1482"/>
      <c r="AM218" s="1482"/>
      <c r="AN218" s="1482"/>
      <c r="AO218" s="1482"/>
      <c r="AP218" s="1482"/>
      <c r="AQ218" s="1482"/>
      <c r="AR218" s="1482"/>
      <c r="AS218" s="1482"/>
      <c r="AT218" s="1482"/>
      <c r="AU218" s="1482"/>
      <c r="AV218" s="1482"/>
      <c r="AW218" s="1482"/>
      <c r="AX218" s="107"/>
    </row>
    <row r="219" spans="1:50" s="92" customFormat="1" ht="19.5" customHeight="1" thickBot="1" x14ac:dyDescent="0.25">
      <c r="A219" s="2169" t="s">
        <v>369</v>
      </c>
      <c r="B219" s="2170"/>
      <c r="C219" s="2170"/>
      <c r="D219" s="2170"/>
      <c r="E219" s="2170"/>
      <c r="F219" s="2170"/>
      <c r="G219" s="2170"/>
      <c r="H219" s="2170"/>
      <c r="I219" s="2170"/>
      <c r="J219" s="2170"/>
      <c r="K219" s="2170"/>
      <c r="L219" s="2170"/>
      <c r="M219" s="2171"/>
      <c r="N219" s="2172">
        <f>G14+G15+G16+G26+G28+G29+G40+G41+G100+G101+G102+G103+G105+G106+G108+G109+G110+G111+G112+G113+G116+G117+G118+G119+G171</f>
        <v>60</v>
      </c>
      <c r="O219" s="2137"/>
      <c r="P219" s="2138"/>
      <c r="Q219" s="1772">
        <f>G172+G173+G176</f>
        <v>30</v>
      </c>
      <c r="R219" s="18"/>
      <c r="S219" s="18"/>
      <c r="T219" s="18"/>
      <c r="U219" s="1482"/>
      <c r="V219" s="1744">
        <f>G100+G101+G102+G103+G105+G106+G108+G109+G110+G111+G112+G113</f>
        <v>28.5</v>
      </c>
      <c r="W219" s="1482"/>
      <c r="X219" s="1482"/>
      <c r="Y219" s="1482"/>
      <c r="Z219" s="1482"/>
      <c r="AA219" s="1482"/>
      <c r="AB219" s="1482"/>
      <c r="AC219" s="1482"/>
      <c r="AD219" s="1482"/>
      <c r="AE219" s="1482"/>
      <c r="AF219" s="1482"/>
      <c r="AG219" s="1482"/>
      <c r="AH219" s="1482"/>
      <c r="AI219" s="1482"/>
      <c r="AJ219" s="1482"/>
      <c r="AK219" s="1482"/>
      <c r="AL219" s="1482"/>
      <c r="AM219" s="1482"/>
      <c r="AN219" s="1482"/>
      <c r="AO219" s="1482"/>
      <c r="AP219" s="1482"/>
      <c r="AQ219" s="1482"/>
      <c r="AR219" s="1482"/>
      <c r="AS219" s="1482"/>
      <c r="AT219" s="1482"/>
      <c r="AU219" s="1482"/>
      <c r="AV219" s="1482"/>
      <c r="AW219" s="1482"/>
      <c r="AX219" s="107"/>
    </row>
    <row r="220" spans="1:50" s="92" customFormat="1" ht="15.75" thickBot="1" x14ac:dyDescent="0.25">
      <c r="A220" s="1807"/>
      <c r="B220" s="1807"/>
      <c r="C220" s="1807"/>
      <c r="D220" s="1807"/>
      <c r="E220" s="1807"/>
      <c r="F220" s="1807"/>
      <c r="G220" s="1807"/>
      <c r="H220" s="1807"/>
      <c r="I220" s="1807"/>
      <c r="J220" s="1807"/>
      <c r="K220" s="1807"/>
      <c r="L220" s="1807"/>
      <c r="M220" s="1807"/>
      <c r="N220" s="1807"/>
      <c r="O220" s="1807"/>
      <c r="P220" s="1807"/>
      <c r="Q220" s="1807"/>
      <c r="R220" s="18"/>
      <c r="S220" s="18"/>
      <c r="T220" s="18"/>
      <c r="U220" s="1482"/>
      <c r="V220" s="1482"/>
      <c r="W220" s="1482"/>
      <c r="X220" s="1482"/>
      <c r="Y220" s="1482"/>
      <c r="Z220" s="1482"/>
      <c r="AA220" s="1482"/>
      <c r="AB220" s="1482"/>
      <c r="AC220" s="1482"/>
      <c r="AD220" s="1482"/>
      <c r="AE220" s="1482"/>
      <c r="AF220" s="1482"/>
      <c r="AG220" s="1482"/>
      <c r="AH220" s="1482"/>
      <c r="AI220" s="1482"/>
      <c r="AJ220" s="1482"/>
      <c r="AK220" s="1482"/>
      <c r="AL220" s="1482"/>
      <c r="AM220" s="1482"/>
      <c r="AN220" s="1482"/>
      <c r="AO220" s="1482"/>
      <c r="AP220" s="1482"/>
      <c r="AQ220" s="1482"/>
      <c r="AR220" s="1482"/>
      <c r="AS220" s="1482"/>
      <c r="AT220" s="1482"/>
      <c r="AU220" s="1482"/>
      <c r="AV220" s="1482"/>
      <c r="AW220" s="1482"/>
      <c r="AX220" s="107"/>
    </row>
    <row r="221" spans="1:50" s="92" customFormat="1" ht="19.5" customHeight="1" thickBot="1" x14ac:dyDescent="0.25">
      <c r="A221" s="2136" t="s">
        <v>330</v>
      </c>
      <c r="B221" s="2137"/>
      <c r="C221" s="2137"/>
      <c r="D221" s="2137"/>
      <c r="E221" s="2137"/>
      <c r="F221" s="2137"/>
      <c r="G221" s="2137"/>
      <c r="H221" s="2137"/>
      <c r="I221" s="2137"/>
      <c r="J221" s="2137"/>
      <c r="K221" s="2137"/>
      <c r="L221" s="2137"/>
      <c r="M221" s="2137"/>
      <c r="N221" s="2137"/>
      <c r="O221" s="2137"/>
      <c r="P221" s="2137"/>
      <c r="Q221" s="2138"/>
      <c r="R221" s="18"/>
      <c r="S221" s="18"/>
      <c r="T221" s="18"/>
      <c r="U221" s="1482"/>
      <c r="V221" s="1482"/>
      <c r="W221" s="1482"/>
      <c r="X221" s="1482"/>
      <c r="Y221" s="1482"/>
      <c r="Z221" s="1482"/>
      <c r="AA221" s="1482"/>
      <c r="AB221" s="1482"/>
      <c r="AC221" s="1482"/>
      <c r="AD221" s="1482"/>
      <c r="AE221" s="1482"/>
      <c r="AF221" s="1482"/>
      <c r="AG221" s="1482"/>
      <c r="AH221" s="1482"/>
      <c r="AI221" s="1482"/>
      <c r="AJ221" s="1482"/>
      <c r="AK221" s="1482"/>
      <c r="AL221" s="1482"/>
      <c r="AM221" s="1482"/>
      <c r="AN221" s="1482"/>
      <c r="AO221" s="1482"/>
      <c r="AP221" s="1482"/>
      <c r="AQ221" s="1482"/>
      <c r="AR221" s="1482"/>
      <c r="AS221" s="1482"/>
      <c r="AT221" s="1482"/>
      <c r="AU221" s="1482"/>
      <c r="AV221" s="1482"/>
      <c r="AW221" s="1482"/>
      <c r="AX221" s="107"/>
    </row>
    <row r="222" spans="1:50" s="92" customFormat="1" ht="38.25" customHeight="1" thickBot="1" x14ac:dyDescent="0.25">
      <c r="A222" s="2173" t="s">
        <v>415</v>
      </c>
      <c r="B222" s="2174"/>
      <c r="C222" s="2174"/>
      <c r="D222" s="2174"/>
      <c r="E222" s="2174"/>
      <c r="F222" s="2175"/>
      <c r="G222" s="1725">
        <f t="shared" ref="G222:P222" si="67">G31+G45+G135+G144+G174+G177</f>
        <v>90</v>
      </c>
      <c r="H222" s="1615">
        <f t="shared" si="67"/>
        <v>2700</v>
      </c>
      <c r="I222" s="1616">
        <f t="shared" si="67"/>
        <v>579</v>
      </c>
      <c r="J222" s="1616">
        <f t="shared" si="67"/>
        <v>223</v>
      </c>
      <c r="K222" s="1616">
        <f t="shared" si="67"/>
        <v>55</v>
      </c>
      <c r="L222" s="1616">
        <f t="shared" si="67"/>
        <v>171</v>
      </c>
      <c r="M222" s="1617">
        <f t="shared" si="67"/>
        <v>1131</v>
      </c>
      <c r="N222" s="1725">
        <f t="shared" si="67"/>
        <v>18.5</v>
      </c>
      <c r="O222" s="1616">
        <f t="shared" si="67"/>
        <v>15.5</v>
      </c>
      <c r="P222" s="1617">
        <f t="shared" si="67"/>
        <v>15</v>
      </c>
      <c r="Q222" s="1808"/>
      <c r="R222" s="18"/>
      <c r="S222" s="18"/>
      <c r="T222" s="18"/>
      <c r="U222" s="1482"/>
      <c r="V222" s="1482"/>
      <c r="W222" s="1482"/>
      <c r="X222" s="1482"/>
      <c r="Y222" s="1482"/>
      <c r="Z222" s="1482"/>
      <c r="AA222" s="1482"/>
      <c r="AB222" s="1482"/>
      <c r="AC222" s="1482"/>
      <c r="AD222" s="1482"/>
      <c r="AE222" s="1482"/>
      <c r="AF222" s="1482"/>
      <c r="AG222" s="1482"/>
      <c r="AH222" s="1482"/>
      <c r="AI222" s="1482"/>
      <c r="AJ222" s="1482"/>
      <c r="AK222" s="1482"/>
      <c r="AL222" s="1482"/>
      <c r="AM222" s="1482"/>
      <c r="AN222" s="1482"/>
      <c r="AO222" s="1482"/>
      <c r="AP222" s="1482"/>
      <c r="AQ222" s="1482"/>
      <c r="AR222" s="1482"/>
      <c r="AS222" s="1482"/>
      <c r="AT222" s="1482"/>
      <c r="AU222" s="1482"/>
      <c r="AV222" s="1482"/>
      <c r="AW222" s="1482"/>
      <c r="AX222" s="107"/>
    </row>
    <row r="223" spans="1:50" s="92" customFormat="1" ht="33.75" customHeight="1" thickBot="1" x14ac:dyDescent="0.25">
      <c r="A223" s="2016" t="s">
        <v>289</v>
      </c>
      <c r="B223" s="2017"/>
      <c r="C223" s="2017"/>
      <c r="D223" s="2017"/>
      <c r="E223" s="2017"/>
      <c r="F223" s="2018"/>
      <c r="G223" s="1725">
        <f t="shared" ref="G223:P223" si="68">G32+G45+G135+G144+G174+G177</f>
        <v>90</v>
      </c>
      <c r="H223" s="1615">
        <f t="shared" si="68"/>
        <v>2700</v>
      </c>
      <c r="I223" s="1616">
        <f t="shared" si="68"/>
        <v>579</v>
      </c>
      <c r="J223" s="1616">
        <f t="shared" si="68"/>
        <v>277</v>
      </c>
      <c r="K223" s="1616">
        <f t="shared" si="68"/>
        <v>55</v>
      </c>
      <c r="L223" s="1616">
        <f t="shared" si="68"/>
        <v>117</v>
      </c>
      <c r="M223" s="1617">
        <f t="shared" si="68"/>
        <v>1131</v>
      </c>
      <c r="N223" s="1725">
        <f t="shared" si="68"/>
        <v>18.5</v>
      </c>
      <c r="O223" s="1616">
        <f t="shared" si="68"/>
        <v>15.5</v>
      </c>
      <c r="P223" s="1617">
        <f t="shared" si="68"/>
        <v>15</v>
      </c>
      <c r="Q223" s="1808"/>
      <c r="R223" s="18"/>
      <c r="S223" s="18"/>
      <c r="T223" s="18"/>
      <c r="U223" s="1482"/>
      <c r="V223" s="1482"/>
      <c r="W223" s="1482"/>
      <c r="X223" s="1482"/>
      <c r="Y223" s="1482"/>
      <c r="Z223" s="1482"/>
      <c r="AA223" s="1482"/>
      <c r="AB223" s="1482"/>
      <c r="AC223" s="1482"/>
      <c r="AD223" s="1482"/>
      <c r="AE223" s="1482"/>
      <c r="AF223" s="1482"/>
      <c r="AG223" s="1482"/>
      <c r="AH223" s="1482"/>
      <c r="AI223" s="1482"/>
      <c r="AJ223" s="1482"/>
      <c r="AK223" s="1482"/>
      <c r="AL223" s="1482"/>
      <c r="AM223" s="1482"/>
      <c r="AN223" s="1482"/>
      <c r="AO223" s="1482"/>
      <c r="AP223" s="1482"/>
      <c r="AQ223" s="1482"/>
      <c r="AR223" s="1482"/>
      <c r="AS223" s="1482"/>
      <c r="AT223" s="1482"/>
      <c r="AU223" s="1482"/>
      <c r="AV223" s="1482"/>
      <c r="AW223" s="1482"/>
      <c r="AX223" s="107"/>
    </row>
    <row r="224" spans="1:50" s="92" customFormat="1" ht="23.25" customHeight="1" thickBot="1" x14ac:dyDescent="0.25">
      <c r="A224" s="2091" t="s">
        <v>367</v>
      </c>
      <c r="B224" s="2092"/>
      <c r="C224" s="2092"/>
      <c r="D224" s="2092"/>
      <c r="E224" s="2092"/>
      <c r="F224" s="2092"/>
      <c r="G224" s="2092"/>
      <c r="H224" s="2092"/>
      <c r="I224" s="2092"/>
      <c r="J224" s="2092"/>
      <c r="K224" s="2092"/>
      <c r="L224" s="2092"/>
      <c r="M224" s="2132"/>
      <c r="N224" s="1737">
        <f>N222</f>
        <v>18.5</v>
      </c>
      <c r="O224" s="1616">
        <f>O222</f>
        <v>15.5</v>
      </c>
      <c r="P224" s="1617">
        <f>P222</f>
        <v>15</v>
      </c>
      <c r="Q224" s="1806"/>
      <c r="R224" s="18"/>
      <c r="S224" s="18"/>
      <c r="T224" s="18"/>
      <c r="U224" s="1482"/>
      <c r="V224" s="1482"/>
      <c r="W224" s="1482"/>
      <c r="X224" s="1482"/>
      <c r="Y224" s="1482"/>
      <c r="Z224" s="1482"/>
      <c r="AA224" s="1482"/>
      <c r="AB224" s="1482"/>
      <c r="AC224" s="1482"/>
      <c r="AD224" s="1482"/>
      <c r="AE224" s="1482"/>
      <c r="AF224" s="1482"/>
      <c r="AG224" s="1482"/>
      <c r="AH224" s="1482"/>
      <c r="AI224" s="1482"/>
      <c r="AJ224" s="1482"/>
      <c r="AK224" s="1482"/>
      <c r="AL224" s="1482"/>
      <c r="AM224" s="1482"/>
      <c r="AN224" s="1482"/>
      <c r="AO224" s="1482"/>
      <c r="AP224" s="1482"/>
      <c r="AQ224" s="1482"/>
      <c r="AR224" s="1482"/>
      <c r="AS224" s="1482"/>
      <c r="AT224" s="1482"/>
      <c r="AU224" s="1482"/>
      <c r="AV224" s="1482"/>
      <c r="AW224" s="1482"/>
      <c r="AX224" s="107"/>
    </row>
    <row r="225" spans="1:54" s="92" customFormat="1" ht="20.25" customHeight="1" thickBot="1" x14ac:dyDescent="0.25">
      <c r="A225" s="2006" t="s">
        <v>416</v>
      </c>
      <c r="B225" s="2007"/>
      <c r="C225" s="2007"/>
      <c r="D225" s="2007"/>
      <c r="E225" s="2007"/>
      <c r="F225" s="2007"/>
      <c r="G225" s="2007"/>
      <c r="H225" s="2007"/>
      <c r="I225" s="2007"/>
      <c r="J225" s="2007"/>
      <c r="K225" s="2007"/>
      <c r="L225" s="2007"/>
      <c r="M225" s="2168"/>
      <c r="N225" s="1738">
        <v>3</v>
      </c>
      <c r="O225" s="1618">
        <v>2</v>
      </c>
      <c r="P225" s="1619">
        <v>3</v>
      </c>
      <c r="Q225" s="1883"/>
      <c r="R225" s="18"/>
      <c r="S225" s="18"/>
      <c r="T225" s="18"/>
      <c r="U225" s="1482"/>
      <c r="V225" s="1482"/>
      <c r="W225" s="1482"/>
      <c r="X225" s="1482"/>
      <c r="Y225" s="1482"/>
      <c r="Z225" s="1482"/>
      <c r="AA225" s="1482"/>
      <c r="AB225" s="1482"/>
      <c r="AC225" s="1482"/>
      <c r="AD225" s="1482"/>
      <c r="AE225" s="1482"/>
      <c r="AF225" s="1482"/>
      <c r="AG225" s="1482"/>
      <c r="AH225" s="1482"/>
      <c r="AI225" s="1482"/>
      <c r="AJ225" s="1482"/>
      <c r="AK225" s="1482"/>
      <c r="AL225" s="1482"/>
      <c r="AM225" s="1482"/>
      <c r="AN225" s="1482"/>
      <c r="AO225" s="1482"/>
      <c r="AP225" s="1482"/>
      <c r="AQ225" s="1482"/>
      <c r="AR225" s="1482"/>
      <c r="AS225" s="1482"/>
      <c r="AT225" s="1482"/>
      <c r="AU225" s="1482"/>
      <c r="AV225" s="1482"/>
      <c r="AW225" s="1482"/>
      <c r="AX225" s="107"/>
    </row>
    <row r="226" spans="1:54" s="92" customFormat="1" ht="20.25" customHeight="1" thickBot="1" x14ac:dyDescent="0.25">
      <c r="A226" s="2006" t="s">
        <v>418</v>
      </c>
      <c r="B226" s="2007"/>
      <c r="C226" s="2007"/>
      <c r="D226" s="2007"/>
      <c r="E226" s="2007"/>
      <c r="F226" s="2007"/>
      <c r="G226" s="2007"/>
      <c r="H226" s="2007"/>
      <c r="I226" s="2007"/>
      <c r="J226" s="2007"/>
      <c r="K226" s="2007"/>
      <c r="L226" s="2007"/>
      <c r="M226" s="2168"/>
      <c r="N226" s="1738">
        <v>3</v>
      </c>
      <c r="O226" s="1618">
        <v>2</v>
      </c>
      <c r="P226" s="1619">
        <v>2</v>
      </c>
      <c r="Q226" s="1883"/>
      <c r="R226" s="18"/>
      <c r="S226" s="18"/>
      <c r="T226" s="18"/>
      <c r="U226" s="1482"/>
      <c r="V226" s="1482"/>
      <c r="W226" s="1482"/>
      <c r="X226" s="1482"/>
      <c r="Y226" s="1482"/>
      <c r="Z226" s="1482"/>
      <c r="AA226" s="1482"/>
      <c r="AB226" s="1482"/>
      <c r="AC226" s="1482"/>
      <c r="AD226" s="1482"/>
      <c r="AE226" s="1482"/>
      <c r="AF226" s="1482"/>
      <c r="AG226" s="1482"/>
      <c r="AH226" s="1482"/>
      <c r="AI226" s="1482"/>
      <c r="AJ226" s="1482"/>
      <c r="AK226" s="1482"/>
      <c r="AL226" s="1482"/>
      <c r="AM226" s="1482"/>
      <c r="AN226" s="1482"/>
      <c r="AO226" s="1482"/>
      <c r="AP226" s="1482"/>
      <c r="AQ226" s="1482"/>
      <c r="AR226" s="1482"/>
      <c r="AS226" s="1482"/>
      <c r="AT226" s="1482"/>
      <c r="AU226" s="1482"/>
      <c r="AV226" s="1482"/>
      <c r="AW226" s="1482"/>
      <c r="AX226" s="107"/>
    </row>
    <row r="227" spans="1:54" s="92" customFormat="1" ht="21" customHeight="1" thickBot="1" x14ac:dyDescent="0.25">
      <c r="A227" s="2006" t="s">
        <v>417</v>
      </c>
      <c r="B227" s="2007"/>
      <c r="C227" s="2007"/>
      <c r="D227" s="2007"/>
      <c r="E227" s="2007"/>
      <c r="F227" s="2007"/>
      <c r="G227" s="2007"/>
      <c r="H227" s="2007"/>
      <c r="I227" s="2007"/>
      <c r="J227" s="2007"/>
      <c r="K227" s="2007"/>
      <c r="L227" s="2007"/>
      <c r="M227" s="2168"/>
      <c r="N227" s="1738">
        <v>5</v>
      </c>
      <c r="O227" s="1618">
        <v>3</v>
      </c>
      <c r="P227" s="593" t="s">
        <v>375</v>
      </c>
      <c r="Q227" s="1883">
        <v>1</v>
      </c>
      <c r="R227" s="18"/>
      <c r="S227" s="18"/>
      <c r="T227" s="18"/>
      <c r="U227" s="1482"/>
      <c r="V227" s="1482"/>
      <c r="W227" s="1482"/>
      <c r="X227" s="1482"/>
      <c r="Y227" s="1482"/>
      <c r="Z227" s="1482"/>
      <c r="AA227" s="1482"/>
      <c r="AB227" s="1482"/>
      <c r="AC227" s="1482"/>
      <c r="AD227" s="1482"/>
      <c r="AE227" s="1482"/>
      <c r="AF227" s="1482"/>
      <c r="AG227" s="1482"/>
      <c r="AH227" s="1482"/>
      <c r="AI227" s="1482"/>
      <c r="AJ227" s="1482"/>
      <c r="AK227" s="1482"/>
      <c r="AL227" s="1482"/>
      <c r="AM227" s="1482"/>
      <c r="AN227" s="1482"/>
      <c r="AO227" s="1482"/>
      <c r="AP227" s="1482"/>
      <c r="AQ227" s="1482"/>
      <c r="AR227" s="1482"/>
      <c r="AS227" s="1482"/>
      <c r="AT227" s="1482"/>
      <c r="AU227" s="1482"/>
      <c r="AV227" s="1482"/>
      <c r="AW227" s="1482"/>
      <c r="AX227" s="107"/>
    </row>
    <row r="228" spans="1:54" s="92" customFormat="1" ht="20.25" customHeight="1" thickBot="1" x14ac:dyDescent="0.25">
      <c r="A228" s="2006" t="s">
        <v>419</v>
      </c>
      <c r="B228" s="2007"/>
      <c r="C228" s="2007"/>
      <c r="D228" s="2007"/>
      <c r="E228" s="2007"/>
      <c r="F228" s="2007"/>
      <c r="G228" s="2007"/>
      <c r="H228" s="2007"/>
      <c r="I228" s="2007"/>
      <c r="J228" s="2007"/>
      <c r="K228" s="2007"/>
      <c r="L228" s="2007"/>
      <c r="M228" s="2168"/>
      <c r="N228" s="1738">
        <v>5</v>
      </c>
      <c r="O228" s="1618">
        <v>3</v>
      </c>
      <c r="P228" s="593" t="s">
        <v>376</v>
      </c>
      <c r="Q228" s="1883">
        <v>1</v>
      </c>
      <c r="R228" s="18"/>
      <c r="S228" s="18"/>
      <c r="T228" s="18"/>
      <c r="U228" s="1482"/>
      <c r="V228" s="1482"/>
      <c r="W228" s="1482"/>
      <c r="X228" s="1482"/>
      <c r="Y228" s="1482"/>
      <c r="Z228" s="1482"/>
      <c r="AA228" s="1482"/>
      <c r="AB228" s="1482"/>
      <c r="AC228" s="1482"/>
      <c r="AD228" s="1482"/>
      <c r="AE228" s="1482"/>
      <c r="AF228" s="1482"/>
      <c r="AG228" s="1482"/>
      <c r="AH228" s="1482"/>
      <c r="AI228" s="1482"/>
      <c r="AJ228" s="1482"/>
      <c r="AK228" s="1482"/>
      <c r="AL228" s="1482"/>
      <c r="AM228" s="1482"/>
      <c r="AN228" s="1482"/>
      <c r="AO228" s="1482"/>
      <c r="AP228" s="1482"/>
      <c r="AQ228" s="1482"/>
      <c r="AR228" s="1482"/>
      <c r="AS228" s="1482"/>
      <c r="AT228" s="1482"/>
      <c r="AU228" s="1482"/>
      <c r="AV228" s="1482"/>
      <c r="AW228" s="1482"/>
      <c r="AX228" s="107"/>
    </row>
    <row r="229" spans="1:54" s="92" customFormat="1" ht="19.5" customHeight="1" thickBot="1" x14ac:dyDescent="0.25">
      <c r="A229" s="2006" t="s">
        <v>73</v>
      </c>
      <c r="B229" s="2007"/>
      <c r="C229" s="2007"/>
      <c r="D229" s="2007"/>
      <c r="E229" s="2007"/>
      <c r="F229" s="2007"/>
      <c r="G229" s="2007"/>
      <c r="H229" s="2007"/>
      <c r="I229" s="2007"/>
      <c r="J229" s="2007"/>
      <c r="K229" s="2007"/>
      <c r="L229" s="2007"/>
      <c r="M229" s="2007"/>
      <c r="N229" s="1738"/>
      <c r="O229" s="1618"/>
      <c r="P229" s="1619"/>
      <c r="Q229" s="1883"/>
      <c r="R229" s="18"/>
      <c r="S229" s="18"/>
      <c r="T229" s="18"/>
      <c r="U229" s="1482"/>
      <c r="V229" s="1482"/>
      <c r="W229" s="1482"/>
      <c r="X229" s="1482"/>
      <c r="Y229" s="1482"/>
      <c r="Z229" s="1482"/>
      <c r="AA229" s="1482"/>
      <c r="AB229" s="1482"/>
      <c r="AC229" s="1482"/>
      <c r="AD229" s="1482"/>
      <c r="AE229" s="1482"/>
      <c r="AF229" s="1482"/>
      <c r="AG229" s="1482"/>
      <c r="AH229" s="1482"/>
      <c r="AI229" s="1482"/>
      <c r="AJ229" s="1482"/>
      <c r="AK229" s="1482"/>
      <c r="AL229" s="1482"/>
      <c r="AM229" s="1482"/>
      <c r="AN229" s="1482"/>
      <c r="AO229" s="1482"/>
      <c r="AP229" s="1482"/>
      <c r="AQ229" s="1482"/>
      <c r="AR229" s="1482"/>
      <c r="AS229" s="1482"/>
      <c r="AT229" s="1482"/>
      <c r="AU229" s="1482"/>
      <c r="AV229" s="1482"/>
      <c r="AW229" s="1482"/>
      <c r="AX229" s="107"/>
    </row>
    <row r="230" spans="1:54" s="92" customFormat="1" ht="22.5" customHeight="1" thickBot="1" x14ac:dyDescent="0.25">
      <c r="A230" s="2006" t="s">
        <v>74</v>
      </c>
      <c r="B230" s="2007"/>
      <c r="C230" s="2007"/>
      <c r="D230" s="2007"/>
      <c r="E230" s="2007"/>
      <c r="F230" s="2007"/>
      <c r="G230" s="2007"/>
      <c r="H230" s="2007"/>
      <c r="I230" s="2007"/>
      <c r="J230" s="2007"/>
      <c r="K230" s="2007"/>
      <c r="L230" s="2007"/>
      <c r="M230" s="2007"/>
      <c r="N230" s="1738"/>
      <c r="O230" s="1618">
        <v>1</v>
      </c>
      <c r="P230" s="1619"/>
      <c r="Q230" s="1883"/>
      <c r="R230" s="18"/>
      <c r="S230" s="18"/>
      <c r="T230" s="18"/>
      <c r="U230" s="1482"/>
      <c r="V230" s="1482"/>
      <c r="W230" s="1482"/>
      <c r="X230" s="1482"/>
      <c r="Y230" s="1482"/>
      <c r="Z230" s="1482"/>
      <c r="AA230" s="1482"/>
      <c r="AB230" s="1482"/>
      <c r="AC230" s="1482"/>
      <c r="AD230" s="1482"/>
      <c r="AE230" s="1482"/>
      <c r="AF230" s="1482"/>
      <c r="AG230" s="1482"/>
      <c r="AH230" s="1482"/>
      <c r="AI230" s="1482"/>
      <c r="AJ230" s="1482"/>
      <c r="AK230" s="1482"/>
      <c r="AL230" s="1482"/>
      <c r="AM230" s="1482"/>
      <c r="AN230" s="1482"/>
      <c r="AO230" s="1482"/>
      <c r="AP230" s="1482"/>
      <c r="AQ230" s="1482"/>
      <c r="AR230" s="1482"/>
      <c r="AS230" s="1482"/>
      <c r="AT230" s="1482"/>
      <c r="AU230" s="1482"/>
      <c r="AV230" s="1482"/>
      <c r="AW230" s="1482"/>
      <c r="AX230" s="107"/>
    </row>
    <row r="231" spans="1:54" s="92" customFormat="1" ht="22.5" customHeight="1" thickBot="1" x14ac:dyDescent="0.25">
      <c r="A231" s="2169" t="s">
        <v>369</v>
      </c>
      <c r="B231" s="2170"/>
      <c r="C231" s="2170"/>
      <c r="D231" s="2170"/>
      <c r="E231" s="2170"/>
      <c r="F231" s="2170"/>
      <c r="G231" s="2170"/>
      <c r="H231" s="2170"/>
      <c r="I231" s="2170"/>
      <c r="J231" s="2170"/>
      <c r="K231" s="2170"/>
      <c r="L231" s="2170"/>
      <c r="M231" s="2171"/>
      <c r="N231" s="2172">
        <f>G14+G15+G16+G26+G28+G29+G44+G128+G129+G130+G131+G133+G134+G137+G171</f>
        <v>60</v>
      </c>
      <c r="O231" s="2137"/>
      <c r="P231" s="2138"/>
      <c r="Q231" s="1772">
        <f>G172+G173+G176</f>
        <v>30</v>
      </c>
      <c r="R231" s="18"/>
      <c r="S231" s="18"/>
      <c r="T231" s="18"/>
      <c r="U231" s="1482"/>
      <c r="V231" s="1482"/>
      <c r="W231" s="1482"/>
      <c r="X231" s="1482"/>
      <c r="Y231" s="1482"/>
      <c r="Z231" s="1482"/>
      <c r="AA231" s="1482"/>
      <c r="AB231" s="1482"/>
      <c r="AC231" s="1482"/>
      <c r="AD231" s="1482"/>
      <c r="AE231" s="1482"/>
      <c r="AF231" s="1482"/>
      <c r="AG231" s="1482"/>
      <c r="AH231" s="1482"/>
      <c r="AI231" s="1482"/>
      <c r="AJ231" s="1482"/>
      <c r="AK231" s="1482"/>
      <c r="AL231" s="1482"/>
      <c r="AM231" s="1482"/>
      <c r="AN231" s="1482"/>
      <c r="AO231" s="1482"/>
      <c r="AP231" s="1482"/>
      <c r="AQ231" s="1482"/>
      <c r="AR231" s="1482"/>
      <c r="AS231" s="1482"/>
      <c r="AT231" s="1482"/>
      <c r="AU231" s="1482"/>
      <c r="AV231" s="1482"/>
      <c r="AW231" s="1482"/>
      <c r="AX231" s="107"/>
    </row>
    <row r="232" spans="1:54" s="92" customFormat="1" ht="15" x14ac:dyDescent="0.2">
      <c r="A232" s="1807"/>
      <c r="B232" s="1807"/>
      <c r="C232" s="1807"/>
      <c r="D232" s="1807"/>
      <c r="E232" s="1807"/>
      <c r="F232" s="1807"/>
      <c r="G232" s="1807"/>
      <c r="H232" s="1807"/>
      <c r="I232" s="1807"/>
      <c r="J232" s="1807"/>
      <c r="K232" s="1807"/>
      <c r="L232" s="1807"/>
      <c r="M232" s="1807"/>
      <c r="N232" s="1807"/>
      <c r="O232" s="1807"/>
      <c r="P232" s="1807"/>
      <c r="Q232" s="1807"/>
      <c r="R232" s="18"/>
      <c r="S232" s="18"/>
      <c r="T232" s="18"/>
      <c r="U232" s="1482"/>
      <c r="V232" s="1482"/>
      <c r="W232" s="1482"/>
      <c r="X232" s="1482"/>
      <c r="Y232" s="1482"/>
      <c r="Z232" s="1482"/>
      <c r="AA232" s="1482"/>
      <c r="AB232" s="1482"/>
      <c r="AC232" s="1482"/>
      <c r="AD232" s="1482"/>
      <c r="AE232" s="1482"/>
      <c r="AF232" s="1482"/>
      <c r="AG232" s="1482"/>
      <c r="AH232" s="1482"/>
      <c r="AI232" s="1482"/>
      <c r="AJ232" s="1482"/>
      <c r="AK232" s="1482"/>
      <c r="AL232" s="1482"/>
      <c r="AM232" s="1482"/>
      <c r="AN232" s="1482"/>
      <c r="AO232" s="1482"/>
      <c r="AP232" s="1482"/>
      <c r="AQ232" s="1482"/>
      <c r="AR232" s="1482"/>
      <c r="AS232" s="1482"/>
      <c r="AT232" s="1482"/>
      <c r="AU232" s="1482"/>
      <c r="AV232" s="1482"/>
      <c r="AW232" s="1482"/>
      <c r="AX232" s="107"/>
    </row>
    <row r="233" spans="1:54" s="92" customFormat="1" ht="15" x14ac:dyDescent="0.2">
      <c r="A233" s="1807"/>
      <c r="B233" s="1807"/>
      <c r="C233" s="1807"/>
      <c r="D233" s="1807"/>
      <c r="E233" s="1807"/>
      <c r="F233" s="1807"/>
      <c r="G233" s="1807"/>
      <c r="H233" s="1807"/>
      <c r="I233" s="1807"/>
      <c r="J233" s="1807"/>
      <c r="K233" s="1807"/>
      <c r="L233" s="1807"/>
      <c r="M233" s="1807"/>
      <c r="N233" s="1807"/>
      <c r="O233" s="1807"/>
      <c r="P233" s="1807"/>
      <c r="Q233" s="1807"/>
      <c r="R233" s="18"/>
      <c r="S233" s="18"/>
      <c r="T233" s="18"/>
      <c r="U233" s="1482"/>
      <c r="V233" s="1482"/>
      <c r="W233" s="1482"/>
      <c r="X233" s="1482"/>
      <c r="Y233" s="1482"/>
      <c r="Z233" s="1482"/>
      <c r="AA233" s="1482"/>
      <c r="AB233" s="1482"/>
      <c r="AC233" s="1482"/>
      <c r="AD233" s="1482"/>
      <c r="AE233" s="1482"/>
      <c r="AF233" s="1482"/>
      <c r="AG233" s="1482"/>
      <c r="AH233" s="1482"/>
      <c r="AI233" s="1482"/>
      <c r="AJ233" s="1482"/>
      <c r="AK233" s="1482"/>
      <c r="AL233" s="1482"/>
      <c r="AM233" s="1482"/>
      <c r="AN233" s="1482"/>
      <c r="AO233" s="1482"/>
      <c r="AP233" s="1482"/>
      <c r="AQ233" s="1482"/>
      <c r="AR233" s="1482"/>
      <c r="AS233" s="1482"/>
      <c r="AT233" s="1482"/>
      <c r="AU233" s="1482"/>
      <c r="AV233" s="1482"/>
      <c r="AW233" s="1482"/>
      <c r="AX233" s="107"/>
    </row>
    <row r="234" spans="1:54" s="92" customFormat="1" ht="15.75" x14ac:dyDescent="0.25">
      <c r="A234" s="60"/>
      <c r="B234" s="61"/>
      <c r="C234" s="62"/>
      <c r="D234" s="62"/>
      <c r="E234" s="62"/>
      <c r="F234" s="62"/>
      <c r="G234" s="60"/>
      <c r="H234" s="60"/>
      <c r="I234" s="60"/>
      <c r="J234" s="60"/>
      <c r="K234" s="1484"/>
      <c r="L234" s="1484"/>
      <c r="M234" s="1484"/>
      <c r="N234" s="63"/>
      <c r="O234" s="64"/>
      <c r="P234" s="64"/>
      <c r="Q234" s="63"/>
      <c r="R234" s="18"/>
      <c r="S234" s="18"/>
      <c r="T234" s="18"/>
      <c r="U234" s="1482"/>
      <c r="V234" s="1482"/>
      <c r="W234" s="1482"/>
      <c r="X234" s="1482"/>
      <c r="Y234" s="1482"/>
      <c r="Z234" s="1482"/>
      <c r="AA234" s="1482"/>
      <c r="AB234" s="1482"/>
      <c r="AC234" s="1482"/>
      <c r="AD234" s="1482"/>
      <c r="AE234" s="1482"/>
      <c r="AF234" s="1482"/>
      <c r="AG234" s="1482"/>
      <c r="AH234" s="1482"/>
      <c r="AI234" s="1482"/>
      <c r="AJ234" s="1482"/>
      <c r="AK234" s="1482"/>
      <c r="AL234" s="1482"/>
      <c r="AM234" s="1482"/>
      <c r="AN234" s="1482"/>
      <c r="AO234" s="1482"/>
      <c r="AP234" s="1482"/>
      <c r="AQ234" s="1482"/>
      <c r="AR234" s="1482"/>
      <c r="AS234" s="1482"/>
      <c r="AT234" s="1482"/>
      <c r="AU234" s="1482"/>
      <c r="AV234" s="1482"/>
      <c r="AW234" s="1482"/>
      <c r="AX234" s="107"/>
    </row>
    <row r="235" spans="1:54" s="92" customFormat="1" ht="16.5" customHeight="1" x14ac:dyDescent="0.25">
      <c r="A235" s="1485"/>
      <c r="B235" s="1882" t="s">
        <v>270</v>
      </c>
      <c r="C235" s="2179" t="s">
        <v>271</v>
      </c>
      <c r="D235" s="2179"/>
      <c r="E235" s="2179"/>
      <c r="F235" s="1486"/>
      <c r="G235" s="1882" t="s">
        <v>300</v>
      </c>
      <c r="H235" s="1809"/>
      <c r="I235" s="1809"/>
      <c r="J235" s="1807"/>
      <c r="K235" s="60"/>
      <c r="L235" s="60"/>
      <c r="M235" s="60"/>
      <c r="N235" s="63"/>
      <c r="O235" s="64"/>
      <c r="P235" s="64"/>
      <c r="Q235" s="63"/>
      <c r="R235" s="18"/>
      <c r="S235" s="18"/>
      <c r="T235" s="18"/>
      <c r="U235" s="1476"/>
      <c r="V235" s="1476"/>
      <c r="W235" s="1476"/>
      <c r="X235" s="1476"/>
      <c r="Y235" s="1476"/>
      <c r="Z235" s="1476"/>
      <c r="AA235" s="1476"/>
      <c r="AB235" s="1476"/>
      <c r="AC235" s="1476"/>
      <c r="AD235" s="1476"/>
      <c r="AE235" s="1476"/>
      <c r="AF235" s="1476"/>
      <c r="AG235" s="1476"/>
      <c r="AH235" s="1476"/>
      <c r="AI235" s="1476"/>
      <c r="AJ235" s="1476"/>
      <c r="AK235" s="1476"/>
      <c r="AL235" s="1476"/>
      <c r="AM235" s="1476"/>
      <c r="AN235" s="1476"/>
      <c r="AO235" s="1476"/>
      <c r="AP235" s="1476"/>
      <c r="AQ235" s="1476"/>
      <c r="AR235" s="1476"/>
      <c r="AS235" s="1476"/>
      <c r="AT235" s="1476"/>
      <c r="AU235" s="1476"/>
      <c r="AV235" s="1476"/>
      <c r="AW235" s="1476"/>
    </row>
    <row r="236" spans="1:54" s="92" customFormat="1" ht="21" customHeight="1" x14ac:dyDescent="0.2">
      <c r="A236" s="18"/>
      <c r="B236" s="16"/>
      <c r="C236" s="2133"/>
      <c r="D236" s="2133"/>
      <c r="E236" s="2133"/>
      <c r="F236" s="2133"/>
      <c r="G236" s="2133"/>
      <c r="H236" s="18"/>
      <c r="I236" s="2134"/>
      <c r="J236" s="2134"/>
      <c r="K236" s="2134"/>
      <c r="L236" s="18"/>
      <c r="M236" s="18"/>
      <c r="N236" s="18"/>
      <c r="O236" s="18"/>
      <c r="P236" s="18"/>
      <c r="Q236" s="18"/>
      <c r="R236" s="1476"/>
      <c r="S236" s="1476"/>
      <c r="T236" s="1476"/>
      <c r="U236" s="1476"/>
      <c r="V236" s="1476"/>
      <c r="W236" s="1476"/>
      <c r="X236" s="1476"/>
      <c r="Y236" s="1476"/>
      <c r="Z236" s="1476"/>
      <c r="AA236" s="1476"/>
      <c r="AB236" s="1476"/>
      <c r="AC236" s="1476"/>
      <c r="AD236" s="1476"/>
      <c r="AE236" s="1476"/>
      <c r="AF236" s="1476"/>
      <c r="AG236" s="1476"/>
      <c r="AH236" s="1476"/>
      <c r="AI236" s="1476"/>
      <c r="AJ236" s="1476"/>
      <c r="AK236" s="1476"/>
      <c r="AL236" s="1476"/>
      <c r="AM236" s="1476"/>
      <c r="AN236" s="1476"/>
      <c r="AO236" s="1476"/>
      <c r="AP236" s="1476"/>
      <c r="AQ236" s="1476"/>
      <c r="AR236" s="1476"/>
      <c r="AS236" s="1476"/>
      <c r="AT236" s="1476"/>
      <c r="AU236" s="1476"/>
      <c r="AV236" s="1476"/>
      <c r="AW236" s="1476"/>
    </row>
    <row r="237" spans="1:54" s="92" customFormat="1" ht="15.75" x14ac:dyDescent="0.25">
      <c r="A237" s="18"/>
      <c r="B237" s="1882" t="s">
        <v>275</v>
      </c>
      <c r="C237" s="2179" t="s">
        <v>271</v>
      </c>
      <c r="D237" s="2179"/>
      <c r="E237" s="2179"/>
      <c r="F237" s="1486"/>
      <c r="G237" s="1882" t="s">
        <v>272</v>
      </c>
      <c r="H237" s="1809"/>
      <c r="I237" s="2128"/>
      <c r="J237" s="2128"/>
      <c r="K237" s="2128"/>
      <c r="L237" s="18"/>
      <c r="M237" s="18"/>
      <c r="N237" s="18"/>
      <c r="O237" s="18"/>
      <c r="P237" s="18"/>
      <c r="Q237" s="18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</row>
    <row r="238" spans="1:54" s="103" customFormat="1" ht="18.75" x14ac:dyDescent="0.3">
      <c r="A238" s="18"/>
      <c r="B238" s="16"/>
      <c r="C238" s="2162"/>
      <c r="D238" s="2163"/>
      <c r="E238" s="2163"/>
      <c r="F238" s="2163"/>
      <c r="G238" s="2163"/>
      <c r="H238" s="19"/>
      <c r="I238" s="2164"/>
      <c r="J238" s="2165"/>
      <c r="K238" s="2165"/>
      <c r="L238" s="2165"/>
      <c r="M238" s="18"/>
      <c r="N238" s="18"/>
      <c r="O238" s="18"/>
      <c r="P238" s="18"/>
      <c r="Q238" s="1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 s="102"/>
      <c r="AY238" s="102"/>
      <c r="AZ238" s="102"/>
      <c r="BA238" s="102"/>
      <c r="BB238" s="102"/>
    </row>
    <row r="239" spans="1:54" s="103" customFormat="1" ht="15.75" x14ac:dyDescent="0.2">
      <c r="A239" s="18"/>
      <c r="B239" s="1882" t="s">
        <v>276</v>
      </c>
      <c r="C239" s="2179" t="s">
        <v>271</v>
      </c>
      <c r="D239" s="2179"/>
      <c r="E239" s="2179"/>
      <c r="F239" s="1486"/>
      <c r="G239" s="1882" t="s">
        <v>273</v>
      </c>
      <c r="H239" s="1809"/>
      <c r="I239" s="18"/>
      <c r="J239" s="18"/>
      <c r="K239" s="18"/>
      <c r="L239" s="18"/>
      <c r="M239" s="18"/>
      <c r="N239" s="18"/>
      <c r="O239" s="18"/>
      <c r="P239" s="18"/>
      <c r="Q239" s="18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 s="102"/>
      <c r="AY239" s="102"/>
      <c r="AZ239" s="102"/>
      <c r="BA239" s="102"/>
      <c r="BB239" s="102"/>
    </row>
    <row r="240" spans="1:54" s="103" customFormat="1" ht="15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 s="102"/>
      <c r="AY240" s="102"/>
      <c r="AZ240" s="102"/>
      <c r="BA240" s="102"/>
      <c r="BB240" s="102"/>
    </row>
    <row r="241" spans="1:54" s="103" customFormat="1" ht="15.75" x14ac:dyDescent="0.2">
      <c r="A241" s="1807"/>
      <c r="B241" s="1882" t="s">
        <v>274</v>
      </c>
      <c r="C241" s="2179" t="s">
        <v>271</v>
      </c>
      <c r="D241" s="2179"/>
      <c r="E241" s="2179"/>
      <c r="F241" s="1486"/>
      <c r="G241" s="1882" t="s">
        <v>127</v>
      </c>
      <c r="H241" s="1809"/>
      <c r="I241" s="1807"/>
      <c r="J241" s="1807"/>
      <c r="K241" s="1807"/>
      <c r="L241" s="1807"/>
      <c r="M241" s="1807"/>
      <c r="N241" s="1807"/>
      <c r="O241" s="1807"/>
      <c r="P241" s="1807"/>
      <c r="Q241" s="1807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 s="102"/>
      <c r="AY241" s="102"/>
      <c r="AZ241" s="102"/>
      <c r="BA241" s="102"/>
      <c r="BB241" s="102"/>
    </row>
    <row r="242" spans="1:54" s="103" customFormat="1" ht="15" x14ac:dyDescent="0.2">
      <c r="A242" s="1807"/>
      <c r="B242" s="1807"/>
      <c r="C242" s="1807"/>
      <c r="D242" s="1807"/>
      <c r="E242" s="1807"/>
      <c r="F242" s="1807"/>
      <c r="G242" s="1807"/>
      <c r="H242" s="1807"/>
      <c r="I242" s="1807"/>
      <c r="J242" s="1807"/>
      <c r="K242" s="1807"/>
      <c r="L242" s="1807"/>
      <c r="M242" s="1807"/>
      <c r="N242" s="1807"/>
      <c r="O242" s="1807"/>
      <c r="P242" s="1807"/>
      <c r="Q242" s="1807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 s="102"/>
      <c r="AY242" s="102"/>
      <c r="AZ242" s="102"/>
      <c r="BA242" s="102"/>
      <c r="BB242" s="102"/>
    </row>
    <row r="243" spans="1:54" s="92" customFormat="1" ht="15" x14ac:dyDescent="0.2">
      <c r="A243" s="1807"/>
      <c r="B243" s="1807"/>
      <c r="C243" s="1807"/>
      <c r="D243" s="1807"/>
      <c r="E243" s="1807"/>
      <c r="F243" s="1807"/>
      <c r="G243" s="1807"/>
      <c r="H243" s="1807"/>
      <c r="I243" s="1807"/>
      <c r="J243" s="1807"/>
      <c r="K243" s="1807"/>
      <c r="L243" s="1807"/>
      <c r="M243" s="1807"/>
      <c r="N243" s="1807"/>
      <c r="O243" s="1807"/>
      <c r="P243" s="1807"/>
      <c r="Q243" s="1807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</row>
    <row r="244" spans="1:54" s="92" customFormat="1" ht="15" x14ac:dyDescent="0.2">
      <c r="A244" s="1807"/>
      <c r="B244" s="1807"/>
      <c r="C244" s="1807"/>
      <c r="D244" s="1807"/>
      <c r="E244" s="1807"/>
      <c r="F244" s="1807"/>
      <c r="G244" s="1807"/>
      <c r="H244" s="1807"/>
      <c r="I244" s="1807"/>
      <c r="J244" s="1807"/>
      <c r="K244" s="1807"/>
      <c r="L244" s="1807"/>
      <c r="M244" s="1807"/>
      <c r="N244" s="1807"/>
      <c r="O244" s="1807"/>
      <c r="P244" s="1807"/>
      <c r="Q244" s="1807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</row>
    <row r="245" spans="1:54" s="92" customFormat="1" ht="15" x14ac:dyDescent="0.2">
      <c r="A245" s="1807"/>
      <c r="B245" s="1807"/>
      <c r="C245" s="1807"/>
      <c r="D245" s="1807"/>
      <c r="E245" s="1807"/>
      <c r="F245" s="1807"/>
      <c r="G245" s="1807"/>
      <c r="H245" s="1807"/>
      <c r="I245" s="1807"/>
      <c r="J245" s="1807"/>
      <c r="K245" s="1807"/>
      <c r="L245" s="1807"/>
      <c r="M245" s="1807"/>
      <c r="N245" s="1807"/>
      <c r="O245" s="1807"/>
      <c r="P245" s="1807"/>
      <c r="Q245" s="1807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</row>
    <row r="246" spans="1:54" s="92" customFormat="1" ht="38.25" customHeight="1" x14ac:dyDescent="0.2">
      <c r="A246" s="1807"/>
      <c r="B246" s="1807"/>
      <c r="C246" s="1807"/>
      <c r="D246" s="1807"/>
      <c r="E246" s="1807"/>
      <c r="F246" s="1807"/>
      <c r="G246" s="1807"/>
      <c r="H246" s="1807"/>
      <c r="I246" s="1807"/>
      <c r="J246" s="1807"/>
      <c r="K246" s="1807"/>
      <c r="L246" s="1807"/>
      <c r="M246" s="1807"/>
      <c r="N246" s="1807"/>
      <c r="O246" s="1807"/>
      <c r="P246" s="1807"/>
      <c r="Q246" s="1807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</row>
    <row r="247" spans="1:54" s="92" customFormat="1" ht="15" x14ac:dyDescent="0.2">
      <c r="A247" s="1807"/>
      <c r="B247" s="1807"/>
      <c r="C247" s="1807"/>
      <c r="D247" s="1807"/>
      <c r="E247" s="1807"/>
      <c r="F247" s="1807"/>
      <c r="G247" s="1807"/>
      <c r="H247" s="1807"/>
      <c r="I247" s="1807"/>
      <c r="J247" s="1807"/>
      <c r="K247" s="1807"/>
      <c r="L247" s="1807"/>
      <c r="M247" s="1807"/>
      <c r="N247" s="1807"/>
      <c r="O247" s="1807"/>
      <c r="P247" s="1807"/>
      <c r="Q247" s="180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</row>
    <row r="248" spans="1:54" s="92" customFormat="1" ht="15" x14ac:dyDescent="0.2">
      <c r="A248" s="1807"/>
      <c r="B248" s="1807"/>
      <c r="C248" s="1807"/>
      <c r="D248" s="1807"/>
      <c r="E248" s="1807"/>
      <c r="F248" s="1807"/>
      <c r="G248" s="1807"/>
      <c r="H248" s="1807"/>
      <c r="I248" s="1807"/>
      <c r="J248" s="1807"/>
      <c r="K248" s="1807"/>
      <c r="L248" s="1807"/>
      <c r="M248" s="1807"/>
      <c r="N248" s="1807"/>
      <c r="O248" s="1807"/>
      <c r="P248" s="1807"/>
      <c r="Q248" s="1807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</row>
    <row r="249" spans="1:54" s="92" customFormat="1" ht="15" x14ac:dyDescent="0.2">
      <c r="A249" s="1807"/>
      <c r="B249" s="1807"/>
      <c r="C249" s="1807"/>
      <c r="D249" s="1807"/>
      <c r="E249" s="1807"/>
      <c r="F249" s="1807"/>
      <c r="G249" s="1807"/>
      <c r="H249" s="1807"/>
      <c r="I249" s="1807"/>
      <c r="J249" s="1807"/>
      <c r="K249" s="1807"/>
      <c r="L249" s="1807"/>
      <c r="M249" s="1807"/>
      <c r="N249" s="1807"/>
      <c r="O249" s="1807"/>
      <c r="P249" s="1807"/>
      <c r="Q249" s="1807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</row>
    <row r="250" spans="1:54" s="92" customFormat="1" ht="15" x14ac:dyDescent="0.2">
      <c r="A250" s="1807"/>
      <c r="B250" s="1807"/>
      <c r="C250" s="1807"/>
      <c r="D250" s="1807"/>
      <c r="E250" s="1807"/>
      <c r="F250" s="1807"/>
      <c r="G250" s="1807"/>
      <c r="H250" s="1807"/>
      <c r="I250" s="1807"/>
      <c r="J250" s="1807"/>
      <c r="K250" s="1807"/>
      <c r="L250" s="1807"/>
      <c r="M250" s="1807"/>
      <c r="N250" s="1807"/>
      <c r="O250" s="1807"/>
      <c r="P250" s="1807"/>
      <c r="Q250" s="1807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</row>
    <row r="251" spans="1:54" s="92" customFormat="1" ht="15" x14ac:dyDescent="0.2">
      <c r="A251" s="1807"/>
      <c r="B251" s="1807"/>
      <c r="C251" s="1807"/>
      <c r="D251" s="1807"/>
      <c r="E251" s="1807"/>
      <c r="F251" s="1807"/>
      <c r="G251" s="1807"/>
      <c r="H251" s="1807"/>
      <c r="I251" s="1807"/>
      <c r="J251" s="1807"/>
      <c r="K251" s="1807"/>
      <c r="L251" s="1807"/>
      <c r="M251" s="1807"/>
      <c r="N251" s="1807"/>
      <c r="O251" s="1807"/>
      <c r="P251" s="1807"/>
      <c r="Q251" s="1807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</row>
    <row r="252" spans="1:54" s="92" customFormat="1" ht="15" x14ac:dyDescent="0.2">
      <c r="A252" s="1807"/>
      <c r="B252" s="1807"/>
      <c r="C252" s="1807"/>
      <c r="D252" s="1807"/>
      <c r="E252" s="1807"/>
      <c r="F252" s="1807"/>
      <c r="G252" s="1807"/>
      <c r="H252" s="1807"/>
      <c r="I252" s="1807"/>
      <c r="J252" s="1807"/>
      <c r="K252" s="1807"/>
      <c r="L252" s="1807"/>
      <c r="M252" s="1807"/>
      <c r="N252" s="1807"/>
      <c r="O252" s="1807"/>
      <c r="P252" s="1807"/>
      <c r="Q252" s="1807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</row>
    <row r="253" spans="1:54" s="92" customFormat="1" ht="15" x14ac:dyDescent="0.2">
      <c r="A253" s="1807"/>
      <c r="B253" s="1807"/>
      <c r="C253" s="1807"/>
      <c r="D253" s="1807"/>
      <c r="E253" s="1807"/>
      <c r="F253" s="1807"/>
      <c r="G253" s="1807"/>
      <c r="H253" s="1807"/>
      <c r="I253" s="1807"/>
      <c r="J253" s="1807"/>
      <c r="K253" s="1807"/>
      <c r="L253" s="1807"/>
      <c r="M253" s="1807"/>
      <c r="N253" s="1807"/>
      <c r="O253" s="1807"/>
      <c r="P253" s="1807"/>
      <c r="Q253" s="1807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</row>
    <row r="254" spans="1:54" s="92" customFormat="1" ht="15" x14ac:dyDescent="0.2">
      <c r="A254" s="1807"/>
      <c r="B254" s="1807"/>
      <c r="C254" s="1807"/>
      <c r="D254" s="1807"/>
      <c r="E254" s="1807"/>
      <c r="F254" s="1807"/>
      <c r="G254" s="1807"/>
      <c r="H254" s="1807"/>
      <c r="I254" s="1807"/>
      <c r="J254" s="1807"/>
      <c r="K254" s="1807"/>
      <c r="L254" s="1807"/>
      <c r="M254" s="1807"/>
      <c r="N254" s="1807"/>
      <c r="O254" s="1807"/>
      <c r="P254" s="1807"/>
      <c r="Q254" s="1807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</row>
    <row r="255" spans="1:54" s="92" customFormat="1" ht="15" x14ac:dyDescent="0.2">
      <c r="A255" s="1807"/>
      <c r="B255" s="1807"/>
      <c r="C255" s="1807"/>
      <c r="D255" s="1807"/>
      <c r="E255" s="1807"/>
      <c r="F255" s="1807"/>
      <c r="G255" s="1807"/>
      <c r="H255" s="1807"/>
      <c r="I255" s="1807"/>
      <c r="J255" s="1807"/>
      <c r="K255" s="1807"/>
      <c r="L255" s="1807"/>
      <c r="M255" s="1807"/>
      <c r="N255" s="1807"/>
      <c r="O255" s="1807"/>
      <c r="P255" s="1807"/>
      <c r="Q255" s="1807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</row>
    <row r="256" spans="1:54" s="92" customFormat="1" ht="36" customHeight="1" x14ac:dyDescent="0.2">
      <c r="A256" s="1807"/>
      <c r="B256" s="1807"/>
      <c r="C256" s="1807"/>
      <c r="D256" s="1807"/>
      <c r="E256" s="1807"/>
      <c r="F256" s="1807"/>
      <c r="G256" s="1807"/>
      <c r="H256" s="1807"/>
      <c r="I256" s="1807"/>
      <c r="J256" s="1807"/>
      <c r="K256" s="1807"/>
      <c r="L256" s="1807"/>
      <c r="M256" s="1807"/>
      <c r="N256" s="1807"/>
      <c r="O256" s="1807"/>
      <c r="P256" s="1807"/>
      <c r="Q256" s="1807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</row>
    <row r="257" spans="1:54" s="92" customFormat="1" ht="34.5" customHeight="1" x14ac:dyDescent="0.2">
      <c r="A257" s="1807"/>
      <c r="B257" s="1807"/>
      <c r="C257" s="1807"/>
      <c r="D257" s="1807"/>
      <c r="E257" s="1807"/>
      <c r="F257" s="1807"/>
      <c r="G257" s="1807"/>
      <c r="H257" s="1807"/>
      <c r="I257" s="1807"/>
      <c r="J257" s="1807"/>
      <c r="K257" s="1807"/>
      <c r="L257" s="1807"/>
      <c r="M257" s="1807"/>
      <c r="N257" s="1807"/>
      <c r="O257" s="1807"/>
      <c r="P257" s="1807"/>
      <c r="Q257" s="180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</row>
    <row r="258" spans="1:54" s="92" customFormat="1" ht="34.5" customHeight="1" x14ac:dyDescent="0.2">
      <c r="A258" s="1807"/>
      <c r="B258" s="1807"/>
      <c r="C258" s="1807"/>
      <c r="D258" s="1807"/>
      <c r="E258" s="1807"/>
      <c r="F258" s="1807"/>
      <c r="G258" s="1807"/>
      <c r="H258" s="1807"/>
      <c r="I258" s="1807"/>
      <c r="J258" s="1807"/>
      <c r="K258" s="1807"/>
      <c r="L258" s="1807"/>
      <c r="M258" s="1807"/>
      <c r="N258" s="1807"/>
      <c r="O258" s="1807"/>
      <c r="P258" s="1807"/>
      <c r="Q258" s="1807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</row>
    <row r="259" spans="1:54" s="92" customFormat="1" ht="15" x14ac:dyDescent="0.2">
      <c r="A259" s="1807"/>
      <c r="B259" s="1807"/>
      <c r="C259" s="1807"/>
      <c r="D259" s="1807"/>
      <c r="E259" s="1807"/>
      <c r="F259" s="1807"/>
      <c r="G259" s="1807"/>
      <c r="H259" s="1807"/>
      <c r="I259" s="1807"/>
      <c r="J259" s="1807"/>
      <c r="K259" s="1807"/>
      <c r="L259" s="1807"/>
      <c r="M259" s="1807"/>
      <c r="N259" s="1807"/>
      <c r="O259" s="1807"/>
      <c r="P259" s="1807"/>
      <c r="Q259" s="1807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</row>
    <row r="260" spans="1:54" s="92" customFormat="1" ht="15" x14ac:dyDescent="0.2">
      <c r="A260" s="1807"/>
      <c r="B260" s="1807"/>
      <c r="C260" s="1807"/>
      <c r="D260" s="1807"/>
      <c r="E260" s="1807"/>
      <c r="F260" s="1807"/>
      <c r="G260" s="1807"/>
      <c r="H260" s="1807"/>
      <c r="I260" s="1807"/>
      <c r="J260" s="1807"/>
      <c r="K260" s="1807"/>
      <c r="L260" s="1807"/>
      <c r="M260" s="1807"/>
      <c r="N260" s="1807"/>
      <c r="O260" s="1807"/>
      <c r="P260" s="1807"/>
      <c r="Q260" s="1807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</row>
    <row r="261" spans="1:54" s="103" customFormat="1" ht="15" x14ac:dyDescent="0.2">
      <c r="A261" s="1807"/>
      <c r="B261" s="1807"/>
      <c r="C261" s="1807"/>
      <c r="D261" s="1807"/>
      <c r="E261" s="1807"/>
      <c r="F261" s="1807"/>
      <c r="G261" s="1807"/>
      <c r="H261" s="1807"/>
      <c r="I261" s="1807"/>
      <c r="J261" s="1807"/>
      <c r="K261" s="1807"/>
      <c r="L261" s="1807"/>
      <c r="M261" s="1807"/>
      <c r="N261" s="1807"/>
      <c r="O261" s="1807"/>
      <c r="P261" s="1807"/>
      <c r="Q261" s="1807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 s="102"/>
      <c r="AY261" s="102"/>
      <c r="AZ261" s="102"/>
      <c r="BA261" s="102"/>
      <c r="BB261" s="102"/>
    </row>
    <row r="262" spans="1:54" s="103" customFormat="1" ht="15" x14ac:dyDescent="0.2">
      <c r="A262" s="1807"/>
      <c r="B262" s="1807"/>
      <c r="C262" s="1807"/>
      <c r="D262" s="1807"/>
      <c r="E262" s="1807"/>
      <c r="F262" s="1807"/>
      <c r="G262" s="1807"/>
      <c r="H262" s="1807"/>
      <c r="I262" s="1807"/>
      <c r="J262" s="1807"/>
      <c r="K262" s="1807"/>
      <c r="L262" s="1807"/>
      <c r="M262" s="1807"/>
      <c r="N262" s="1807"/>
      <c r="O262" s="1807"/>
      <c r="P262" s="1807"/>
      <c r="Q262" s="1807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 s="102"/>
      <c r="AY262" s="102"/>
      <c r="AZ262" s="102"/>
      <c r="BA262" s="102"/>
      <c r="BB262" s="102"/>
    </row>
    <row r="263" spans="1:54" s="103" customFormat="1" ht="15" x14ac:dyDescent="0.2">
      <c r="A263" s="1807"/>
      <c r="B263" s="1807"/>
      <c r="C263" s="1807"/>
      <c r="D263" s="1807"/>
      <c r="E263" s="1807"/>
      <c r="F263" s="1807"/>
      <c r="G263" s="1807"/>
      <c r="H263" s="1807"/>
      <c r="I263" s="1807"/>
      <c r="J263" s="1807"/>
      <c r="K263" s="1807"/>
      <c r="L263" s="1807"/>
      <c r="M263" s="1807"/>
      <c r="N263" s="1807"/>
      <c r="O263" s="1807"/>
      <c r="P263" s="1807"/>
      <c r="Q263" s="1807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 s="102"/>
      <c r="AY263" s="102"/>
      <c r="AZ263" s="102"/>
      <c r="BA263" s="102"/>
      <c r="BB263" s="102"/>
    </row>
    <row r="264" spans="1:54" s="103" customFormat="1" ht="18.75" customHeight="1" x14ac:dyDescent="0.2">
      <c r="A264" s="1807"/>
      <c r="B264" s="1807"/>
      <c r="C264" s="1807"/>
      <c r="D264" s="1807"/>
      <c r="E264" s="1807"/>
      <c r="F264" s="1807"/>
      <c r="G264" s="1807"/>
      <c r="H264" s="1807"/>
      <c r="I264" s="1807"/>
      <c r="J264" s="1807"/>
      <c r="K264" s="1807"/>
      <c r="L264" s="1807"/>
      <c r="M264" s="1807"/>
      <c r="N264" s="1807"/>
      <c r="O264" s="1807"/>
      <c r="P264" s="1807"/>
      <c r="Q264" s="1807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 s="102"/>
      <c r="AY264" s="102"/>
      <c r="AZ264" s="102"/>
      <c r="BA264" s="102"/>
      <c r="BB264" s="102"/>
    </row>
    <row r="265" spans="1:54" s="103" customFormat="1" ht="20.25" customHeight="1" x14ac:dyDescent="0.2">
      <c r="A265" s="1807"/>
      <c r="B265" s="1807"/>
      <c r="C265" s="1807"/>
      <c r="D265" s="1807"/>
      <c r="E265" s="1807"/>
      <c r="F265" s="1807"/>
      <c r="G265" s="1807"/>
      <c r="H265" s="1807"/>
      <c r="I265" s="1807"/>
      <c r="J265" s="1807"/>
      <c r="K265" s="1807"/>
      <c r="L265" s="1807"/>
      <c r="M265" s="1807"/>
      <c r="N265" s="1807"/>
      <c r="O265" s="1807"/>
      <c r="P265" s="1807"/>
      <c r="Q265" s="1807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 s="102"/>
      <c r="AY265" s="102"/>
      <c r="AZ265" s="102"/>
      <c r="BA265" s="102"/>
      <c r="BB265" s="102"/>
    </row>
    <row r="266" spans="1:54" s="103" customFormat="1" ht="32.25" customHeight="1" x14ac:dyDescent="0.2">
      <c r="A266" s="1807"/>
      <c r="B266" s="1807"/>
      <c r="C266" s="1807"/>
      <c r="D266" s="1807"/>
      <c r="E266" s="1807"/>
      <c r="F266" s="1807"/>
      <c r="G266" s="1807"/>
      <c r="H266" s="1807"/>
      <c r="I266" s="1807"/>
      <c r="J266" s="1807"/>
      <c r="K266" s="1807"/>
      <c r="L266" s="1807"/>
      <c r="M266" s="1807"/>
      <c r="N266" s="1807"/>
      <c r="O266" s="1807"/>
      <c r="P266" s="1807"/>
      <c r="Q266" s="1807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 s="102"/>
      <c r="AY266" s="102"/>
      <c r="AZ266" s="102"/>
      <c r="BA266" s="102"/>
      <c r="BB266" s="102"/>
    </row>
    <row r="267" spans="1:54" s="103" customFormat="1" ht="38.25" customHeight="1" x14ac:dyDescent="0.2">
      <c r="A267" s="1807"/>
      <c r="B267" s="1807"/>
      <c r="C267" s="1807"/>
      <c r="D267" s="1807"/>
      <c r="E267" s="1807"/>
      <c r="F267" s="1807"/>
      <c r="G267" s="1807"/>
      <c r="H267" s="1807"/>
      <c r="I267" s="1807"/>
      <c r="J267" s="1807"/>
      <c r="K267" s="1807"/>
      <c r="L267" s="1807"/>
      <c r="M267" s="1807"/>
      <c r="N267" s="1807"/>
      <c r="O267" s="1807"/>
      <c r="P267" s="1807"/>
      <c r="Q267" s="180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 s="102"/>
      <c r="AY267" s="102"/>
      <c r="AZ267" s="102"/>
      <c r="BA267" s="102"/>
      <c r="BB267" s="102"/>
    </row>
    <row r="268" spans="1:54" s="92" customFormat="1" ht="30.75" customHeight="1" x14ac:dyDescent="0.2">
      <c r="A268" s="1807"/>
      <c r="B268" s="1807"/>
      <c r="C268" s="1807"/>
      <c r="D268" s="1807"/>
      <c r="E268" s="1807"/>
      <c r="F268" s="1807"/>
      <c r="G268" s="1807"/>
      <c r="H268" s="1807"/>
      <c r="I268" s="1807"/>
      <c r="J268" s="1807"/>
      <c r="K268" s="1807"/>
      <c r="L268" s="1807"/>
      <c r="M268" s="1807"/>
      <c r="N268" s="1807"/>
      <c r="O268" s="1807"/>
      <c r="P268" s="1807"/>
      <c r="Q268" s="1807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</row>
    <row r="269" spans="1:54" s="92" customFormat="1" ht="20.25" customHeight="1" x14ac:dyDescent="0.2">
      <c r="A269" s="1807"/>
      <c r="B269" s="1807"/>
      <c r="C269" s="1807"/>
      <c r="D269" s="1807"/>
      <c r="E269" s="1807"/>
      <c r="F269" s="1807"/>
      <c r="G269" s="1807"/>
      <c r="H269" s="1807"/>
      <c r="I269" s="1807"/>
      <c r="J269" s="1807"/>
      <c r="K269" s="1807"/>
      <c r="L269" s="1807"/>
      <c r="M269" s="1807"/>
      <c r="N269" s="1807"/>
      <c r="O269" s="1807"/>
      <c r="P269" s="1807"/>
      <c r="Q269" s="1807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</row>
    <row r="270" spans="1:54" s="92" customFormat="1" ht="21.75" customHeight="1" x14ac:dyDescent="0.2">
      <c r="A270" s="1807"/>
      <c r="B270" s="1807"/>
      <c r="C270" s="1807"/>
      <c r="D270" s="1807"/>
      <c r="E270" s="1807"/>
      <c r="F270" s="1807"/>
      <c r="G270" s="1807"/>
      <c r="H270" s="1807"/>
      <c r="I270" s="1807"/>
      <c r="J270" s="1807"/>
      <c r="K270" s="1807"/>
      <c r="L270" s="1807"/>
      <c r="M270" s="1807"/>
      <c r="N270" s="1807"/>
      <c r="O270" s="1807"/>
      <c r="P270" s="1807"/>
      <c r="Q270" s="1807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</row>
    <row r="272" spans="1:54" ht="19.5" customHeight="1" x14ac:dyDescent="0.2"/>
    <row r="273" ht="19.5" customHeight="1" x14ac:dyDescent="0.2"/>
    <row r="274" ht="20.25" customHeight="1" x14ac:dyDescent="0.2"/>
    <row r="275" ht="21.75" customHeight="1" x14ac:dyDescent="0.2"/>
    <row r="276" ht="18.75" customHeight="1" x14ac:dyDescent="0.2"/>
    <row r="277" ht="19.5" customHeight="1" x14ac:dyDescent="0.2"/>
    <row r="278" ht="21" customHeight="1" x14ac:dyDescent="0.2"/>
    <row r="279" ht="21" customHeight="1" x14ac:dyDescent="0.2"/>
    <row r="280" ht="21" customHeight="1" x14ac:dyDescent="0.2"/>
    <row r="281" ht="18.75" customHeight="1" x14ac:dyDescent="0.2"/>
    <row r="282" ht="18.75" customHeight="1" x14ac:dyDescent="0.2"/>
    <row r="283" ht="21" customHeight="1" x14ac:dyDescent="0.2"/>
    <row r="284" ht="20.25" customHeight="1" x14ac:dyDescent="0.2"/>
    <row r="285" ht="23.25" customHeight="1" x14ac:dyDescent="0.2"/>
    <row r="286" ht="21" customHeight="1" x14ac:dyDescent="0.2"/>
    <row r="288" ht="21" customHeight="1" x14ac:dyDescent="0.2"/>
    <row r="289" hidden="1" x14ac:dyDescent="0.2"/>
    <row r="291" ht="21" hidden="1" customHeight="1" thickBot="1" x14ac:dyDescent="0.25"/>
    <row r="292" ht="18.75" customHeight="1" x14ac:dyDescent="0.2"/>
    <row r="293" ht="18.75" customHeight="1" x14ac:dyDescent="0.2"/>
    <row r="294" ht="21" customHeight="1" x14ac:dyDescent="0.2"/>
    <row r="295" ht="20.25" customHeight="1" x14ac:dyDescent="0.2"/>
    <row r="296" ht="20.25" hidden="1" customHeight="1" thickBot="1" x14ac:dyDescent="0.25"/>
    <row r="297" ht="19.5" hidden="1" customHeight="1" thickBot="1" x14ac:dyDescent="0.25"/>
    <row r="298" ht="20.25" hidden="1" customHeight="1" thickBot="1" x14ac:dyDescent="0.25"/>
    <row r="299" ht="20.25" hidden="1" customHeight="1" thickBot="1" x14ac:dyDescent="0.25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spans="1:49" ht="16.5" hidden="1" customHeight="1" thickBot="1" x14ac:dyDescent="0.25"/>
    <row r="306" spans="1:49" ht="8.25" customHeight="1" x14ac:dyDescent="0.2"/>
    <row r="307" spans="1:49" ht="16.5" customHeight="1" x14ac:dyDescent="0.2"/>
    <row r="308" spans="1:49" s="817" customFormat="1" ht="15.75" customHeight="1" x14ac:dyDescent="0.2">
      <c r="A308" s="1807"/>
      <c r="B308" s="1807"/>
      <c r="C308" s="1807"/>
      <c r="D308" s="1807"/>
      <c r="E308" s="1807"/>
      <c r="F308" s="1807"/>
      <c r="G308" s="1807"/>
      <c r="H308" s="1807"/>
      <c r="I308" s="1807"/>
      <c r="J308" s="1807"/>
      <c r="K308" s="1807"/>
      <c r="L308" s="1807"/>
      <c r="M308" s="1807"/>
      <c r="N308" s="1807"/>
      <c r="O308" s="1807"/>
      <c r="P308" s="1807"/>
      <c r="Q308" s="1807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</row>
    <row r="309" spans="1:49" s="817" customFormat="1" ht="15.75" customHeight="1" x14ac:dyDescent="0.2">
      <c r="A309" s="1807"/>
      <c r="B309" s="1807"/>
      <c r="C309" s="1807"/>
      <c r="D309" s="1807"/>
      <c r="E309" s="1807"/>
      <c r="F309" s="1807"/>
      <c r="G309" s="1807"/>
      <c r="H309" s="1807"/>
      <c r="I309" s="1807"/>
      <c r="J309" s="1807"/>
      <c r="K309" s="1807"/>
      <c r="L309" s="1807"/>
      <c r="M309" s="1807"/>
      <c r="N309" s="1807"/>
      <c r="O309" s="1807"/>
      <c r="P309" s="1807"/>
      <c r="Q309" s="1807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</row>
    <row r="314" spans="1:49" ht="16.5" customHeight="1" x14ac:dyDescent="0.2"/>
    <row r="315" spans="1:49" ht="27" customHeight="1" x14ac:dyDescent="0.2"/>
    <row r="316" spans="1:49" ht="16.5" customHeight="1" x14ac:dyDescent="0.2"/>
    <row r="317" spans="1:49" s="1475" customFormat="1" ht="15.75" customHeight="1" x14ac:dyDescent="0.2">
      <c r="A317" s="1807"/>
      <c r="B317" s="1807"/>
      <c r="C317" s="1807"/>
      <c r="D317" s="1807"/>
      <c r="E317" s="1807"/>
      <c r="F317" s="1807"/>
      <c r="G317" s="1807"/>
      <c r="H317" s="1807"/>
      <c r="I317" s="1807"/>
      <c r="J317" s="1807"/>
      <c r="K317" s="1807"/>
      <c r="L317" s="1807"/>
      <c r="M317" s="1807"/>
      <c r="N317" s="1807"/>
      <c r="O317" s="1807"/>
      <c r="P317" s="1807"/>
      <c r="Q317" s="180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</row>
    <row r="318" spans="1:49" ht="15" hidden="1" customHeight="1" thickBot="1" x14ac:dyDescent="0.25"/>
    <row r="320" spans="1:49" ht="29.25" customHeight="1" x14ac:dyDescent="0.2"/>
    <row r="322" ht="24" customHeight="1" x14ac:dyDescent="0.2"/>
    <row r="324" ht="21.75" customHeight="1" x14ac:dyDescent="0.2"/>
  </sheetData>
  <mergeCells count="139">
    <mergeCell ref="A198:F198"/>
    <mergeCell ref="C5:C8"/>
    <mergeCell ref="D5:D8"/>
    <mergeCell ref="E5:F6"/>
    <mergeCell ref="J5:J8"/>
    <mergeCell ref="G2:G8"/>
    <mergeCell ref="H2:M2"/>
    <mergeCell ref="A45:B45"/>
    <mergeCell ref="A46:Q46"/>
    <mergeCell ref="A94:B94"/>
    <mergeCell ref="A177:B177"/>
    <mergeCell ref="A82:Q82"/>
    <mergeCell ref="A88:Q88"/>
    <mergeCell ref="A12:Q12"/>
    <mergeCell ref="A25:Q25"/>
    <mergeCell ref="A96:Q96"/>
    <mergeCell ref="A184:M184"/>
    <mergeCell ref="A179:Q179"/>
    <mergeCell ref="A186:M186"/>
    <mergeCell ref="A1:Q1"/>
    <mergeCell ref="N2:Q2"/>
    <mergeCell ref="Q3:Q5"/>
    <mergeCell ref="A10:Q10"/>
    <mergeCell ref="A11:Q11"/>
    <mergeCell ref="N3:P5"/>
    <mergeCell ref="I4:I8"/>
    <mergeCell ref="M3:M8"/>
    <mergeCell ref="K5:K8"/>
    <mergeCell ref="L5:L8"/>
    <mergeCell ref="F7:F8"/>
    <mergeCell ref="A2:A8"/>
    <mergeCell ref="B2:B8"/>
    <mergeCell ref="C2:F4"/>
    <mergeCell ref="N7:Q7"/>
    <mergeCell ref="H3:H8"/>
    <mergeCell ref="I3:L3"/>
    <mergeCell ref="E7:E8"/>
    <mergeCell ref="J4:L4"/>
    <mergeCell ref="V13:Z13"/>
    <mergeCell ref="T26:Y26"/>
    <mergeCell ref="A135:B135"/>
    <mergeCell ref="A144:B144"/>
    <mergeCell ref="A155:B155"/>
    <mergeCell ref="A169:B169"/>
    <mergeCell ref="A170:Q170"/>
    <mergeCell ref="A175:Q175"/>
    <mergeCell ref="A55:Q55"/>
    <mergeCell ref="A62:Q62"/>
    <mergeCell ref="A68:Q68"/>
    <mergeCell ref="A75:Q75"/>
    <mergeCell ref="A136:Q136"/>
    <mergeCell ref="A145:Q145"/>
    <mergeCell ref="A174:B174"/>
    <mergeCell ref="A127:Q127"/>
    <mergeCell ref="V137:Y137"/>
    <mergeCell ref="A17:B17"/>
    <mergeCell ref="A22:B22"/>
    <mergeCell ref="A73:B73"/>
    <mergeCell ref="A181:F181"/>
    <mergeCell ref="A47:Q47"/>
    <mergeCell ref="A156:Q156"/>
    <mergeCell ref="A120:B120"/>
    <mergeCell ref="A126:B126"/>
    <mergeCell ref="A33:Q33"/>
    <mergeCell ref="A115:Q115"/>
    <mergeCell ref="A18:Q18"/>
    <mergeCell ref="A114:B114"/>
    <mergeCell ref="C241:E241"/>
    <mergeCell ref="C235:E235"/>
    <mergeCell ref="A204:M204"/>
    <mergeCell ref="A188:M188"/>
    <mergeCell ref="A190:M190"/>
    <mergeCell ref="C236:G236"/>
    <mergeCell ref="I236:K236"/>
    <mergeCell ref="A205:M205"/>
    <mergeCell ref="A189:M189"/>
    <mergeCell ref="A200:M200"/>
    <mergeCell ref="A201:M201"/>
    <mergeCell ref="A195:F195"/>
    <mergeCell ref="A199:M199"/>
    <mergeCell ref="A203:M203"/>
    <mergeCell ref="C237:E237"/>
    <mergeCell ref="I237:K237"/>
    <mergeCell ref="C238:G238"/>
    <mergeCell ref="I238:L238"/>
    <mergeCell ref="C239:E239"/>
    <mergeCell ref="A209:Q209"/>
    <mergeCell ref="A210:F210"/>
    <mergeCell ref="A211:F211"/>
    <mergeCell ref="A212:M212"/>
    <mergeCell ref="N191:P191"/>
    <mergeCell ref="A30:B30"/>
    <mergeCell ref="A24:Q24"/>
    <mergeCell ref="A34:Q34"/>
    <mergeCell ref="A35:Q35"/>
    <mergeCell ref="A39:Q39"/>
    <mergeCell ref="A43:Q43"/>
    <mergeCell ref="A38:B38"/>
    <mergeCell ref="A42:B42"/>
    <mergeCell ref="A207:Q207"/>
    <mergeCell ref="A180:F180"/>
    <mergeCell ref="A31:B31"/>
    <mergeCell ref="A54:B54"/>
    <mergeCell ref="A185:M185"/>
    <mergeCell ref="A121:Q121"/>
    <mergeCell ref="A74:B74"/>
    <mergeCell ref="A187:M187"/>
    <mergeCell ref="A182:F182"/>
    <mergeCell ref="A183:F183"/>
    <mergeCell ref="N206:P206"/>
    <mergeCell ref="A93:B93"/>
    <mergeCell ref="A32:B32"/>
    <mergeCell ref="A191:M191"/>
    <mergeCell ref="A194:Q194"/>
    <mergeCell ref="A197:F197"/>
    <mergeCell ref="A202:M202"/>
    <mergeCell ref="A206:M206"/>
    <mergeCell ref="A196:F196"/>
    <mergeCell ref="A192:Q192"/>
    <mergeCell ref="A214:M214"/>
    <mergeCell ref="A221:Q221"/>
    <mergeCell ref="N231:P231"/>
    <mergeCell ref="A223:F223"/>
    <mergeCell ref="A224:M224"/>
    <mergeCell ref="A225:M225"/>
    <mergeCell ref="A226:M226"/>
    <mergeCell ref="A227:M227"/>
    <mergeCell ref="A228:M228"/>
    <mergeCell ref="A229:M229"/>
    <mergeCell ref="A230:M230"/>
    <mergeCell ref="A231:M231"/>
    <mergeCell ref="A222:F222"/>
    <mergeCell ref="A218:M218"/>
    <mergeCell ref="A219:M219"/>
    <mergeCell ref="N219:P219"/>
    <mergeCell ref="A213:M213"/>
    <mergeCell ref="A215:M215"/>
    <mergeCell ref="A216:M216"/>
    <mergeCell ref="A217:M217"/>
  </mergeCells>
  <conditionalFormatting sqref="AX261:IV267 AX238:IV242 A150:A154 A160:A164 A137:A143">
    <cfRule type="cellIs" dxfId="67" priority="43" stopIfTrue="1" operator="equal">
      <formula>0</formula>
    </cfRule>
  </conditionalFormatting>
  <conditionalFormatting sqref="AX243:IV260 AX268:IV270 AX207:IV237 Q155 C155:F155 V137">
    <cfRule type="cellIs" dxfId="66" priority="44" stopIfTrue="1" operator="equal">
      <formula>0</formula>
    </cfRule>
  </conditionalFormatting>
  <conditionalFormatting sqref="AX246:IV267 AX207:IV242 Q155 A152:A154 C155:F155 A163:A164 V137 A137:A143">
    <cfRule type="cellIs" dxfId="65" priority="42" stopIfTrue="1" operator="equal">
      <formula>0</formula>
    </cfRule>
  </conditionalFormatting>
  <conditionalFormatting sqref="A157">
    <cfRule type="cellIs" dxfId="64" priority="18" stopIfTrue="1" operator="equal">
      <formula>0</formula>
    </cfRule>
  </conditionalFormatting>
  <conditionalFormatting sqref="A128:B128 G128:Q128 G132:I134">
    <cfRule type="cellIs" dxfId="63" priority="28" stopIfTrue="1" operator="equal">
      <formula>0</formula>
    </cfRule>
  </conditionalFormatting>
  <conditionalFormatting sqref="A128:B128 G128:Q128 A132:B134 G132:Q134">
    <cfRule type="cellIs" dxfId="62" priority="26" stopIfTrue="1" operator="equal">
      <formula>0</formula>
    </cfRule>
  </conditionalFormatting>
  <conditionalFormatting sqref="A146:A149 C169:F169 G155:M155">
    <cfRule type="cellIs" dxfId="61" priority="22" stopIfTrue="1" operator="equal">
      <formula>0</formula>
    </cfRule>
  </conditionalFormatting>
  <conditionalFormatting sqref="A146:A151 C169:F169">
    <cfRule type="cellIs" dxfId="60" priority="20" stopIfTrue="1" operator="equal">
      <formula>0</formula>
    </cfRule>
  </conditionalFormatting>
  <conditionalFormatting sqref="A158:A159 A165:A168">
    <cfRule type="cellIs" dxfId="59" priority="19" stopIfTrue="1" operator="equal">
      <formula>0</formula>
    </cfRule>
  </conditionalFormatting>
  <conditionalFormatting sqref="A157:A159 A165:A168">
    <cfRule type="cellIs" dxfId="58" priority="17" stopIfTrue="1" operator="equal">
      <formula>0</formula>
    </cfRule>
  </conditionalFormatting>
  <conditionalFormatting sqref="G129 J131:P131 B131:H131">
    <cfRule type="cellIs" dxfId="57" priority="15" stopIfTrue="1" operator="equal">
      <formula>0</formula>
    </cfRule>
  </conditionalFormatting>
  <conditionalFormatting sqref="A129:B130 A131 G131 Q131 G129:Q129 G130:H130 J130:Q130 I130:I131">
    <cfRule type="cellIs" dxfId="56" priority="16" stopIfTrue="1" operator="equal">
      <formula>0</formula>
    </cfRule>
  </conditionalFormatting>
  <conditionalFormatting sqref="A131:H131 G129:Q129 A129:B130 G130:H130 I130:Q131">
    <cfRule type="cellIs" dxfId="55" priority="14" stopIfTrue="1" operator="equal">
      <formula>0</formula>
    </cfRule>
  </conditionalFormatting>
  <conditionalFormatting sqref="A160:A162">
    <cfRule type="cellIs" dxfId="54" priority="11" stopIfTrue="1" operator="equal">
      <formula>0</formula>
    </cfRule>
  </conditionalFormatting>
  <conditionalFormatting sqref="B140:F140 M138:N140 C141:F141 I141:N141 G140:G141 B137:G139 O137:Q141 I138:J140 I137:N137">
    <cfRule type="cellIs" dxfId="53" priority="9" stopIfTrue="1" operator="equal">
      <formula>0</formula>
    </cfRule>
  </conditionalFormatting>
  <conditionalFormatting sqref="J138:L140 L141 I142:I143 M142:M143 B141:B143 F142:G143 H137:H143 G137">
    <cfRule type="cellIs" dxfId="52" priority="10" stopIfTrue="1" operator="equal">
      <formula>0</formula>
    </cfRule>
  </conditionalFormatting>
  <conditionalFormatting sqref="C137:G141 B137:B140 H137:H143 I137:Q141">
    <cfRule type="cellIs" dxfId="51" priority="8" stopIfTrue="1" operator="equal">
      <formula>0</formula>
    </cfRule>
  </conditionalFormatting>
  <conditionalFormatting sqref="N149:P152 G152 J152:M152">
    <cfRule type="cellIs" dxfId="50" priority="6" stopIfTrue="1" operator="equal">
      <formula>0</formula>
    </cfRule>
  </conditionalFormatting>
  <conditionalFormatting sqref="B146:G151 B152:F154 H146:H154 L152 M153:M154 G153:G154 Q149:Q154 N146:Q148 J151:M151 I151:I154 I146:M150">
    <cfRule type="cellIs" dxfId="49" priority="7" stopIfTrue="1" operator="equal">
      <formula>0</formula>
    </cfRule>
  </conditionalFormatting>
  <conditionalFormatting sqref="N149:P152 B152:F154 G152 H152:H154 Q149:Q154 B151:H151 J151:M152 I151:I154 B146:Q148 B149:M150">
    <cfRule type="cellIs" dxfId="48" priority="5" stopIfTrue="1" operator="equal">
      <formula>0</formula>
    </cfRule>
  </conditionalFormatting>
  <conditionalFormatting sqref="I163:L163 N157:P157 B160:G165 I164:I165 M163:N165 G158 I158:N158 C166:G166 I166:N166 B157:B159 H157 J161:Q162 O163:Q166 I160:Q160">
    <cfRule type="cellIs" dxfId="47" priority="3" stopIfTrue="1" operator="equal">
      <formula>0</formula>
    </cfRule>
  </conditionalFormatting>
  <conditionalFormatting sqref="I161:I162 M161:N162 I160:N160 G160:G163 C158:G159 J164:L165 F167:G168 H158:H168 L166 I167:I168 M167:M168 C157:N157 I163:L163 B166:B168 Q157 I158:Q159">
    <cfRule type="cellIs" dxfId="46" priority="4" stopIfTrue="1" operator="equal">
      <formula>0</formula>
    </cfRule>
  </conditionalFormatting>
  <conditionalFormatting sqref="C158:G159 B160:G165 C166:G166 H158:H168 B157:B159 C157:Q157 I158:Q166">
    <cfRule type="cellIs" dxfId="45" priority="2" stopIfTrue="1" operator="equal">
      <formula>0</formula>
    </cfRule>
  </conditionalFormatting>
  <conditionalFormatting sqref="G169:M169">
    <cfRule type="cellIs" dxfId="44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36"/>
  <sheetViews>
    <sheetView view="pageBreakPreview" topLeftCell="A37" zoomScale="75" zoomScaleNormal="77" zoomScaleSheetLayoutView="75" workbookViewId="0">
      <selection activeCell="O223" sqref="O223"/>
    </sheetView>
  </sheetViews>
  <sheetFormatPr defaultRowHeight="12.75" x14ac:dyDescent="0.2"/>
  <cols>
    <col min="1" max="1" width="11.5703125" style="817" customWidth="1"/>
    <col min="2" max="2" width="58" style="817" customWidth="1"/>
    <col min="3" max="3" width="6.7109375" style="817" customWidth="1"/>
    <col min="4" max="4" width="7.28515625" style="817" customWidth="1"/>
    <col min="5" max="5" width="7.7109375" style="817" customWidth="1"/>
    <col min="6" max="6" width="6.7109375" style="817" customWidth="1"/>
    <col min="7" max="7" width="7.7109375" style="817" customWidth="1"/>
    <col min="8" max="13" width="9.140625" style="817" customWidth="1"/>
    <col min="14" max="15" width="9.140625" style="817"/>
    <col min="16" max="16" width="10.7109375" style="817" customWidth="1"/>
    <col min="17" max="17" width="10.28515625" style="817" customWidth="1"/>
  </cols>
  <sheetData>
    <row r="1" spans="1:21" ht="21" thickBot="1" x14ac:dyDescent="0.25">
      <c r="A1" s="2342" t="s">
        <v>297</v>
      </c>
      <c r="B1" s="2343"/>
      <c r="C1" s="2343"/>
      <c r="D1" s="2343"/>
      <c r="E1" s="2343"/>
      <c r="F1" s="2343"/>
      <c r="G1" s="2343"/>
      <c r="H1" s="2343"/>
      <c r="I1" s="2343"/>
      <c r="J1" s="2343"/>
      <c r="K1" s="2343"/>
      <c r="L1" s="2343"/>
      <c r="M1" s="2343"/>
      <c r="N1" s="2343"/>
      <c r="O1" s="2343"/>
      <c r="P1" s="2343"/>
      <c r="Q1" s="2344"/>
      <c r="R1" s="20"/>
      <c r="S1" s="20"/>
      <c r="T1" s="20"/>
    </row>
    <row r="2" spans="1:21" ht="36" customHeight="1" thickBot="1" x14ac:dyDescent="0.25">
      <c r="A2" s="2345" t="s">
        <v>33</v>
      </c>
      <c r="B2" s="2348" t="s">
        <v>34</v>
      </c>
      <c r="C2" s="2351" t="s">
        <v>35</v>
      </c>
      <c r="D2" s="2352"/>
      <c r="E2" s="2353"/>
      <c r="F2" s="2354"/>
      <c r="G2" s="2359" t="s">
        <v>281</v>
      </c>
      <c r="H2" s="2362" t="s">
        <v>36</v>
      </c>
      <c r="I2" s="2363"/>
      <c r="J2" s="2363"/>
      <c r="K2" s="2363"/>
      <c r="L2" s="2363"/>
      <c r="M2" s="2364"/>
      <c r="N2" s="2319" t="s">
        <v>37</v>
      </c>
      <c r="O2" s="2319"/>
      <c r="P2" s="2319"/>
      <c r="Q2" s="2365"/>
      <c r="R2" s="20"/>
      <c r="S2" s="20"/>
      <c r="T2" s="20"/>
    </row>
    <row r="3" spans="1:21" ht="15.75" x14ac:dyDescent="0.2">
      <c r="A3" s="2346"/>
      <c r="B3" s="2349"/>
      <c r="C3" s="2355"/>
      <c r="D3" s="2356"/>
      <c r="E3" s="2357"/>
      <c r="F3" s="2358"/>
      <c r="G3" s="2360"/>
      <c r="H3" s="2366" t="s">
        <v>38</v>
      </c>
      <c r="I3" s="2369" t="s">
        <v>39</v>
      </c>
      <c r="J3" s="2369"/>
      <c r="K3" s="2369"/>
      <c r="L3" s="2369"/>
      <c r="M3" s="2370" t="s">
        <v>40</v>
      </c>
      <c r="N3" s="2318" t="s">
        <v>41</v>
      </c>
      <c r="O3" s="2319"/>
      <c r="P3" s="2320"/>
      <c r="Q3" s="2327" t="s">
        <v>78</v>
      </c>
      <c r="R3" s="20"/>
      <c r="S3" s="20"/>
      <c r="T3" s="20"/>
    </row>
    <row r="4" spans="1:21" ht="15.75" x14ac:dyDescent="0.2">
      <c r="A4" s="2346"/>
      <c r="B4" s="2349"/>
      <c r="C4" s="2355"/>
      <c r="D4" s="2356"/>
      <c r="E4" s="2357"/>
      <c r="F4" s="2358"/>
      <c r="G4" s="2360"/>
      <c r="H4" s="2367"/>
      <c r="I4" s="2330" t="s">
        <v>42</v>
      </c>
      <c r="J4" s="2333" t="s">
        <v>43</v>
      </c>
      <c r="K4" s="2334"/>
      <c r="L4" s="2334"/>
      <c r="M4" s="2371"/>
      <c r="N4" s="2321"/>
      <c r="O4" s="2322"/>
      <c r="P4" s="2323"/>
      <c r="Q4" s="2328"/>
      <c r="R4" s="20"/>
      <c r="S4" s="20"/>
      <c r="T4" s="20"/>
    </row>
    <row r="5" spans="1:21" ht="15.75" x14ac:dyDescent="0.2">
      <c r="A5" s="2346"/>
      <c r="B5" s="2349"/>
      <c r="C5" s="2335" t="s">
        <v>229</v>
      </c>
      <c r="D5" s="2337" t="s">
        <v>230</v>
      </c>
      <c r="E5" s="2339" t="s">
        <v>44</v>
      </c>
      <c r="F5" s="2340"/>
      <c r="G5" s="2360"/>
      <c r="H5" s="2367"/>
      <c r="I5" s="2331"/>
      <c r="J5" s="2330" t="s">
        <v>45</v>
      </c>
      <c r="K5" s="2330" t="s">
        <v>46</v>
      </c>
      <c r="L5" s="2330" t="s">
        <v>47</v>
      </c>
      <c r="M5" s="2371"/>
      <c r="N5" s="2324"/>
      <c r="O5" s="2325"/>
      <c r="P5" s="2326"/>
      <c r="Q5" s="2329"/>
      <c r="R5" s="20"/>
      <c r="S5" s="20"/>
      <c r="T5" s="20"/>
    </row>
    <row r="6" spans="1:21" ht="16.5" thickBot="1" x14ac:dyDescent="0.25">
      <c r="A6" s="2346"/>
      <c r="B6" s="2349"/>
      <c r="C6" s="2335"/>
      <c r="D6" s="2337"/>
      <c r="E6" s="2339"/>
      <c r="F6" s="2340"/>
      <c r="G6" s="2360"/>
      <c r="H6" s="2367"/>
      <c r="I6" s="2331"/>
      <c r="J6" s="2330"/>
      <c r="K6" s="2330"/>
      <c r="L6" s="2330"/>
      <c r="M6" s="2371"/>
      <c r="N6" s="848">
        <v>1</v>
      </c>
      <c r="O6" s="849">
        <v>2</v>
      </c>
      <c r="P6" s="850">
        <v>3</v>
      </c>
      <c r="Q6" s="851">
        <v>4</v>
      </c>
      <c r="R6" s="20"/>
      <c r="S6" s="20"/>
      <c r="T6" s="20"/>
    </row>
    <row r="7" spans="1:21" ht="18" customHeight="1" thickBot="1" x14ac:dyDescent="0.25">
      <c r="A7" s="2346"/>
      <c r="B7" s="2349"/>
      <c r="C7" s="2335"/>
      <c r="D7" s="2337"/>
      <c r="E7" s="2373" t="s">
        <v>48</v>
      </c>
      <c r="F7" s="2375" t="s">
        <v>49</v>
      </c>
      <c r="G7" s="2360"/>
      <c r="H7" s="2367"/>
      <c r="I7" s="2331"/>
      <c r="J7" s="2330"/>
      <c r="K7" s="2330"/>
      <c r="L7" s="2330"/>
      <c r="M7" s="2371"/>
      <c r="N7" s="2322" t="s">
        <v>50</v>
      </c>
      <c r="O7" s="2322"/>
      <c r="P7" s="2322"/>
      <c r="Q7" s="2323"/>
      <c r="R7" s="20"/>
      <c r="S7" s="20"/>
      <c r="T7" s="20"/>
    </row>
    <row r="8" spans="1:21" ht="46.5" customHeight="1" thickBot="1" x14ac:dyDescent="0.25">
      <c r="A8" s="2347"/>
      <c r="B8" s="2350"/>
      <c r="C8" s="2336"/>
      <c r="D8" s="2338"/>
      <c r="E8" s="2374"/>
      <c r="F8" s="2376"/>
      <c r="G8" s="2361"/>
      <c r="H8" s="2368"/>
      <c r="I8" s="2332"/>
      <c r="J8" s="2341"/>
      <c r="K8" s="2341"/>
      <c r="L8" s="2341"/>
      <c r="M8" s="2372"/>
      <c r="N8" s="852">
        <v>15</v>
      </c>
      <c r="O8" s="853">
        <v>9</v>
      </c>
      <c r="P8" s="854">
        <v>9</v>
      </c>
      <c r="Q8" s="855">
        <v>18</v>
      </c>
      <c r="R8" s="20"/>
      <c r="S8" s="20"/>
      <c r="T8" s="20"/>
    </row>
    <row r="9" spans="1:21" ht="19.5" customHeight="1" thickBot="1" x14ac:dyDescent="0.25">
      <c r="A9" s="856">
        <v>1</v>
      </c>
      <c r="B9" s="857">
        <v>2</v>
      </c>
      <c r="C9" s="858">
        <v>3</v>
      </c>
      <c r="D9" s="859">
        <v>4</v>
      </c>
      <c r="E9" s="859">
        <v>5</v>
      </c>
      <c r="F9" s="860">
        <v>6</v>
      </c>
      <c r="G9" s="861">
        <v>7</v>
      </c>
      <c r="H9" s="858">
        <v>8</v>
      </c>
      <c r="I9" s="859">
        <v>9</v>
      </c>
      <c r="J9" s="859">
        <v>10</v>
      </c>
      <c r="K9" s="859">
        <v>11</v>
      </c>
      <c r="L9" s="859">
        <v>12</v>
      </c>
      <c r="M9" s="860">
        <v>13</v>
      </c>
      <c r="N9" s="858">
        <v>14</v>
      </c>
      <c r="O9" s="859">
        <v>15</v>
      </c>
      <c r="P9" s="860">
        <v>16</v>
      </c>
      <c r="Q9" s="862">
        <v>17</v>
      </c>
      <c r="R9" s="20"/>
      <c r="S9" s="20"/>
      <c r="T9" s="20"/>
    </row>
    <row r="10" spans="1:21" ht="19.5" thickBot="1" x14ac:dyDescent="0.25">
      <c r="A10" s="2277" t="s">
        <v>231</v>
      </c>
      <c r="B10" s="2251"/>
      <c r="C10" s="2251"/>
      <c r="D10" s="2251"/>
      <c r="E10" s="2251"/>
      <c r="F10" s="2251"/>
      <c r="G10" s="2251"/>
      <c r="H10" s="2251"/>
      <c r="I10" s="2251"/>
      <c r="J10" s="2251"/>
      <c r="K10" s="2251"/>
      <c r="L10" s="2251"/>
      <c r="M10" s="2251"/>
      <c r="N10" s="2251"/>
      <c r="O10" s="2251"/>
      <c r="P10" s="2251"/>
      <c r="Q10" s="2300"/>
      <c r="R10" s="21"/>
      <c r="S10" s="21"/>
      <c r="T10" s="21"/>
      <c r="U10" s="25"/>
    </row>
    <row r="11" spans="1:21" ht="19.5" thickBot="1" x14ac:dyDescent="0.25">
      <c r="A11" s="2301" t="s">
        <v>280</v>
      </c>
      <c r="B11" s="2250"/>
      <c r="C11" s="2250"/>
      <c r="D11" s="2250"/>
      <c r="E11" s="2250"/>
      <c r="F11" s="2250"/>
      <c r="G11" s="2250"/>
      <c r="H11" s="2250"/>
      <c r="I11" s="2250"/>
      <c r="J11" s="2250"/>
      <c r="K11" s="2250"/>
      <c r="L11" s="2250"/>
      <c r="M11" s="2250"/>
      <c r="N11" s="2250"/>
      <c r="O11" s="2250"/>
      <c r="P11" s="2250"/>
      <c r="Q11" s="2252"/>
      <c r="R11" s="21"/>
      <c r="S11" s="21"/>
      <c r="T11" s="21"/>
      <c r="U11" s="25"/>
    </row>
    <row r="12" spans="1:21" ht="19.5" thickBot="1" x14ac:dyDescent="0.25">
      <c r="A12" s="2315" t="s">
        <v>57</v>
      </c>
      <c r="B12" s="2316"/>
      <c r="C12" s="2316"/>
      <c r="D12" s="2316"/>
      <c r="E12" s="2316"/>
      <c r="F12" s="2316"/>
      <c r="G12" s="2316"/>
      <c r="H12" s="2316"/>
      <c r="I12" s="2316"/>
      <c r="J12" s="2316"/>
      <c r="K12" s="2316"/>
      <c r="L12" s="2316"/>
      <c r="M12" s="2316"/>
      <c r="N12" s="2316"/>
      <c r="O12" s="2316"/>
      <c r="P12" s="2316"/>
      <c r="Q12" s="2317"/>
      <c r="R12" s="21"/>
      <c r="S12" s="21"/>
      <c r="T12" s="21"/>
      <c r="U12" s="25"/>
    </row>
    <row r="13" spans="1:21" ht="18.75" x14ac:dyDescent="0.2">
      <c r="A13" s="863" t="s">
        <v>79</v>
      </c>
      <c r="B13" s="864" t="s">
        <v>58</v>
      </c>
      <c r="C13" s="202"/>
      <c r="D13" s="865"/>
      <c r="E13" s="865"/>
      <c r="F13" s="866"/>
      <c r="G13" s="867">
        <f>G14+G15+G16</f>
        <v>6.5</v>
      </c>
      <c r="H13" s="868">
        <f>H14+H15+H16</f>
        <v>195</v>
      </c>
      <c r="I13" s="869">
        <f>I14+I15+I16</f>
        <v>70</v>
      </c>
      <c r="J13" s="869"/>
      <c r="K13" s="869"/>
      <c r="L13" s="869">
        <f>L14+L15+L16</f>
        <v>70</v>
      </c>
      <c r="M13" s="869">
        <f>M14+M15+M16</f>
        <v>125</v>
      </c>
      <c r="N13" s="870"/>
      <c r="O13" s="871"/>
      <c r="P13" s="872"/>
      <c r="Q13" s="873"/>
      <c r="R13" s="21"/>
      <c r="S13" s="21"/>
      <c r="T13" s="21"/>
      <c r="U13" s="25"/>
    </row>
    <row r="14" spans="1:21" ht="18.75" x14ac:dyDescent="0.2">
      <c r="A14" s="874" t="s">
        <v>80</v>
      </c>
      <c r="B14" s="875" t="s">
        <v>58</v>
      </c>
      <c r="C14" s="167"/>
      <c r="D14" s="836">
        <v>1</v>
      </c>
      <c r="E14" s="876"/>
      <c r="F14" s="877"/>
      <c r="G14" s="878">
        <v>2.5</v>
      </c>
      <c r="H14" s="879">
        <f>G14*30</f>
        <v>75</v>
      </c>
      <c r="I14" s="880">
        <f>J14+K14+L14</f>
        <v>30</v>
      </c>
      <c r="J14" s="881"/>
      <c r="K14" s="881"/>
      <c r="L14" s="881">
        <v>30</v>
      </c>
      <c r="M14" s="882">
        <f>H14-I14</f>
        <v>45</v>
      </c>
      <c r="N14" s="883">
        <v>2</v>
      </c>
      <c r="O14" s="836"/>
      <c r="P14" s="882"/>
      <c r="Q14" s="884"/>
      <c r="R14" s="21"/>
      <c r="S14" s="21"/>
      <c r="T14" s="21"/>
      <c r="U14" s="25"/>
    </row>
    <row r="15" spans="1:21" ht="18.75" x14ac:dyDescent="0.2">
      <c r="A15" s="874" t="s">
        <v>81</v>
      </c>
      <c r="B15" s="875" t="s">
        <v>58</v>
      </c>
      <c r="C15" s="167"/>
      <c r="D15" s="876"/>
      <c r="E15" s="876"/>
      <c r="F15" s="877"/>
      <c r="G15" s="885">
        <v>2</v>
      </c>
      <c r="H15" s="879">
        <f>G15*30</f>
        <v>60</v>
      </c>
      <c r="I15" s="880">
        <f>J15+K15+L15</f>
        <v>20</v>
      </c>
      <c r="J15" s="886"/>
      <c r="K15" s="886"/>
      <c r="L15" s="886">
        <v>20</v>
      </c>
      <c r="M15" s="882">
        <f>H15-I15</f>
        <v>40</v>
      </c>
      <c r="N15" s="883"/>
      <c r="O15" s="836">
        <v>2</v>
      </c>
      <c r="P15" s="882"/>
      <c r="Q15" s="884"/>
      <c r="R15" s="21"/>
      <c r="S15" s="21"/>
      <c r="T15" s="21"/>
      <c r="U15" s="25"/>
    </row>
    <row r="16" spans="1:21" ht="19.5" thickBot="1" x14ac:dyDescent="0.25">
      <c r="A16" s="887" t="s">
        <v>82</v>
      </c>
      <c r="B16" s="888" t="s">
        <v>58</v>
      </c>
      <c r="C16" s="181">
        <v>3</v>
      </c>
      <c r="D16" s="889"/>
      <c r="E16" s="889"/>
      <c r="F16" s="890"/>
      <c r="G16" s="891">
        <v>2</v>
      </c>
      <c r="H16" s="892">
        <f>G16*30</f>
        <v>60</v>
      </c>
      <c r="I16" s="880">
        <f>J16+K16+L16</f>
        <v>20</v>
      </c>
      <c r="J16" s="893"/>
      <c r="K16" s="893"/>
      <c r="L16" s="893">
        <v>20</v>
      </c>
      <c r="M16" s="894">
        <f>H16-I16</f>
        <v>40</v>
      </c>
      <c r="N16" s="895"/>
      <c r="O16" s="896"/>
      <c r="P16" s="894">
        <v>2</v>
      </c>
      <c r="Q16" s="897"/>
      <c r="R16" s="21"/>
      <c r="S16" s="21"/>
      <c r="T16" s="21"/>
      <c r="U16" s="25"/>
    </row>
    <row r="17" spans="1:21" ht="19.5" thickBot="1" x14ac:dyDescent="0.25">
      <c r="A17" s="2231" t="s">
        <v>232</v>
      </c>
      <c r="B17" s="2265"/>
      <c r="C17" s="898"/>
      <c r="D17" s="899"/>
      <c r="E17" s="899"/>
      <c r="F17" s="900"/>
      <c r="G17" s="901">
        <f t="shared" ref="G17:M17" si="0">G13</f>
        <v>6.5</v>
      </c>
      <c r="H17" s="902">
        <f t="shared" si="0"/>
        <v>195</v>
      </c>
      <c r="I17" s="903">
        <f t="shared" si="0"/>
        <v>70</v>
      </c>
      <c r="J17" s="903"/>
      <c r="K17" s="903"/>
      <c r="L17" s="903">
        <f t="shared" si="0"/>
        <v>70</v>
      </c>
      <c r="M17" s="904">
        <f t="shared" si="0"/>
        <v>125</v>
      </c>
      <c r="N17" s="905">
        <f>SUM(N13:N16)</f>
        <v>2</v>
      </c>
      <c r="O17" s="906">
        <f>SUM(O13:O16)</f>
        <v>2</v>
      </c>
      <c r="P17" s="907">
        <f>SUM(P13:P16)</f>
        <v>2</v>
      </c>
      <c r="Q17" s="908"/>
      <c r="R17" s="21"/>
      <c r="S17" s="428"/>
      <c r="T17" s="21"/>
      <c r="U17" s="25"/>
    </row>
    <row r="18" spans="1:21" ht="19.5" thickBot="1" x14ac:dyDescent="0.3">
      <c r="A18" s="2306" t="s">
        <v>59</v>
      </c>
      <c r="B18" s="2307"/>
      <c r="C18" s="2307"/>
      <c r="D18" s="2307"/>
      <c r="E18" s="2307"/>
      <c r="F18" s="2307"/>
      <c r="G18" s="2307"/>
      <c r="H18" s="2307"/>
      <c r="I18" s="2307"/>
      <c r="J18" s="2307"/>
      <c r="K18" s="2307"/>
      <c r="L18" s="2307"/>
      <c r="M18" s="2307"/>
      <c r="N18" s="2307"/>
      <c r="O18" s="2307"/>
      <c r="P18" s="2307"/>
      <c r="Q18" s="2308"/>
      <c r="R18" s="21"/>
      <c r="S18" s="428"/>
      <c r="T18" s="21"/>
      <c r="U18" s="25"/>
    </row>
    <row r="19" spans="1:21" ht="18.75" x14ac:dyDescent="0.25">
      <c r="A19" s="863" t="s">
        <v>118</v>
      </c>
      <c r="B19" s="909" t="s">
        <v>114</v>
      </c>
      <c r="C19" s="910"/>
      <c r="D19" s="203">
        <v>1</v>
      </c>
      <c r="E19" s="911"/>
      <c r="F19" s="912"/>
      <c r="G19" s="867">
        <v>2.5</v>
      </c>
      <c r="H19" s="913">
        <f>G19*30</f>
        <v>75</v>
      </c>
      <c r="I19" s="914">
        <f>J19+K19+L19</f>
        <v>30</v>
      </c>
      <c r="J19" s="914">
        <v>20</v>
      </c>
      <c r="K19" s="914"/>
      <c r="L19" s="914">
        <v>10</v>
      </c>
      <c r="M19" s="915">
        <f>H19-I19</f>
        <v>45</v>
      </c>
      <c r="N19" s="916">
        <v>2</v>
      </c>
      <c r="O19" s="203"/>
      <c r="P19" s="917"/>
      <c r="Q19" s="918"/>
      <c r="R19" s="21"/>
      <c r="S19" s="21"/>
      <c r="T19" s="21"/>
      <c r="U19" s="25"/>
    </row>
    <row r="20" spans="1:21" ht="18.75" x14ac:dyDescent="0.2">
      <c r="A20" s="874" t="s">
        <v>117</v>
      </c>
      <c r="B20" s="875" t="s">
        <v>60</v>
      </c>
      <c r="C20" s="167"/>
      <c r="D20" s="86">
        <v>2</v>
      </c>
      <c r="E20" s="86"/>
      <c r="F20" s="73"/>
      <c r="G20" s="919">
        <v>2</v>
      </c>
      <c r="H20" s="920">
        <f>G20*30</f>
        <v>60</v>
      </c>
      <c r="I20" s="921">
        <f>J20+K20+L20</f>
        <v>20</v>
      </c>
      <c r="J20" s="921">
        <v>14</v>
      </c>
      <c r="K20" s="921"/>
      <c r="L20" s="837">
        <v>6</v>
      </c>
      <c r="M20" s="922">
        <f>H20-I20</f>
        <v>40</v>
      </c>
      <c r="N20" s="167"/>
      <c r="O20" s="86">
        <v>2</v>
      </c>
      <c r="P20" s="169"/>
      <c r="Q20" s="923"/>
      <c r="R20" s="21"/>
      <c r="S20" s="21"/>
      <c r="T20" s="21"/>
      <c r="U20" s="25"/>
    </row>
    <row r="21" spans="1:21" ht="19.5" customHeight="1" thickBot="1" x14ac:dyDescent="0.25">
      <c r="A21" s="887" t="s">
        <v>119</v>
      </c>
      <c r="B21" s="888" t="s">
        <v>61</v>
      </c>
      <c r="C21" s="181"/>
      <c r="D21" s="79">
        <v>3</v>
      </c>
      <c r="E21" s="79"/>
      <c r="F21" s="924"/>
      <c r="G21" s="925">
        <v>2</v>
      </c>
      <c r="H21" s="355">
        <f>G21*30</f>
        <v>60</v>
      </c>
      <c r="I21" s="926">
        <f>J21+K21+L21</f>
        <v>20</v>
      </c>
      <c r="J21" s="927">
        <v>20</v>
      </c>
      <c r="K21" s="927"/>
      <c r="L21" s="927"/>
      <c r="M21" s="928">
        <f>H21-I21</f>
        <v>40</v>
      </c>
      <c r="N21" s="929"/>
      <c r="O21" s="930"/>
      <c r="P21" s="931">
        <v>2</v>
      </c>
      <c r="Q21" s="932"/>
      <c r="R21" s="21"/>
      <c r="S21" s="21"/>
      <c r="T21" s="21"/>
      <c r="U21" s="25"/>
    </row>
    <row r="22" spans="1:21" ht="19.5" thickBot="1" x14ac:dyDescent="0.25">
      <c r="A22" s="2231" t="s">
        <v>233</v>
      </c>
      <c r="B22" s="2265"/>
      <c r="C22" s="933"/>
      <c r="D22" s="934"/>
      <c r="E22" s="934"/>
      <c r="F22" s="935"/>
      <c r="G22" s="936">
        <f>G19+G20+G21</f>
        <v>6.5</v>
      </c>
      <c r="H22" s="937">
        <f>H19+H20+H21</f>
        <v>195</v>
      </c>
      <c r="I22" s="938">
        <f>I19+I20+I21</f>
        <v>70</v>
      </c>
      <c r="J22" s="938">
        <f>J19+J20+J21</f>
        <v>54</v>
      </c>
      <c r="K22" s="938"/>
      <c r="L22" s="938">
        <f>L19+L20+L21</f>
        <v>16</v>
      </c>
      <c r="M22" s="938">
        <f>M19+M20+M21</f>
        <v>125</v>
      </c>
      <c r="N22" s="937">
        <f>SUM(N19:N21)</f>
        <v>2</v>
      </c>
      <c r="O22" s="938">
        <f>SUM(O19:O21)</f>
        <v>2</v>
      </c>
      <c r="P22" s="939">
        <f>SUM(P19:P21)</f>
        <v>2</v>
      </c>
      <c r="Q22" s="940"/>
      <c r="R22" s="21"/>
      <c r="S22" s="21"/>
      <c r="T22" s="21"/>
      <c r="U22" s="25"/>
    </row>
    <row r="23" spans="1:21" ht="19.5" thickBot="1" x14ac:dyDescent="0.25">
      <c r="A23" s="941" t="s">
        <v>120</v>
      </c>
      <c r="B23" s="942" t="s">
        <v>62</v>
      </c>
      <c r="C23" s="898"/>
      <c r="D23" s="899" t="s">
        <v>282</v>
      </c>
      <c r="E23" s="899"/>
      <c r="F23" s="900"/>
      <c r="G23" s="943"/>
      <c r="H23" s="898"/>
      <c r="I23" s="944">
        <f>J23+K23+L23</f>
        <v>0</v>
      </c>
      <c r="J23" s="945"/>
      <c r="K23" s="945"/>
      <c r="L23" s="945"/>
      <c r="M23" s="946"/>
      <c r="N23" s="947" t="s">
        <v>63</v>
      </c>
      <c r="O23" s="948" t="s">
        <v>63</v>
      </c>
      <c r="P23" s="949" t="s">
        <v>63</v>
      </c>
      <c r="Q23" s="950"/>
      <c r="R23" s="21"/>
      <c r="S23" s="21"/>
      <c r="T23" s="21"/>
      <c r="U23" s="25"/>
    </row>
    <row r="24" spans="1:21" ht="19.5" thickBot="1" x14ac:dyDescent="0.25">
      <c r="A24" s="2309" t="s">
        <v>277</v>
      </c>
      <c r="B24" s="2310"/>
      <c r="C24" s="2310"/>
      <c r="D24" s="2310"/>
      <c r="E24" s="2310"/>
      <c r="F24" s="2310"/>
      <c r="G24" s="2310"/>
      <c r="H24" s="2310"/>
      <c r="I24" s="2310"/>
      <c r="J24" s="2310"/>
      <c r="K24" s="2310"/>
      <c r="L24" s="2310"/>
      <c r="M24" s="2310"/>
      <c r="N24" s="2310"/>
      <c r="O24" s="2310"/>
      <c r="P24" s="2310"/>
      <c r="Q24" s="2311"/>
      <c r="R24" s="21"/>
      <c r="S24" s="21"/>
      <c r="T24" s="21"/>
      <c r="U24" s="25"/>
    </row>
    <row r="25" spans="1:21" ht="19.5" thickBot="1" x14ac:dyDescent="0.25">
      <c r="A25" s="2312" t="s">
        <v>234</v>
      </c>
      <c r="B25" s="2313"/>
      <c r="C25" s="2313"/>
      <c r="D25" s="2313"/>
      <c r="E25" s="2313"/>
      <c r="F25" s="2313"/>
      <c r="G25" s="2313"/>
      <c r="H25" s="2313"/>
      <c r="I25" s="2313"/>
      <c r="J25" s="2313"/>
      <c r="K25" s="2313"/>
      <c r="L25" s="2313"/>
      <c r="M25" s="2313"/>
      <c r="N25" s="2313"/>
      <c r="O25" s="2313"/>
      <c r="P25" s="2313"/>
      <c r="Q25" s="2314"/>
      <c r="R25" s="21"/>
      <c r="S25" s="21"/>
      <c r="T25" s="21"/>
    </row>
    <row r="26" spans="1:21" ht="17.25" customHeight="1" x14ac:dyDescent="0.25">
      <c r="A26" s="951" t="s">
        <v>75</v>
      </c>
      <c r="B26" s="952" t="s">
        <v>51</v>
      </c>
      <c r="C26" s="167"/>
      <c r="D26" s="836">
        <v>2</v>
      </c>
      <c r="E26" s="876"/>
      <c r="F26" s="877"/>
      <c r="G26" s="953">
        <v>1</v>
      </c>
      <c r="H26" s="954">
        <f>G26*30</f>
        <v>30</v>
      </c>
      <c r="I26" s="955">
        <v>14</v>
      </c>
      <c r="J26" s="955">
        <v>10</v>
      </c>
      <c r="K26" s="955"/>
      <c r="L26" s="955">
        <v>4</v>
      </c>
      <c r="M26" s="956">
        <f>H26-I26</f>
        <v>16</v>
      </c>
      <c r="N26" s="957"/>
      <c r="O26" s="958">
        <v>1.5</v>
      </c>
      <c r="P26" s="169"/>
      <c r="Q26" s="959"/>
      <c r="R26" s="21"/>
      <c r="S26" s="21"/>
      <c r="T26" s="21"/>
    </row>
    <row r="27" spans="1:21" ht="18.75" customHeight="1" x14ac:dyDescent="0.2">
      <c r="A27" s="951" t="s">
        <v>52</v>
      </c>
      <c r="B27" s="960" t="s">
        <v>54</v>
      </c>
      <c r="C27" s="961"/>
      <c r="D27" s="837"/>
      <c r="E27" s="837"/>
      <c r="F27" s="962"/>
      <c r="G27" s="919">
        <f>G28+G29</f>
        <v>3</v>
      </c>
      <c r="H27" s="205">
        <f>H28+H29</f>
        <v>90</v>
      </c>
      <c r="I27" s="802">
        <f>I28+I29</f>
        <v>30</v>
      </c>
      <c r="J27" s="802">
        <f>J28+J29</f>
        <v>20</v>
      </c>
      <c r="K27" s="802"/>
      <c r="L27" s="802">
        <f>L28+L29</f>
        <v>10</v>
      </c>
      <c r="M27" s="963">
        <f>M28+M29</f>
        <v>60</v>
      </c>
      <c r="N27" s="883"/>
      <c r="O27" s="964"/>
      <c r="P27" s="965"/>
      <c r="Q27" s="966"/>
      <c r="R27" s="21"/>
      <c r="S27" s="21"/>
      <c r="T27" s="21"/>
    </row>
    <row r="28" spans="1:21" ht="18.75" customHeight="1" x14ac:dyDescent="0.2">
      <c r="A28" s="951" t="s">
        <v>76</v>
      </c>
      <c r="B28" s="960" t="s">
        <v>55</v>
      </c>
      <c r="C28" s="883">
        <v>1</v>
      </c>
      <c r="D28" s="836"/>
      <c r="E28" s="836"/>
      <c r="F28" s="73"/>
      <c r="G28" s="967">
        <v>1.5</v>
      </c>
      <c r="H28" s="968">
        <f>G28*30</f>
        <v>45</v>
      </c>
      <c r="I28" s="880">
        <f>J28+K28+L28</f>
        <v>15</v>
      </c>
      <c r="J28" s="836">
        <v>15</v>
      </c>
      <c r="K28" s="836"/>
      <c r="L28" s="836"/>
      <c r="M28" s="969">
        <f>H28-I28</f>
        <v>30</v>
      </c>
      <c r="N28" s="883">
        <v>1</v>
      </c>
      <c r="O28" s="964"/>
      <c r="P28" s="965"/>
      <c r="Q28" s="966"/>
      <c r="R28" s="21"/>
      <c r="S28" s="21"/>
      <c r="T28" s="21"/>
    </row>
    <row r="29" spans="1:21" ht="18.75" customHeight="1" thickBot="1" x14ac:dyDescent="0.25">
      <c r="A29" s="951" t="s">
        <v>77</v>
      </c>
      <c r="B29" s="960" t="s">
        <v>56</v>
      </c>
      <c r="C29" s="883"/>
      <c r="D29" s="836">
        <v>1</v>
      </c>
      <c r="E29" s="836"/>
      <c r="F29" s="970"/>
      <c r="G29" s="878">
        <v>1.5</v>
      </c>
      <c r="H29" s="968">
        <f>G29*30</f>
        <v>45</v>
      </c>
      <c r="I29" s="880">
        <f>J29+K29+L29</f>
        <v>15</v>
      </c>
      <c r="J29" s="836">
        <v>5</v>
      </c>
      <c r="K29" s="836"/>
      <c r="L29" s="836">
        <v>10</v>
      </c>
      <c r="M29" s="969">
        <f>H29-I29</f>
        <v>30</v>
      </c>
      <c r="N29" s="895">
        <v>1</v>
      </c>
      <c r="O29" s="971"/>
      <c r="P29" s="972"/>
      <c r="Q29" s="973"/>
      <c r="R29" s="21"/>
      <c r="S29" s="21"/>
      <c r="T29" s="21"/>
    </row>
    <row r="30" spans="1:21" ht="19.5" thickBot="1" x14ac:dyDescent="0.25">
      <c r="A30" s="2304" t="s">
        <v>235</v>
      </c>
      <c r="B30" s="2305"/>
      <c r="C30" s="974"/>
      <c r="D30" s="975"/>
      <c r="E30" s="975"/>
      <c r="F30" s="976"/>
      <c r="G30" s="977">
        <f>G26+G27</f>
        <v>4</v>
      </c>
      <c r="H30" s="978">
        <f>H26+H27</f>
        <v>120</v>
      </c>
      <c r="I30" s="979">
        <f>I26+I27</f>
        <v>44</v>
      </c>
      <c r="J30" s="979">
        <f>J26+J27</f>
        <v>30</v>
      </c>
      <c r="K30" s="979"/>
      <c r="L30" s="979">
        <f>L26+L27</f>
        <v>14</v>
      </c>
      <c r="M30" s="980">
        <f>M26+M27</f>
        <v>76</v>
      </c>
      <c r="N30" s="978">
        <f>SUM(N26:N29)</f>
        <v>2</v>
      </c>
      <c r="O30" s="981">
        <f>SUM(O26:O29)</f>
        <v>1.5</v>
      </c>
      <c r="P30" s="854">
        <f>SUM(P26:P29)</f>
        <v>0</v>
      </c>
      <c r="Q30" s="982"/>
      <c r="R30" s="21"/>
      <c r="S30" s="21"/>
      <c r="T30" s="21"/>
    </row>
    <row r="31" spans="1:21" s="119" customFormat="1" ht="39" customHeight="1" thickBot="1" x14ac:dyDescent="0.25">
      <c r="A31" s="2297" t="s">
        <v>283</v>
      </c>
      <c r="B31" s="2298"/>
      <c r="C31" s="983"/>
      <c r="D31" s="975"/>
      <c r="E31" s="975"/>
      <c r="F31" s="976"/>
      <c r="G31" s="977">
        <f>G17+G30</f>
        <v>10.5</v>
      </c>
      <c r="H31" s="978">
        <f t="shared" ref="H31:P31" si="1">H17+H30</f>
        <v>315</v>
      </c>
      <c r="I31" s="979">
        <f t="shared" si="1"/>
        <v>114</v>
      </c>
      <c r="J31" s="979">
        <f t="shared" si="1"/>
        <v>30</v>
      </c>
      <c r="K31" s="979"/>
      <c r="L31" s="979">
        <f t="shared" si="1"/>
        <v>84</v>
      </c>
      <c r="M31" s="980">
        <f t="shared" si="1"/>
        <v>201</v>
      </c>
      <c r="N31" s="978">
        <f t="shared" si="1"/>
        <v>4</v>
      </c>
      <c r="O31" s="984">
        <f t="shared" si="1"/>
        <v>3.5</v>
      </c>
      <c r="P31" s="980">
        <f t="shared" si="1"/>
        <v>2</v>
      </c>
      <c r="Q31" s="985"/>
      <c r="R31" s="118"/>
      <c r="S31" s="118"/>
      <c r="T31" s="118"/>
    </row>
    <row r="32" spans="1:21" s="119" customFormat="1" ht="39" customHeight="1" thickBot="1" x14ac:dyDescent="0.25">
      <c r="A32" s="2297" t="s">
        <v>284</v>
      </c>
      <c r="B32" s="2298"/>
      <c r="C32" s="986"/>
      <c r="D32" s="986"/>
      <c r="E32" s="986"/>
      <c r="F32" s="987"/>
      <c r="G32" s="977">
        <f>G22+G30</f>
        <v>10.5</v>
      </c>
      <c r="H32" s="978">
        <f t="shared" ref="H32:P32" si="2">H22+H30</f>
        <v>315</v>
      </c>
      <c r="I32" s="979">
        <f t="shared" si="2"/>
        <v>114</v>
      </c>
      <c r="J32" s="979">
        <f t="shared" si="2"/>
        <v>84</v>
      </c>
      <c r="K32" s="979"/>
      <c r="L32" s="979">
        <f t="shared" si="2"/>
        <v>30</v>
      </c>
      <c r="M32" s="980">
        <f t="shared" si="2"/>
        <v>201</v>
      </c>
      <c r="N32" s="988">
        <f t="shared" si="2"/>
        <v>4</v>
      </c>
      <c r="O32" s="981">
        <f t="shared" si="2"/>
        <v>3.5</v>
      </c>
      <c r="P32" s="980">
        <f t="shared" si="2"/>
        <v>2</v>
      </c>
      <c r="Q32" s="985"/>
      <c r="R32" s="118"/>
      <c r="S32" s="118"/>
      <c r="T32" s="118"/>
    </row>
    <row r="33" spans="1:20" ht="20.25" customHeight="1" thickBot="1" x14ac:dyDescent="0.25">
      <c r="A33" s="2277" t="s">
        <v>236</v>
      </c>
      <c r="B33" s="2251"/>
      <c r="C33" s="2251"/>
      <c r="D33" s="2251"/>
      <c r="E33" s="2251"/>
      <c r="F33" s="2251"/>
      <c r="G33" s="2299"/>
      <c r="H33" s="2299"/>
      <c r="I33" s="2299"/>
      <c r="J33" s="2299"/>
      <c r="K33" s="2299"/>
      <c r="L33" s="2299"/>
      <c r="M33" s="2299"/>
      <c r="N33" s="2299"/>
      <c r="O33" s="2299"/>
      <c r="P33" s="2299"/>
      <c r="Q33" s="2300"/>
      <c r="R33" s="21"/>
      <c r="S33" s="21"/>
      <c r="T33" s="21"/>
    </row>
    <row r="34" spans="1:20" ht="20.25" customHeight="1" thickBot="1" x14ac:dyDescent="0.25">
      <c r="A34" s="2301" t="s">
        <v>237</v>
      </c>
      <c r="B34" s="2302"/>
      <c r="C34" s="2302"/>
      <c r="D34" s="2302"/>
      <c r="E34" s="2302"/>
      <c r="F34" s="2302"/>
      <c r="G34" s="2302"/>
      <c r="H34" s="2302"/>
      <c r="I34" s="2302"/>
      <c r="J34" s="2302"/>
      <c r="K34" s="2302"/>
      <c r="L34" s="2302"/>
      <c r="M34" s="2302"/>
      <c r="N34" s="2302"/>
      <c r="O34" s="2302"/>
      <c r="P34" s="2302"/>
      <c r="Q34" s="2303"/>
      <c r="R34" s="21"/>
      <c r="S34" s="21"/>
      <c r="T34" s="21"/>
    </row>
    <row r="35" spans="1:20" ht="20.25" customHeight="1" thickBot="1" x14ac:dyDescent="0.25">
      <c r="A35" s="2249" t="s">
        <v>240</v>
      </c>
      <c r="B35" s="2253"/>
      <c r="C35" s="2253"/>
      <c r="D35" s="2253"/>
      <c r="E35" s="2253"/>
      <c r="F35" s="2253"/>
      <c r="G35" s="2253"/>
      <c r="H35" s="2253"/>
      <c r="I35" s="2253"/>
      <c r="J35" s="2253"/>
      <c r="K35" s="2253"/>
      <c r="L35" s="2253"/>
      <c r="M35" s="2253"/>
      <c r="N35" s="2253"/>
      <c r="O35" s="2253"/>
      <c r="P35" s="2253"/>
      <c r="Q35" s="2254"/>
      <c r="R35" s="21"/>
      <c r="S35" s="21"/>
      <c r="T35" s="21"/>
    </row>
    <row r="36" spans="1:20" ht="20.25" customHeight="1" x14ac:dyDescent="0.2">
      <c r="A36" s="820" t="s">
        <v>238</v>
      </c>
      <c r="B36" s="989" t="s">
        <v>115</v>
      </c>
      <c r="C36" s="990"/>
      <c r="D36" s="823">
        <v>1</v>
      </c>
      <c r="E36" s="991"/>
      <c r="F36" s="992"/>
      <c r="G36" s="993">
        <v>2</v>
      </c>
      <c r="H36" s="994">
        <f>G36*30</f>
        <v>60</v>
      </c>
      <c r="I36" s="995">
        <f>J36+K36+L36</f>
        <v>20</v>
      </c>
      <c r="J36" s="995">
        <v>14</v>
      </c>
      <c r="K36" s="995"/>
      <c r="L36" s="995">
        <v>6</v>
      </c>
      <c r="M36" s="996">
        <f>H36-I36</f>
        <v>40</v>
      </c>
      <c r="N36" s="997">
        <v>1.5</v>
      </c>
      <c r="O36" s="998"/>
      <c r="P36" s="999"/>
      <c r="Q36" s="1000"/>
      <c r="R36" s="21"/>
      <c r="S36" s="21"/>
      <c r="T36" s="21"/>
    </row>
    <row r="37" spans="1:20" ht="20.25" customHeight="1" thickBot="1" x14ac:dyDescent="0.25">
      <c r="A37" s="834" t="s">
        <v>239</v>
      </c>
      <c r="B37" s="1001" t="s">
        <v>53</v>
      </c>
      <c r="C37" s="1002">
        <v>3</v>
      </c>
      <c r="D37" s="930"/>
      <c r="E37" s="930"/>
      <c r="F37" s="850"/>
      <c r="G37" s="1003">
        <v>3</v>
      </c>
      <c r="H37" s="1004">
        <f>G37*30</f>
        <v>90</v>
      </c>
      <c r="I37" s="1005">
        <f>J37+K37+L37</f>
        <v>30</v>
      </c>
      <c r="J37" s="1005">
        <v>30</v>
      </c>
      <c r="K37" s="1005"/>
      <c r="L37" s="1005"/>
      <c r="M37" s="1006">
        <f>H37-I37</f>
        <v>60</v>
      </c>
      <c r="N37" s="1007"/>
      <c r="O37" s="1008"/>
      <c r="P37" s="1009">
        <v>3</v>
      </c>
      <c r="Q37" s="1010"/>
      <c r="R37" s="21"/>
      <c r="S37" s="21"/>
      <c r="T37" s="21"/>
    </row>
    <row r="38" spans="1:20" ht="20.25" customHeight="1" thickBot="1" x14ac:dyDescent="0.25">
      <c r="A38" s="2304" t="s">
        <v>285</v>
      </c>
      <c r="B38" s="2305"/>
      <c r="C38" s="1011"/>
      <c r="D38" s="1012"/>
      <c r="E38" s="1012"/>
      <c r="F38" s="1013"/>
      <c r="G38" s="818">
        <f t="shared" ref="G38:M38" si="3">G36+G37</f>
        <v>5</v>
      </c>
      <c r="H38" s="1014">
        <f t="shared" si="3"/>
        <v>150</v>
      </c>
      <c r="I38" s="1015">
        <f t="shared" si="3"/>
        <v>50</v>
      </c>
      <c r="J38" s="1015">
        <f t="shared" si="3"/>
        <v>44</v>
      </c>
      <c r="K38" s="1015">
        <f t="shared" si="3"/>
        <v>0</v>
      </c>
      <c r="L38" s="1015">
        <f t="shared" si="3"/>
        <v>6</v>
      </c>
      <c r="M38" s="1015">
        <f t="shared" si="3"/>
        <v>100</v>
      </c>
      <c r="N38" s="1016">
        <f>SUM(N36:N37)</f>
        <v>1.5</v>
      </c>
      <c r="O38" s="1017"/>
      <c r="P38" s="1018">
        <f>SUM(P36:P37)</f>
        <v>3</v>
      </c>
      <c r="Q38" s="1019"/>
      <c r="R38" s="21"/>
      <c r="S38" s="21"/>
      <c r="T38" s="21"/>
    </row>
    <row r="39" spans="1:20" ht="20.25" customHeight="1" thickBot="1" x14ac:dyDescent="0.25">
      <c r="A39" s="1020"/>
      <c r="B39" s="2287" t="s">
        <v>301</v>
      </c>
      <c r="C39" s="2287"/>
      <c r="D39" s="2287"/>
      <c r="E39" s="2287"/>
      <c r="F39" s="2287"/>
      <c r="G39" s="2287"/>
      <c r="H39" s="2287"/>
      <c r="I39" s="2287"/>
      <c r="J39" s="2287"/>
      <c r="K39" s="2287"/>
      <c r="L39" s="2287"/>
      <c r="M39" s="2287"/>
      <c r="N39" s="2287"/>
      <c r="O39" s="2287"/>
      <c r="P39" s="2287"/>
      <c r="Q39" s="2287"/>
      <c r="R39" s="2287"/>
      <c r="S39" s="21"/>
      <c r="T39" s="21"/>
    </row>
    <row r="40" spans="1:20" s="817" customFormat="1" ht="30.75" customHeight="1" x14ac:dyDescent="0.2">
      <c r="A40" s="820" t="s">
        <v>302</v>
      </c>
      <c r="B40" s="821" t="s">
        <v>303</v>
      </c>
      <c r="C40" s="822"/>
      <c r="D40" s="823">
        <v>1</v>
      </c>
      <c r="E40" s="823"/>
      <c r="F40" s="824"/>
      <c r="G40" s="825">
        <v>3</v>
      </c>
      <c r="H40" s="826">
        <f>G40*30</f>
        <v>90</v>
      </c>
      <c r="I40" s="827">
        <v>30</v>
      </c>
      <c r="J40" s="827">
        <v>20</v>
      </c>
      <c r="K40" s="827"/>
      <c r="L40" s="827">
        <v>10</v>
      </c>
      <c r="M40" s="828">
        <v>60</v>
      </c>
      <c r="N40" s="829">
        <v>2</v>
      </c>
      <c r="O40" s="830"/>
      <c r="P40" s="831"/>
      <c r="Q40" s="832"/>
      <c r="R40" s="833"/>
      <c r="S40" s="833"/>
      <c r="T40" s="833"/>
    </row>
    <row r="41" spans="1:20" s="817" customFormat="1" ht="34.5" customHeight="1" thickBot="1" x14ac:dyDescent="0.25">
      <c r="A41" s="834" t="s">
        <v>304</v>
      </c>
      <c r="B41" s="801" t="s">
        <v>305</v>
      </c>
      <c r="C41" s="86"/>
      <c r="D41" s="86">
        <v>1</v>
      </c>
      <c r="E41" s="86"/>
      <c r="F41" s="86"/>
      <c r="G41" s="835">
        <v>3</v>
      </c>
      <c r="H41" s="163">
        <f>G41*30</f>
        <v>90</v>
      </c>
      <c r="I41" s="163">
        <v>30</v>
      </c>
      <c r="J41" s="163">
        <v>20</v>
      </c>
      <c r="K41" s="163"/>
      <c r="L41" s="163">
        <v>10</v>
      </c>
      <c r="M41" s="163">
        <v>60</v>
      </c>
      <c r="N41" s="836">
        <v>2</v>
      </c>
      <c r="O41" s="75"/>
      <c r="P41" s="837"/>
      <c r="Q41" s="802"/>
      <c r="R41" s="833"/>
      <c r="S41" s="833"/>
      <c r="T41" s="833"/>
    </row>
    <row r="42" spans="1:20" s="817" customFormat="1" ht="20.25" customHeight="1" x14ac:dyDescent="0.2">
      <c r="A42" s="2288" t="s">
        <v>306</v>
      </c>
      <c r="B42" s="2289"/>
      <c r="C42" s="838"/>
      <c r="D42" s="838"/>
      <c r="E42" s="838"/>
      <c r="F42" s="838"/>
      <c r="G42" s="839">
        <f>G40+G41</f>
        <v>6</v>
      </c>
      <c r="H42" s="75">
        <f t="shared" ref="H42:Q42" si="4">H40+H41</f>
        <v>180</v>
      </c>
      <c r="I42" s="75">
        <f t="shared" si="4"/>
        <v>60</v>
      </c>
      <c r="J42" s="75">
        <f t="shared" si="4"/>
        <v>40</v>
      </c>
      <c r="K42" s="75">
        <f t="shared" si="4"/>
        <v>0</v>
      </c>
      <c r="L42" s="75">
        <f t="shared" si="4"/>
        <v>20</v>
      </c>
      <c r="M42" s="75">
        <f t="shared" si="4"/>
        <v>120</v>
      </c>
      <c r="N42" s="839">
        <f t="shared" si="4"/>
        <v>4</v>
      </c>
      <c r="O42" s="839">
        <f t="shared" si="4"/>
        <v>0</v>
      </c>
      <c r="P42" s="839">
        <f t="shared" si="4"/>
        <v>0</v>
      </c>
      <c r="Q42" s="839">
        <f t="shared" si="4"/>
        <v>0</v>
      </c>
      <c r="R42" s="833"/>
      <c r="S42" s="833"/>
      <c r="T42" s="833"/>
    </row>
    <row r="43" spans="1:20" ht="20.25" customHeight="1" thickBot="1" x14ac:dyDescent="0.25">
      <c r="A43" s="2290" t="s">
        <v>307</v>
      </c>
      <c r="B43" s="2291"/>
      <c r="C43" s="2291"/>
      <c r="D43" s="2291"/>
      <c r="E43" s="2291"/>
      <c r="F43" s="2291"/>
      <c r="G43" s="2291"/>
      <c r="H43" s="2291"/>
      <c r="I43" s="2291"/>
      <c r="J43" s="2291"/>
      <c r="K43" s="2291"/>
      <c r="L43" s="2291"/>
      <c r="M43" s="2291"/>
      <c r="N43" s="2291"/>
      <c r="O43" s="2291"/>
      <c r="P43" s="2291"/>
      <c r="Q43" s="2291"/>
      <c r="R43" s="21"/>
      <c r="S43" s="21"/>
      <c r="T43" s="21"/>
    </row>
    <row r="44" spans="1:20" ht="20.25" customHeight="1" x14ac:dyDescent="0.2">
      <c r="A44" s="1021" t="s">
        <v>302</v>
      </c>
      <c r="B44" s="1022" t="s">
        <v>303</v>
      </c>
      <c r="C44" s="1023"/>
      <c r="D44" s="1024">
        <v>1</v>
      </c>
      <c r="E44" s="1024"/>
      <c r="F44" s="1025"/>
      <c r="G44" s="1026">
        <v>2</v>
      </c>
      <c r="H44" s="1027">
        <f>G44*30</f>
        <v>60</v>
      </c>
      <c r="I44" s="1028">
        <v>20</v>
      </c>
      <c r="J44" s="1028">
        <v>14</v>
      </c>
      <c r="K44" s="1028"/>
      <c r="L44" s="1028">
        <v>6</v>
      </c>
      <c r="M44" s="1029">
        <v>60</v>
      </c>
      <c r="N44" s="1030">
        <v>1.5</v>
      </c>
      <c r="O44" s="1031"/>
      <c r="P44" s="1032"/>
      <c r="Q44" s="212"/>
      <c r="R44" s="21"/>
      <c r="S44" s="21"/>
      <c r="T44" s="21"/>
    </row>
    <row r="45" spans="1:20" ht="20.25" customHeight="1" x14ac:dyDescent="0.2">
      <c r="A45" s="2292" t="s">
        <v>306</v>
      </c>
      <c r="B45" s="2293"/>
      <c r="C45" s="838"/>
      <c r="D45" s="838"/>
      <c r="E45" s="838"/>
      <c r="F45" s="838"/>
      <c r="G45" s="839">
        <f>G44</f>
        <v>2</v>
      </c>
      <c r="H45" s="839">
        <f t="shared" ref="H45:Q45" si="5">H44</f>
        <v>60</v>
      </c>
      <c r="I45" s="839">
        <f t="shared" si="5"/>
        <v>20</v>
      </c>
      <c r="J45" s="839">
        <f t="shared" si="5"/>
        <v>14</v>
      </c>
      <c r="K45" s="839">
        <f t="shared" si="5"/>
        <v>0</v>
      </c>
      <c r="L45" s="839">
        <f t="shared" si="5"/>
        <v>6</v>
      </c>
      <c r="M45" s="839">
        <f t="shared" si="5"/>
        <v>60</v>
      </c>
      <c r="N45" s="839">
        <f t="shared" si="5"/>
        <v>1.5</v>
      </c>
      <c r="O45" s="839">
        <f t="shared" si="5"/>
        <v>0</v>
      </c>
      <c r="P45" s="839">
        <f t="shared" si="5"/>
        <v>0</v>
      </c>
      <c r="Q45" s="839">
        <f t="shared" si="5"/>
        <v>0</v>
      </c>
      <c r="R45" s="21"/>
      <c r="S45" s="21"/>
      <c r="T45" s="21"/>
    </row>
    <row r="46" spans="1:20" ht="21" customHeight="1" thickBot="1" x14ac:dyDescent="0.25">
      <c r="A46" s="2294" t="s">
        <v>64</v>
      </c>
      <c r="B46" s="2295"/>
      <c r="C46" s="2295"/>
      <c r="D46" s="2295"/>
      <c r="E46" s="2295"/>
      <c r="F46" s="2295"/>
      <c r="G46" s="2295"/>
      <c r="H46" s="2295"/>
      <c r="I46" s="2295"/>
      <c r="J46" s="2295"/>
      <c r="K46" s="2295"/>
      <c r="L46" s="2295"/>
      <c r="M46" s="2295"/>
      <c r="N46" s="2295"/>
      <c r="O46" s="2295"/>
      <c r="P46" s="2295"/>
      <c r="Q46" s="2296"/>
      <c r="R46" s="27"/>
      <c r="S46" s="20"/>
      <c r="T46" s="20"/>
    </row>
    <row r="47" spans="1:20" ht="21" customHeight="1" thickBot="1" x14ac:dyDescent="0.25">
      <c r="A47" s="2249" t="s">
        <v>299</v>
      </c>
      <c r="B47" s="2253"/>
      <c r="C47" s="2253"/>
      <c r="D47" s="2253"/>
      <c r="E47" s="2253"/>
      <c r="F47" s="2253"/>
      <c r="G47" s="2253"/>
      <c r="H47" s="2253"/>
      <c r="I47" s="2253"/>
      <c r="J47" s="2253"/>
      <c r="K47" s="2253"/>
      <c r="L47" s="2253"/>
      <c r="M47" s="2253"/>
      <c r="N47" s="2253"/>
      <c r="O47" s="2253"/>
      <c r="P47" s="2253"/>
      <c r="Q47" s="2254"/>
      <c r="R47" s="27"/>
      <c r="S47" s="20"/>
      <c r="T47" s="20"/>
    </row>
    <row r="48" spans="1:20" ht="21" customHeight="1" thickBot="1" x14ac:dyDescent="0.25">
      <c r="A48" s="2280" t="s">
        <v>241</v>
      </c>
      <c r="B48" s="2281"/>
      <c r="C48" s="2281"/>
      <c r="D48" s="2281"/>
      <c r="E48" s="2281"/>
      <c r="F48" s="2281"/>
      <c r="G48" s="2281"/>
      <c r="H48" s="2281"/>
      <c r="I48" s="2281"/>
      <c r="J48" s="2281"/>
      <c r="K48" s="2281"/>
      <c r="L48" s="2281"/>
      <c r="M48" s="2281"/>
      <c r="N48" s="2281"/>
      <c r="O48" s="2281"/>
      <c r="P48" s="2281"/>
      <c r="Q48" s="2282"/>
      <c r="R48" s="28"/>
      <c r="S48" s="28"/>
      <c r="T48" s="28"/>
    </row>
    <row r="49" spans="1:20" ht="32.25" customHeight="1" x14ac:dyDescent="0.2">
      <c r="A49" s="1033" t="s">
        <v>93</v>
      </c>
      <c r="B49" s="1034" t="s">
        <v>242</v>
      </c>
      <c r="C49" s="1035"/>
      <c r="D49" s="1036"/>
      <c r="E49" s="1036"/>
      <c r="F49" s="1037"/>
      <c r="G49" s="1038">
        <f>G50+G53</f>
        <v>9</v>
      </c>
      <c r="H49" s="1039">
        <f t="shared" ref="H49:M49" si="6">H50+H53</f>
        <v>270</v>
      </c>
      <c r="I49" s="1040">
        <f t="shared" si="6"/>
        <v>110</v>
      </c>
      <c r="J49" s="1040">
        <f t="shared" si="6"/>
        <v>55</v>
      </c>
      <c r="K49" s="1040">
        <f t="shared" si="6"/>
        <v>55</v>
      </c>
      <c r="L49" s="1040"/>
      <c r="M49" s="1041">
        <f t="shared" si="6"/>
        <v>160</v>
      </c>
      <c r="N49" s="870"/>
      <c r="O49" s="207"/>
      <c r="P49" s="872"/>
      <c r="Q49" s="1042"/>
      <c r="R49" s="28"/>
      <c r="S49" s="28"/>
      <c r="T49" s="28"/>
    </row>
    <row r="50" spans="1:20" ht="18.75" customHeight="1" x14ac:dyDescent="0.2">
      <c r="A50" s="1043" t="s">
        <v>121</v>
      </c>
      <c r="B50" s="1044" t="s">
        <v>243</v>
      </c>
      <c r="C50" s="1045"/>
      <c r="D50" s="1046"/>
      <c r="E50" s="1046"/>
      <c r="F50" s="1047"/>
      <c r="G50" s="388">
        <f>G51+G52</f>
        <v>5</v>
      </c>
      <c r="H50" s="209">
        <f t="shared" ref="H50:M50" si="7">H51+H52</f>
        <v>150</v>
      </c>
      <c r="I50" s="75">
        <f t="shared" si="7"/>
        <v>56</v>
      </c>
      <c r="J50" s="75">
        <f t="shared" si="7"/>
        <v>28</v>
      </c>
      <c r="K50" s="75">
        <f t="shared" si="7"/>
        <v>28</v>
      </c>
      <c r="L50" s="75"/>
      <c r="M50" s="210">
        <f t="shared" si="7"/>
        <v>94</v>
      </c>
      <c r="N50" s="1048"/>
      <c r="O50" s="1046"/>
      <c r="P50" s="1049"/>
      <c r="Q50" s="1050"/>
      <c r="R50" s="28"/>
      <c r="S50" s="28"/>
      <c r="T50" s="28"/>
    </row>
    <row r="51" spans="1:20" ht="19.5" customHeight="1" x14ac:dyDescent="0.2">
      <c r="A51" s="1043" t="s">
        <v>244</v>
      </c>
      <c r="B51" s="1044" t="s">
        <v>243</v>
      </c>
      <c r="C51" s="1045"/>
      <c r="D51" s="1046"/>
      <c r="E51" s="1046"/>
      <c r="F51" s="1047"/>
      <c r="G51" s="1051">
        <v>3</v>
      </c>
      <c r="H51" s="1052">
        <f>G51*30</f>
        <v>90</v>
      </c>
      <c r="I51" s="163">
        <f>J51+K51+L51</f>
        <v>36</v>
      </c>
      <c r="J51" s="836">
        <v>18</v>
      </c>
      <c r="K51" s="836">
        <v>18</v>
      </c>
      <c r="L51" s="163"/>
      <c r="M51" s="70">
        <f>H51-I51</f>
        <v>54</v>
      </c>
      <c r="N51" s="1048"/>
      <c r="O51" s="836">
        <v>4</v>
      </c>
      <c r="P51" s="1053"/>
      <c r="Q51" s="1050"/>
      <c r="R51" s="28"/>
      <c r="S51" s="28"/>
      <c r="T51" s="28"/>
    </row>
    <row r="52" spans="1:20" ht="21" customHeight="1" x14ac:dyDescent="0.2">
      <c r="A52" s="1043" t="s">
        <v>245</v>
      </c>
      <c r="B52" s="1044" t="s">
        <v>243</v>
      </c>
      <c r="C52" s="968">
        <v>3</v>
      </c>
      <c r="D52" s="1046"/>
      <c r="E52" s="1046"/>
      <c r="F52" s="1047"/>
      <c r="G52" s="1051">
        <v>2</v>
      </c>
      <c r="H52" s="1052">
        <f>G52*30</f>
        <v>60</v>
      </c>
      <c r="I52" s="163">
        <f>J52+K52+L52</f>
        <v>20</v>
      </c>
      <c r="J52" s="836">
        <v>10</v>
      </c>
      <c r="K52" s="836">
        <v>10</v>
      </c>
      <c r="L52" s="163"/>
      <c r="M52" s="70">
        <f>H52-I52</f>
        <v>40</v>
      </c>
      <c r="N52" s="1048"/>
      <c r="O52" s="876"/>
      <c r="P52" s="882">
        <v>2</v>
      </c>
      <c r="Q52" s="1050"/>
      <c r="R52" s="28"/>
      <c r="S52" s="28"/>
      <c r="T52" s="28"/>
    </row>
    <row r="53" spans="1:20" ht="33.75" customHeight="1" x14ac:dyDescent="0.2">
      <c r="A53" s="1043" t="s">
        <v>122</v>
      </c>
      <c r="B53" s="1054" t="s">
        <v>88</v>
      </c>
      <c r="C53" s="1055"/>
      <c r="D53" s="1056"/>
      <c r="E53" s="1057"/>
      <c r="F53" s="73"/>
      <c r="G53" s="351">
        <f t="shared" ref="G53:M53" si="8">G54+G55</f>
        <v>4</v>
      </c>
      <c r="H53" s="1058">
        <f t="shared" si="8"/>
        <v>120</v>
      </c>
      <c r="I53" s="75">
        <f t="shared" si="8"/>
        <v>54</v>
      </c>
      <c r="J53" s="75">
        <f t="shared" si="8"/>
        <v>27</v>
      </c>
      <c r="K53" s="75">
        <f t="shared" si="8"/>
        <v>27</v>
      </c>
      <c r="L53" s="75"/>
      <c r="M53" s="210">
        <f t="shared" si="8"/>
        <v>66</v>
      </c>
      <c r="N53" s="883"/>
      <c r="O53" s="836"/>
      <c r="P53" s="882"/>
      <c r="Q53" s="1059"/>
      <c r="R53" s="28"/>
      <c r="S53" s="28"/>
      <c r="T53" s="28"/>
    </row>
    <row r="54" spans="1:20" ht="34.5" customHeight="1" x14ac:dyDescent="0.2">
      <c r="A54" s="1043" t="s">
        <v>246</v>
      </c>
      <c r="B54" s="1054" t="s">
        <v>88</v>
      </c>
      <c r="C54" s="1055"/>
      <c r="D54" s="1056"/>
      <c r="E54" s="1057"/>
      <c r="F54" s="73"/>
      <c r="G54" s="1369">
        <v>2</v>
      </c>
      <c r="H54" s="1052">
        <f>G54*30</f>
        <v>60</v>
      </c>
      <c r="I54" s="163">
        <f>J54+K54+L54</f>
        <v>27</v>
      </c>
      <c r="J54" s="163">
        <v>18</v>
      </c>
      <c r="K54" s="163">
        <v>9</v>
      </c>
      <c r="L54" s="163"/>
      <c r="M54" s="70">
        <f>H54-I54</f>
        <v>33</v>
      </c>
      <c r="N54" s="883"/>
      <c r="O54" s="836">
        <v>3</v>
      </c>
      <c r="P54" s="882"/>
      <c r="Q54" s="1059"/>
      <c r="R54" s="28"/>
      <c r="S54" s="28"/>
      <c r="T54" s="28"/>
    </row>
    <row r="55" spans="1:20" ht="34.5" customHeight="1" x14ac:dyDescent="0.2">
      <c r="A55" s="1043" t="s">
        <v>247</v>
      </c>
      <c r="B55" s="1054" t="s">
        <v>88</v>
      </c>
      <c r="C55" s="1055"/>
      <c r="D55" s="1056">
        <v>3</v>
      </c>
      <c r="E55" s="1057"/>
      <c r="F55" s="73"/>
      <c r="G55" s="1369">
        <v>2</v>
      </c>
      <c r="H55" s="1052">
        <f>G55*30</f>
        <v>60</v>
      </c>
      <c r="I55" s="163">
        <f>J55+K55+L55</f>
        <v>27</v>
      </c>
      <c r="J55" s="163">
        <v>9</v>
      </c>
      <c r="K55" s="163">
        <v>18</v>
      </c>
      <c r="L55" s="163"/>
      <c r="M55" s="70">
        <f>H55-I55</f>
        <v>33</v>
      </c>
      <c r="N55" s="883"/>
      <c r="O55" s="836"/>
      <c r="P55" s="882">
        <v>3</v>
      </c>
      <c r="Q55" s="1061"/>
      <c r="R55" s="28"/>
      <c r="S55" s="28"/>
      <c r="T55" s="28"/>
    </row>
    <row r="56" spans="1:20" ht="20.25" customHeight="1" x14ac:dyDescent="0.2">
      <c r="A56" s="1062" t="s">
        <v>94</v>
      </c>
      <c r="B56" s="1063" t="s">
        <v>89</v>
      </c>
      <c r="C56" s="1064">
        <v>3</v>
      </c>
      <c r="D56" s="1065"/>
      <c r="E56" s="1065"/>
      <c r="F56" s="1066"/>
      <c r="G56" s="1067">
        <v>5</v>
      </c>
      <c r="H56" s="1058">
        <f>G56*30</f>
        <v>150</v>
      </c>
      <c r="I56" s="75">
        <f>J56+K56+L56</f>
        <v>50</v>
      </c>
      <c r="J56" s="75">
        <v>30</v>
      </c>
      <c r="K56" s="75">
        <v>20</v>
      </c>
      <c r="L56" s="75"/>
      <c r="M56" s="210">
        <f>H56-I56</f>
        <v>100</v>
      </c>
      <c r="N56" s="1064"/>
      <c r="O56" s="1065"/>
      <c r="P56" s="1066">
        <v>5</v>
      </c>
      <c r="Q56" s="1068"/>
      <c r="R56" s="28"/>
      <c r="S56" s="28"/>
      <c r="T56" s="28"/>
    </row>
    <row r="57" spans="1:20" ht="21.75" customHeight="1" x14ac:dyDescent="0.2">
      <c r="A57" s="1043" t="s">
        <v>95</v>
      </c>
      <c r="B57" s="1069" t="s">
        <v>84</v>
      </c>
      <c r="C57" s="1055"/>
      <c r="D57" s="86"/>
      <c r="E57" s="86"/>
      <c r="F57" s="1070"/>
      <c r="G57" s="1370">
        <f t="shared" ref="G57:M57" si="9">G58+G59</f>
        <v>6.5</v>
      </c>
      <c r="H57" s="1058">
        <f t="shared" si="9"/>
        <v>195</v>
      </c>
      <c r="I57" s="75">
        <f t="shared" si="9"/>
        <v>78</v>
      </c>
      <c r="J57" s="75">
        <f t="shared" si="9"/>
        <v>30</v>
      </c>
      <c r="K57" s="75">
        <f t="shared" si="9"/>
        <v>15</v>
      </c>
      <c r="L57" s="75">
        <f t="shared" si="9"/>
        <v>33</v>
      </c>
      <c r="M57" s="210">
        <f t="shared" si="9"/>
        <v>117</v>
      </c>
      <c r="N57" s="162"/>
      <c r="O57" s="163"/>
      <c r="P57" s="169"/>
      <c r="Q57" s="1059"/>
      <c r="R57" s="28"/>
      <c r="S57" s="28"/>
      <c r="T57" s="28"/>
    </row>
    <row r="58" spans="1:20" ht="20.25" customHeight="1" x14ac:dyDescent="0.2">
      <c r="A58" s="1043" t="s">
        <v>96</v>
      </c>
      <c r="B58" s="1069" t="s">
        <v>84</v>
      </c>
      <c r="C58" s="1055">
        <v>1</v>
      </c>
      <c r="D58" s="1057"/>
      <c r="E58" s="1057"/>
      <c r="F58" s="73"/>
      <c r="G58" s="1369">
        <v>5</v>
      </c>
      <c r="H58" s="1052">
        <f>G58*30</f>
        <v>150</v>
      </c>
      <c r="I58" s="163">
        <f>J58+K58+L58</f>
        <v>60</v>
      </c>
      <c r="J58" s="1071">
        <v>30</v>
      </c>
      <c r="K58" s="1071">
        <v>15</v>
      </c>
      <c r="L58" s="1071">
        <v>15</v>
      </c>
      <c r="M58" s="70">
        <f>H58-I58</f>
        <v>90</v>
      </c>
      <c r="N58" s="883">
        <v>4</v>
      </c>
      <c r="O58" s="163"/>
      <c r="P58" s="882"/>
      <c r="Q58" s="1059"/>
      <c r="R58" s="28"/>
      <c r="S58" s="28"/>
      <c r="T58" s="28"/>
    </row>
    <row r="59" spans="1:20" ht="21.75" customHeight="1" thickBot="1" x14ac:dyDescent="0.25">
      <c r="A59" s="1043" t="s">
        <v>97</v>
      </c>
      <c r="B59" s="1069" t="s">
        <v>85</v>
      </c>
      <c r="C59" s="1055"/>
      <c r="D59" s="1057"/>
      <c r="E59" s="1057"/>
      <c r="F59" s="73">
        <v>2</v>
      </c>
      <c r="G59" s="1060">
        <v>1.5</v>
      </c>
      <c r="H59" s="1072">
        <f>G59*30</f>
        <v>45</v>
      </c>
      <c r="I59" s="1008">
        <f>J59+K59+L59</f>
        <v>18</v>
      </c>
      <c r="J59" s="1073"/>
      <c r="K59" s="1073"/>
      <c r="L59" s="1073">
        <v>18</v>
      </c>
      <c r="M59" s="1009">
        <f>H59-I59</f>
        <v>27</v>
      </c>
      <c r="N59" s="883"/>
      <c r="O59" s="163">
        <v>2</v>
      </c>
      <c r="P59" s="882"/>
      <c r="Q59" s="1059"/>
      <c r="R59" s="28"/>
      <c r="S59" s="28"/>
      <c r="T59" s="28"/>
    </row>
    <row r="60" spans="1:20" ht="16.5" thickBot="1" x14ac:dyDescent="0.25">
      <c r="A60" s="2283" t="s">
        <v>123</v>
      </c>
      <c r="B60" s="2284"/>
      <c r="C60" s="1074"/>
      <c r="D60" s="1075"/>
      <c r="E60" s="1076"/>
      <c r="F60" s="1077"/>
      <c r="G60" s="1078">
        <f>G49+G56+G57</f>
        <v>20.5</v>
      </c>
      <c r="H60" s="1079">
        <f t="shared" ref="H60:M60" si="10">H49+H56+H57</f>
        <v>615</v>
      </c>
      <c r="I60" s="1080">
        <f t="shared" si="10"/>
        <v>238</v>
      </c>
      <c r="J60" s="1080">
        <f t="shared" si="10"/>
        <v>115</v>
      </c>
      <c r="K60" s="1080">
        <f t="shared" si="10"/>
        <v>90</v>
      </c>
      <c r="L60" s="1080">
        <f t="shared" si="10"/>
        <v>33</v>
      </c>
      <c r="M60" s="1081">
        <f t="shared" si="10"/>
        <v>377</v>
      </c>
      <c r="N60" s="905">
        <f>SUM(N49:N59)</f>
        <v>4</v>
      </c>
      <c r="O60" s="1082">
        <f>SUM(O49:O59)</f>
        <v>9</v>
      </c>
      <c r="P60" s="907">
        <f>SUM(P49:P59)</f>
        <v>10</v>
      </c>
      <c r="Q60" s="1083"/>
      <c r="R60" s="28"/>
      <c r="S60" s="28"/>
      <c r="T60" s="28"/>
    </row>
    <row r="61" spans="1:20" ht="16.5" customHeight="1" thickBot="1" x14ac:dyDescent="0.25">
      <c r="A61" s="2240" t="s">
        <v>278</v>
      </c>
      <c r="B61" s="2241"/>
      <c r="C61" s="2241"/>
      <c r="D61" s="2241"/>
      <c r="E61" s="2241"/>
      <c r="F61" s="2241"/>
      <c r="G61" s="2241"/>
      <c r="H61" s="2241"/>
      <c r="I61" s="2241"/>
      <c r="J61" s="2241"/>
      <c r="K61" s="2241"/>
      <c r="L61" s="2241"/>
      <c r="M61" s="2241"/>
      <c r="N61" s="2241"/>
      <c r="O61" s="2241"/>
      <c r="P61" s="2241"/>
      <c r="Q61" s="2242"/>
      <c r="R61" s="28"/>
      <c r="S61" s="28"/>
      <c r="T61" s="28"/>
    </row>
    <row r="62" spans="1:20" ht="17.25" customHeight="1" x14ac:dyDescent="0.2">
      <c r="A62" s="1043" t="s">
        <v>98</v>
      </c>
      <c r="B62" s="1069" t="s">
        <v>91</v>
      </c>
      <c r="C62" s="1084"/>
      <c r="D62" s="1056"/>
      <c r="E62" s="1056"/>
      <c r="F62" s="1070"/>
      <c r="G62" s="919">
        <f>G63+G64</f>
        <v>7.5</v>
      </c>
      <c r="H62" s="1058">
        <f t="shared" ref="H62:M62" si="11">H63+H64</f>
        <v>225</v>
      </c>
      <c r="I62" s="74">
        <f t="shared" si="11"/>
        <v>75</v>
      </c>
      <c r="J62" s="74">
        <f t="shared" si="11"/>
        <v>30</v>
      </c>
      <c r="K62" s="74">
        <f t="shared" si="11"/>
        <v>30</v>
      </c>
      <c r="L62" s="74">
        <f t="shared" si="11"/>
        <v>15</v>
      </c>
      <c r="M62" s="1085">
        <f t="shared" si="11"/>
        <v>150</v>
      </c>
      <c r="N62" s="1086"/>
      <c r="O62" s="163"/>
      <c r="P62" s="882"/>
      <c r="Q62" s="1087"/>
      <c r="R62" s="28"/>
      <c r="S62" s="28"/>
      <c r="T62" s="28"/>
    </row>
    <row r="63" spans="1:20" ht="16.5" customHeight="1" x14ac:dyDescent="0.2">
      <c r="A63" s="1043" t="s">
        <v>255</v>
      </c>
      <c r="B63" s="1069" t="s">
        <v>91</v>
      </c>
      <c r="C63" s="1055">
        <v>1</v>
      </c>
      <c r="D63" s="1056"/>
      <c r="E63" s="1056"/>
      <c r="F63" s="73"/>
      <c r="G63" s="967">
        <v>6</v>
      </c>
      <c r="H63" s="1052">
        <f>G63*30</f>
        <v>180</v>
      </c>
      <c r="I63" s="168">
        <f>J63+K63+L63</f>
        <v>60</v>
      </c>
      <c r="J63" s="1071">
        <v>30</v>
      </c>
      <c r="K63" s="1056">
        <v>30</v>
      </c>
      <c r="L63" s="1056"/>
      <c r="M63" s="70">
        <f>H63-I63</f>
        <v>120</v>
      </c>
      <c r="N63" s="883">
        <v>4</v>
      </c>
      <c r="O63" s="836"/>
      <c r="P63" s="882"/>
      <c r="Q63" s="1087"/>
      <c r="R63" s="28"/>
      <c r="S63" s="28"/>
      <c r="T63" s="28"/>
    </row>
    <row r="64" spans="1:20" ht="33" customHeight="1" x14ac:dyDescent="0.2">
      <c r="A64" s="1088" t="s">
        <v>256</v>
      </c>
      <c r="B64" s="1089" t="s">
        <v>92</v>
      </c>
      <c r="C64" s="1090"/>
      <c r="D64" s="1091"/>
      <c r="E64" s="1091">
        <v>1</v>
      </c>
      <c r="F64" s="1092"/>
      <c r="G64" s="1093">
        <v>1.5</v>
      </c>
      <c r="H64" s="1094">
        <f>G64*30</f>
        <v>45</v>
      </c>
      <c r="I64" s="361">
        <f>J64+K64+L64</f>
        <v>15</v>
      </c>
      <c r="J64" s="1095"/>
      <c r="K64" s="1091"/>
      <c r="L64" s="1091">
        <v>15</v>
      </c>
      <c r="M64" s="777">
        <f>H64-I64</f>
        <v>30</v>
      </c>
      <c r="N64" s="895">
        <v>1</v>
      </c>
      <c r="O64" s="896"/>
      <c r="P64" s="894"/>
      <c r="Q64" s="1096"/>
      <c r="R64" s="28"/>
      <c r="S64" s="28"/>
      <c r="T64" s="28"/>
    </row>
    <row r="65" spans="1:20" ht="33.75" customHeight="1" x14ac:dyDescent="0.2">
      <c r="A65" s="1043" t="s">
        <v>99</v>
      </c>
      <c r="B65" s="1069" t="s">
        <v>109</v>
      </c>
      <c r="C65" s="1055">
        <v>1</v>
      </c>
      <c r="D65" s="1057"/>
      <c r="E65" s="1057"/>
      <c r="F65" s="73"/>
      <c r="G65" s="919">
        <v>6</v>
      </c>
      <c r="H65" s="1058">
        <f>G65*30</f>
        <v>180</v>
      </c>
      <c r="I65" s="74">
        <f>J65+K65+L65</f>
        <v>60</v>
      </c>
      <c r="J65" s="1097">
        <v>45</v>
      </c>
      <c r="K65" s="1098"/>
      <c r="L65" s="1098">
        <v>15</v>
      </c>
      <c r="M65" s="210">
        <f>H65-I65</f>
        <v>120</v>
      </c>
      <c r="N65" s="883">
        <v>4</v>
      </c>
      <c r="O65" s="163"/>
      <c r="P65" s="882"/>
      <c r="Q65" s="1087"/>
      <c r="R65" s="28"/>
      <c r="S65" s="28"/>
      <c r="T65" s="28"/>
    </row>
    <row r="66" spans="1:20" ht="18" customHeight="1" x14ac:dyDescent="0.2">
      <c r="A66" s="1043" t="s">
        <v>100</v>
      </c>
      <c r="B66" s="1069" t="s">
        <v>264</v>
      </c>
      <c r="C66" s="1055">
        <v>2</v>
      </c>
      <c r="D66" s="1056"/>
      <c r="E66" s="1056"/>
      <c r="F66" s="73"/>
      <c r="G66" s="919">
        <v>4.5</v>
      </c>
      <c r="H66" s="1058">
        <f>G66*30</f>
        <v>135</v>
      </c>
      <c r="I66" s="74">
        <f>J66+K66+L66</f>
        <v>45</v>
      </c>
      <c r="J66" s="1097">
        <v>27</v>
      </c>
      <c r="K66" s="1098">
        <v>9</v>
      </c>
      <c r="L66" s="1098">
        <v>9</v>
      </c>
      <c r="M66" s="210">
        <f>H66-I66</f>
        <v>90</v>
      </c>
      <c r="N66" s="883"/>
      <c r="O66" s="836">
        <v>5</v>
      </c>
      <c r="P66" s="882"/>
      <c r="Q66" s="1087"/>
      <c r="R66" s="28"/>
      <c r="S66" s="28"/>
      <c r="T66" s="28"/>
    </row>
    <row r="67" spans="1:20" ht="19.5" customHeight="1" thickBot="1" x14ac:dyDescent="0.25">
      <c r="A67" s="1099" t="s">
        <v>101</v>
      </c>
      <c r="B67" s="1100" t="s">
        <v>265</v>
      </c>
      <c r="C67" s="1101"/>
      <c r="D67" s="1102">
        <v>3</v>
      </c>
      <c r="E67" s="1102"/>
      <c r="F67" s="1103"/>
      <c r="G67" s="1003">
        <v>3</v>
      </c>
      <c r="H67" s="1104">
        <f>G67*30</f>
        <v>90</v>
      </c>
      <c r="I67" s="74">
        <f>J67+K67+L67</f>
        <v>30</v>
      </c>
      <c r="J67" s="1105">
        <v>20</v>
      </c>
      <c r="K67" s="1106"/>
      <c r="L67" s="1106">
        <v>10</v>
      </c>
      <c r="M67" s="210">
        <f>H67-I67</f>
        <v>60</v>
      </c>
      <c r="N67" s="1107"/>
      <c r="O67" s="1108"/>
      <c r="P67" s="1109">
        <v>3</v>
      </c>
      <c r="Q67" s="1110"/>
      <c r="R67" s="28"/>
      <c r="S67" s="28"/>
      <c r="T67" s="28"/>
    </row>
    <row r="68" spans="1:20" ht="20.25" customHeight="1" thickBot="1" x14ac:dyDescent="0.25">
      <c r="A68" s="2272" t="s">
        <v>257</v>
      </c>
      <c r="B68" s="2273"/>
      <c r="C68" s="2273"/>
      <c r="D68" s="2273"/>
      <c r="E68" s="2273"/>
      <c r="F68" s="2273"/>
      <c r="G68" s="2273"/>
      <c r="H68" s="2273"/>
      <c r="I68" s="2273"/>
      <c r="J68" s="2273"/>
      <c r="K68" s="2273"/>
      <c r="L68" s="2273"/>
      <c r="M68" s="2273"/>
      <c r="N68" s="2273"/>
      <c r="O68" s="2273"/>
      <c r="P68" s="2273"/>
      <c r="Q68" s="2274"/>
      <c r="R68" s="28"/>
      <c r="S68" s="28"/>
      <c r="T68" s="28"/>
    </row>
    <row r="69" spans="1:20" ht="19.5" customHeight="1" x14ac:dyDescent="0.2">
      <c r="A69" s="1043" t="s">
        <v>250</v>
      </c>
      <c r="B69" s="1069" t="s">
        <v>248</v>
      </c>
      <c r="C69" s="1111">
        <v>2</v>
      </c>
      <c r="D69" s="1036"/>
      <c r="E69" s="1036"/>
      <c r="F69" s="204"/>
      <c r="G69" s="841">
        <v>4.5</v>
      </c>
      <c r="H69" s="1112">
        <f>G69*30</f>
        <v>135</v>
      </c>
      <c r="I69" s="1031">
        <f>J69+K69+L69</f>
        <v>45</v>
      </c>
      <c r="J69" s="1031">
        <v>27</v>
      </c>
      <c r="K69" s="1031">
        <v>9</v>
      </c>
      <c r="L69" s="1031">
        <v>9</v>
      </c>
      <c r="M69" s="1113">
        <f>H69-I69</f>
        <v>90</v>
      </c>
      <c r="N69" s="353"/>
      <c r="O69" s="207">
        <v>5</v>
      </c>
      <c r="P69" s="354"/>
      <c r="Q69" s="1114"/>
      <c r="R69" s="28"/>
      <c r="S69" s="28"/>
      <c r="T69" s="28"/>
    </row>
    <row r="70" spans="1:20" ht="36" customHeight="1" thickBot="1" x14ac:dyDescent="0.25">
      <c r="A70" s="1115" t="s">
        <v>102</v>
      </c>
      <c r="B70" s="397" t="s">
        <v>249</v>
      </c>
      <c r="C70" s="1116"/>
      <c r="D70" s="1117">
        <v>3</v>
      </c>
      <c r="E70" s="1118"/>
      <c r="F70" s="1119"/>
      <c r="G70" s="1120">
        <v>3</v>
      </c>
      <c r="H70" s="1121">
        <f>G70*30</f>
        <v>90</v>
      </c>
      <c r="I70" s="1122">
        <f>J70+K70+L70</f>
        <v>30</v>
      </c>
      <c r="J70" s="1122">
        <v>20</v>
      </c>
      <c r="K70" s="1122"/>
      <c r="L70" s="1122">
        <v>10</v>
      </c>
      <c r="M70" s="1123">
        <f>H70-I70</f>
        <v>60</v>
      </c>
      <c r="N70" s="1124"/>
      <c r="O70" s="1122"/>
      <c r="P70" s="1109">
        <v>3</v>
      </c>
      <c r="Q70" s="1125"/>
      <c r="R70" s="28"/>
      <c r="S70" s="28"/>
      <c r="T70" s="28"/>
    </row>
    <row r="71" spans="1:20" ht="19.5" customHeight="1" thickBot="1" x14ac:dyDescent="0.25">
      <c r="A71" s="2240" t="s">
        <v>258</v>
      </c>
      <c r="B71" s="2241"/>
      <c r="C71" s="2241"/>
      <c r="D71" s="2241"/>
      <c r="E71" s="2241"/>
      <c r="F71" s="2241"/>
      <c r="G71" s="2241"/>
      <c r="H71" s="2241"/>
      <c r="I71" s="2241"/>
      <c r="J71" s="2241"/>
      <c r="K71" s="2241"/>
      <c r="L71" s="2241"/>
      <c r="M71" s="2241"/>
      <c r="N71" s="2241"/>
      <c r="O71" s="2241"/>
      <c r="P71" s="2241"/>
      <c r="Q71" s="2242"/>
      <c r="R71" s="28"/>
      <c r="S71" s="28"/>
      <c r="T71" s="28"/>
    </row>
    <row r="72" spans="1:20" ht="15.75" x14ac:dyDescent="0.2">
      <c r="A72" s="1115" t="s">
        <v>253</v>
      </c>
      <c r="B72" s="1069" t="s">
        <v>252</v>
      </c>
      <c r="C72" s="1126">
        <v>2</v>
      </c>
      <c r="D72" s="1127"/>
      <c r="E72" s="1128"/>
      <c r="F72" s="1129"/>
      <c r="G72" s="1130">
        <v>4.5</v>
      </c>
      <c r="H72" s="1131">
        <f>G72*30</f>
        <v>135</v>
      </c>
      <c r="I72" s="1132">
        <f>J72+K72+L72</f>
        <v>45</v>
      </c>
      <c r="J72" s="1133">
        <v>27</v>
      </c>
      <c r="K72" s="1134">
        <v>9</v>
      </c>
      <c r="L72" s="1134">
        <v>9</v>
      </c>
      <c r="M72" s="1135">
        <f>H72-I72</f>
        <v>90</v>
      </c>
      <c r="N72" s="883"/>
      <c r="O72" s="163">
        <v>5</v>
      </c>
      <c r="P72" s="882"/>
      <c r="Q72" s="1136"/>
      <c r="R72" s="28"/>
      <c r="S72" s="28"/>
      <c r="T72" s="28"/>
    </row>
    <row r="73" spans="1:20" ht="41.25" customHeight="1" thickBot="1" x14ac:dyDescent="0.25">
      <c r="A73" s="1137" t="s">
        <v>103</v>
      </c>
      <c r="B73" s="1100" t="s">
        <v>254</v>
      </c>
      <c r="C73" s="1101"/>
      <c r="D73" s="1102">
        <v>3</v>
      </c>
      <c r="E73" s="1102"/>
      <c r="F73" s="1103"/>
      <c r="G73" s="1003">
        <v>3</v>
      </c>
      <c r="H73" s="1138">
        <f>G73*30</f>
        <v>90</v>
      </c>
      <c r="I73" s="178">
        <f>J73+K73+L73</f>
        <v>30</v>
      </c>
      <c r="J73" s="1139">
        <v>20</v>
      </c>
      <c r="K73" s="1140"/>
      <c r="L73" s="1140">
        <v>10</v>
      </c>
      <c r="M73" s="1141">
        <f>H73-I73</f>
        <v>60</v>
      </c>
      <c r="N73" s="1107"/>
      <c r="O73" s="1108"/>
      <c r="P73" s="1109">
        <v>3</v>
      </c>
      <c r="Q73" s="1142"/>
      <c r="R73" s="28"/>
      <c r="S73" s="28"/>
      <c r="T73" s="28"/>
    </row>
    <row r="74" spans="1:20" ht="18.75" customHeight="1" thickBot="1" x14ac:dyDescent="0.25">
      <c r="A74" s="2285" t="s">
        <v>124</v>
      </c>
      <c r="B74" s="2286"/>
      <c r="C74" s="1143"/>
      <c r="D74" s="1144"/>
      <c r="E74" s="1144"/>
      <c r="F74" s="1145"/>
      <c r="G74" s="1146">
        <f>G62+G65+G66+G67</f>
        <v>21</v>
      </c>
      <c r="H74" s="1147">
        <f t="shared" ref="H74:M74" si="12">H62+H65+H66+H67</f>
        <v>630</v>
      </c>
      <c r="I74" s="1082">
        <f t="shared" si="12"/>
        <v>210</v>
      </c>
      <c r="J74" s="1082">
        <f t="shared" si="12"/>
        <v>122</v>
      </c>
      <c r="K74" s="1082">
        <f t="shared" si="12"/>
        <v>39</v>
      </c>
      <c r="L74" s="1082">
        <f t="shared" si="12"/>
        <v>49</v>
      </c>
      <c r="M74" s="1148">
        <f t="shared" si="12"/>
        <v>420</v>
      </c>
      <c r="N74" s="1149">
        <f>N63+N64+N65</f>
        <v>9</v>
      </c>
      <c r="O74" s="1150">
        <f>O66</f>
        <v>5</v>
      </c>
      <c r="P74" s="1151">
        <f>P67</f>
        <v>3</v>
      </c>
      <c r="Q74" s="1152"/>
      <c r="R74" s="28"/>
      <c r="S74" s="28"/>
      <c r="T74" s="28"/>
    </row>
    <row r="75" spans="1:20" ht="18.75" customHeight="1" thickBot="1" x14ac:dyDescent="0.25">
      <c r="A75" s="2240" t="s">
        <v>259</v>
      </c>
      <c r="B75" s="2241"/>
      <c r="C75" s="2241"/>
      <c r="D75" s="2241"/>
      <c r="E75" s="2241"/>
      <c r="F75" s="2241"/>
      <c r="G75" s="2241"/>
      <c r="H75" s="2241"/>
      <c r="I75" s="2241"/>
      <c r="J75" s="2241"/>
      <c r="K75" s="2241"/>
      <c r="L75" s="2241"/>
      <c r="M75" s="2241"/>
      <c r="N75" s="2241"/>
      <c r="O75" s="2241"/>
      <c r="P75" s="2241"/>
      <c r="Q75" s="2242"/>
      <c r="R75" s="28"/>
      <c r="S75" s="28"/>
      <c r="T75" s="28"/>
    </row>
    <row r="76" spans="1:20" ht="31.5" x14ac:dyDescent="0.2">
      <c r="A76" s="1153" t="s">
        <v>104</v>
      </c>
      <c r="B76" s="1034" t="s">
        <v>83</v>
      </c>
      <c r="C76" s="1111">
        <v>1</v>
      </c>
      <c r="D76" s="1036"/>
      <c r="E76" s="1036"/>
      <c r="F76" s="204"/>
      <c r="G76" s="867">
        <v>6</v>
      </c>
      <c r="H76" s="1154">
        <f>G76*30</f>
        <v>180</v>
      </c>
      <c r="I76" s="1155">
        <f>J76+K76+L76</f>
        <v>60</v>
      </c>
      <c r="J76" s="1156">
        <v>45</v>
      </c>
      <c r="K76" s="1157">
        <v>15</v>
      </c>
      <c r="L76" s="1157"/>
      <c r="M76" s="348">
        <f>H76-I76</f>
        <v>120</v>
      </c>
      <c r="N76" s="870">
        <v>4</v>
      </c>
      <c r="O76" s="207"/>
      <c r="P76" s="872"/>
      <c r="Q76" s="1158"/>
      <c r="R76" s="432"/>
      <c r="S76" s="432"/>
      <c r="T76" s="432"/>
    </row>
    <row r="77" spans="1:20" ht="18" customHeight="1" x14ac:dyDescent="0.2">
      <c r="A77" s="1153" t="s">
        <v>260</v>
      </c>
      <c r="B77" s="1069" t="s">
        <v>86</v>
      </c>
      <c r="C77" s="1084"/>
      <c r="D77" s="1056"/>
      <c r="E77" s="1056"/>
      <c r="F77" s="1070"/>
      <c r="G77" s="919">
        <f>G78+G79</f>
        <v>7.5</v>
      </c>
      <c r="H77" s="1058">
        <f t="shared" ref="H77:M77" si="13">H78+H79</f>
        <v>225</v>
      </c>
      <c r="I77" s="74">
        <f t="shared" si="13"/>
        <v>75</v>
      </c>
      <c r="J77" s="74">
        <f t="shared" si="13"/>
        <v>30</v>
      </c>
      <c r="K77" s="74">
        <f t="shared" si="13"/>
        <v>30</v>
      </c>
      <c r="L77" s="74">
        <f t="shared" si="13"/>
        <v>15</v>
      </c>
      <c r="M77" s="1085">
        <f t="shared" si="13"/>
        <v>150</v>
      </c>
      <c r="N77" s="1086"/>
      <c r="O77" s="163"/>
      <c r="P77" s="882"/>
      <c r="Q77" s="1087"/>
      <c r="R77" s="432"/>
      <c r="S77" s="432"/>
      <c r="T77" s="432"/>
    </row>
    <row r="78" spans="1:20" ht="18.75" customHeight="1" x14ac:dyDescent="0.2">
      <c r="A78" s="1159" t="s">
        <v>286</v>
      </c>
      <c r="B78" s="1069" t="s">
        <v>86</v>
      </c>
      <c r="C78" s="1055">
        <v>1</v>
      </c>
      <c r="D78" s="1056"/>
      <c r="E78" s="1056"/>
      <c r="F78" s="73"/>
      <c r="G78" s="967">
        <v>6</v>
      </c>
      <c r="H78" s="1052">
        <f>G78*30</f>
        <v>180</v>
      </c>
      <c r="I78" s="168">
        <f>J78+K78+L78</f>
        <v>60</v>
      </c>
      <c r="J78" s="1071">
        <v>30</v>
      </c>
      <c r="K78" s="1056">
        <v>30</v>
      </c>
      <c r="L78" s="1056"/>
      <c r="M78" s="70">
        <f>H78-I78</f>
        <v>120</v>
      </c>
      <c r="N78" s="883">
        <v>4</v>
      </c>
      <c r="O78" s="836"/>
      <c r="P78" s="882"/>
      <c r="Q78" s="1087"/>
      <c r="R78" s="432"/>
      <c r="S78" s="432"/>
      <c r="T78" s="432"/>
    </row>
    <row r="79" spans="1:20" ht="33.75" customHeight="1" x14ac:dyDescent="0.2">
      <c r="A79" s="1043" t="s">
        <v>287</v>
      </c>
      <c r="B79" s="1069" t="s">
        <v>87</v>
      </c>
      <c r="C79" s="1055"/>
      <c r="D79" s="1056"/>
      <c r="E79" s="1056">
        <v>1</v>
      </c>
      <c r="F79" s="73"/>
      <c r="G79" s="967">
        <v>1.5</v>
      </c>
      <c r="H79" s="1052">
        <f>G79*30</f>
        <v>45</v>
      </c>
      <c r="I79" s="168">
        <f>J79+K79+L79</f>
        <v>15</v>
      </c>
      <c r="J79" s="1071"/>
      <c r="K79" s="1056"/>
      <c r="L79" s="1056">
        <v>15</v>
      </c>
      <c r="M79" s="70">
        <f>H79-I79</f>
        <v>30</v>
      </c>
      <c r="N79" s="883">
        <v>1</v>
      </c>
      <c r="O79" s="836"/>
      <c r="P79" s="882"/>
      <c r="Q79" s="1087"/>
      <c r="R79" s="432"/>
      <c r="S79" s="432"/>
      <c r="T79" s="432"/>
    </row>
    <row r="80" spans="1:20" ht="18.75" customHeight="1" x14ac:dyDescent="0.2">
      <c r="A80" s="1043" t="s">
        <v>105</v>
      </c>
      <c r="B80" s="1069" t="s">
        <v>264</v>
      </c>
      <c r="C80" s="1055">
        <v>2</v>
      </c>
      <c r="D80" s="1056"/>
      <c r="E80" s="1056"/>
      <c r="F80" s="73"/>
      <c r="G80" s="919">
        <v>4.5</v>
      </c>
      <c r="H80" s="1058">
        <f>G80*30</f>
        <v>135</v>
      </c>
      <c r="I80" s="74">
        <f>J80+K80+L80</f>
        <v>45</v>
      </c>
      <c r="J80" s="1097">
        <v>27</v>
      </c>
      <c r="K80" s="1098">
        <v>9</v>
      </c>
      <c r="L80" s="1098">
        <v>9</v>
      </c>
      <c r="M80" s="210">
        <f>H80-I80</f>
        <v>90</v>
      </c>
      <c r="N80" s="883"/>
      <c r="O80" s="836">
        <v>5</v>
      </c>
      <c r="P80" s="882"/>
      <c r="Q80" s="1087"/>
      <c r="R80" s="432"/>
      <c r="S80" s="432"/>
      <c r="T80" s="432"/>
    </row>
    <row r="81" spans="1:20" ht="21" customHeight="1" thickBot="1" x14ac:dyDescent="0.25">
      <c r="A81" s="1043" t="s">
        <v>108</v>
      </c>
      <c r="B81" s="1100" t="s">
        <v>265</v>
      </c>
      <c r="C81" s="1101"/>
      <c r="D81" s="1102">
        <v>3</v>
      </c>
      <c r="E81" s="1102"/>
      <c r="F81" s="1103"/>
      <c r="G81" s="1003">
        <v>3</v>
      </c>
      <c r="H81" s="1104">
        <f>G81*30</f>
        <v>90</v>
      </c>
      <c r="I81" s="74">
        <f>J81+K81+L81</f>
        <v>30</v>
      </c>
      <c r="J81" s="1105">
        <v>20</v>
      </c>
      <c r="K81" s="1106"/>
      <c r="L81" s="1106">
        <v>10</v>
      </c>
      <c r="M81" s="210">
        <f>H81-I81</f>
        <v>60</v>
      </c>
      <c r="N81" s="1107"/>
      <c r="O81" s="1108"/>
      <c r="P81" s="1109">
        <v>3</v>
      </c>
      <c r="Q81" s="1110"/>
      <c r="R81" s="432"/>
      <c r="S81" s="432"/>
      <c r="T81" s="432"/>
    </row>
    <row r="82" spans="1:20" ht="20.25" customHeight="1" thickBot="1" x14ac:dyDescent="0.25">
      <c r="A82" s="1997" t="s">
        <v>251</v>
      </c>
      <c r="B82" s="2000"/>
      <c r="C82" s="2000"/>
      <c r="D82" s="2000"/>
      <c r="E82" s="2000"/>
      <c r="F82" s="2000"/>
      <c r="G82" s="2000"/>
      <c r="H82" s="2000"/>
      <c r="I82" s="2000"/>
      <c r="J82" s="2000"/>
      <c r="K82" s="2000"/>
      <c r="L82" s="2000"/>
      <c r="M82" s="2000"/>
      <c r="N82" s="2000"/>
      <c r="O82" s="2000"/>
      <c r="P82" s="2000"/>
      <c r="Q82" s="2001"/>
      <c r="R82" s="28"/>
      <c r="S82" s="28"/>
      <c r="T82" s="28"/>
    </row>
    <row r="83" spans="1:20" ht="21.75" customHeight="1" x14ac:dyDescent="0.2">
      <c r="A83" s="1043" t="s">
        <v>106</v>
      </c>
      <c r="B83" s="1069" t="s">
        <v>248</v>
      </c>
      <c r="C83" s="1111">
        <v>2</v>
      </c>
      <c r="D83" s="1036"/>
      <c r="E83" s="1036"/>
      <c r="F83" s="204"/>
      <c r="G83" s="841">
        <v>4.5</v>
      </c>
      <c r="H83" s="1112">
        <f>G83*30</f>
        <v>135</v>
      </c>
      <c r="I83" s="1031">
        <f>J83+K83+L83</f>
        <v>45</v>
      </c>
      <c r="J83" s="1031">
        <v>27</v>
      </c>
      <c r="K83" s="1031">
        <v>9</v>
      </c>
      <c r="L83" s="1031">
        <v>9</v>
      </c>
      <c r="M83" s="1113">
        <f>H83-I83</f>
        <v>90</v>
      </c>
      <c r="N83" s="353"/>
      <c r="O83" s="207">
        <v>5</v>
      </c>
      <c r="P83" s="354"/>
      <c r="Q83" s="1114"/>
      <c r="R83" s="28"/>
      <c r="S83" s="28"/>
      <c r="T83" s="28"/>
    </row>
    <row r="84" spans="1:20" ht="32.25" thickBot="1" x14ac:dyDescent="0.25">
      <c r="A84" s="1115" t="s">
        <v>262</v>
      </c>
      <c r="B84" s="397" t="s">
        <v>249</v>
      </c>
      <c r="C84" s="1116"/>
      <c r="D84" s="1117">
        <v>3</v>
      </c>
      <c r="E84" s="1118"/>
      <c r="F84" s="1119"/>
      <c r="G84" s="1120">
        <v>3</v>
      </c>
      <c r="H84" s="1121">
        <f>G84*30</f>
        <v>90</v>
      </c>
      <c r="I84" s="1122">
        <f>J84+K84+L84</f>
        <v>30</v>
      </c>
      <c r="J84" s="1122">
        <v>20</v>
      </c>
      <c r="K84" s="1122"/>
      <c r="L84" s="1122">
        <v>10</v>
      </c>
      <c r="M84" s="1123">
        <f>H84-I84</f>
        <v>60</v>
      </c>
      <c r="N84" s="1124"/>
      <c r="O84" s="1122"/>
      <c r="P84" s="1109">
        <v>3</v>
      </c>
      <c r="Q84" s="1125"/>
      <c r="R84" s="28"/>
      <c r="S84" s="28"/>
      <c r="T84" s="28"/>
    </row>
    <row r="85" spans="1:20" ht="20.25" customHeight="1" thickBot="1" x14ac:dyDescent="0.25">
      <c r="A85" s="2272" t="s">
        <v>298</v>
      </c>
      <c r="B85" s="2273"/>
      <c r="C85" s="2273"/>
      <c r="D85" s="2273"/>
      <c r="E85" s="2273"/>
      <c r="F85" s="2273"/>
      <c r="G85" s="2273"/>
      <c r="H85" s="2273"/>
      <c r="I85" s="2273"/>
      <c r="J85" s="2273"/>
      <c r="K85" s="2273"/>
      <c r="L85" s="2273"/>
      <c r="M85" s="2273"/>
      <c r="N85" s="2273"/>
      <c r="O85" s="2273"/>
      <c r="P85" s="2273"/>
      <c r="Q85" s="2274"/>
      <c r="R85" s="28"/>
      <c r="S85" s="28"/>
      <c r="T85" s="28"/>
    </row>
    <row r="86" spans="1:20" ht="19.5" customHeight="1" x14ac:dyDescent="0.2">
      <c r="A86" s="1115" t="s">
        <v>107</v>
      </c>
      <c r="B86" s="1069" t="s">
        <v>252</v>
      </c>
      <c r="C86" s="1126">
        <v>2</v>
      </c>
      <c r="D86" s="1127"/>
      <c r="E86" s="1128"/>
      <c r="F86" s="1129"/>
      <c r="G86" s="1130">
        <v>4.5</v>
      </c>
      <c r="H86" s="1131">
        <f>G86*30</f>
        <v>135</v>
      </c>
      <c r="I86" s="1132">
        <f>J86+K86+L86</f>
        <v>45</v>
      </c>
      <c r="J86" s="1133">
        <v>27</v>
      </c>
      <c r="K86" s="1134">
        <v>9</v>
      </c>
      <c r="L86" s="1134">
        <v>9</v>
      </c>
      <c r="M86" s="1135">
        <f>H86-I86</f>
        <v>90</v>
      </c>
      <c r="N86" s="883"/>
      <c r="O86" s="163">
        <v>5</v>
      </c>
      <c r="P86" s="882"/>
      <c r="Q86" s="1136"/>
      <c r="R86" s="28"/>
      <c r="S86" s="28"/>
      <c r="T86" s="28"/>
    </row>
    <row r="87" spans="1:20" ht="39" customHeight="1" thickBot="1" x14ac:dyDescent="0.25">
      <c r="A87" s="1137" t="s">
        <v>263</v>
      </c>
      <c r="B87" s="1100" t="s">
        <v>254</v>
      </c>
      <c r="C87" s="1101"/>
      <c r="D87" s="1102">
        <v>3</v>
      </c>
      <c r="E87" s="1102"/>
      <c r="F87" s="1103"/>
      <c r="G87" s="1003">
        <v>3</v>
      </c>
      <c r="H87" s="1138">
        <f>G87*30</f>
        <v>90</v>
      </c>
      <c r="I87" s="178">
        <f>J87+K87+L87</f>
        <v>30</v>
      </c>
      <c r="J87" s="1139">
        <v>20</v>
      </c>
      <c r="K87" s="1140"/>
      <c r="L87" s="1140">
        <v>10</v>
      </c>
      <c r="M87" s="1141">
        <f>H87-I87</f>
        <v>60</v>
      </c>
      <c r="N87" s="1107"/>
      <c r="O87" s="1108"/>
      <c r="P87" s="1109">
        <v>3</v>
      </c>
      <c r="Q87" s="1142"/>
      <c r="R87" s="28"/>
      <c r="S87" s="28"/>
      <c r="T87" s="28"/>
    </row>
    <row r="88" spans="1:20" ht="20.25" customHeight="1" thickBot="1" x14ac:dyDescent="0.25">
      <c r="A88" s="2275" t="s">
        <v>261</v>
      </c>
      <c r="B88" s="2276"/>
      <c r="C88" s="898"/>
      <c r="D88" s="945"/>
      <c r="E88" s="945"/>
      <c r="F88" s="1160"/>
      <c r="G88" s="818">
        <f>G76+G77+G80+G81</f>
        <v>21</v>
      </c>
      <c r="H88" s="1147">
        <f t="shared" ref="H88:M88" si="14">H76+H77+H80+H81</f>
        <v>630</v>
      </c>
      <c r="I88" s="1082">
        <f t="shared" si="14"/>
        <v>210</v>
      </c>
      <c r="J88" s="1082">
        <f t="shared" si="14"/>
        <v>122</v>
      </c>
      <c r="K88" s="1082">
        <f t="shared" si="14"/>
        <v>54</v>
      </c>
      <c r="L88" s="1082">
        <f t="shared" si="14"/>
        <v>34</v>
      </c>
      <c r="M88" s="1148">
        <f t="shared" si="14"/>
        <v>420</v>
      </c>
      <c r="N88" s="1147">
        <f>N76+N78+N79</f>
        <v>9</v>
      </c>
      <c r="O88" s="1082">
        <f>O80</f>
        <v>5</v>
      </c>
      <c r="P88" s="1161">
        <f>P81</f>
        <v>3</v>
      </c>
      <c r="Q88" s="1162"/>
      <c r="R88" s="29"/>
      <c r="S88" s="28"/>
      <c r="T88" s="28"/>
    </row>
    <row r="89" spans="1:20" ht="16.5" thickBot="1" x14ac:dyDescent="0.25">
      <c r="A89" s="1997" t="s">
        <v>165</v>
      </c>
      <c r="B89" s="2000"/>
      <c r="C89" s="2000"/>
      <c r="D89" s="2000"/>
      <c r="E89" s="2000"/>
      <c r="F89" s="2000"/>
      <c r="G89" s="2000"/>
      <c r="H89" s="2000"/>
      <c r="I89" s="2000"/>
      <c r="J89" s="2000"/>
      <c r="K89" s="2000"/>
      <c r="L89" s="2000"/>
      <c r="M89" s="2000"/>
      <c r="N89" s="2000"/>
      <c r="O89" s="2000"/>
      <c r="P89" s="2000"/>
      <c r="Q89" s="2001"/>
      <c r="R89" s="29"/>
      <c r="S89" s="28"/>
      <c r="T89" s="28"/>
    </row>
    <row r="90" spans="1:20" ht="15.75" x14ac:dyDescent="0.2">
      <c r="A90" s="2277" t="s">
        <v>316</v>
      </c>
      <c r="B90" s="2278"/>
      <c r="C90" s="2278"/>
      <c r="D90" s="2278"/>
      <c r="E90" s="2278"/>
      <c r="F90" s="2278"/>
      <c r="G90" s="2278"/>
      <c r="H90" s="2278"/>
      <c r="I90" s="2278"/>
      <c r="J90" s="2278"/>
      <c r="K90" s="2278"/>
      <c r="L90" s="2278"/>
      <c r="M90" s="2278"/>
      <c r="N90" s="2278"/>
      <c r="O90" s="2278"/>
      <c r="P90" s="2278"/>
      <c r="Q90" s="2279"/>
      <c r="R90" s="29"/>
      <c r="S90" s="28"/>
      <c r="T90" s="28"/>
    </row>
    <row r="91" spans="1:20" ht="15.75" hidden="1" x14ac:dyDescent="0.2">
      <c r="A91" s="778"/>
      <c r="B91" s="779"/>
      <c r="C91" s="780"/>
      <c r="D91" s="781"/>
      <c r="E91" s="781"/>
      <c r="F91" s="782"/>
      <c r="G91" s="783"/>
      <c r="H91" s="784"/>
      <c r="I91" s="785"/>
      <c r="J91" s="785"/>
      <c r="K91" s="785"/>
      <c r="L91" s="785"/>
      <c r="M91" s="786"/>
      <c r="N91" s="787"/>
      <c r="O91" s="788"/>
      <c r="P91" s="789"/>
      <c r="Q91" s="790"/>
      <c r="R91" s="29"/>
      <c r="S91" s="28"/>
      <c r="T91" s="28"/>
    </row>
    <row r="92" spans="1:20" s="764" customFormat="1" ht="15.75" hidden="1" x14ac:dyDescent="0.2">
      <c r="A92" s="791"/>
      <c r="B92" s="792"/>
      <c r="C92" s="793"/>
      <c r="D92" s="793"/>
      <c r="E92" s="793"/>
      <c r="F92" s="793"/>
      <c r="G92" s="794"/>
      <c r="H92" s="795"/>
      <c r="I92" s="795"/>
      <c r="J92" s="795"/>
      <c r="K92" s="795"/>
      <c r="L92" s="795"/>
      <c r="M92" s="795"/>
      <c r="N92" s="796"/>
      <c r="O92" s="797"/>
      <c r="P92" s="798"/>
      <c r="Q92" s="799"/>
      <c r="R92" s="762"/>
      <c r="S92" s="763"/>
      <c r="T92" s="763"/>
    </row>
    <row r="93" spans="1:20" ht="15.75" x14ac:dyDescent="0.2">
      <c r="A93" s="128" t="s">
        <v>129</v>
      </c>
      <c r="B93" s="72" t="s">
        <v>327</v>
      </c>
      <c r="C93" s="167">
        <v>1</v>
      </c>
      <c r="D93" s="86"/>
      <c r="E93" s="86"/>
      <c r="F93" s="68"/>
      <c r="G93" s="402">
        <v>3</v>
      </c>
      <c r="H93" s="162">
        <f>G93*30</f>
        <v>90</v>
      </c>
      <c r="I93" s="163">
        <v>30</v>
      </c>
      <c r="J93" s="163">
        <v>10</v>
      </c>
      <c r="K93" s="163">
        <v>20</v>
      </c>
      <c r="L93" s="163"/>
      <c r="M93" s="70">
        <f>H93-I93</f>
        <v>60</v>
      </c>
      <c r="N93" s="167">
        <v>2</v>
      </c>
      <c r="O93" s="86"/>
      <c r="P93" s="169"/>
      <c r="Q93" s="71"/>
      <c r="R93" s="29"/>
      <c r="S93" s="28"/>
      <c r="T93" s="28"/>
    </row>
    <row r="94" spans="1:20" ht="15.75" x14ac:dyDescent="0.2">
      <c r="A94" s="128" t="s">
        <v>131</v>
      </c>
      <c r="B94" s="72" t="s">
        <v>136</v>
      </c>
      <c r="C94" s="167"/>
      <c r="D94" s="86"/>
      <c r="E94" s="86"/>
      <c r="F94" s="68">
        <v>2</v>
      </c>
      <c r="G94" s="403">
        <v>1</v>
      </c>
      <c r="H94" s="164">
        <f t="shared" ref="H94:H103" si="15">G94*30</f>
        <v>30</v>
      </c>
      <c r="I94" s="69">
        <v>16</v>
      </c>
      <c r="J94" s="69"/>
      <c r="K94" s="69"/>
      <c r="L94" s="69">
        <v>16</v>
      </c>
      <c r="M94" s="70">
        <v>14</v>
      </c>
      <c r="N94" s="167"/>
      <c r="O94" s="86">
        <v>2</v>
      </c>
      <c r="P94" s="169"/>
      <c r="Q94" s="71"/>
      <c r="R94" s="29"/>
      <c r="S94" s="28"/>
      <c r="T94" s="28"/>
    </row>
    <row r="95" spans="1:20" ht="31.5" x14ac:dyDescent="0.2">
      <c r="A95" s="128" t="s">
        <v>132</v>
      </c>
      <c r="B95" s="72" t="s">
        <v>138</v>
      </c>
      <c r="C95" s="167"/>
      <c r="D95" s="86">
        <v>3</v>
      </c>
      <c r="E95" s="86"/>
      <c r="F95" s="73"/>
      <c r="G95" s="403">
        <v>3</v>
      </c>
      <c r="H95" s="167">
        <f t="shared" si="15"/>
        <v>90</v>
      </c>
      <c r="I95" s="168">
        <v>32</v>
      </c>
      <c r="J95" s="163">
        <v>16</v>
      </c>
      <c r="K95" s="86">
        <v>16</v>
      </c>
      <c r="L95" s="86"/>
      <c r="M95" s="169">
        <f>H95-I95</f>
        <v>58</v>
      </c>
      <c r="N95" s="167"/>
      <c r="O95" s="86"/>
      <c r="P95" s="169">
        <v>4</v>
      </c>
      <c r="Q95" s="71"/>
      <c r="R95" s="29"/>
      <c r="S95" s="28"/>
      <c r="T95" s="28"/>
    </row>
    <row r="96" spans="1:20" ht="15.75" x14ac:dyDescent="0.2">
      <c r="A96" s="128" t="s">
        <v>137</v>
      </c>
      <c r="B96" s="72" t="s">
        <v>140</v>
      </c>
      <c r="C96" s="167"/>
      <c r="D96" s="86">
        <v>3</v>
      </c>
      <c r="E96" s="86"/>
      <c r="F96" s="68"/>
      <c r="G96" s="403">
        <v>3</v>
      </c>
      <c r="H96" s="167">
        <f t="shared" si="15"/>
        <v>90</v>
      </c>
      <c r="I96" s="168">
        <v>30</v>
      </c>
      <c r="J96" s="163">
        <v>20</v>
      </c>
      <c r="K96" s="86"/>
      <c r="L96" s="86">
        <v>10</v>
      </c>
      <c r="M96" s="169">
        <f>H96-I96</f>
        <v>60</v>
      </c>
      <c r="N96" s="167"/>
      <c r="O96" s="86"/>
      <c r="P96" s="169">
        <v>3</v>
      </c>
      <c r="Q96" s="71"/>
      <c r="R96" s="29"/>
      <c r="S96" s="28"/>
      <c r="T96" s="28"/>
    </row>
    <row r="97" spans="1:20" ht="15.75" x14ac:dyDescent="0.2">
      <c r="A97" s="128" t="s">
        <v>139</v>
      </c>
      <c r="B97" s="72" t="s">
        <v>308</v>
      </c>
      <c r="C97" s="167">
        <v>1</v>
      </c>
      <c r="D97" s="86"/>
      <c r="E97" s="86"/>
      <c r="F97" s="68"/>
      <c r="G97" s="403">
        <v>3</v>
      </c>
      <c r="H97" s="167">
        <f t="shared" si="15"/>
        <v>90</v>
      </c>
      <c r="I97" s="168">
        <v>30</v>
      </c>
      <c r="J97" s="163">
        <v>20</v>
      </c>
      <c r="K97" s="86"/>
      <c r="L97" s="86">
        <v>10</v>
      </c>
      <c r="M97" s="765">
        <f>H97-I97</f>
        <v>60</v>
      </c>
      <c r="N97" s="167">
        <v>2</v>
      </c>
      <c r="O97" s="86"/>
      <c r="P97" s="169"/>
      <c r="Q97" s="71"/>
      <c r="R97" s="29"/>
      <c r="S97" s="28"/>
      <c r="T97" s="28"/>
    </row>
    <row r="98" spans="1:20" ht="15.75" x14ac:dyDescent="0.2">
      <c r="A98" s="128" t="s">
        <v>141</v>
      </c>
      <c r="B98" s="72" t="s">
        <v>142</v>
      </c>
      <c r="C98" s="167"/>
      <c r="D98" s="86"/>
      <c r="E98" s="86">
        <v>1</v>
      </c>
      <c r="F98" s="68"/>
      <c r="G98" s="766">
        <v>2</v>
      </c>
      <c r="H98" s="167">
        <f t="shared" si="15"/>
        <v>60</v>
      </c>
      <c r="I98" s="168">
        <v>28</v>
      </c>
      <c r="J98" s="163"/>
      <c r="K98" s="86"/>
      <c r="L98" s="86">
        <v>28</v>
      </c>
      <c r="M98" s="169">
        <v>32</v>
      </c>
      <c r="N98" s="167">
        <v>2</v>
      </c>
      <c r="O98" s="86"/>
      <c r="P98" s="169"/>
      <c r="Q98" s="71"/>
      <c r="R98" s="29"/>
      <c r="S98" s="28"/>
      <c r="T98" s="28"/>
    </row>
    <row r="99" spans="1:20" ht="31.5" x14ac:dyDescent="0.2">
      <c r="A99" s="128" t="s">
        <v>143</v>
      </c>
      <c r="B99" s="72" t="s">
        <v>313</v>
      </c>
      <c r="C99" s="414"/>
      <c r="D99" s="415">
        <v>1</v>
      </c>
      <c r="E99" s="415"/>
      <c r="F99" s="416"/>
      <c r="G99" s="406">
        <v>2</v>
      </c>
      <c r="H99" s="167">
        <f t="shared" si="15"/>
        <v>60</v>
      </c>
      <c r="I99" s="168">
        <v>30</v>
      </c>
      <c r="J99" s="163">
        <v>15</v>
      </c>
      <c r="K99" s="86"/>
      <c r="L99" s="86">
        <v>15</v>
      </c>
      <c r="M99" s="169">
        <f>H99-I99</f>
        <v>30</v>
      </c>
      <c r="N99" s="167">
        <v>2</v>
      </c>
      <c r="O99" s="86"/>
      <c r="P99" s="169"/>
      <c r="Q99" s="71"/>
      <c r="R99" s="29"/>
      <c r="S99" s="28"/>
      <c r="T99" s="28"/>
    </row>
    <row r="100" spans="1:20" ht="31.5" x14ac:dyDescent="0.2">
      <c r="A100" s="128" t="s">
        <v>145</v>
      </c>
      <c r="B100" s="72" t="s">
        <v>313</v>
      </c>
      <c r="C100" s="767">
        <v>2</v>
      </c>
      <c r="D100" s="768"/>
      <c r="E100" s="768"/>
      <c r="F100" s="769"/>
      <c r="G100" s="770">
        <v>2</v>
      </c>
      <c r="H100" s="167">
        <f t="shared" si="15"/>
        <v>60</v>
      </c>
      <c r="I100" s="168">
        <v>30</v>
      </c>
      <c r="J100" s="163">
        <v>20</v>
      </c>
      <c r="K100" s="86"/>
      <c r="L100" s="86">
        <v>10</v>
      </c>
      <c r="M100" s="169">
        <f>H100-I100</f>
        <v>30</v>
      </c>
      <c r="N100" s="167"/>
      <c r="O100" s="86">
        <v>3</v>
      </c>
      <c r="P100" s="169"/>
      <c r="Q100" s="71"/>
      <c r="R100" s="29"/>
      <c r="S100" s="28"/>
      <c r="T100" s="28"/>
    </row>
    <row r="101" spans="1:20" ht="31.5" x14ac:dyDescent="0.2">
      <c r="A101" s="128" t="s">
        <v>309</v>
      </c>
      <c r="B101" s="72" t="s">
        <v>314</v>
      </c>
      <c r="C101" s="767"/>
      <c r="D101" s="768"/>
      <c r="E101" s="768"/>
      <c r="F101" s="769">
        <v>3</v>
      </c>
      <c r="G101" s="770">
        <v>1</v>
      </c>
      <c r="H101" s="167">
        <f t="shared" si="15"/>
        <v>30</v>
      </c>
      <c r="I101" s="168">
        <v>16</v>
      </c>
      <c r="J101" s="163"/>
      <c r="K101" s="86"/>
      <c r="L101" s="86">
        <v>16</v>
      </c>
      <c r="M101" s="169">
        <v>14</v>
      </c>
      <c r="N101" s="167"/>
      <c r="O101" s="86"/>
      <c r="P101" s="169">
        <v>2</v>
      </c>
      <c r="Q101" s="71"/>
      <c r="R101" s="29"/>
      <c r="S101" s="28"/>
      <c r="T101" s="28"/>
    </row>
    <row r="102" spans="1:20" ht="15.75" x14ac:dyDescent="0.2">
      <c r="A102" s="128" t="s">
        <v>310</v>
      </c>
      <c r="B102" s="72" t="s">
        <v>146</v>
      </c>
      <c r="C102" s="767"/>
      <c r="D102" s="768">
        <v>2</v>
      </c>
      <c r="E102" s="768"/>
      <c r="F102" s="771"/>
      <c r="G102" s="772">
        <v>3</v>
      </c>
      <c r="H102" s="164">
        <f t="shared" si="15"/>
        <v>90</v>
      </c>
      <c r="I102" s="168">
        <v>30</v>
      </c>
      <c r="J102" s="69">
        <v>20</v>
      </c>
      <c r="K102" s="69"/>
      <c r="L102" s="69">
        <v>10</v>
      </c>
      <c r="M102" s="169">
        <f>H102-I102</f>
        <v>60</v>
      </c>
      <c r="N102" s="167"/>
      <c r="O102" s="86">
        <v>3</v>
      </c>
      <c r="P102" s="169"/>
      <c r="Q102" s="71"/>
      <c r="R102" s="29"/>
      <c r="S102" s="28"/>
      <c r="T102" s="28"/>
    </row>
    <row r="103" spans="1:20" ht="15.75" x14ac:dyDescent="0.2">
      <c r="A103" s="128" t="s">
        <v>311</v>
      </c>
      <c r="B103" s="397" t="s">
        <v>159</v>
      </c>
      <c r="C103" s="79">
        <v>3</v>
      </c>
      <c r="D103" s="79"/>
      <c r="E103" s="79"/>
      <c r="F103" s="806"/>
      <c r="G103" s="807">
        <v>3</v>
      </c>
      <c r="H103" s="775">
        <f t="shared" si="15"/>
        <v>90</v>
      </c>
      <c r="I103" s="361">
        <v>30</v>
      </c>
      <c r="J103" s="776">
        <v>20</v>
      </c>
      <c r="K103" s="776"/>
      <c r="L103" s="776">
        <v>10</v>
      </c>
      <c r="M103" s="777">
        <f>H103-I103</f>
        <v>60</v>
      </c>
      <c r="N103" s="181"/>
      <c r="O103" s="79"/>
      <c r="P103" s="182">
        <v>3</v>
      </c>
      <c r="Q103" s="77"/>
      <c r="R103" s="29"/>
      <c r="S103" s="28"/>
      <c r="T103" s="28"/>
    </row>
    <row r="104" spans="1:20" ht="15.75" hidden="1" x14ac:dyDescent="0.2">
      <c r="A104" s="130"/>
      <c r="B104" s="397"/>
      <c r="C104" s="86"/>
      <c r="D104" s="86"/>
      <c r="E104" s="86"/>
      <c r="F104" s="773"/>
      <c r="G104" s="774"/>
      <c r="H104" s="775"/>
      <c r="I104" s="361"/>
      <c r="J104" s="776"/>
      <c r="K104" s="776"/>
      <c r="L104" s="776"/>
      <c r="M104" s="777"/>
      <c r="N104" s="181"/>
      <c r="O104" s="79"/>
      <c r="P104" s="182"/>
      <c r="Q104" s="77"/>
      <c r="R104" s="29"/>
      <c r="S104" s="28"/>
      <c r="T104" s="28"/>
    </row>
    <row r="105" spans="1:20" ht="15.75" x14ac:dyDescent="0.2">
      <c r="A105" s="130" t="s">
        <v>312</v>
      </c>
      <c r="B105" s="801" t="s">
        <v>148</v>
      </c>
      <c r="C105" s="86">
        <v>2</v>
      </c>
      <c r="D105" s="86"/>
      <c r="E105" s="86"/>
      <c r="F105" s="773"/>
      <c r="G105" s="808">
        <v>2.5</v>
      </c>
      <c r="H105" s="76">
        <f>G105*30</f>
        <v>75</v>
      </c>
      <c r="I105" s="74">
        <v>30</v>
      </c>
      <c r="J105" s="75">
        <v>20</v>
      </c>
      <c r="K105" s="76">
        <v>10</v>
      </c>
      <c r="L105" s="86"/>
      <c r="M105" s="76">
        <f>H105-I105</f>
        <v>45</v>
      </c>
      <c r="N105" s="86"/>
      <c r="O105" s="86">
        <v>3</v>
      </c>
      <c r="P105" s="86"/>
      <c r="Q105" s="802"/>
      <c r="R105" s="29"/>
      <c r="S105" s="28"/>
      <c r="T105" s="28"/>
    </row>
    <row r="106" spans="1:20" ht="15.75" hidden="1" x14ac:dyDescent="0.2">
      <c r="A106" s="130"/>
      <c r="B106" s="801"/>
      <c r="C106" s="86"/>
      <c r="D106" s="86"/>
      <c r="E106" s="86"/>
      <c r="F106" s="773"/>
      <c r="G106" s="808"/>
      <c r="H106" s="76"/>
      <c r="I106" s="74"/>
      <c r="J106" s="75"/>
      <c r="K106" s="76"/>
      <c r="L106" s="86"/>
      <c r="M106" s="76"/>
      <c r="N106" s="86"/>
      <c r="O106" s="86"/>
      <c r="P106" s="86"/>
      <c r="Q106" s="802"/>
      <c r="R106" s="29"/>
      <c r="S106" s="28"/>
      <c r="T106" s="28"/>
    </row>
    <row r="107" spans="1:20" ht="15.75" hidden="1" x14ac:dyDescent="0.2">
      <c r="A107" s="130"/>
      <c r="B107" s="1163"/>
      <c r="C107" s="1163"/>
      <c r="D107" s="1163"/>
      <c r="E107" s="1163"/>
      <c r="F107" s="1163"/>
      <c r="G107" s="1163"/>
      <c r="H107" s="1163"/>
      <c r="I107" s="1163"/>
      <c r="J107" s="1163"/>
      <c r="K107" s="1163"/>
      <c r="L107" s="1163"/>
      <c r="M107" s="1163"/>
      <c r="N107" s="1163"/>
      <c r="O107" s="1163"/>
      <c r="P107" s="1163"/>
      <c r="Q107" s="1163"/>
      <c r="R107" s="29"/>
      <c r="S107" s="28"/>
      <c r="T107" s="28"/>
    </row>
    <row r="108" spans="1:20" ht="15.75" x14ac:dyDescent="0.2">
      <c r="A108" s="1164"/>
      <c r="B108" s="1165" t="s">
        <v>149</v>
      </c>
      <c r="C108" s="822"/>
      <c r="D108" s="823"/>
      <c r="E108" s="823"/>
      <c r="F108" s="824"/>
      <c r="G108" s="1166">
        <f>G93+G94+G95+G96+G97+G98+G99+G100+G101+G102+G103+G105</f>
        <v>28.5</v>
      </c>
      <c r="H108" s="1166">
        <f>H93+H94+H95+H96+H97+H98+H99+H100+H101+H102+H103+H105</f>
        <v>855</v>
      </c>
      <c r="I108" s="1166">
        <f t="shared" ref="I108:P108" si="16">I93+I94+I95+I96+I97+I98+I99+I100+I101+I102+I103+I105</f>
        <v>332</v>
      </c>
      <c r="J108" s="1166">
        <f t="shared" si="16"/>
        <v>161</v>
      </c>
      <c r="K108" s="1166">
        <f t="shared" si="16"/>
        <v>46</v>
      </c>
      <c r="L108" s="1166">
        <f t="shared" si="16"/>
        <v>125</v>
      </c>
      <c r="M108" s="1166">
        <f t="shared" si="16"/>
        <v>523</v>
      </c>
      <c r="N108" s="1166">
        <f t="shared" si="16"/>
        <v>8</v>
      </c>
      <c r="O108" s="1166">
        <f t="shared" si="16"/>
        <v>11</v>
      </c>
      <c r="P108" s="1166">
        <f t="shared" si="16"/>
        <v>12</v>
      </c>
      <c r="Q108" s="1167"/>
      <c r="R108" s="29"/>
      <c r="S108" s="28"/>
      <c r="T108" s="28"/>
    </row>
    <row r="109" spans="1:20" ht="15.75" hidden="1" x14ac:dyDescent="0.2">
      <c r="A109" s="800"/>
      <c r="B109" s="1168" t="s">
        <v>321</v>
      </c>
      <c r="C109" s="86"/>
      <c r="D109" s="86"/>
      <c r="E109" s="86"/>
      <c r="F109" s="86"/>
      <c r="G109" s="839">
        <f t="shared" ref="G109:P109" si="17">G31</f>
        <v>10.5</v>
      </c>
      <c r="H109" s="75">
        <f t="shared" si="17"/>
        <v>315</v>
      </c>
      <c r="I109" s="75">
        <f t="shared" si="17"/>
        <v>114</v>
      </c>
      <c r="J109" s="75">
        <f t="shared" si="17"/>
        <v>30</v>
      </c>
      <c r="K109" s="75">
        <f t="shared" si="17"/>
        <v>0</v>
      </c>
      <c r="L109" s="75">
        <f t="shared" si="17"/>
        <v>84</v>
      </c>
      <c r="M109" s="75">
        <f t="shared" si="17"/>
        <v>201</v>
      </c>
      <c r="N109" s="1169">
        <f t="shared" si="17"/>
        <v>4</v>
      </c>
      <c r="O109" s="75">
        <f t="shared" si="17"/>
        <v>3.5</v>
      </c>
      <c r="P109" s="1170">
        <f t="shared" si="17"/>
        <v>2</v>
      </c>
      <c r="Q109" s="802"/>
      <c r="R109" s="29"/>
      <c r="S109" s="28"/>
      <c r="T109" s="28"/>
    </row>
    <row r="110" spans="1:20" ht="15.75" hidden="1" x14ac:dyDescent="0.2">
      <c r="A110" s="800"/>
      <c r="B110" s="1168" t="s">
        <v>323</v>
      </c>
      <c r="C110" s="86"/>
      <c r="D110" s="86"/>
      <c r="E110" s="86"/>
      <c r="F110" s="86"/>
      <c r="G110" s="839">
        <f>SUM(G108:G109)</f>
        <v>39</v>
      </c>
      <c r="H110" s="75">
        <f>SUM(H108:H109)</f>
        <v>1170</v>
      </c>
      <c r="I110" s="75">
        <f>SUM(I108:I109)</f>
        <v>446</v>
      </c>
      <c r="J110" s="75">
        <f>SUM(J105:J109)</f>
        <v>211</v>
      </c>
      <c r="K110" s="75">
        <f t="shared" ref="K110:P110" si="18">SUM(K108:K109)</f>
        <v>46</v>
      </c>
      <c r="L110" s="75">
        <f t="shared" si="18"/>
        <v>209</v>
      </c>
      <c r="M110" s="75">
        <f t="shared" si="18"/>
        <v>724</v>
      </c>
      <c r="N110" s="1169">
        <f t="shared" si="18"/>
        <v>12</v>
      </c>
      <c r="O110" s="75">
        <f t="shared" si="18"/>
        <v>14.5</v>
      </c>
      <c r="P110" s="1170">
        <f t="shared" si="18"/>
        <v>14</v>
      </c>
      <c r="Q110" s="802"/>
      <c r="R110" s="29"/>
      <c r="S110" s="28"/>
      <c r="T110" s="28"/>
    </row>
    <row r="111" spans="1:20" ht="15.75" hidden="1" x14ac:dyDescent="0.2">
      <c r="A111" s="800"/>
      <c r="B111" s="1168" t="s">
        <v>324</v>
      </c>
      <c r="C111" s="86"/>
      <c r="D111" s="86"/>
      <c r="E111" s="86"/>
      <c r="F111" s="86"/>
      <c r="G111" s="1171">
        <f>G108+G120</f>
        <v>40.5</v>
      </c>
      <c r="H111" s="1171">
        <f t="shared" ref="H111:P111" si="19">H108+H120</f>
        <v>1215</v>
      </c>
      <c r="I111" s="1171">
        <f t="shared" si="19"/>
        <v>452</v>
      </c>
      <c r="J111" s="1171">
        <f t="shared" si="19"/>
        <v>241</v>
      </c>
      <c r="K111" s="1171">
        <f t="shared" si="19"/>
        <v>46</v>
      </c>
      <c r="L111" s="1171">
        <f t="shared" si="19"/>
        <v>165</v>
      </c>
      <c r="M111" s="1171">
        <f t="shared" si="19"/>
        <v>763</v>
      </c>
      <c r="N111" s="1172">
        <f t="shared" si="19"/>
        <v>14</v>
      </c>
      <c r="O111" s="1172">
        <f t="shared" si="19"/>
        <v>11</v>
      </c>
      <c r="P111" s="1173">
        <f t="shared" si="19"/>
        <v>15</v>
      </c>
      <c r="Q111" s="802"/>
      <c r="R111" s="29"/>
      <c r="S111" s="28"/>
      <c r="T111" s="28"/>
    </row>
    <row r="112" spans="1:20" s="813" customFormat="1" ht="15.75" hidden="1" x14ac:dyDescent="0.25">
      <c r="A112" s="800"/>
      <c r="B112" s="1168" t="s">
        <v>326</v>
      </c>
      <c r="C112" s="86"/>
      <c r="D112" s="86"/>
      <c r="E112" s="86"/>
      <c r="F112" s="86"/>
      <c r="G112" s="1174">
        <f t="shared" ref="G112:P112" si="20">G111+G109</f>
        <v>51</v>
      </c>
      <c r="H112" s="1174">
        <f t="shared" si="20"/>
        <v>1530</v>
      </c>
      <c r="I112" s="1174">
        <f t="shared" si="20"/>
        <v>566</v>
      </c>
      <c r="J112" s="1174">
        <f t="shared" si="20"/>
        <v>271</v>
      </c>
      <c r="K112" s="1174">
        <f t="shared" si="20"/>
        <v>46</v>
      </c>
      <c r="L112" s="1174">
        <f t="shared" si="20"/>
        <v>249</v>
      </c>
      <c r="M112" s="1174">
        <f t="shared" si="20"/>
        <v>964</v>
      </c>
      <c r="N112" s="1175">
        <f t="shared" si="20"/>
        <v>18</v>
      </c>
      <c r="O112" s="1176">
        <f t="shared" si="20"/>
        <v>14.5</v>
      </c>
      <c r="P112" s="1177">
        <f t="shared" si="20"/>
        <v>17</v>
      </c>
      <c r="Q112" s="802"/>
      <c r="R112" s="811"/>
      <c r="S112" s="812"/>
      <c r="T112" s="812"/>
    </row>
    <row r="113" spans="1:20" s="813" customFormat="1" ht="15.75" hidden="1" x14ac:dyDescent="0.25">
      <c r="A113" s="800"/>
      <c r="B113" s="1168" t="s">
        <v>325</v>
      </c>
      <c r="C113" s="86"/>
      <c r="D113" s="86"/>
      <c r="E113" s="86"/>
      <c r="F113" s="86"/>
      <c r="G113" s="1174">
        <f>G108+G128</f>
        <v>40.5</v>
      </c>
      <c r="H113" s="1174">
        <f t="shared" ref="H113:P113" si="21">H108+H128</f>
        <v>1215</v>
      </c>
      <c r="I113" s="1174">
        <f t="shared" si="21"/>
        <v>452</v>
      </c>
      <c r="J113" s="1174">
        <f t="shared" si="21"/>
        <v>241</v>
      </c>
      <c r="K113" s="1174">
        <f t="shared" si="21"/>
        <v>46</v>
      </c>
      <c r="L113" s="1174">
        <f t="shared" si="21"/>
        <v>165</v>
      </c>
      <c r="M113" s="1174">
        <f t="shared" si="21"/>
        <v>763</v>
      </c>
      <c r="N113" s="1175">
        <f t="shared" si="21"/>
        <v>14</v>
      </c>
      <c r="O113" s="1176">
        <f t="shared" si="21"/>
        <v>11</v>
      </c>
      <c r="P113" s="1177">
        <f t="shared" si="21"/>
        <v>15</v>
      </c>
      <c r="Q113" s="802"/>
      <c r="R113" s="811"/>
      <c r="S113" s="812"/>
      <c r="T113" s="812"/>
    </row>
    <row r="114" spans="1:20" ht="15.75" x14ac:dyDescent="0.2">
      <c r="A114" s="800"/>
      <c r="B114" s="801"/>
      <c r="C114" s="86"/>
      <c r="D114" s="86"/>
      <c r="E114" s="86"/>
      <c r="F114" s="773"/>
      <c r="G114" s="774"/>
      <c r="H114" s="69"/>
      <c r="I114" s="168"/>
      <c r="J114" s="69"/>
      <c r="K114" s="69"/>
      <c r="L114" s="69"/>
      <c r="M114" s="163"/>
      <c r="N114" s="86"/>
      <c r="O114" s="86"/>
      <c r="P114" s="86"/>
      <c r="Q114" s="802"/>
      <c r="R114" s="29"/>
      <c r="S114" s="28"/>
      <c r="T114" s="28"/>
    </row>
    <row r="115" spans="1:20" ht="16.5" thickBot="1" x14ac:dyDescent="0.25">
      <c r="A115" s="2266" t="s">
        <v>318</v>
      </c>
      <c r="B115" s="2267"/>
      <c r="C115" s="2267"/>
      <c r="D115" s="2267"/>
      <c r="E115" s="2267"/>
      <c r="F115" s="2267"/>
      <c r="G115" s="2267"/>
      <c r="H115" s="2267"/>
      <c r="I115" s="2267"/>
      <c r="J115" s="2267"/>
      <c r="K115" s="2267"/>
      <c r="L115" s="2267"/>
      <c r="M115" s="2267"/>
      <c r="N115" s="2267"/>
      <c r="O115" s="2267"/>
      <c r="P115" s="2267"/>
      <c r="Q115" s="2268"/>
      <c r="R115" s="29"/>
      <c r="S115" s="28"/>
      <c r="T115" s="28"/>
    </row>
    <row r="116" spans="1:20" ht="15.75" x14ac:dyDescent="0.2">
      <c r="A116" s="200" t="s">
        <v>150</v>
      </c>
      <c r="B116" s="392" t="s">
        <v>151</v>
      </c>
      <c r="C116" s="202">
        <v>2</v>
      </c>
      <c r="D116" s="203"/>
      <c r="E116" s="203"/>
      <c r="F116" s="204"/>
      <c r="G116" s="387">
        <f>H116/30</f>
        <v>3</v>
      </c>
      <c r="H116" s="202">
        <v>90</v>
      </c>
      <c r="I116" s="206">
        <v>30</v>
      </c>
      <c r="J116" s="207">
        <v>20</v>
      </c>
      <c r="K116" s="809"/>
      <c r="L116" s="203">
        <v>10</v>
      </c>
      <c r="M116" s="208">
        <f>H116-I116</f>
        <v>60</v>
      </c>
      <c r="N116" s="386">
        <v>2</v>
      </c>
      <c r="O116" s="203"/>
      <c r="P116" s="804"/>
      <c r="Q116" s="212"/>
      <c r="R116" s="29"/>
      <c r="S116" s="28"/>
      <c r="T116" s="28"/>
    </row>
    <row r="117" spans="1:20" ht="15.75" x14ac:dyDescent="0.2">
      <c r="A117" s="128" t="s">
        <v>152</v>
      </c>
      <c r="B117" s="397" t="s">
        <v>315</v>
      </c>
      <c r="C117" s="86">
        <v>1</v>
      </c>
      <c r="D117" s="86"/>
      <c r="E117" s="86"/>
      <c r="F117" s="773"/>
      <c r="G117" s="774">
        <v>3</v>
      </c>
      <c r="H117" s="775">
        <f>G117*30</f>
        <v>90</v>
      </c>
      <c r="I117" s="361">
        <v>30</v>
      </c>
      <c r="J117" s="776">
        <v>20</v>
      </c>
      <c r="K117" s="776"/>
      <c r="L117" s="776">
        <v>10</v>
      </c>
      <c r="M117" s="777">
        <v>60</v>
      </c>
      <c r="N117" s="181">
        <v>2</v>
      </c>
      <c r="O117" s="79"/>
      <c r="P117" s="805"/>
      <c r="Q117" s="77"/>
      <c r="R117" s="29"/>
      <c r="S117" s="28"/>
      <c r="T117" s="28"/>
    </row>
    <row r="118" spans="1:20" ht="15.75" x14ac:dyDescent="0.2">
      <c r="A118" s="128" t="s">
        <v>154</v>
      </c>
      <c r="B118" s="341" t="s">
        <v>155</v>
      </c>
      <c r="C118" s="86"/>
      <c r="D118" s="86">
        <v>3</v>
      </c>
      <c r="E118" s="86"/>
      <c r="F118" s="773"/>
      <c r="G118" s="774">
        <v>3</v>
      </c>
      <c r="H118" s="775">
        <f>G118*30</f>
        <v>90</v>
      </c>
      <c r="I118" s="361">
        <v>30</v>
      </c>
      <c r="J118" s="776">
        <v>20</v>
      </c>
      <c r="K118" s="776"/>
      <c r="L118" s="776">
        <v>10</v>
      </c>
      <c r="M118" s="777">
        <v>60</v>
      </c>
      <c r="N118" s="181"/>
      <c r="O118" s="79"/>
      <c r="P118" s="182">
        <v>3</v>
      </c>
      <c r="Q118" s="77"/>
      <c r="R118" s="29"/>
      <c r="S118" s="28"/>
      <c r="T118" s="28"/>
    </row>
    <row r="119" spans="1:20" ht="16.5" thickBot="1" x14ac:dyDescent="0.25">
      <c r="A119" s="130" t="s">
        <v>156</v>
      </c>
      <c r="B119" s="393" t="s">
        <v>157</v>
      </c>
      <c r="C119" s="181"/>
      <c r="D119" s="79">
        <v>1</v>
      </c>
      <c r="E119" s="79"/>
      <c r="F119" s="381"/>
      <c r="G119" s="389">
        <v>3</v>
      </c>
      <c r="H119" s="382">
        <f>G119*30</f>
        <v>90</v>
      </c>
      <c r="I119" s="361">
        <v>30</v>
      </c>
      <c r="J119" s="362">
        <v>20</v>
      </c>
      <c r="K119" s="810"/>
      <c r="L119" s="79">
        <v>10</v>
      </c>
      <c r="M119" s="383">
        <f>H119-I119</f>
        <v>60</v>
      </c>
      <c r="N119" s="176">
        <v>2</v>
      </c>
      <c r="O119" s="79"/>
      <c r="P119" s="805"/>
      <c r="Q119" s="384"/>
      <c r="R119" s="29"/>
      <c r="S119" s="28"/>
      <c r="T119" s="28"/>
    </row>
    <row r="120" spans="1:20" ht="16.5" thickBot="1" x14ac:dyDescent="0.25">
      <c r="A120" s="1178"/>
      <c r="B120" s="1179" t="s">
        <v>320</v>
      </c>
      <c r="C120" s="1023"/>
      <c r="D120" s="1024"/>
      <c r="E120" s="1024"/>
      <c r="F120" s="1025"/>
      <c r="G120" s="841">
        <f>SUM(G116:G119)</f>
        <v>12</v>
      </c>
      <c r="H120" s="1112">
        <f>SUM(H116:H119)</f>
        <v>360</v>
      </c>
      <c r="I120" s="1031">
        <f>SUM(I116:I119)</f>
        <v>120</v>
      </c>
      <c r="J120" s="1031">
        <f>SUM(J116:J119)</f>
        <v>80</v>
      </c>
      <c r="K120" s="1031"/>
      <c r="L120" s="1031">
        <f>SUM(L116:L119)</f>
        <v>40</v>
      </c>
      <c r="M120" s="1113">
        <f>SUM(M116:M119)</f>
        <v>240</v>
      </c>
      <c r="N120" s="1180">
        <f>SUM(N116:N119)</f>
        <v>6</v>
      </c>
      <c r="O120" s="1031">
        <f>SUM(O116:O119)</f>
        <v>0</v>
      </c>
      <c r="P120" s="1181">
        <f>SUM(P116:P119)</f>
        <v>3</v>
      </c>
      <c r="Q120" s="212"/>
      <c r="R120" s="29"/>
      <c r="S120" s="28"/>
      <c r="T120" s="28"/>
    </row>
    <row r="121" spans="1:20" ht="15.75" x14ac:dyDescent="0.2">
      <c r="A121" s="1182"/>
      <c r="B121" s="1179" t="s">
        <v>328</v>
      </c>
      <c r="C121" s="86"/>
      <c r="D121" s="86"/>
      <c r="E121" s="86"/>
      <c r="F121" s="86"/>
      <c r="G121" s="839">
        <f>G108+G120</f>
        <v>40.5</v>
      </c>
      <c r="H121" s="839">
        <f t="shared" ref="H121:Q121" si="22">H108+H120</f>
        <v>1215</v>
      </c>
      <c r="I121" s="839">
        <f t="shared" si="22"/>
        <v>452</v>
      </c>
      <c r="J121" s="839">
        <f t="shared" si="22"/>
        <v>241</v>
      </c>
      <c r="K121" s="839">
        <f t="shared" si="22"/>
        <v>46</v>
      </c>
      <c r="L121" s="839">
        <f t="shared" si="22"/>
        <v>165</v>
      </c>
      <c r="M121" s="839">
        <f t="shared" si="22"/>
        <v>763</v>
      </c>
      <c r="N121" s="839">
        <f t="shared" si="22"/>
        <v>14</v>
      </c>
      <c r="O121" s="839">
        <f t="shared" si="22"/>
        <v>11</v>
      </c>
      <c r="P121" s="839">
        <f t="shared" si="22"/>
        <v>15</v>
      </c>
      <c r="Q121" s="839">
        <f t="shared" si="22"/>
        <v>0</v>
      </c>
      <c r="R121" s="29"/>
      <c r="S121" s="28"/>
      <c r="T121" s="28"/>
    </row>
    <row r="122" spans="1:20" ht="15.75" x14ac:dyDescent="0.2">
      <c r="A122" s="1182"/>
      <c r="B122" s="1168"/>
      <c r="C122" s="86"/>
      <c r="D122" s="86"/>
      <c r="E122" s="86"/>
      <c r="F122" s="86"/>
      <c r="G122" s="839"/>
      <c r="H122" s="75"/>
      <c r="I122" s="75"/>
      <c r="J122" s="75"/>
      <c r="K122" s="75"/>
      <c r="L122" s="75"/>
      <c r="M122" s="75"/>
      <c r="N122" s="837"/>
      <c r="O122" s="75"/>
      <c r="P122" s="837"/>
      <c r="Q122" s="802"/>
      <c r="R122" s="29"/>
      <c r="S122" s="28"/>
      <c r="T122" s="28"/>
    </row>
    <row r="123" spans="1:20" ht="16.5" thickBot="1" x14ac:dyDescent="0.25">
      <c r="A123" s="2266" t="s">
        <v>319</v>
      </c>
      <c r="B123" s="2267"/>
      <c r="C123" s="2267"/>
      <c r="D123" s="2267"/>
      <c r="E123" s="2267"/>
      <c r="F123" s="2267"/>
      <c r="G123" s="2267"/>
      <c r="H123" s="2267"/>
      <c r="I123" s="2267"/>
      <c r="J123" s="2267"/>
      <c r="K123" s="2267"/>
      <c r="L123" s="2267"/>
      <c r="M123" s="2267"/>
      <c r="N123" s="2267"/>
      <c r="O123" s="2267"/>
      <c r="P123" s="2267"/>
      <c r="Q123" s="2268"/>
      <c r="R123" s="29"/>
      <c r="S123" s="28"/>
      <c r="T123" s="28"/>
    </row>
    <row r="124" spans="1:20" ht="15.75" x14ac:dyDescent="0.2">
      <c r="A124" s="200" t="s">
        <v>110</v>
      </c>
      <c r="B124" s="345" t="s">
        <v>317</v>
      </c>
      <c r="C124" s="202">
        <v>2</v>
      </c>
      <c r="D124" s="203"/>
      <c r="E124" s="203"/>
      <c r="F124" s="208"/>
      <c r="G124" s="349">
        <v>3</v>
      </c>
      <c r="H124" s="352">
        <f>G124*30</f>
        <v>90</v>
      </c>
      <c r="I124" s="347">
        <v>30</v>
      </c>
      <c r="J124" s="347">
        <v>20</v>
      </c>
      <c r="K124" s="347"/>
      <c r="L124" s="347">
        <v>10</v>
      </c>
      <c r="M124" s="348">
        <v>60</v>
      </c>
      <c r="N124" s="353">
        <v>2</v>
      </c>
      <c r="O124" s="347"/>
      <c r="P124" s="354"/>
      <c r="Q124" s="212"/>
      <c r="R124" s="29"/>
      <c r="S124" s="28"/>
      <c r="T124" s="28"/>
    </row>
    <row r="125" spans="1:20" ht="15.75" x14ac:dyDescent="0.2">
      <c r="A125" s="128" t="s">
        <v>111</v>
      </c>
      <c r="B125" s="201" t="s">
        <v>160</v>
      </c>
      <c r="C125" s="181">
        <v>1</v>
      </c>
      <c r="D125" s="79"/>
      <c r="E125" s="79"/>
      <c r="F125" s="182"/>
      <c r="G125" s="350">
        <v>3</v>
      </c>
      <c r="H125" s="209">
        <v>90</v>
      </c>
      <c r="I125" s="75">
        <v>30</v>
      </c>
      <c r="J125" s="75">
        <v>20</v>
      </c>
      <c r="K125" s="75"/>
      <c r="L125" s="75">
        <v>10</v>
      </c>
      <c r="M125" s="210">
        <v>60</v>
      </c>
      <c r="N125" s="355">
        <v>2</v>
      </c>
      <c r="O125" s="80"/>
      <c r="P125" s="356"/>
      <c r="Q125" s="77"/>
      <c r="R125" s="29"/>
      <c r="S125" s="28"/>
      <c r="T125" s="28"/>
    </row>
    <row r="126" spans="1:20" ht="15.75" x14ac:dyDescent="0.2">
      <c r="A126" s="128" t="s">
        <v>147</v>
      </c>
      <c r="B126" s="157" t="s">
        <v>161</v>
      </c>
      <c r="C126" s="167"/>
      <c r="D126" s="86">
        <v>3</v>
      </c>
      <c r="E126" s="86"/>
      <c r="F126" s="68"/>
      <c r="G126" s="351">
        <v>3</v>
      </c>
      <c r="H126" s="165">
        <f>G126*30</f>
        <v>90</v>
      </c>
      <c r="I126" s="74">
        <v>30</v>
      </c>
      <c r="J126" s="75">
        <v>20</v>
      </c>
      <c r="K126" s="76"/>
      <c r="L126" s="86">
        <v>10</v>
      </c>
      <c r="M126" s="166">
        <f>H126-I126</f>
        <v>60</v>
      </c>
      <c r="N126" s="167"/>
      <c r="O126" s="86"/>
      <c r="P126" s="169">
        <v>3</v>
      </c>
      <c r="Q126" s="71"/>
      <c r="R126" s="29"/>
      <c r="S126" s="28"/>
      <c r="T126" s="28"/>
    </row>
    <row r="127" spans="1:20" ht="16.5" thickBot="1" x14ac:dyDescent="0.25">
      <c r="A127" s="130" t="s">
        <v>162</v>
      </c>
      <c r="B127" s="175" t="s">
        <v>163</v>
      </c>
      <c r="C127" s="357"/>
      <c r="D127" s="358">
        <v>1</v>
      </c>
      <c r="E127" s="358"/>
      <c r="F127" s="359"/>
      <c r="G127" s="360">
        <v>3</v>
      </c>
      <c r="H127" s="181">
        <f>G127*30</f>
        <v>90</v>
      </c>
      <c r="I127" s="361">
        <v>30</v>
      </c>
      <c r="J127" s="362">
        <v>20</v>
      </c>
      <c r="K127" s="79"/>
      <c r="L127" s="79">
        <v>10</v>
      </c>
      <c r="M127" s="182">
        <f>H127-I127</f>
        <v>60</v>
      </c>
      <c r="N127" s="357">
        <v>2</v>
      </c>
      <c r="O127" s="358"/>
      <c r="P127" s="363"/>
      <c r="Q127" s="77"/>
      <c r="R127" s="29"/>
      <c r="S127" s="28"/>
      <c r="T127" s="28"/>
    </row>
    <row r="128" spans="1:20" ht="16.5" thickBot="1" x14ac:dyDescent="0.25">
      <c r="A128" s="1183"/>
      <c r="B128" s="1184" t="s">
        <v>322</v>
      </c>
      <c r="C128" s="898"/>
      <c r="D128" s="945"/>
      <c r="E128" s="945"/>
      <c r="F128" s="1160"/>
      <c r="G128" s="1185">
        <f t="shared" ref="G128:O128" si="23">SUM(G124:G127)</f>
        <v>12</v>
      </c>
      <c r="H128" s="1147">
        <f t="shared" si="23"/>
        <v>360</v>
      </c>
      <c r="I128" s="1082">
        <f t="shared" si="23"/>
        <v>120</v>
      </c>
      <c r="J128" s="1082">
        <f t="shared" si="23"/>
        <v>80</v>
      </c>
      <c r="K128" s="1082">
        <f t="shared" si="23"/>
        <v>0</v>
      </c>
      <c r="L128" s="1082">
        <f t="shared" si="23"/>
        <v>40</v>
      </c>
      <c r="M128" s="1148">
        <f t="shared" si="23"/>
        <v>240</v>
      </c>
      <c r="N128" s="905">
        <f t="shared" si="23"/>
        <v>6</v>
      </c>
      <c r="O128" s="1082">
        <f t="shared" si="23"/>
        <v>0</v>
      </c>
      <c r="P128" s="907">
        <f>SUM(P124:P127)</f>
        <v>3</v>
      </c>
      <c r="Q128" s="1186">
        <f>Q124+Q125+Q126+Q127</f>
        <v>0</v>
      </c>
      <c r="R128" s="29"/>
      <c r="S128" s="28"/>
      <c r="T128" s="28"/>
    </row>
    <row r="129" spans="1:55" ht="16.5" thickBot="1" x14ac:dyDescent="0.25">
      <c r="A129" s="1183"/>
      <c r="B129" s="1184" t="s">
        <v>329</v>
      </c>
      <c r="C129" s="898"/>
      <c r="D129" s="945"/>
      <c r="E129" s="945"/>
      <c r="F129" s="1160"/>
      <c r="G129" s="1185">
        <f>G108+G128</f>
        <v>40.5</v>
      </c>
      <c r="H129" s="1185">
        <f t="shared" ref="H129:Q129" si="24">H108+H128</f>
        <v>1215</v>
      </c>
      <c r="I129" s="1185">
        <f t="shared" si="24"/>
        <v>452</v>
      </c>
      <c r="J129" s="1185">
        <f t="shared" si="24"/>
        <v>241</v>
      </c>
      <c r="K129" s="1185">
        <f t="shared" si="24"/>
        <v>46</v>
      </c>
      <c r="L129" s="1185">
        <f t="shared" si="24"/>
        <v>165</v>
      </c>
      <c r="M129" s="1185">
        <f t="shared" si="24"/>
        <v>763</v>
      </c>
      <c r="N129" s="1185">
        <f t="shared" si="24"/>
        <v>14</v>
      </c>
      <c r="O129" s="1185">
        <f t="shared" si="24"/>
        <v>11</v>
      </c>
      <c r="P129" s="1185">
        <f t="shared" si="24"/>
        <v>15</v>
      </c>
      <c r="Q129" s="1185">
        <f t="shared" si="24"/>
        <v>0</v>
      </c>
      <c r="R129" s="29"/>
      <c r="S129" s="28"/>
      <c r="T129" s="28"/>
    </row>
    <row r="130" spans="1:55" ht="15.75" hidden="1" x14ac:dyDescent="0.2">
      <c r="A130" s="1187"/>
      <c r="B130" s="1188"/>
      <c r="C130" s="1189"/>
      <c r="D130" s="1189"/>
      <c r="E130" s="1189"/>
      <c r="F130" s="1189"/>
      <c r="G130" s="1190"/>
      <c r="H130" s="1190"/>
      <c r="I130" s="1190"/>
      <c r="J130" s="1190"/>
      <c r="K130" s="1190"/>
      <c r="L130" s="1190"/>
      <c r="M130" s="1190"/>
      <c r="N130" s="1190"/>
      <c r="O130" s="1190"/>
      <c r="P130" s="1190"/>
      <c r="Q130" s="1191"/>
      <c r="R130" s="29"/>
      <c r="S130" s="28"/>
      <c r="T130" s="28"/>
    </row>
    <row r="131" spans="1:55" ht="36.75" hidden="1" customHeight="1" x14ac:dyDescent="0.2">
      <c r="A131" s="800"/>
      <c r="B131" s="801"/>
      <c r="C131" s="86"/>
      <c r="D131" s="86"/>
      <c r="E131" s="86"/>
      <c r="F131" s="773"/>
      <c r="G131" s="774"/>
      <c r="H131" s="69"/>
      <c r="I131" s="168"/>
      <c r="J131" s="69"/>
      <c r="K131" s="69"/>
      <c r="L131" s="69"/>
      <c r="M131" s="163"/>
      <c r="N131" s="86"/>
      <c r="O131" s="86"/>
      <c r="P131" s="86"/>
      <c r="Q131" s="802"/>
      <c r="R131" s="28"/>
      <c r="S131" s="28"/>
      <c r="T131" s="28"/>
    </row>
    <row r="132" spans="1:55" s="92" customFormat="1" ht="15.75" hidden="1" x14ac:dyDescent="0.2">
      <c r="A132" s="1192"/>
      <c r="B132" s="1192"/>
      <c r="C132" s="1192"/>
      <c r="D132" s="1192"/>
      <c r="E132" s="1192"/>
      <c r="F132" s="1192"/>
      <c r="G132" s="1192"/>
      <c r="H132" s="1192"/>
      <c r="I132" s="1192"/>
      <c r="J132" s="1192"/>
      <c r="K132" s="1192"/>
      <c r="L132" s="1192"/>
      <c r="M132" s="1192"/>
      <c r="N132" s="1192"/>
      <c r="O132" s="1192"/>
      <c r="P132" s="1192"/>
      <c r="Q132" s="1192"/>
      <c r="R132" s="89"/>
      <c r="S132" s="89"/>
      <c r="T132" s="89"/>
      <c r="U132" s="90"/>
      <c r="V132" s="90"/>
      <c r="W132" s="91"/>
      <c r="X132" s="91"/>
      <c r="AC132" s="20"/>
      <c r="AD132" s="20"/>
      <c r="AE132" s="20">
        <f>I137</f>
        <v>60</v>
      </c>
      <c r="AF132" s="20">
        <f>AC132/3*2</f>
        <v>0</v>
      </c>
      <c r="AG132" s="20">
        <f>AE132</f>
        <v>60</v>
      </c>
    </row>
    <row r="133" spans="1:55" s="20" customFormat="1" ht="15.75" hidden="1" x14ac:dyDescent="0.2">
      <c r="A133" s="1193"/>
      <c r="B133" s="1193"/>
      <c r="C133" s="1193"/>
      <c r="D133" s="1193"/>
      <c r="E133" s="1193"/>
      <c r="F133" s="1193"/>
      <c r="G133" s="1193"/>
      <c r="H133" s="1193"/>
      <c r="I133" s="1193"/>
      <c r="J133" s="1193"/>
      <c r="K133" s="1193"/>
      <c r="L133" s="1193"/>
      <c r="M133" s="1193"/>
      <c r="N133" s="1193"/>
      <c r="O133" s="1193"/>
      <c r="P133" s="1193"/>
      <c r="Q133" s="1193"/>
      <c r="R133" s="94"/>
      <c r="S133" s="94"/>
      <c r="T133" s="94"/>
      <c r="U133" s="90"/>
      <c r="V133" s="90"/>
      <c r="W133" s="95"/>
      <c r="X133" s="91"/>
      <c r="Y133" s="92"/>
      <c r="Z133" s="92"/>
      <c r="AA133" s="92"/>
      <c r="AB133" s="92"/>
      <c r="AE133" s="20">
        <f>I138</f>
        <v>50</v>
      </c>
      <c r="AF133" s="20">
        <f>AC133/3*2</f>
        <v>0</v>
      </c>
      <c r="AG133" s="20">
        <f>AE133</f>
        <v>50</v>
      </c>
    </row>
    <row r="134" spans="1:55" s="20" customFormat="1" ht="15.75" x14ac:dyDescent="0.2">
      <c r="A134" s="1193"/>
      <c r="B134" s="1193"/>
      <c r="C134" s="1193"/>
      <c r="D134" s="1193"/>
      <c r="E134" s="1193"/>
      <c r="F134" s="1193"/>
      <c r="G134" s="1193"/>
      <c r="H134" s="1193"/>
      <c r="I134" s="1193"/>
      <c r="J134" s="1193"/>
      <c r="K134" s="1193"/>
      <c r="L134" s="1193"/>
      <c r="M134" s="1193"/>
      <c r="N134" s="1193"/>
      <c r="O134" s="1193"/>
      <c r="P134" s="1193"/>
      <c r="Q134" s="1193"/>
      <c r="R134" s="94"/>
      <c r="S134" s="94"/>
      <c r="T134" s="94"/>
      <c r="U134" s="90"/>
      <c r="V134" s="90"/>
      <c r="W134" s="95"/>
      <c r="X134" s="91"/>
      <c r="Y134" s="92"/>
      <c r="Z134" s="92"/>
      <c r="AA134" s="92"/>
      <c r="AB134" s="92"/>
    </row>
    <row r="135" spans="1:55" s="20" customFormat="1" ht="16.5" thickBot="1" x14ac:dyDescent="0.25">
      <c r="A135" s="2206" t="s">
        <v>330</v>
      </c>
      <c r="B135" s="2207"/>
      <c r="C135" s="2207"/>
      <c r="D135" s="2207"/>
      <c r="E135" s="2207"/>
      <c r="F135" s="2207"/>
      <c r="G135" s="2207"/>
      <c r="H135" s="2207"/>
      <c r="I135" s="2207"/>
      <c r="J135" s="2207"/>
      <c r="K135" s="2207"/>
      <c r="L135" s="2207"/>
      <c r="M135" s="2207"/>
      <c r="N135" s="2207"/>
      <c r="O135" s="2207"/>
      <c r="P135" s="2207"/>
      <c r="Q135" s="2208"/>
      <c r="R135" s="94"/>
      <c r="S135" s="94"/>
      <c r="T135" s="94"/>
      <c r="U135" s="90"/>
      <c r="V135" s="90"/>
      <c r="W135" s="95"/>
      <c r="X135" s="91"/>
      <c r="Y135" s="92"/>
      <c r="Z135" s="92"/>
      <c r="AA135" s="92"/>
      <c r="AB135" s="92"/>
    </row>
    <row r="136" spans="1:55" s="92" customFormat="1" ht="16.5" thickBot="1" x14ac:dyDescent="0.25">
      <c r="A136" s="2269" t="s">
        <v>172</v>
      </c>
      <c r="B136" s="2270"/>
      <c r="C136" s="2270"/>
      <c r="D136" s="2270"/>
      <c r="E136" s="2270"/>
      <c r="F136" s="2270"/>
      <c r="G136" s="2270"/>
      <c r="H136" s="2270"/>
      <c r="I136" s="2270"/>
      <c r="J136" s="2270"/>
      <c r="K136" s="2270"/>
      <c r="L136" s="2270"/>
      <c r="M136" s="2270"/>
      <c r="N136" s="2270"/>
      <c r="O136" s="2270"/>
      <c r="P136" s="2270"/>
      <c r="Q136" s="2271"/>
      <c r="R136" s="98"/>
      <c r="S136" s="98"/>
      <c r="T136" s="98"/>
      <c r="U136" s="99"/>
      <c r="V136" s="99"/>
      <c r="W136" s="91"/>
      <c r="X136" s="91"/>
      <c r="AC136" s="20"/>
      <c r="AD136" s="20"/>
      <c r="AE136" s="20"/>
      <c r="AF136" s="20"/>
      <c r="AG136" s="20"/>
    </row>
    <row r="137" spans="1:55" s="92" customFormat="1" ht="15.75" x14ac:dyDescent="0.2">
      <c r="A137" s="1033" t="s">
        <v>173</v>
      </c>
      <c r="B137" s="1194" t="s">
        <v>174</v>
      </c>
      <c r="C137" s="202">
        <v>3</v>
      </c>
      <c r="D137" s="1195"/>
      <c r="E137" s="1195"/>
      <c r="F137" s="1196"/>
      <c r="G137" s="867">
        <v>6</v>
      </c>
      <c r="H137" s="386">
        <f t="shared" ref="H137:H143" si="25">G137*30</f>
        <v>180</v>
      </c>
      <c r="I137" s="203">
        <f t="shared" ref="I137:I142" si="26">SUM(J137:L137)</f>
        <v>60</v>
      </c>
      <c r="J137" s="203">
        <v>30</v>
      </c>
      <c r="K137" s="203">
        <v>10</v>
      </c>
      <c r="L137" s="203">
        <v>20</v>
      </c>
      <c r="M137" s="1197">
        <f t="shared" ref="M137:M142" si="27">H137-I137</f>
        <v>120</v>
      </c>
      <c r="N137" s="1198"/>
      <c r="O137" s="1199"/>
      <c r="P137" s="1200">
        <v>6</v>
      </c>
      <c r="Q137" s="1201"/>
      <c r="R137" s="89"/>
      <c r="S137" s="89"/>
      <c r="T137" s="89"/>
      <c r="U137" s="90"/>
      <c r="V137" s="90"/>
      <c r="W137" s="91"/>
      <c r="X137" s="91"/>
      <c r="AC137" s="20"/>
      <c r="AD137" s="20"/>
      <c r="AE137" s="20"/>
      <c r="AF137" s="20"/>
      <c r="AG137" s="20"/>
    </row>
    <row r="138" spans="1:55" s="92" customFormat="1" ht="15.75" x14ac:dyDescent="0.2">
      <c r="A138" s="1043" t="s">
        <v>175</v>
      </c>
      <c r="B138" s="1202" t="s">
        <v>176</v>
      </c>
      <c r="C138" s="1203"/>
      <c r="D138" s="1204"/>
      <c r="E138" s="1205"/>
      <c r="F138" s="1206"/>
      <c r="G138" s="919">
        <f>G139+G140</f>
        <v>6.5</v>
      </c>
      <c r="H138" s="1207">
        <f t="shared" si="25"/>
        <v>195</v>
      </c>
      <c r="I138" s="86">
        <f t="shared" si="26"/>
        <v>50</v>
      </c>
      <c r="J138" s="86">
        <f>J139+J140</f>
        <v>44</v>
      </c>
      <c r="K138" s="86">
        <f>K139+K140</f>
        <v>0</v>
      </c>
      <c r="L138" s="86">
        <f>L139+L140</f>
        <v>6</v>
      </c>
      <c r="M138" s="1208">
        <f t="shared" si="27"/>
        <v>145</v>
      </c>
      <c r="N138" s="1209"/>
      <c r="O138" s="86"/>
      <c r="P138" s="166"/>
      <c r="Q138" s="1210"/>
      <c r="R138" s="89"/>
      <c r="S138" s="89"/>
      <c r="T138" s="89"/>
      <c r="U138" s="90"/>
      <c r="V138" s="90"/>
      <c r="W138" s="91"/>
      <c r="X138" s="91"/>
      <c r="AC138" s="20"/>
      <c r="AD138" s="20"/>
      <c r="AE138" s="20"/>
      <c r="AF138" s="20"/>
      <c r="AG138" s="20"/>
    </row>
    <row r="139" spans="1:55" s="92" customFormat="1" ht="15.75" x14ac:dyDescent="0.2">
      <c r="A139" s="1043" t="s">
        <v>98</v>
      </c>
      <c r="B139" s="1202" t="s">
        <v>177</v>
      </c>
      <c r="C139" s="1203"/>
      <c r="D139" s="1207">
        <v>1</v>
      </c>
      <c r="E139" s="1205"/>
      <c r="F139" s="1206"/>
      <c r="G139" s="919">
        <v>4.5</v>
      </c>
      <c r="H139" s="1207">
        <f t="shared" si="25"/>
        <v>135</v>
      </c>
      <c r="I139" s="86">
        <f t="shared" si="26"/>
        <v>30</v>
      </c>
      <c r="J139" s="86">
        <v>30</v>
      </c>
      <c r="K139" s="86"/>
      <c r="L139" s="86"/>
      <c r="M139" s="1208">
        <f t="shared" si="27"/>
        <v>105</v>
      </c>
      <c r="N139" s="1209">
        <v>2</v>
      </c>
      <c r="O139" s="86"/>
      <c r="P139" s="166"/>
      <c r="Q139" s="1210"/>
      <c r="R139" s="89"/>
      <c r="S139" s="89"/>
      <c r="T139" s="89"/>
      <c r="U139" s="90"/>
      <c r="V139" s="90"/>
      <c r="W139" s="91"/>
      <c r="X139" s="91"/>
      <c r="AC139" s="20"/>
      <c r="AD139" s="20"/>
      <c r="AE139" s="20"/>
      <c r="AF139" s="20"/>
      <c r="AG139" s="20"/>
    </row>
    <row r="140" spans="1:55" s="92" customFormat="1" ht="30.75" customHeight="1" x14ac:dyDescent="0.2">
      <c r="A140" s="1043" t="s">
        <v>99</v>
      </c>
      <c r="B140" s="1202" t="s">
        <v>177</v>
      </c>
      <c r="C140" s="1203"/>
      <c r="D140" s="1207">
        <v>2</v>
      </c>
      <c r="E140" s="1205"/>
      <c r="F140" s="1206"/>
      <c r="G140" s="919">
        <v>2</v>
      </c>
      <c r="H140" s="1207">
        <f t="shared" si="25"/>
        <v>60</v>
      </c>
      <c r="I140" s="86">
        <f t="shared" si="26"/>
        <v>20</v>
      </c>
      <c r="J140" s="86">
        <v>14</v>
      </c>
      <c r="K140" s="86"/>
      <c r="L140" s="86">
        <v>6</v>
      </c>
      <c r="M140" s="1208">
        <f t="shared" si="27"/>
        <v>40</v>
      </c>
      <c r="N140" s="1209"/>
      <c r="O140" s="86">
        <v>2</v>
      </c>
      <c r="P140" s="166"/>
      <c r="Q140" s="1210"/>
      <c r="R140" s="89"/>
      <c r="S140" s="89"/>
      <c r="T140" s="89"/>
      <c r="U140" s="90"/>
      <c r="V140" s="90"/>
      <c r="W140" s="95"/>
      <c r="X140" s="91"/>
      <c r="AC140" s="20"/>
      <c r="AD140" s="20"/>
      <c r="AE140" s="20"/>
      <c r="AF140" s="20"/>
      <c r="AG140" s="20"/>
    </row>
    <row r="141" spans="1:55" s="92" customFormat="1" ht="31.5" x14ac:dyDescent="0.2">
      <c r="A141" s="1043" t="s">
        <v>178</v>
      </c>
      <c r="B141" s="157" t="s">
        <v>179</v>
      </c>
      <c r="C141" s="1203"/>
      <c r="D141" s="1204"/>
      <c r="E141" s="1211"/>
      <c r="F141" s="1212"/>
      <c r="G141" s="919">
        <v>4</v>
      </c>
      <c r="H141" s="1207">
        <f t="shared" si="25"/>
        <v>120</v>
      </c>
      <c r="I141" s="86">
        <f t="shared" si="26"/>
        <v>40</v>
      </c>
      <c r="J141" s="1213">
        <v>20</v>
      </c>
      <c r="K141" s="1213">
        <v>20</v>
      </c>
      <c r="L141" s="1213"/>
      <c r="M141" s="1208">
        <f t="shared" si="27"/>
        <v>80</v>
      </c>
      <c r="N141" s="1209"/>
      <c r="O141" s="86">
        <v>4</v>
      </c>
      <c r="P141" s="166"/>
      <c r="Q141" s="1214"/>
      <c r="R141" s="89"/>
      <c r="S141" s="89"/>
      <c r="T141" s="89"/>
      <c r="U141" s="90"/>
      <c r="V141" s="90"/>
      <c r="W141" s="95"/>
      <c r="X141" s="91"/>
      <c r="AC141" s="20"/>
      <c r="AD141" s="20"/>
      <c r="AE141" s="20">
        <f>I146</f>
        <v>20</v>
      </c>
      <c r="AF141" s="20">
        <f>AC141/3*2</f>
        <v>0</v>
      </c>
      <c r="AG141" s="20">
        <f>AE141</f>
        <v>20</v>
      </c>
    </row>
    <row r="142" spans="1:55" s="103" customFormat="1" ht="15.75" x14ac:dyDescent="0.2">
      <c r="A142" s="1043" t="s">
        <v>180</v>
      </c>
      <c r="B142" s="157" t="s">
        <v>181</v>
      </c>
      <c r="C142" s="167">
        <v>1</v>
      </c>
      <c r="D142" s="1204"/>
      <c r="E142" s="1204"/>
      <c r="F142" s="1215"/>
      <c r="G142" s="919">
        <v>7</v>
      </c>
      <c r="H142" s="1207">
        <f t="shared" si="25"/>
        <v>210</v>
      </c>
      <c r="I142" s="86">
        <f t="shared" si="26"/>
        <v>75</v>
      </c>
      <c r="J142" s="86">
        <v>45</v>
      </c>
      <c r="K142" s="86">
        <v>15</v>
      </c>
      <c r="L142" s="86">
        <v>15</v>
      </c>
      <c r="M142" s="1208">
        <f t="shared" si="27"/>
        <v>135</v>
      </c>
      <c r="N142" s="1209">
        <v>5</v>
      </c>
      <c r="O142" s="69"/>
      <c r="P142" s="1216"/>
      <c r="Q142" s="1217"/>
      <c r="R142" s="101"/>
      <c r="S142" s="101"/>
      <c r="T142" s="101"/>
      <c r="U142" s="90"/>
      <c r="V142" s="90"/>
      <c r="W142" s="91"/>
      <c r="X142" s="91"/>
      <c r="Y142" s="92"/>
      <c r="Z142" s="92"/>
      <c r="AA142" s="92"/>
      <c r="AB142" s="92"/>
      <c r="AC142" s="20"/>
      <c r="AD142" s="20"/>
      <c r="AE142" s="20">
        <f>I147</f>
        <v>165</v>
      </c>
      <c r="AF142" s="20">
        <f>AC142/3*2</f>
        <v>0</v>
      </c>
      <c r="AG142" s="20">
        <f>AE142</f>
        <v>165</v>
      </c>
      <c r="AH142" s="102"/>
      <c r="AI142" s="102"/>
      <c r="AJ142" s="102"/>
      <c r="AK142" s="102"/>
      <c r="AL142" s="102"/>
      <c r="AM142" s="102"/>
      <c r="AN142" s="102"/>
      <c r="AO142" s="102"/>
      <c r="AP142" s="102"/>
      <c r="AQ142" s="102"/>
      <c r="AR142" s="102"/>
      <c r="AS142" s="102"/>
      <c r="AT142" s="102"/>
      <c r="AU142" s="102"/>
      <c r="AV142" s="102"/>
      <c r="AW142" s="102"/>
      <c r="AX142" s="102"/>
      <c r="AY142" s="102"/>
      <c r="AZ142" s="102"/>
      <c r="BA142" s="102"/>
      <c r="BB142" s="102"/>
      <c r="BC142" s="102"/>
    </row>
    <row r="143" spans="1:55" s="103" customFormat="1" ht="32.25" thickBot="1" x14ac:dyDescent="0.25">
      <c r="A143" s="1137" t="s">
        <v>182</v>
      </c>
      <c r="B143" s="1218" t="s">
        <v>183</v>
      </c>
      <c r="C143" s="1002"/>
      <c r="D143" s="930">
        <v>3</v>
      </c>
      <c r="E143" s="930"/>
      <c r="F143" s="1219"/>
      <c r="G143" s="1003">
        <v>4</v>
      </c>
      <c r="H143" s="1220">
        <f t="shared" si="25"/>
        <v>120</v>
      </c>
      <c r="I143" s="1221">
        <f>J143+K143+L143</f>
        <v>40</v>
      </c>
      <c r="J143" s="930">
        <v>40</v>
      </c>
      <c r="K143" s="930"/>
      <c r="L143" s="930"/>
      <c r="M143" s="1222">
        <f>H143-I143</f>
        <v>80</v>
      </c>
      <c r="N143" s="1007"/>
      <c r="O143" s="1223"/>
      <c r="P143" s="1103">
        <v>4</v>
      </c>
      <c r="Q143" s="1224"/>
      <c r="R143" s="101"/>
      <c r="S143" s="101"/>
      <c r="T143" s="101"/>
      <c r="U143" s="90"/>
      <c r="V143" s="90"/>
      <c r="W143" s="95"/>
      <c r="X143" s="91"/>
      <c r="Y143" s="92"/>
      <c r="Z143" s="92"/>
      <c r="AA143" s="92"/>
      <c r="AB143" s="104"/>
      <c r="AC143" s="20"/>
      <c r="AD143" s="20"/>
      <c r="AE143" s="20">
        <f>I148</f>
        <v>60</v>
      </c>
      <c r="AF143" s="20">
        <f>AC143/3*2</f>
        <v>0</v>
      </c>
      <c r="AG143" s="20">
        <f>AE143</f>
        <v>60</v>
      </c>
      <c r="AH143" s="102"/>
      <c r="AI143" s="102"/>
      <c r="AJ143" s="102"/>
      <c r="AK143" s="102"/>
      <c r="AL143" s="102"/>
      <c r="AM143" s="102"/>
      <c r="AN143" s="102"/>
      <c r="AO143" s="102"/>
      <c r="AP143" s="102"/>
      <c r="AQ143" s="102"/>
      <c r="AR143" s="102"/>
      <c r="AS143" s="102"/>
      <c r="AT143" s="102"/>
      <c r="AU143" s="102"/>
      <c r="AV143" s="102"/>
      <c r="AW143" s="102"/>
      <c r="AX143" s="102"/>
      <c r="AY143" s="102"/>
      <c r="AZ143" s="102"/>
      <c r="BA143" s="102"/>
      <c r="BB143" s="102"/>
      <c r="BC143" s="102"/>
    </row>
    <row r="144" spans="1:55" s="103" customFormat="1" ht="16.5" thickBot="1" x14ac:dyDescent="0.3">
      <c r="A144" s="2258"/>
      <c r="B144" s="2259"/>
      <c r="C144" s="1225"/>
      <c r="D144" s="1226"/>
      <c r="E144" s="1226"/>
      <c r="F144" s="1227"/>
      <c r="G144" s="1228">
        <f>G137+G138+G141+G142+G143</f>
        <v>27.5</v>
      </c>
      <c r="H144" s="1229">
        <f t="shared" ref="H144:M144" si="28">H137+H138+H141+H142+H143</f>
        <v>825</v>
      </c>
      <c r="I144" s="1229">
        <f t="shared" si="28"/>
        <v>265</v>
      </c>
      <c r="J144" s="1229">
        <f t="shared" si="28"/>
        <v>179</v>
      </c>
      <c r="K144" s="1229">
        <f t="shared" si="28"/>
        <v>45</v>
      </c>
      <c r="L144" s="1229">
        <f t="shared" si="28"/>
        <v>41</v>
      </c>
      <c r="M144" s="1230">
        <f t="shared" si="28"/>
        <v>560</v>
      </c>
      <c r="N144" s="1225"/>
      <c r="O144" s="1226"/>
      <c r="P144" s="860"/>
      <c r="Q144" s="1231"/>
      <c r="R144" s="101"/>
      <c r="S144" s="101"/>
      <c r="T144" s="101"/>
      <c r="U144" s="90"/>
      <c r="V144" s="90"/>
      <c r="W144" s="95"/>
      <c r="X144" s="91"/>
      <c r="Y144" s="92"/>
      <c r="Z144" s="92"/>
      <c r="AA144" s="92"/>
      <c r="AB144" s="104"/>
      <c r="AC144" s="20"/>
      <c r="AD144" s="20"/>
      <c r="AE144" s="20"/>
      <c r="AF144" s="20"/>
      <c r="AG144" s="20"/>
      <c r="AH144" s="102"/>
      <c r="AI144" s="102"/>
      <c r="AJ144" s="102"/>
      <c r="AK144" s="102"/>
      <c r="AL144" s="102"/>
      <c r="AM144" s="102"/>
      <c r="AN144" s="102"/>
      <c r="AO144" s="102"/>
      <c r="AP144" s="102"/>
      <c r="AQ144" s="102"/>
      <c r="AR144" s="102"/>
      <c r="AS144" s="102"/>
      <c r="AT144" s="102"/>
      <c r="AU144" s="102"/>
      <c r="AV144" s="102"/>
      <c r="AW144" s="102"/>
      <c r="AX144" s="102"/>
      <c r="AY144" s="102"/>
      <c r="AZ144" s="102"/>
      <c r="BA144" s="102"/>
      <c r="BB144" s="102"/>
      <c r="BC144" s="102"/>
    </row>
    <row r="145" spans="1:55" s="103" customFormat="1" ht="16.5" thickBot="1" x14ac:dyDescent="0.25">
      <c r="A145" s="2260" t="s">
        <v>184</v>
      </c>
      <c r="B145" s="2261"/>
      <c r="C145" s="2261"/>
      <c r="D145" s="2261"/>
      <c r="E145" s="2261"/>
      <c r="F145" s="2261"/>
      <c r="G145" s="2261"/>
      <c r="H145" s="2261"/>
      <c r="I145" s="2261"/>
      <c r="J145" s="2261"/>
      <c r="K145" s="2261"/>
      <c r="L145" s="2261"/>
      <c r="M145" s="2261"/>
      <c r="N145" s="2261"/>
      <c r="O145" s="2261"/>
      <c r="P145" s="2261"/>
      <c r="Q145" s="2262"/>
      <c r="R145" s="101"/>
      <c r="S145" s="101"/>
      <c r="T145" s="101"/>
      <c r="U145" s="90"/>
      <c r="V145" s="90"/>
      <c r="W145" s="95"/>
      <c r="X145" s="91"/>
      <c r="Y145" s="92"/>
      <c r="Z145" s="92"/>
      <c r="AA145" s="92"/>
      <c r="AB145" s="92"/>
      <c r="AC145" s="20"/>
      <c r="AD145" s="20"/>
      <c r="AE145" s="20">
        <f>I151</f>
        <v>35</v>
      </c>
      <c r="AF145" s="20">
        <f>AC145/3*2</f>
        <v>0</v>
      </c>
      <c r="AG145" s="20">
        <f>AE145</f>
        <v>35</v>
      </c>
      <c r="AH145" s="102"/>
      <c r="AI145" s="102"/>
      <c r="AJ145" s="102"/>
      <c r="AK145" s="102"/>
      <c r="AL145" s="102"/>
      <c r="AM145" s="102"/>
      <c r="AN145" s="102"/>
      <c r="AO145" s="102"/>
      <c r="AP145" s="102"/>
      <c r="AQ145" s="102"/>
      <c r="AR145" s="102"/>
      <c r="AS145" s="102"/>
      <c r="AT145" s="102"/>
      <c r="AU145" s="102"/>
      <c r="AV145" s="102"/>
      <c r="AW145" s="102"/>
      <c r="AX145" s="102"/>
      <c r="AY145" s="102"/>
      <c r="AZ145" s="102"/>
      <c r="BA145" s="102"/>
      <c r="BB145" s="102"/>
      <c r="BC145" s="102"/>
    </row>
    <row r="146" spans="1:55" s="103" customFormat="1" ht="15.75" x14ac:dyDescent="0.2">
      <c r="A146" s="1033" t="s">
        <v>182</v>
      </c>
      <c r="B146" s="1194" t="s">
        <v>185</v>
      </c>
      <c r="C146" s="202"/>
      <c r="D146" s="203">
        <v>2</v>
      </c>
      <c r="E146" s="203"/>
      <c r="F146" s="1232"/>
      <c r="G146" s="1233">
        <v>2</v>
      </c>
      <c r="H146" s="202">
        <f t="shared" ref="H146:H177" si="29">G146*30</f>
        <v>60</v>
      </c>
      <c r="I146" s="203">
        <f>SUM(J146:L146)</f>
        <v>20</v>
      </c>
      <c r="J146" s="203">
        <v>10</v>
      </c>
      <c r="K146" s="203">
        <v>10</v>
      </c>
      <c r="L146" s="203"/>
      <c r="M146" s="208">
        <f t="shared" ref="M146:M152" si="30">H146-I146</f>
        <v>40</v>
      </c>
      <c r="N146" s="202"/>
      <c r="O146" s="1199">
        <v>2</v>
      </c>
      <c r="P146" s="1200"/>
      <c r="Q146" s="1234"/>
      <c r="R146" s="101"/>
      <c r="S146" s="101"/>
      <c r="T146" s="101"/>
      <c r="U146" s="90"/>
      <c r="V146" s="90"/>
      <c r="W146" s="95"/>
      <c r="X146" s="91"/>
      <c r="Y146" s="92"/>
      <c r="Z146" s="92"/>
      <c r="AA146" s="92"/>
      <c r="AB146" s="92"/>
      <c r="AC146" s="20"/>
      <c r="AD146" s="20"/>
      <c r="AE146" s="20"/>
      <c r="AF146" s="20"/>
      <c r="AG146" s="20"/>
      <c r="AH146" s="102"/>
      <c r="AI146" s="102"/>
      <c r="AJ146" s="102"/>
      <c r="AK146" s="102"/>
      <c r="AL146" s="102"/>
      <c r="AM146" s="102"/>
      <c r="AN146" s="102"/>
      <c r="AO146" s="102"/>
      <c r="AP146" s="102"/>
      <c r="AQ146" s="102"/>
      <c r="AR146" s="102"/>
      <c r="AS146" s="102"/>
      <c r="AT146" s="102"/>
      <c r="AU146" s="102"/>
      <c r="AV146" s="102"/>
      <c r="AW146" s="102"/>
      <c r="AX146" s="102"/>
      <c r="AY146" s="102"/>
      <c r="AZ146" s="102"/>
      <c r="BA146" s="102"/>
      <c r="BB146" s="102"/>
      <c r="BC146" s="102"/>
    </row>
    <row r="147" spans="1:55" s="92" customFormat="1" ht="15.75" x14ac:dyDescent="0.2">
      <c r="A147" s="1043" t="s">
        <v>186</v>
      </c>
      <c r="B147" s="157" t="s">
        <v>187</v>
      </c>
      <c r="C147" s="167"/>
      <c r="D147" s="86"/>
      <c r="E147" s="86"/>
      <c r="F147" s="1235"/>
      <c r="G147" s="1236">
        <f>SUM(G148:G151)</f>
        <v>15</v>
      </c>
      <c r="H147" s="167">
        <f t="shared" si="29"/>
        <v>450</v>
      </c>
      <c r="I147" s="163">
        <f>SUM(I148:I151)</f>
        <v>165</v>
      </c>
      <c r="J147" s="163">
        <f>SUM(J148:J151)</f>
        <v>70</v>
      </c>
      <c r="K147" s="163">
        <f>SUM(K148:K151)</f>
        <v>15</v>
      </c>
      <c r="L147" s="163">
        <f>SUM(L148:L151)</f>
        <v>80</v>
      </c>
      <c r="M147" s="70">
        <f>H147-I147</f>
        <v>285</v>
      </c>
      <c r="N147" s="162"/>
      <c r="O147" s="69"/>
      <c r="P147" s="1237"/>
      <c r="Q147" s="1238"/>
      <c r="R147" s="107"/>
      <c r="S147" s="107"/>
      <c r="T147" s="107"/>
      <c r="U147" s="108"/>
      <c r="V147" s="109"/>
      <c r="W147" s="109"/>
      <c r="AH147" s="92" t="e">
        <f>#REF!*#REF!-G152</f>
        <v>#REF!</v>
      </c>
      <c r="AI147" s="92" t="e">
        <f>#REF!*#REF!-G152</f>
        <v>#REF!</v>
      </c>
      <c r="AJ147" s="92" t="e">
        <f>#REF!*#REF!-G152</f>
        <v>#REF!</v>
      </c>
      <c r="AK147" s="92" t="e">
        <f>#REF!*#REF!-G152</f>
        <v>#REF!</v>
      </c>
      <c r="AM147" s="95">
        <v>66</v>
      </c>
      <c r="AN147" s="91" t="e">
        <f>M152*36-#REF!</f>
        <v>#REF!</v>
      </c>
      <c r="AO147" s="92" t="e">
        <f>#REF!/3</f>
        <v>#REF!</v>
      </c>
      <c r="AP147" s="92" t="e">
        <f>#REF!-AO147</f>
        <v>#REF!</v>
      </c>
      <c r="AQ147" s="92" t="e">
        <f>AO147*2</f>
        <v>#REF!</v>
      </c>
      <c r="AR147" s="92" t="e">
        <f>AQ147-#REF!</f>
        <v>#REF!</v>
      </c>
      <c r="AS147" s="20">
        <f>H152</f>
        <v>30</v>
      </c>
      <c r="AT147" s="20">
        <f>AS147/3</f>
        <v>10</v>
      </c>
      <c r="AU147" s="20">
        <f>I152</f>
        <v>15</v>
      </c>
      <c r="AV147" s="20">
        <f>AS147/3*2</f>
        <v>20</v>
      </c>
      <c r="AW147" s="20">
        <f>AU147</f>
        <v>15</v>
      </c>
      <c r="AX147" s="110"/>
    </row>
    <row r="148" spans="1:55" s="92" customFormat="1" ht="15.75" x14ac:dyDescent="0.2">
      <c r="A148" s="1043" t="s">
        <v>188</v>
      </c>
      <c r="B148" s="157" t="s">
        <v>187</v>
      </c>
      <c r="C148" s="167">
        <v>1</v>
      </c>
      <c r="D148" s="86"/>
      <c r="E148" s="86"/>
      <c r="F148" s="1235"/>
      <c r="G148" s="1239">
        <v>6</v>
      </c>
      <c r="H148" s="167">
        <f t="shared" si="29"/>
        <v>180</v>
      </c>
      <c r="I148" s="163">
        <f>J148+K148+L148</f>
        <v>60</v>
      </c>
      <c r="J148" s="86">
        <v>30</v>
      </c>
      <c r="K148" s="86">
        <v>15</v>
      </c>
      <c r="L148" s="86">
        <v>15</v>
      </c>
      <c r="M148" s="70">
        <f t="shared" si="30"/>
        <v>120</v>
      </c>
      <c r="N148" s="162">
        <v>4</v>
      </c>
      <c r="O148" s="69"/>
      <c r="P148" s="1237"/>
      <c r="Q148" s="1238"/>
      <c r="R148" s="107"/>
      <c r="S148" s="107"/>
      <c r="T148" s="107"/>
      <c r="U148" s="108"/>
      <c r="V148" s="109"/>
      <c r="W148" s="109"/>
      <c r="AM148" s="95"/>
      <c r="AN148" s="91"/>
      <c r="AS148" s="20"/>
      <c r="AT148" s="20"/>
      <c r="AU148" s="20"/>
      <c r="AV148" s="20"/>
      <c r="AW148" s="20"/>
      <c r="AX148" s="110"/>
    </row>
    <row r="149" spans="1:55" s="92" customFormat="1" ht="15.75" x14ac:dyDescent="0.2">
      <c r="A149" s="1043" t="s">
        <v>189</v>
      </c>
      <c r="B149" s="157" t="s">
        <v>187</v>
      </c>
      <c r="C149" s="167"/>
      <c r="D149" s="86"/>
      <c r="E149" s="86"/>
      <c r="F149" s="1235"/>
      <c r="G149" s="1239">
        <v>5</v>
      </c>
      <c r="H149" s="167">
        <f t="shared" si="29"/>
        <v>150</v>
      </c>
      <c r="I149" s="163">
        <f>J149+K149+L149</f>
        <v>50</v>
      </c>
      <c r="J149" s="86">
        <v>30</v>
      </c>
      <c r="K149" s="86"/>
      <c r="L149" s="86">
        <v>20</v>
      </c>
      <c r="M149" s="70">
        <f t="shared" si="30"/>
        <v>100</v>
      </c>
      <c r="N149" s="162"/>
      <c r="O149" s="69">
        <v>5</v>
      </c>
      <c r="P149" s="1237"/>
      <c r="Q149" s="1238"/>
      <c r="R149" s="107"/>
      <c r="S149" s="107"/>
      <c r="T149" s="107"/>
      <c r="U149" s="108"/>
      <c r="V149" s="109"/>
      <c r="W149" s="109"/>
      <c r="AH149" s="92" t="e">
        <f>#REF!*#REF!-G153</f>
        <v>#REF!</v>
      </c>
      <c r="AI149" s="92" t="e">
        <f>#REF!*#REF!-G153</f>
        <v>#REF!</v>
      </c>
      <c r="AJ149" s="92" t="e">
        <f>#REF!*#REF!-G153</f>
        <v>#REF!</v>
      </c>
      <c r="AK149" s="92" t="e">
        <f>#REF!*#REF!-G153</f>
        <v>#REF!</v>
      </c>
      <c r="AM149" s="95">
        <v>66</v>
      </c>
      <c r="AN149" s="91" t="e">
        <f>M153*36-#REF!</f>
        <v>#REF!</v>
      </c>
      <c r="AO149" s="92" t="e">
        <f>#REF!/3</f>
        <v>#REF!</v>
      </c>
      <c r="AP149" s="92" t="e">
        <f>#REF!-AO149</f>
        <v>#REF!</v>
      </c>
      <c r="AQ149" s="92" t="e">
        <f>AO149*2</f>
        <v>#REF!</v>
      </c>
      <c r="AR149" s="92" t="e">
        <f>AQ149-#REF!</f>
        <v>#REF!</v>
      </c>
      <c r="AS149" s="20">
        <f>H153</f>
        <v>30</v>
      </c>
      <c r="AT149" s="20">
        <f>AS149/3</f>
        <v>10</v>
      </c>
      <c r="AU149" s="20">
        <f>I153</f>
        <v>10</v>
      </c>
      <c r="AV149" s="20">
        <f>AS149/3*2</f>
        <v>20</v>
      </c>
      <c r="AW149" s="20">
        <f>AU149</f>
        <v>10</v>
      </c>
      <c r="AX149" s="110"/>
    </row>
    <row r="150" spans="1:55" s="92" customFormat="1" ht="38.25" customHeight="1" x14ac:dyDescent="0.2">
      <c r="A150" s="1043" t="s">
        <v>190</v>
      </c>
      <c r="B150" s="157" t="s">
        <v>187</v>
      </c>
      <c r="C150" s="167"/>
      <c r="D150" s="86">
        <v>3</v>
      </c>
      <c r="E150" s="86"/>
      <c r="F150" s="1235"/>
      <c r="G150" s="1239">
        <v>2</v>
      </c>
      <c r="H150" s="167">
        <f t="shared" si="29"/>
        <v>60</v>
      </c>
      <c r="I150" s="163">
        <f>J150+K150+L150</f>
        <v>20</v>
      </c>
      <c r="J150" s="86">
        <v>10</v>
      </c>
      <c r="K150" s="86"/>
      <c r="L150" s="86">
        <v>10</v>
      </c>
      <c r="M150" s="70">
        <f t="shared" si="30"/>
        <v>40</v>
      </c>
      <c r="N150" s="162"/>
      <c r="O150" s="69"/>
      <c r="P150" s="1237">
        <v>2</v>
      </c>
      <c r="Q150" s="1238"/>
      <c r="R150" s="89"/>
      <c r="S150" s="89"/>
      <c r="T150" s="89"/>
      <c r="U150" s="90"/>
      <c r="V150" s="90"/>
      <c r="W150" s="91"/>
      <c r="X150" s="91"/>
      <c r="AC150" s="20"/>
      <c r="AD150" s="20"/>
      <c r="AE150" s="20"/>
      <c r="AF150" s="20"/>
      <c r="AG150" s="20"/>
    </row>
    <row r="151" spans="1:55" s="92" customFormat="1" ht="15.75" x14ac:dyDescent="0.2">
      <c r="A151" s="1043" t="s">
        <v>191</v>
      </c>
      <c r="B151" s="157" t="s">
        <v>192</v>
      </c>
      <c r="C151" s="167"/>
      <c r="D151" s="86"/>
      <c r="E151" s="86"/>
      <c r="F151" s="1235"/>
      <c r="G151" s="1236">
        <f>G152+G153</f>
        <v>2</v>
      </c>
      <c r="H151" s="167">
        <f t="shared" si="29"/>
        <v>60</v>
      </c>
      <c r="I151" s="163">
        <f>J151+K151+L151</f>
        <v>35</v>
      </c>
      <c r="J151" s="163"/>
      <c r="K151" s="163"/>
      <c r="L151" s="86">
        <f>L152+L153</f>
        <v>35</v>
      </c>
      <c r="M151" s="70">
        <f>H151-I151</f>
        <v>25</v>
      </c>
      <c r="N151" s="162"/>
      <c r="O151" s="69"/>
      <c r="P151" s="1237"/>
      <c r="Q151" s="1238"/>
      <c r="R151" s="89"/>
      <c r="S151" s="89"/>
      <c r="T151" s="89"/>
      <c r="U151" s="90"/>
      <c r="V151" s="90"/>
      <c r="W151" s="91"/>
      <c r="X151" s="91"/>
      <c r="AC151" s="20"/>
      <c r="AD151" s="20"/>
      <c r="AE151" s="20"/>
      <c r="AF151" s="20"/>
      <c r="AG151" s="20"/>
    </row>
    <row r="152" spans="1:55" s="92" customFormat="1" ht="15.75" x14ac:dyDescent="0.2">
      <c r="A152" s="1043" t="s">
        <v>193</v>
      </c>
      <c r="B152" s="157" t="s">
        <v>192</v>
      </c>
      <c r="C152" s="1240"/>
      <c r="D152" s="1193"/>
      <c r="E152" s="1193"/>
      <c r="F152" s="1241"/>
      <c r="G152" s="1239">
        <v>1</v>
      </c>
      <c r="H152" s="167">
        <f t="shared" si="29"/>
        <v>30</v>
      </c>
      <c r="I152" s="86">
        <f>SUM(J152:L152)</f>
        <v>15</v>
      </c>
      <c r="J152" s="1242"/>
      <c r="K152" s="1242"/>
      <c r="L152" s="1242">
        <v>15</v>
      </c>
      <c r="M152" s="169">
        <f t="shared" si="30"/>
        <v>15</v>
      </c>
      <c r="N152" s="1243">
        <v>1</v>
      </c>
      <c r="O152" s="1242"/>
      <c r="P152" s="1244"/>
      <c r="Q152" s="1245"/>
      <c r="R152" s="89"/>
      <c r="S152" s="89"/>
      <c r="T152" s="89"/>
      <c r="U152" s="90"/>
      <c r="V152" s="90"/>
      <c r="W152" s="91"/>
      <c r="X152" s="91"/>
      <c r="AC152" s="20"/>
      <c r="AD152" s="20"/>
      <c r="AE152" s="20"/>
      <c r="AF152" s="20"/>
      <c r="AG152" s="20"/>
    </row>
    <row r="153" spans="1:55" s="92" customFormat="1" ht="16.5" thickBot="1" x14ac:dyDescent="0.25">
      <c r="A153" s="1137" t="s">
        <v>194</v>
      </c>
      <c r="B153" s="1218" t="s">
        <v>192</v>
      </c>
      <c r="C153" s="1246"/>
      <c r="D153" s="1247"/>
      <c r="E153" s="1247">
        <v>2</v>
      </c>
      <c r="F153" s="1248"/>
      <c r="G153" s="1249">
        <v>1</v>
      </c>
      <c r="H153" s="1002">
        <f>G153*30</f>
        <v>30</v>
      </c>
      <c r="I153" s="930">
        <v>10</v>
      </c>
      <c r="J153" s="1250"/>
      <c r="K153" s="1250"/>
      <c r="L153" s="1250">
        <v>20</v>
      </c>
      <c r="M153" s="931">
        <f>H153-I153</f>
        <v>20</v>
      </c>
      <c r="N153" s="1251"/>
      <c r="O153" s="1250">
        <v>1</v>
      </c>
      <c r="P153" s="1252"/>
      <c r="Q153" s="1253"/>
      <c r="R153" s="89"/>
      <c r="S153" s="89"/>
      <c r="T153" s="89"/>
      <c r="U153" s="90"/>
      <c r="V153" s="90"/>
      <c r="W153" s="91"/>
      <c r="X153" s="91"/>
      <c r="AC153" s="20"/>
      <c r="AD153" s="20"/>
      <c r="AE153" s="20"/>
      <c r="AF153" s="20"/>
      <c r="AG153" s="20"/>
    </row>
    <row r="154" spans="1:55" s="92" customFormat="1" ht="16.5" thickBot="1" x14ac:dyDescent="0.3">
      <c r="A154" s="2258"/>
      <c r="B154" s="2259"/>
      <c r="C154" s="1254"/>
      <c r="D154" s="1255"/>
      <c r="E154" s="1255"/>
      <c r="F154" s="1256"/>
      <c r="G154" s="1257">
        <f>G146+G147</f>
        <v>17</v>
      </c>
      <c r="H154" s="1258">
        <f t="shared" ref="H154:M154" si="31">H146+H147</f>
        <v>510</v>
      </c>
      <c r="I154" s="1229">
        <f t="shared" si="31"/>
        <v>185</v>
      </c>
      <c r="J154" s="1229">
        <f t="shared" si="31"/>
        <v>80</v>
      </c>
      <c r="K154" s="1229">
        <f t="shared" si="31"/>
        <v>25</v>
      </c>
      <c r="L154" s="1229">
        <f t="shared" si="31"/>
        <v>80</v>
      </c>
      <c r="M154" s="1259">
        <f t="shared" si="31"/>
        <v>325</v>
      </c>
      <c r="N154" s="1254"/>
      <c r="O154" s="1255"/>
      <c r="P154" s="1256"/>
      <c r="Q154" s="1260"/>
      <c r="R154" s="89"/>
      <c r="S154" s="89"/>
      <c r="T154" s="89"/>
      <c r="U154" s="90"/>
      <c r="V154" s="90"/>
      <c r="W154" s="91"/>
      <c r="X154" s="91"/>
      <c r="AC154" s="20"/>
      <c r="AD154" s="20"/>
      <c r="AE154" s="20"/>
      <c r="AF154" s="20"/>
      <c r="AG154" s="20"/>
    </row>
    <row r="155" spans="1:55" s="92" customFormat="1" ht="16.5" thickBot="1" x14ac:dyDescent="0.25">
      <c r="A155" s="2255" t="s">
        <v>195</v>
      </c>
      <c r="B155" s="2256"/>
      <c r="C155" s="2256"/>
      <c r="D155" s="2256"/>
      <c r="E155" s="2256"/>
      <c r="F155" s="2256"/>
      <c r="G155" s="2256"/>
      <c r="H155" s="2256"/>
      <c r="I155" s="2256"/>
      <c r="J155" s="2256"/>
      <c r="K155" s="2256"/>
      <c r="L155" s="2256"/>
      <c r="M155" s="2256"/>
      <c r="N155" s="2256"/>
      <c r="O155" s="2256"/>
      <c r="P155" s="2256"/>
      <c r="Q155" s="2257"/>
      <c r="R155" s="89"/>
      <c r="S155" s="89"/>
      <c r="T155" s="89"/>
      <c r="U155" s="90"/>
      <c r="V155" s="90"/>
      <c r="W155" s="91"/>
      <c r="X155" s="91"/>
      <c r="AC155" s="20"/>
      <c r="AD155" s="20"/>
      <c r="AE155" s="20"/>
      <c r="AF155" s="20"/>
      <c r="AG155" s="20"/>
    </row>
    <row r="156" spans="1:55" s="92" customFormat="1" ht="31.5" x14ac:dyDescent="0.2">
      <c r="A156" s="1033" t="s">
        <v>182</v>
      </c>
      <c r="B156" s="392" t="s">
        <v>196</v>
      </c>
      <c r="C156" s="202"/>
      <c r="D156" s="203"/>
      <c r="E156" s="203"/>
      <c r="F156" s="1261"/>
      <c r="G156" s="867">
        <f>G157+G158</f>
        <v>6</v>
      </c>
      <c r="H156" s="386">
        <f t="shared" si="29"/>
        <v>180</v>
      </c>
      <c r="I156" s="203">
        <f t="shared" ref="I156:I161" si="32">SUM(J156:L156)</f>
        <v>60</v>
      </c>
      <c r="J156" s="1199">
        <f>J157+J158</f>
        <v>50</v>
      </c>
      <c r="K156" s="1199">
        <f>K157+K158</f>
        <v>10</v>
      </c>
      <c r="L156" s="1262">
        <f>L157+L158</f>
        <v>0</v>
      </c>
      <c r="M156" s="1197">
        <f t="shared" ref="M156:M164" si="33">H156-I156</f>
        <v>120</v>
      </c>
      <c r="N156" s="202"/>
      <c r="O156" s="1199"/>
      <c r="P156" s="1200"/>
      <c r="Q156" s="1201"/>
      <c r="R156" s="89"/>
      <c r="S156" s="89"/>
      <c r="T156" s="89"/>
      <c r="U156" s="90"/>
      <c r="V156" s="90"/>
      <c r="W156" s="91"/>
      <c r="X156" s="91"/>
      <c r="AC156" s="20"/>
      <c r="AD156" s="20"/>
      <c r="AE156" s="20"/>
      <c r="AF156" s="20"/>
      <c r="AG156" s="20"/>
    </row>
    <row r="157" spans="1:55" s="92" customFormat="1" ht="31.5" x14ac:dyDescent="0.2">
      <c r="A157" s="1043"/>
      <c r="B157" s="72" t="s">
        <v>196</v>
      </c>
      <c r="C157" s="167"/>
      <c r="D157" s="86"/>
      <c r="E157" s="86"/>
      <c r="F157" s="1263"/>
      <c r="G157" s="919">
        <v>4</v>
      </c>
      <c r="H157" s="1207">
        <f t="shared" si="29"/>
        <v>120</v>
      </c>
      <c r="I157" s="86">
        <f t="shared" si="32"/>
        <v>40</v>
      </c>
      <c r="J157" s="86">
        <v>30</v>
      </c>
      <c r="K157" s="86">
        <v>10</v>
      </c>
      <c r="L157" s="86"/>
      <c r="M157" s="1208">
        <f>H157-I157</f>
        <v>80</v>
      </c>
      <c r="N157" s="167"/>
      <c r="O157" s="69">
        <v>4</v>
      </c>
      <c r="P157" s="1216"/>
      <c r="Q157" s="1217"/>
      <c r="R157" s="89"/>
      <c r="S157" s="89"/>
      <c r="T157" s="89"/>
      <c r="U157" s="90"/>
      <c r="V157" s="90"/>
      <c r="W157" s="91"/>
      <c r="X157" s="91"/>
      <c r="AC157" s="20"/>
      <c r="AD157" s="20"/>
      <c r="AE157" s="20"/>
      <c r="AF157" s="20"/>
      <c r="AG157" s="20"/>
    </row>
    <row r="158" spans="1:55" s="92" customFormat="1" ht="31.5" x14ac:dyDescent="0.2">
      <c r="A158" s="1043"/>
      <c r="B158" s="72" t="s">
        <v>196</v>
      </c>
      <c r="C158" s="167"/>
      <c r="D158" s="86">
        <v>3</v>
      </c>
      <c r="E158" s="86"/>
      <c r="F158" s="1263"/>
      <c r="G158" s="919">
        <v>2</v>
      </c>
      <c r="H158" s="1207">
        <f>G158*30</f>
        <v>60</v>
      </c>
      <c r="I158" s="86">
        <f t="shared" si="32"/>
        <v>20</v>
      </c>
      <c r="J158" s="86">
        <v>20</v>
      </c>
      <c r="K158" s="86"/>
      <c r="L158" s="86"/>
      <c r="M158" s="1208">
        <f t="shared" si="33"/>
        <v>40</v>
      </c>
      <c r="N158" s="167"/>
      <c r="O158" s="69"/>
      <c r="P158" s="1216">
        <v>2</v>
      </c>
      <c r="Q158" s="1217"/>
      <c r="R158" s="89"/>
      <c r="S158" s="89"/>
      <c r="T158" s="89"/>
      <c r="U158" s="90"/>
      <c r="V158" s="90"/>
      <c r="W158" s="91"/>
      <c r="X158" s="91"/>
      <c r="AC158" s="20"/>
      <c r="AD158" s="20"/>
      <c r="AE158" s="20"/>
      <c r="AF158" s="20"/>
      <c r="AG158" s="20"/>
    </row>
    <row r="159" spans="1:55" s="92" customFormat="1" ht="31.5" x14ac:dyDescent="0.2">
      <c r="A159" s="1043" t="s">
        <v>186</v>
      </c>
      <c r="B159" s="72" t="s">
        <v>197</v>
      </c>
      <c r="C159" s="167"/>
      <c r="D159" s="86"/>
      <c r="E159" s="86"/>
      <c r="F159" s="1263"/>
      <c r="G159" s="919">
        <f>SUM(G160:G162)</f>
        <v>11</v>
      </c>
      <c r="H159" s="1207">
        <f t="shared" si="29"/>
        <v>330</v>
      </c>
      <c r="I159" s="86">
        <f t="shared" si="32"/>
        <v>125</v>
      </c>
      <c r="J159" s="86">
        <f>SUM(J160:J162)</f>
        <v>50</v>
      </c>
      <c r="K159" s="86">
        <f>SUM(K160:K162)</f>
        <v>15</v>
      </c>
      <c r="L159" s="86">
        <f>SUM(L160:L162)</f>
        <v>60</v>
      </c>
      <c r="M159" s="1208">
        <f t="shared" si="33"/>
        <v>205</v>
      </c>
      <c r="N159" s="162"/>
      <c r="O159" s="69"/>
      <c r="P159" s="1237"/>
      <c r="Q159" s="1217"/>
      <c r="R159" s="89"/>
      <c r="S159" s="89"/>
      <c r="T159" s="89"/>
      <c r="U159" s="90"/>
      <c r="V159" s="90"/>
      <c r="W159" s="91"/>
      <c r="X159" s="91"/>
      <c r="AC159" s="20"/>
      <c r="AD159" s="20"/>
      <c r="AE159" s="20"/>
      <c r="AF159" s="20"/>
      <c r="AG159" s="20"/>
    </row>
    <row r="160" spans="1:55" s="92" customFormat="1" ht="23.25" customHeight="1" x14ac:dyDescent="0.2">
      <c r="A160" s="1043" t="s">
        <v>188</v>
      </c>
      <c r="B160" s="72" t="s">
        <v>197</v>
      </c>
      <c r="C160" s="167"/>
      <c r="D160" s="86"/>
      <c r="E160" s="86"/>
      <c r="F160" s="1263"/>
      <c r="G160" s="919">
        <v>6</v>
      </c>
      <c r="H160" s="1207">
        <f t="shared" si="29"/>
        <v>180</v>
      </c>
      <c r="I160" s="86">
        <f t="shared" si="32"/>
        <v>60</v>
      </c>
      <c r="J160" s="86">
        <v>30</v>
      </c>
      <c r="K160" s="86">
        <v>15</v>
      </c>
      <c r="L160" s="86">
        <v>15</v>
      </c>
      <c r="M160" s="1208">
        <f t="shared" si="33"/>
        <v>120</v>
      </c>
      <c r="N160" s="162">
        <v>4</v>
      </c>
      <c r="O160" s="69"/>
      <c r="P160" s="1237"/>
      <c r="Q160" s="1217"/>
      <c r="R160" s="89"/>
      <c r="S160" s="89"/>
      <c r="T160" s="89"/>
      <c r="U160" s="90"/>
      <c r="V160" s="90"/>
      <c r="W160" s="91"/>
      <c r="X160" s="91"/>
      <c r="AC160" s="20"/>
      <c r="AD160" s="20"/>
      <c r="AE160" s="20"/>
      <c r="AF160" s="20"/>
      <c r="AG160" s="20"/>
    </row>
    <row r="161" spans="1:55" s="92" customFormat="1" ht="34.5" customHeight="1" x14ac:dyDescent="0.2">
      <c r="A161" s="1043" t="s">
        <v>189</v>
      </c>
      <c r="B161" s="72" t="s">
        <v>197</v>
      </c>
      <c r="C161" s="167">
        <v>2</v>
      </c>
      <c r="D161" s="86"/>
      <c r="E161" s="86"/>
      <c r="F161" s="1263"/>
      <c r="G161" s="919">
        <v>3</v>
      </c>
      <c r="H161" s="1207">
        <f t="shared" si="29"/>
        <v>90</v>
      </c>
      <c r="I161" s="86">
        <f t="shared" si="32"/>
        <v>30</v>
      </c>
      <c r="J161" s="86">
        <v>20</v>
      </c>
      <c r="K161" s="86"/>
      <c r="L161" s="86">
        <v>10</v>
      </c>
      <c r="M161" s="1208">
        <f t="shared" si="33"/>
        <v>60</v>
      </c>
      <c r="N161" s="162"/>
      <c r="O161" s="69">
        <v>3</v>
      </c>
      <c r="P161" s="1237"/>
      <c r="Q161" s="1217"/>
      <c r="R161" s="89"/>
      <c r="S161" s="89"/>
      <c r="T161" s="89"/>
      <c r="U161" s="90"/>
      <c r="V161" s="90"/>
      <c r="W161" s="91"/>
      <c r="X161" s="91"/>
      <c r="AC161" s="20"/>
      <c r="AD161" s="20"/>
      <c r="AE161" s="20"/>
      <c r="AF161" s="20"/>
      <c r="AG161" s="20"/>
    </row>
    <row r="162" spans="1:55" s="92" customFormat="1" ht="34.5" customHeight="1" x14ac:dyDescent="0.2">
      <c r="A162" s="1043" t="s">
        <v>190</v>
      </c>
      <c r="B162" s="72" t="s">
        <v>198</v>
      </c>
      <c r="C162" s="167"/>
      <c r="D162" s="86"/>
      <c r="E162" s="86"/>
      <c r="F162" s="1263"/>
      <c r="G162" s="919">
        <f>G163+G164</f>
        <v>2</v>
      </c>
      <c r="H162" s="1207">
        <f t="shared" si="29"/>
        <v>60</v>
      </c>
      <c r="I162" s="163">
        <f>J162+K162+L162</f>
        <v>35</v>
      </c>
      <c r="J162" s="163"/>
      <c r="K162" s="163"/>
      <c r="L162" s="86">
        <f>L163+L164</f>
        <v>35</v>
      </c>
      <c r="M162" s="1264">
        <f t="shared" si="33"/>
        <v>25</v>
      </c>
      <c r="N162" s="162"/>
      <c r="O162" s="69"/>
      <c r="P162" s="1237"/>
      <c r="Q162" s="1217"/>
      <c r="R162" s="89"/>
      <c r="S162" s="89"/>
      <c r="T162" s="89"/>
      <c r="U162" s="90"/>
      <c r="V162" s="90"/>
      <c r="W162" s="91"/>
      <c r="X162" s="91"/>
      <c r="AC162" s="20"/>
      <c r="AD162" s="20"/>
      <c r="AE162" s="20"/>
      <c r="AF162" s="20"/>
      <c r="AG162" s="20"/>
    </row>
    <row r="163" spans="1:55" s="92" customFormat="1" ht="31.5" x14ac:dyDescent="0.2">
      <c r="A163" s="1043" t="s">
        <v>199</v>
      </c>
      <c r="B163" s="72" t="s">
        <v>198</v>
      </c>
      <c r="C163" s="167"/>
      <c r="D163" s="86"/>
      <c r="E163" s="86"/>
      <c r="F163" s="1263"/>
      <c r="G163" s="967">
        <v>1</v>
      </c>
      <c r="H163" s="1207">
        <f t="shared" si="29"/>
        <v>30</v>
      </c>
      <c r="I163" s="86">
        <f>SUM(J163:L163)</f>
        <v>15</v>
      </c>
      <c r="J163" s="1242"/>
      <c r="K163" s="1242"/>
      <c r="L163" s="1242">
        <v>15</v>
      </c>
      <c r="M163" s="1208">
        <f t="shared" si="33"/>
        <v>15</v>
      </c>
      <c r="N163" s="1243">
        <v>1</v>
      </c>
      <c r="O163" s="1242"/>
      <c r="P163" s="1244"/>
      <c r="Q163" s="1217"/>
      <c r="R163" s="89"/>
      <c r="S163" s="89"/>
      <c r="T163" s="89"/>
      <c r="U163" s="90"/>
      <c r="V163" s="90"/>
      <c r="W163" s="95"/>
      <c r="X163" s="91"/>
      <c r="AC163" s="20"/>
      <c r="AD163" s="20"/>
      <c r="AE163" s="20">
        <f>I169</f>
        <v>20</v>
      </c>
      <c r="AF163" s="20">
        <f>AC163/3*2</f>
        <v>0</v>
      </c>
      <c r="AG163" s="20">
        <f>AE163</f>
        <v>20</v>
      </c>
    </row>
    <row r="164" spans="1:55" s="92" customFormat="1" ht="32.25" thickBot="1" x14ac:dyDescent="0.25">
      <c r="A164" s="1137" t="s">
        <v>200</v>
      </c>
      <c r="B164" s="1265" t="s">
        <v>198</v>
      </c>
      <c r="C164" s="1002"/>
      <c r="D164" s="930"/>
      <c r="E164" s="930">
        <v>2</v>
      </c>
      <c r="F164" s="1266"/>
      <c r="G164" s="1267">
        <v>1</v>
      </c>
      <c r="H164" s="1220">
        <f>G164*30</f>
        <v>30</v>
      </c>
      <c r="I164" s="930">
        <v>10</v>
      </c>
      <c r="J164" s="1250"/>
      <c r="K164" s="1250"/>
      <c r="L164" s="1250">
        <v>20</v>
      </c>
      <c r="M164" s="1268">
        <f t="shared" si="33"/>
        <v>20</v>
      </c>
      <c r="N164" s="1251"/>
      <c r="O164" s="1250">
        <v>1</v>
      </c>
      <c r="P164" s="1252"/>
      <c r="Q164" s="1224"/>
      <c r="R164" s="89"/>
      <c r="S164" s="89"/>
      <c r="T164" s="89"/>
      <c r="U164" s="90"/>
      <c r="V164" s="90"/>
      <c r="W164" s="95"/>
      <c r="X164" s="91"/>
      <c r="AC164" s="20"/>
      <c r="AD164" s="20"/>
      <c r="AE164" s="20"/>
      <c r="AF164" s="20"/>
      <c r="AG164" s="20"/>
    </row>
    <row r="165" spans="1:55" s="103" customFormat="1" ht="16.5" thickBot="1" x14ac:dyDescent="0.25">
      <c r="A165" s="2258"/>
      <c r="B165" s="2259"/>
      <c r="C165" s="1269"/>
      <c r="D165" s="1226"/>
      <c r="E165" s="1226"/>
      <c r="F165" s="1270"/>
      <c r="G165" s="1271">
        <f>G156+G159</f>
        <v>17</v>
      </c>
      <c r="H165" s="1272">
        <f t="shared" ref="H165:M165" si="34">H156+H159</f>
        <v>510</v>
      </c>
      <c r="I165" s="1273">
        <f t="shared" si="34"/>
        <v>185</v>
      </c>
      <c r="J165" s="1273">
        <f t="shared" si="34"/>
        <v>100</v>
      </c>
      <c r="K165" s="1273">
        <f>K156+K159</f>
        <v>25</v>
      </c>
      <c r="L165" s="1273">
        <f t="shared" si="34"/>
        <v>60</v>
      </c>
      <c r="M165" s="1274">
        <f t="shared" si="34"/>
        <v>325</v>
      </c>
      <c r="N165" s="1269"/>
      <c r="O165" s="1226"/>
      <c r="P165" s="1270"/>
      <c r="Q165" s="862"/>
      <c r="R165" s="113"/>
      <c r="S165" s="113"/>
      <c r="T165" s="113"/>
      <c r="U165" s="90"/>
      <c r="V165" s="90"/>
      <c r="W165" s="95"/>
      <c r="X165" s="91"/>
      <c r="Y165" s="92"/>
      <c r="Z165" s="92"/>
      <c r="AA165" s="92"/>
      <c r="AB165" s="92"/>
      <c r="AC165" s="20"/>
      <c r="AD165" s="20"/>
      <c r="AE165" s="20">
        <f>I170</f>
        <v>40</v>
      </c>
      <c r="AF165" s="20">
        <f>AC165/3*2</f>
        <v>0</v>
      </c>
      <c r="AG165" s="20">
        <f>AE165</f>
        <v>40</v>
      </c>
      <c r="AH165" s="102"/>
      <c r="AI165" s="102"/>
      <c r="AJ165" s="102"/>
      <c r="AK165" s="102"/>
      <c r="AL165" s="102"/>
      <c r="AM165" s="102"/>
      <c r="AN165" s="102"/>
      <c r="AO165" s="102"/>
      <c r="AP165" s="102"/>
      <c r="AQ165" s="102"/>
      <c r="AR165" s="102"/>
      <c r="AS165" s="102"/>
      <c r="AT165" s="102"/>
      <c r="AU165" s="102"/>
      <c r="AV165" s="102"/>
      <c r="AW165" s="102"/>
      <c r="AX165" s="102"/>
      <c r="AY165" s="102"/>
      <c r="AZ165" s="102"/>
      <c r="BA165" s="102"/>
      <c r="BB165" s="102"/>
      <c r="BC165" s="102"/>
    </row>
    <row r="166" spans="1:55" s="103" customFormat="1" ht="16.5" thickBot="1" x14ac:dyDescent="0.25">
      <c r="A166" s="2260" t="s">
        <v>201</v>
      </c>
      <c r="B166" s="2261"/>
      <c r="C166" s="2261"/>
      <c r="D166" s="2261"/>
      <c r="E166" s="2261"/>
      <c r="F166" s="2261"/>
      <c r="G166" s="2261"/>
      <c r="H166" s="2261"/>
      <c r="I166" s="2261"/>
      <c r="J166" s="2261"/>
      <c r="K166" s="2261"/>
      <c r="L166" s="2261"/>
      <c r="M166" s="2261"/>
      <c r="N166" s="2261"/>
      <c r="O166" s="2261"/>
      <c r="P166" s="2261"/>
      <c r="Q166" s="2262"/>
      <c r="R166" s="115"/>
      <c r="S166" s="115"/>
      <c r="T166" s="115"/>
      <c r="U166" s="90"/>
      <c r="V166" s="90"/>
      <c r="W166" s="116"/>
      <c r="X166" s="91"/>
      <c r="Y166" s="92"/>
      <c r="Z166" s="92"/>
      <c r="AA166" s="92"/>
      <c r="AB166" s="92"/>
      <c r="AC166" s="20"/>
      <c r="AD166" s="20"/>
      <c r="AE166" s="20">
        <f>I171</f>
        <v>20</v>
      </c>
      <c r="AF166" s="20">
        <f>AC166/3*2</f>
        <v>0</v>
      </c>
      <c r="AG166" s="20">
        <f>AE166</f>
        <v>20</v>
      </c>
      <c r="AH166" s="102"/>
      <c r="AI166" s="102"/>
      <c r="AJ166" s="102"/>
      <c r="AK166" s="102"/>
      <c r="AL166" s="102"/>
      <c r="AM166" s="102"/>
      <c r="AN166" s="102"/>
      <c r="AO166" s="102"/>
      <c r="AP166" s="102"/>
      <c r="AQ166" s="102"/>
      <c r="AR166" s="102"/>
      <c r="AS166" s="102"/>
      <c r="AT166" s="102"/>
      <c r="AU166" s="102"/>
      <c r="AV166" s="102"/>
      <c r="AW166" s="102"/>
      <c r="AX166" s="102"/>
      <c r="AY166" s="102"/>
      <c r="AZ166" s="102"/>
      <c r="BA166" s="102"/>
      <c r="BB166" s="102"/>
      <c r="BC166" s="102"/>
    </row>
    <row r="167" spans="1:55" s="103" customFormat="1" ht="15.75" x14ac:dyDescent="0.2">
      <c r="A167" s="1033"/>
      <c r="B167" s="1194" t="s">
        <v>202</v>
      </c>
      <c r="C167" s="202"/>
      <c r="D167" s="203"/>
      <c r="E167" s="203"/>
      <c r="F167" s="1232"/>
      <c r="G167" s="867">
        <f>G168+G169</f>
        <v>3.5</v>
      </c>
      <c r="H167" s="1275">
        <f t="shared" ref="H167:M167" si="35">H168+H169</f>
        <v>105</v>
      </c>
      <c r="I167" s="1276">
        <f t="shared" si="35"/>
        <v>35</v>
      </c>
      <c r="J167" s="1276">
        <f t="shared" si="35"/>
        <v>25</v>
      </c>
      <c r="K167" s="1276">
        <f t="shared" si="35"/>
        <v>0</v>
      </c>
      <c r="L167" s="1276">
        <f t="shared" si="35"/>
        <v>10</v>
      </c>
      <c r="M167" s="1277">
        <f t="shared" si="35"/>
        <v>70</v>
      </c>
      <c r="N167" s="1278"/>
      <c r="O167" s="1279"/>
      <c r="P167" s="1280"/>
      <c r="Q167" s="1234"/>
      <c r="R167" s="115"/>
      <c r="S167" s="115"/>
      <c r="T167" s="115"/>
      <c r="U167" s="90"/>
      <c r="V167" s="90"/>
      <c r="W167" s="91"/>
      <c r="X167" s="91"/>
      <c r="Y167" s="92"/>
      <c r="Z167" s="92"/>
      <c r="AA167" s="92"/>
      <c r="AB167" s="92"/>
      <c r="AC167" s="20"/>
      <c r="AD167" s="20"/>
      <c r="AE167" s="20">
        <f>I172</f>
        <v>20</v>
      </c>
      <c r="AF167" s="20">
        <f>AC167/3*2</f>
        <v>0</v>
      </c>
      <c r="AG167" s="20">
        <f>AE167</f>
        <v>20</v>
      </c>
      <c r="AH167" s="102"/>
      <c r="AI167" s="102"/>
      <c r="AJ167" s="102"/>
      <c r="AK167" s="102"/>
      <c r="AL167" s="102"/>
      <c r="AM167" s="102"/>
      <c r="AN167" s="102"/>
      <c r="AO167" s="102"/>
      <c r="AP167" s="102"/>
      <c r="AQ167" s="102"/>
      <c r="AR167" s="102"/>
      <c r="AS167" s="102"/>
      <c r="AT167" s="102"/>
      <c r="AU167" s="102"/>
      <c r="AV167" s="102"/>
      <c r="AW167" s="102"/>
      <c r="AX167" s="102"/>
      <c r="AY167" s="102"/>
      <c r="AZ167" s="102"/>
      <c r="BA167" s="102"/>
      <c r="BB167" s="102"/>
      <c r="BC167" s="102"/>
    </row>
    <row r="168" spans="1:55" s="103" customFormat="1" ht="18.75" customHeight="1" x14ac:dyDescent="0.2">
      <c r="A168" s="1043" t="s">
        <v>182</v>
      </c>
      <c r="B168" s="157" t="s">
        <v>202</v>
      </c>
      <c r="C168" s="167"/>
      <c r="D168" s="86"/>
      <c r="E168" s="86"/>
      <c r="F168" s="1281"/>
      <c r="G168" s="967">
        <v>1.5</v>
      </c>
      <c r="H168" s="1207">
        <f t="shared" si="29"/>
        <v>45</v>
      </c>
      <c r="I168" s="415">
        <f>SUM(J168:L168)</f>
        <v>15</v>
      </c>
      <c r="J168" s="86">
        <v>15</v>
      </c>
      <c r="K168" s="808">
        <v>0</v>
      </c>
      <c r="L168" s="86"/>
      <c r="M168" s="1282">
        <f t="shared" ref="M168:M175" si="36">H168-I168</f>
        <v>30</v>
      </c>
      <c r="N168" s="162">
        <v>1</v>
      </c>
      <c r="O168" s="69"/>
      <c r="P168" s="1216"/>
      <c r="Q168" s="1283"/>
      <c r="R168" s="101"/>
      <c r="S168" s="101"/>
      <c r="T168" s="101"/>
      <c r="U168" s="90"/>
      <c r="V168" s="90"/>
      <c r="W168" s="91"/>
      <c r="X168" s="91"/>
      <c r="Y168" s="92"/>
      <c r="Z168" s="92"/>
      <c r="AA168" s="92"/>
      <c r="AB168" s="92"/>
      <c r="AC168" s="20"/>
      <c r="AD168" s="20"/>
      <c r="AE168" s="20">
        <f>I173</f>
        <v>110</v>
      </c>
      <c r="AF168" s="20">
        <f>AC168/3*2</f>
        <v>0</v>
      </c>
      <c r="AG168" s="20">
        <f>AE168</f>
        <v>110</v>
      </c>
      <c r="AH168" s="102"/>
      <c r="AI168" s="102"/>
      <c r="AJ168" s="102"/>
      <c r="AK168" s="102"/>
      <c r="AL168" s="102"/>
      <c r="AM168" s="102"/>
      <c r="AN168" s="102"/>
      <c r="AO168" s="102"/>
      <c r="AP168" s="102"/>
      <c r="AQ168" s="102"/>
      <c r="AR168" s="102"/>
      <c r="AS168" s="102"/>
      <c r="AT168" s="102"/>
      <c r="AU168" s="102"/>
      <c r="AV168" s="102"/>
      <c r="AW168" s="102"/>
      <c r="AX168" s="102"/>
      <c r="AY168" s="102"/>
      <c r="AZ168" s="102"/>
      <c r="BA168" s="102"/>
      <c r="BB168" s="102"/>
      <c r="BC168" s="102"/>
    </row>
    <row r="169" spans="1:55" s="103" customFormat="1" ht="20.25" customHeight="1" x14ac:dyDescent="0.2">
      <c r="A169" s="1043" t="s">
        <v>186</v>
      </c>
      <c r="B169" s="157" t="s">
        <v>202</v>
      </c>
      <c r="C169" s="167">
        <v>2</v>
      </c>
      <c r="D169" s="86"/>
      <c r="E169" s="86"/>
      <c r="F169" s="1281"/>
      <c r="G169" s="967">
        <v>2</v>
      </c>
      <c r="H169" s="1207">
        <f t="shared" si="29"/>
        <v>60</v>
      </c>
      <c r="I169" s="86">
        <f>SUM(J169:L169)</f>
        <v>20</v>
      </c>
      <c r="J169" s="86">
        <v>10</v>
      </c>
      <c r="K169" s="86"/>
      <c r="L169" s="86">
        <v>10</v>
      </c>
      <c r="M169" s="1208">
        <f t="shared" si="36"/>
        <v>40</v>
      </c>
      <c r="N169" s="1209"/>
      <c r="O169" s="69">
        <v>2</v>
      </c>
      <c r="P169" s="1216"/>
      <c r="Q169" s="1283"/>
      <c r="R169" s="101"/>
      <c r="S169" s="101"/>
      <c r="T169" s="101"/>
      <c r="U169" s="90"/>
      <c r="V169" s="90"/>
      <c r="W169" s="95"/>
      <c r="X169" s="91"/>
      <c r="Y169" s="92"/>
      <c r="Z169" s="92"/>
      <c r="AA169" s="92"/>
      <c r="AB169" s="104"/>
      <c r="AC169" s="20"/>
      <c r="AD169" s="20"/>
      <c r="AE169" s="20">
        <f>I174</f>
        <v>45</v>
      </c>
      <c r="AF169" s="20">
        <f>AC169/3*2</f>
        <v>0</v>
      </c>
      <c r="AG169" s="20">
        <f>AE169</f>
        <v>45</v>
      </c>
      <c r="AH169" s="102"/>
      <c r="AI169" s="102"/>
      <c r="AJ169" s="102"/>
      <c r="AK169" s="102"/>
      <c r="AL169" s="102"/>
      <c r="AM169" s="102"/>
      <c r="AN169" s="102"/>
      <c r="AO169" s="102"/>
      <c r="AP169" s="102"/>
      <c r="AQ169" s="102"/>
      <c r="AR169" s="102"/>
      <c r="AS169" s="102"/>
      <c r="AT169" s="102"/>
      <c r="AU169" s="102"/>
      <c r="AV169" s="102"/>
      <c r="AW169" s="102"/>
      <c r="AX169" s="102"/>
      <c r="AY169" s="102"/>
      <c r="AZ169" s="102"/>
      <c r="BA169" s="102"/>
      <c r="BB169" s="102"/>
      <c r="BC169" s="102"/>
    </row>
    <row r="170" spans="1:55" s="103" customFormat="1" ht="32.25" customHeight="1" x14ac:dyDescent="0.2">
      <c r="A170" s="1043" t="s">
        <v>203</v>
      </c>
      <c r="B170" s="157" t="s">
        <v>204</v>
      </c>
      <c r="C170" s="167"/>
      <c r="D170" s="86"/>
      <c r="E170" s="86"/>
      <c r="F170" s="1237"/>
      <c r="G170" s="919">
        <f>G171+G172</f>
        <v>4</v>
      </c>
      <c r="H170" s="1207">
        <f t="shared" si="29"/>
        <v>120</v>
      </c>
      <c r="I170" s="86">
        <f>SUM(J170:L170)</f>
        <v>40</v>
      </c>
      <c r="J170" s="86">
        <f>J171+J172</f>
        <v>40</v>
      </c>
      <c r="K170" s="86">
        <f>K171+K172</f>
        <v>0</v>
      </c>
      <c r="L170" s="86">
        <f>L171+L172</f>
        <v>0</v>
      </c>
      <c r="M170" s="1208">
        <f t="shared" si="36"/>
        <v>80</v>
      </c>
      <c r="N170" s="162"/>
      <c r="O170" s="880"/>
      <c r="P170" s="1284"/>
      <c r="Q170" s="1285"/>
      <c r="R170" s="101"/>
      <c r="S170" s="101"/>
      <c r="T170" s="101"/>
      <c r="U170" s="90"/>
      <c r="V170" s="90"/>
      <c r="W170" s="95"/>
      <c r="X170" s="91"/>
      <c r="Y170" s="92"/>
      <c r="Z170" s="92"/>
      <c r="AA170" s="92"/>
      <c r="AB170" s="104"/>
      <c r="AC170" s="20"/>
      <c r="AD170" s="20"/>
      <c r="AE170" s="20"/>
      <c r="AF170" s="20"/>
      <c r="AG170" s="20"/>
      <c r="AH170" s="102"/>
      <c r="AI170" s="102"/>
      <c r="AJ170" s="102"/>
      <c r="AK170" s="102"/>
      <c r="AL170" s="102"/>
      <c r="AM170" s="102"/>
      <c r="AN170" s="102"/>
      <c r="AO170" s="102"/>
      <c r="AP170" s="102"/>
      <c r="AQ170" s="102"/>
      <c r="AR170" s="102"/>
      <c r="AS170" s="102"/>
      <c r="AT170" s="102"/>
      <c r="AU170" s="102"/>
      <c r="AV170" s="102"/>
      <c r="AW170" s="102"/>
      <c r="AX170" s="102"/>
      <c r="AY170" s="102"/>
      <c r="AZ170" s="102"/>
      <c r="BA170" s="102"/>
      <c r="BB170" s="102"/>
      <c r="BC170" s="102"/>
    </row>
    <row r="171" spans="1:55" s="103" customFormat="1" ht="40.5" customHeight="1" x14ac:dyDescent="0.2">
      <c r="A171" s="1286" t="s">
        <v>205</v>
      </c>
      <c r="B171" s="1287" t="s">
        <v>206</v>
      </c>
      <c r="C171" s="167"/>
      <c r="D171" s="86"/>
      <c r="E171" s="86"/>
      <c r="F171" s="1237"/>
      <c r="G171" s="967">
        <v>2</v>
      </c>
      <c r="H171" s="1207">
        <f t="shared" si="29"/>
        <v>60</v>
      </c>
      <c r="I171" s="415">
        <f>SUM(J171:L171)</f>
        <v>20</v>
      </c>
      <c r="J171" s="1288">
        <v>20</v>
      </c>
      <c r="K171" s="86"/>
      <c r="L171" s="86"/>
      <c r="M171" s="1282">
        <f t="shared" si="36"/>
        <v>40</v>
      </c>
      <c r="N171" s="162"/>
      <c r="O171" s="880">
        <v>2</v>
      </c>
      <c r="P171" s="73"/>
      <c r="Q171" s="1289"/>
      <c r="R171" s="101"/>
      <c r="S171" s="101"/>
      <c r="T171" s="101"/>
      <c r="U171" s="90"/>
      <c r="V171" s="90"/>
      <c r="W171" s="95"/>
      <c r="X171" s="91"/>
      <c r="Y171" s="92"/>
      <c r="Z171" s="92"/>
      <c r="AA171" s="92"/>
      <c r="AB171" s="92"/>
      <c r="AC171" s="20"/>
      <c r="AD171" s="20"/>
      <c r="AE171" s="20"/>
      <c r="AF171" s="20"/>
      <c r="AG171" s="20"/>
      <c r="AH171" s="102"/>
      <c r="AI171" s="102"/>
      <c r="AJ171" s="102"/>
      <c r="AK171" s="102"/>
      <c r="AL171" s="102"/>
      <c r="AM171" s="102"/>
      <c r="AN171" s="102"/>
      <c r="AO171" s="102"/>
      <c r="AP171" s="102"/>
      <c r="AQ171" s="102"/>
      <c r="AR171" s="102"/>
      <c r="AS171" s="102"/>
      <c r="AT171" s="102"/>
      <c r="AU171" s="102"/>
      <c r="AV171" s="102"/>
      <c r="AW171" s="102"/>
      <c r="AX171" s="102"/>
      <c r="AY171" s="102"/>
      <c r="AZ171" s="102"/>
      <c r="BA171" s="102"/>
      <c r="BB171" s="102"/>
      <c r="BC171" s="102"/>
    </row>
    <row r="172" spans="1:55" s="92" customFormat="1" ht="37.5" customHeight="1" x14ac:dyDescent="0.2">
      <c r="A172" s="1286" t="s">
        <v>207</v>
      </c>
      <c r="B172" s="1287" t="s">
        <v>206</v>
      </c>
      <c r="C172" s="167"/>
      <c r="D172" s="86">
        <v>3</v>
      </c>
      <c r="E172" s="86"/>
      <c r="F172" s="1237"/>
      <c r="G172" s="967">
        <v>2</v>
      </c>
      <c r="H172" s="1207">
        <f t="shared" si="29"/>
        <v>60</v>
      </c>
      <c r="I172" s="86">
        <f>SUM(J172:L172)</f>
        <v>20</v>
      </c>
      <c r="J172" s="1288">
        <v>20</v>
      </c>
      <c r="K172" s="86"/>
      <c r="L172" s="86"/>
      <c r="M172" s="1208">
        <f t="shared" si="36"/>
        <v>40</v>
      </c>
      <c r="N172" s="167"/>
      <c r="O172" s="880"/>
      <c r="P172" s="73">
        <v>2</v>
      </c>
      <c r="Q172" s="1289"/>
      <c r="R172" s="107"/>
      <c r="S172" s="107"/>
      <c r="T172" s="107"/>
      <c r="U172" s="108"/>
      <c r="V172" s="109"/>
      <c r="W172" s="109"/>
      <c r="AH172" s="92" t="e">
        <f>#REF!*#REF!-G177</f>
        <v>#REF!</v>
      </c>
      <c r="AI172" s="92" t="e">
        <f>#REF!*#REF!-G177</f>
        <v>#REF!</v>
      </c>
      <c r="AJ172" s="92" t="e">
        <f>#REF!*#REF!-G177</f>
        <v>#REF!</v>
      </c>
      <c r="AK172" s="92" t="e">
        <f>#REF!*#REF!-G177</f>
        <v>#REF!</v>
      </c>
      <c r="AM172" s="95">
        <v>66</v>
      </c>
      <c r="AN172" s="91" t="e">
        <f>M177*36-#REF!</f>
        <v>#REF!</v>
      </c>
      <c r="AO172" s="92" t="e">
        <f>#REF!/3</f>
        <v>#REF!</v>
      </c>
      <c r="AP172" s="92" t="e">
        <f>#REF!-AO172</f>
        <v>#REF!</v>
      </c>
      <c r="AQ172" s="92" t="e">
        <f>AO172*2</f>
        <v>#REF!</v>
      </c>
      <c r="AR172" s="92" t="e">
        <f>AQ172-#REF!</f>
        <v>#REF!</v>
      </c>
      <c r="AS172" s="20">
        <f>H177</f>
        <v>30</v>
      </c>
      <c r="AT172" s="20">
        <f>AS172/3</f>
        <v>10</v>
      </c>
      <c r="AU172" s="20">
        <f>I177</f>
        <v>15</v>
      </c>
      <c r="AV172" s="20">
        <f>AS172/3*2</f>
        <v>20</v>
      </c>
      <c r="AW172" s="20">
        <f>AU172</f>
        <v>15</v>
      </c>
      <c r="AX172" s="110"/>
    </row>
    <row r="173" spans="1:55" s="92" customFormat="1" ht="20.25" customHeight="1" x14ac:dyDescent="0.2">
      <c r="A173" s="1043" t="s">
        <v>208</v>
      </c>
      <c r="B173" s="157" t="s">
        <v>209</v>
      </c>
      <c r="C173" s="167"/>
      <c r="D173" s="86"/>
      <c r="E173" s="86"/>
      <c r="F173" s="1235"/>
      <c r="G173" s="919">
        <f>SUM(G174:G176)</f>
        <v>9.5</v>
      </c>
      <c r="H173" s="1207">
        <f t="shared" si="29"/>
        <v>285</v>
      </c>
      <c r="I173" s="774">
        <f>SUM(I174:I176)</f>
        <v>110</v>
      </c>
      <c r="J173" s="774">
        <f>SUM(J174:J176)</f>
        <v>50</v>
      </c>
      <c r="K173" s="774">
        <f>SUM(K174:K176)</f>
        <v>10</v>
      </c>
      <c r="L173" s="774">
        <f>SUM(L174:L176)</f>
        <v>50</v>
      </c>
      <c r="M173" s="1264">
        <f t="shared" si="36"/>
        <v>175</v>
      </c>
      <c r="N173" s="1290"/>
      <c r="O173" s="69"/>
      <c r="P173" s="1237"/>
      <c r="Q173" s="1238"/>
      <c r="R173" s="107"/>
      <c r="S173" s="107"/>
      <c r="T173" s="107"/>
      <c r="U173" s="108"/>
      <c r="V173" s="109"/>
      <c r="W173" s="109"/>
      <c r="AM173" s="95"/>
      <c r="AN173" s="91"/>
      <c r="AS173" s="20"/>
      <c r="AT173" s="20"/>
      <c r="AU173" s="20"/>
      <c r="AV173" s="20"/>
      <c r="AW173" s="20"/>
      <c r="AX173" s="110"/>
    </row>
    <row r="174" spans="1:55" s="92" customFormat="1" ht="21.75" customHeight="1" x14ac:dyDescent="0.2">
      <c r="A174" s="1043" t="s">
        <v>210</v>
      </c>
      <c r="B174" s="157" t="s">
        <v>209</v>
      </c>
      <c r="C174" s="167"/>
      <c r="D174" s="86">
        <v>1</v>
      </c>
      <c r="E174" s="86"/>
      <c r="F174" s="1235"/>
      <c r="G174" s="967">
        <v>4.5</v>
      </c>
      <c r="H174" s="1207">
        <f t="shared" si="29"/>
        <v>135</v>
      </c>
      <c r="I174" s="163">
        <f>J174+K174+L174</f>
        <v>45</v>
      </c>
      <c r="J174" s="1213">
        <v>30</v>
      </c>
      <c r="K174" s="1213"/>
      <c r="L174" s="1213">
        <v>15</v>
      </c>
      <c r="M174" s="1264">
        <f t="shared" si="36"/>
        <v>90</v>
      </c>
      <c r="N174" s="1290">
        <v>3</v>
      </c>
      <c r="O174" s="69"/>
      <c r="P174" s="1237"/>
      <c r="Q174" s="1238"/>
      <c r="R174" s="107"/>
      <c r="S174" s="107"/>
      <c r="T174" s="107"/>
      <c r="U174" s="108"/>
      <c r="V174" s="109"/>
      <c r="W174" s="109"/>
      <c r="AM174" s="95"/>
      <c r="AN174" s="91"/>
      <c r="AS174" s="20"/>
      <c r="AT174" s="20"/>
      <c r="AU174" s="20"/>
      <c r="AV174" s="20"/>
      <c r="AW174" s="20"/>
      <c r="AX174" s="110"/>
    </row>
    <row r="175" spans="1:55" ht="18.75" x14ac:dyDescent="0.2">
      <c r="A175" s="1043" t="s">
        <v>211</v>
      </c>
      <c r="B175" s="157" t="s">
        <v>209</v>
      </c>
      <c r="C175" s="167"/>
      <c r="D175" s="86"/>
      <c r="E175" s="86"/>
      <c r="F175" s="1235"/>
      <c r="G175" s="967">
        <v>3</v>
      </c>
      <c r="H175" s="1207">
        <f t="shared" si="29"/>
        <v>90</v>
      </c>
      <c r="I175" s="163">
        <f>J175+K175+L175</f>
        <v>30</v>
      </c>
      <c r="J175" s="1213">
        <v>20</v>
      </c>
      <c r="K175" s="1213">
        <v>10</v>
      </c>
      <c r="L175" s="1213">
        <v>0</v>
      </c>
      <c r="M175" s="1264">
        <f t="shared" si="36"/>
        <v>60</v>
      </c>
      <c r="N175" s="1290"/>
      <c r="O175" s="69">
        <v>3</v>
      </c>
      <c r="P175" s="1237"/>
      <c r="Q175" s="1238"/>
      <c r="S175" s="21"/>
      <c r="T175" s="21"/>
      <c r="U175" s="21"/>
    </row>
    <row r="176" spans="1:55" ht="19.5" customHeight="1" x14ac:dyDescent="0.2">
      <c r="A176" s="1043" t="s">
        <v>212</v>
      </c>
      <c r="B176" s="157" t="s">
        <v>213</v>
      </c>
      <c r="C176" s="167"/>
      <c r="D176" s="86"/>
      <c r="E176" s="86"/>
      <c r="F176" s="1291"/>
      <c r="G176" s="919">
        <f>G177+G178</f>
        <v>2</v>
      </c>
      <c r="H176" s="1207">
        <f t="shared" si="29"/>
        <v>60</v>
      </c>
      <c r="I176" s="163">
        <f>J176+K176+L176</f>
        <v>35</v>
      </c>
      <c r="J176" s="163"/>
      <c r="K176" s="163"/>
      <c r="L176" s="86">
        <f>L177+L178</f>
        <v>35</v>
      </c>
      <c r="M176" s="1264">
        <f>H176-I176</f>
        <v>25</v>
      </c>
      <c r="N176" s="1290"/>
      <c r="O176" s="69"/>
      <c r="P176" s="1237"/>
      <c r="Q176" s="1238"/>
      <c r="S176" s="21"/>
      <c r="T176" s="21"/>
      <c r="U176" s="21"/>
    </row>
    <row r="177" spans="1:21" ht="19.5" customHeight="1" x14ac:dyDescent="0.25">
      <c r="A177" s="1043" t="s">
        <v>214</v>
      </c>
      <c r="B177" s="157" t="s">
        <v>213</v>
      </c>
      <c r="C177" s="1292"/>
      <c r="D177" s="1293"/>
      <c r="E177" s="1293"/>
      <c r="F177" s="1294"/>
      <c r="G177" s="967">
        <v>1</v>
      </c>
      <c r="H177" s="1207">
        <f t="shared" si="29"/>
        <v>30</v>
      </c>
      <c r="I177" s="86">
        <f>SUM(J177:L177)</f>
        <v>15</v>
      </c>
      <c r="J177" s="1242"/>
      <c r="K177" s="1242"/>
      <c r="L177" s="1242">
        <v>15</v>
      </c>
      <c r="M177" s="1208">
        <f>H177-I177</f>
        <v>15</v>
      </c>
      <c r="N177" s="1243">
        <v>1</v>
      </c>
      <c r="O177" s="1242"/>
      <c r="P177" s="1244"/>
      <c r="Q177" s="1245"/>
      <c r="S177" s="23"/>
      <c r="T177" s="23"/>
      <c r="U177" s="22"/>
    </row>
    <row r="178" spans="1:21" ht="20.25" customHeight="1" thickBot="1" x14ac:dyDescent="0.3">
      <c r="A178" s="1088" t="s">
        <v>215</v>
      </c>
      <c r="B178" s="175" t="s">
        <v>213</v>
      </c>
      <c r="C178" s="1295"/>
      <c r="D178" s="1296"/>
      <c r="E178" s="1296">
        <v>2</v>
      </c>
      <c r="F178" s="1297"/>
      <c r="G178" s="1093">
        <v>1</v>
      </c>
      <c r="H178" s="176">
        <f>G178*30</f>
        <v>30</v>
      </c>
      <c r="I178" s="79">
        <v>10</v>
      </c>
      <c r="J178" s="1298"/>
      <c r="K178" s="1298"/>
      <c r="L178" s="1298">
        <v>20</v>
      </c>
      <c r="M178" s="1299">
        <f>H178-I178</f>
        <v>20</v>
      </c>
      <c r="N178" s="1300"/>
      <c r="O178" s="1298">
        <v>1</v>
      </c>
      <c r="P178" s="1301"/>
      <c r="Q178" s="1302"/>
      <c r="S178" s="22"/>
      <c r="T178" s="22"/>
      <c r="U178" s="22"/>
    </row>
    <row r="179" spans="1:21" ht="21.75" customHeight="1" thickBot="1" x14ac:dyDescent="0.25">
      <c r="A179" s="2263"/>
      <c r="B179" s="2264"/>
      <c r="C179" s="1225"/>
      <c r="D179" s="1226"/>
      <c r="E179" s="1226"/>
      <c r="F179" s="1303"/>
      <c r="G179" s="943">
        <f>G167+G170+G173</f>
        <v>17</v>
      </c>
      <c r="H179" s="1304">
        <f t="shared" ref="H179:M179" si="37">H167+H170+H173</f>
        <v>510</v>
      </c>
      <c r="I179" s="1305">
        <f t="shared" si="37"/>
        <v>185</v>
      </c>
      <c r="J179" s="1305">
        <f t="shared" si="37"/>
        <v>115</v>
      </c>
      <c r="K179" s="1305">
        <f t="shared" si="37"/>
        <v>10</v>
      </c>
      <c r="L179" s="1305">
        <f t="shared" si="37"/>
        <v>60</v>
      </c>
      <c r="M179" s="1306">
        <f t="shared" si="37"/>
        <v>325</v>
      </c>
      <c r="N179" s="1307"/>
      <c r="O179" s="1308"/>
      <c r="P179" s="1309"/>
      <c r="Q179" s="1260"/>
      <c r="S179" s="24"/>
      <c r="T179" s="24"/>
      <c r="U179" s="26"/>
    </row>
    <row r="180" spans="1:21" ht="30.75" customHeight="1" thickBot="1" x14ac:dyDescent="0.25">
      <c r="A180" s="2249" t="s">
        <v>268</v>
      </c>
      <c r="B180" s="2250"/>
      <c r="C180" s="2250"/>
      <c r="D180" s="2250"/>
      <c r="E180" s="2250"/>
      <c r="F180" s="2250"/>
      <c r="G180" s="2250"/>
      <c r="H180" s="2250"/>
      <c r="I180" s="2250"/>
      <c r="J180" s="2250"/>
      <c r="K180" s="2250"/>
      <c r="L180" s="2250"/>
      <c r="M180" s="2250"/>
      <c r="N180" s="2250"/>
      <c r="O180" s="2250"/>
      <c r="P180" s="2250"/>
      <c r="Q180" s="2252"/>
      <c r="R180" s="21"/>
      <c r="S180" s="21"/>
      <c r="T180" s="21"/>
    </row>
    <row r="181" spans="1:21" ht="19.5" customHeight="1" x14ac:dyDescent="0.2">
      <c r="A181" s="1033" t="s">
        <v>112</v>
      </c>
      <c r="B181" s="1310" t="s">
        <v>116</v>
      </c>
      <c r="C181" s="1311"/>
      <c r="D181" s="203">
        <v>1</v>
      </c>
      <c r="E181" s="1312"/>
      <c r="F181" s="1313"/>
      <c r="G181" s="1314">
        <v>3</v>
      </c>
      <c r="H181" s="913">
        <f>G181*30</f>
        <v>90</v>
      </c>
      <c r="I181" s="1315"/>
      <c r="J181" s="1315"/>
      <c r="K181" s="1315"/>
      <c r="L181" s="1315"/>
      <c r="M181" s="1313"/>
      <c r="N181" s="1316"/>
      <c r="O181" s="1315"/>
      <c r="P181" s="1313"/>
      <c r="Q181" s="1317"/>
      <c r="R181" s="22"/>
      <c r="S181" s="22"/>
      <c r="T181" s="22"/>
    </row>
    <row r="182" spans="1:21" ht="21" customHeight="1" x14ac:dyDescent="0.2">
      <c r="A182" s="1043" t="s">
        <v>113</v>
      </c>
      <c r="B182" s="1318" t="s">
        <v>66</v>
      </c>
      <c r="C182" s="167"/>
      <c r="D182" s="86">
        <v>4</v>
      </c>
      <c r="E182" s="86"/>
      <c r="F182" s="169"/>
      <c r="G182" s="388">
        <v>6</v>
      </c>
      <c r="H182" s="920">
        <f>G182*30</f>
        <v>180</v>
      </c>
      <c r="I182" s="886"/>
      <c r="J182" s="886"/>
      <c r="K182" s="886"/>
      <c r="L182" s="836"/>
      <c r="M182" s="882"/>
      <c r="N182" s="883"/>
      <c r="O182" s="836"/>
      <c r="P182" s="882"/>
      <c r="Q182" s="1319"/>
      <c r="R182" s="22"/>
      <c r="S182" s="22"/>
      <c r="T182" s="22"/>
    </row>
    <row r="183" spans="1:21" ht="21" customHeight="1" thickBot="1" x14ac:dyDescent="0.25">
      <c r="A183" s="1137" t="s">
        <v>65</v>
      </c>
      <c r="B183" s="1320" t="s">
        <v>67</v>
      </c>
      <c r="C183" s="1002"/>
      <c r="D183" s="930">
        <v>4</v>
      </c>
      <c r="E183" s="930"/>
      <c r="F183" s="931"/>
      <c r="G183" s="1120">
        <v>21</v>
      </c>
      <c r="H183" s="920">
        <f>G183*30</f>
        <v>630</v>
      </c>
      <c r="I183" s="930"/>
      <c r="J183" s="930"/>
      <c r="K183" s="930"/>
      <c r="L183" s="930"/>
      <c r="M183" s="931"/>
      <c r="N183" s="1002"/>
      <c r="O183" s="930"/>
      <c r="P183" s="931"/>
      <c r="Q183" s="1321"/>
      <c r="R183" s="22"/>
      <c r="S183" s="22"/>
      <c r="T183" s="22"/>
    </row>
    <row r="184" spans="1:21" ht="21" customHeight="1" thickBot="1" x14ac:dyDescent="0.25">
      <c r="A184" s="2231" t="s">
        <v>125</v>
      </c>
      <c r="B184" s="2265"/>
      <c r="C184" s="1014"/>
      <c r="D184" s="1017"/>
      <c r="E184" s="1017"/>
      <c r="F184" s="1018"/>
      <c r="G184" s="1185">
        <f>G181+G182+G183</f>
        <v>30</v>
      </c>
      <c r="H184" s="1322">
        <f>H181+H182+H183</f>
        <v>900</v>
      </c>
      <c r="I184" s="1017"/>
      <c r="J184" s="1017"/>
      <c r="K184" s="1017"/>
      <c r="L184" s="1323"/>
      <c r="M184" s="1323"/>
      <c r="N184" s="1014"/>
      <c r="O184" s="1017"/>
      <c r="P184" s="1018"/>
      <c r="Q184" s="1324"/>
      <c r="R184" s="22"/>
      <c r="S184" s="22"/>
      <c r="T184" s="22"/>
    </row>
    <row r="185" spans="1:21" ht="18.75" customHeight="1" thickBot="1" x14ac:dyDescent="0.25">
      <c r="A185" s="2249" t="s">
        <v>269</v>
      </c>
      <c r="B185" s="2250"/>
      <c r="C185" s="2250"/>
      <c r="D185" s="2250"/>
      <c r="E185" s="2250"/>
      <c r="F185" s="2250"/>
      <c r="G185" s="2250"/>
      <c r="H185" s="2250"/>
      <c r="I185" s="2250"/>
      <c r="J185" s="2250"/>
      <c r="K185" s="2250"/>
      <c r="L185" s="2250"/>
      <c r="M185" s="2250"/>
      <c r="N185" s="2251"/>
      <c r="O185" s="2251"/>
      <c r="P185" s="2251"/>
      <c r="Q185" s="2252"/>
      <c r="R185" s="24"/>
      <c r="S185" s="24"/>
      <c r="T185" s="24"/>
    </row>
    <row r="186" spans="1:21" ht="18.75" customHeight="1" thickBot="1" x14ac:dyDescent="0.25">
      <c r="A186" s="1062" t="s">
        <v>68</v>
      </c>
      <c r="B186" s="1325" t="s">
        <v>22</v>
      </c>
      <c r="C186" s="898">
        <v>4</v>
      </c>
      <c r="D186" s="1326"/>
      <c r="E186" s="1326"/>
      <c r="F186" s="1327"/>
      <c r="G186" s="818">
        <v>3</v>
      </c>
      <c r="H186" s="1328">
        <f>G186*30</f>
        <v>90</v>
      </c>
      <c r="I186" s="1329"/>
      <c r="J186" s="1329"/>
      <c r="K186" s="1329"/>
      <c r="L186" s="948"/>
      <c r="M186" s="949"/>
      <c r="N186" s="1023"/>
      <c r="O186" s="1024"/>
      <c r="P186" s="1025"/>
      <c r="Q186" s="1330"/>
      <c r="R186" s="24"/>
      <c r="S186" s="24"/>
      <c r="T186" s="24"/>
    </row>
    <row r="187" spans="1:21" ht="21" customHeight="1" thickBot="1" x14ac:dyDescent="0.25">
      <c r="A187" s="2231" t="s">
        <v>126</v>
      </c>
      <c r="B187" s="2232"/>
      <c r="C187" s="898"/>
      <c r="D187" s="1017"/>
      <c r="E187" s="1017"/>
      <c r="F187" s="1018"/>
      <c r="G187" s="818">
        <f>G186</f>
        <v>3</v>
      </c>
      <c r="H187" s="1331">
        <f>H186</f>
        <v>90</v>
      </c>
      <c r="I187" s="1332"/>
      <c r="J187" s="1332"/>
      <c r="K187" s="1332"/>
      <c r="L187" s="1333"/>
      <c r="M187" s="1334"/>
      <c r="N187" s="898"/>
      <c r="O187" s="945"/>
      <c r="P187" s="1160"/>
      <c r="Q187" s="1330"/>
      <c r="R187" s="30"/>
      <c r="S187" s="30"/>
      <c r="T187" s="30"/>
    </row>
    <row r="188" spans="1:21" ht="20.25" customHeight="1" thickBot="1" x14ac:dyDescent="0.25">
      <c r="A188" s="2249"/>
      <c r="B188" s="2253"/>
      <c r="C188" s="2253"/>
      <c r="D188" s="2253"/>
      <c r="E188" s="2253"/>
      <c r="F188" s="2253"/>
      <c r="G188" s="2253"/>
      <c r="H188" s="2253"/>
      <c r="I188" s="2253"/>
      <c r="J188" s="2253"/>
      <c r="K188" s="2253"/>
      <c r="L188" s="2253"/>
      <c r="M188" s="2253"/>
      <c r="N188" s="2253"/>
      <c r="O188" s="2253"/>
      <c r="P188" s="2253"/>
      <c r="Q188" s="2254"/>
      <c r="R188" s="30"/>
      <c r="S188" s="30"/>
      <c r="T188" s="30"/>
    </row>
    <row r="189" spans="1:21" ht="23.25" customHeight="1" thickBot="1" x14ac:dyDescent="0.25">
      <c r="A189" s="2249" t="s">
        <v>299</v>
      </c>
      <c r="B189" s="2253"/>
      <c r="C189" s="2253"/>
      <c r="D189" s="2253"/>
      <c r="E189" s="2253"/>
      <c r="F189" s="2253"/>
      <c r="G189" s="2253"/>
      <c r="H189" s="2253"/>
      <c r="I189" s="2253"/>
      <c r="J189" s="2253"/>
      <c r="K189" s="2253"/>
      <c r="L189" s="2253"/>
      <c r="M189" s="2253"/>
      <c r="N189" s="2253"/>
      <c r="O189" s="2253"/>
      <c r="P189" s="2253"/>
      <c r="Q189" s="2254"/>
      <c r="R189" s="2152"/>
      <c r="S189" s="2152"/>
      <c r="T189" s="1917"/>
    </row>
    <row r="190" spans="1:21" ht="21" customHeight="1" thickBot="1" x14ac:dyDescent="0.25">
      <c r="A190" s="2243" t="s">
        <v>288</v>
      </c>
      <c r="B190" s="2244"/>
      <c r="C190" s="2244"/>
      <c r="D190" s="2244"/>
      <c r="E190" s="2244"/>
      <c r="F190" s="2245"/>
      <c r="G190" s="818">
        <f t="shared" ref="G190:P190" si="38">G31+G38+G60+G74+G184+G187</f>
        <v>90</v>
      </c>
      <c r="H190" s="1147">
        <f t="shared" si="38"/>
        <v>2700</v>
      </c>
      <c r="I190" s="1082">
        <f t="shared" si="38"/>
        <v>612</v>
      </c>
      <c r="J190" s="1082">
        <f t="shared" si="38"/>
        <v>311</v>
      </c>
      <c r="K190" s="1082">
        <f t="shared" si="38"/>
        <v>129</v>
      </c>
      <c r="L190" s="1082">
        <f t="shared" si="38"/>
        <v>172</v>
      </c>
      <c r="M190" s="1148">
        <f t="shared" si="38"/>
        <v>1098</v>
      </c>
      <c r="N190" s="1016">
        <f t="shared" si="38"/>
        <v>18.5</v>
      </c>
      <c r="O190" s="1335">
        <f t="shared" si="38"/>
        <v>17.5</v>
      </c>
      <c r="P190" s="1148">
        <f t="shared" si="38"/>
        <v>18</v>
      </c>
      <c r="Q190" s="818"/>
      <c r="R190" s="134"/>
      <c r="S190" s="134"/>
      <c r="T190" s="22"/>
    </row>
    <row r="191" spans="1:21" ht="19.5" thickBot="1" x14ac:dyDescent="0.25">
      <c r="A191" s="2246" t="s">
        <v>289</v>
      </c>
      <c r="B191" s="2247"/>
      <c r="C191" s="2247"/>
      <c r="D191" s="2247"/>
      <c r="E191" s="2247"/>
      <c r="F191" s="2248"/>
      <c r="G191" s="841">
        <f t="shared" ref="G191:P191" si="39">G32+G38+G60+G74+G184+G187</f>
        <v>90</v>
      </c>
      <c r="H191" s="1147">
        <f t="shared" si="39"/>
        <v>2700</v>
      </c>
      <c r="I191" s="1082">
        <f t="shared" si="39"/>
        <v>612</v>
      </c>
      <c r="J191" s="1082">
        <f t="shared" si="39"/>
        <v>365</v>
      </c>
      <c r="K191" s="1082">
        <f t="shared" si="39"/>
        <v>129</v>
      </c>
      <c r="L191" s="1082">
        <f t="shared" si="39"/>
        <v>118</v>
      </c>
      <c r="M191" s="1148">
        <f t="shared" si="39"/>
        <v>1098</v>
      </c>
      <c r="N191" s="1336">
        <f t="shared" si="39"/>
        <v>18.5</v>
      </c>
      <c r="O191" s="1335">
        <f t="shared" si="39"/>
        <v>17.5</v>
      </c>
      <c r="P191" s="1148">
        <f t="shared" si="39"/>
        <v>18</v>
      </c>
      <c r="Q191" s="841"/>
      <c r="R191" s="31"/>
      <c r="S191" s="31"/>
      <c r="T191" s="31"/>
    </row>
    <row r="192" spans="1:21" ht="21" customHeight="1" thickBot="1" x14ac:dyDescent="0.25">
      <c r="A192" s="2238" t="s">
        <v>290</v>
      </c>
      <c r="B192" s="2239"/>
      <c r="C192" s="2239"/>
      <c r="D192" s="2239"/>
      <c r="E192" s="2239"/>
      <c r="F192" s="2239"/>
      <c r="G192" s="2239"/>
      <c r="H192" s="2239"/>
      <c r="I192" s="2239"/>
      <c r="J192" s="2239"/>
      <c r="K192" s="2239"/>
      <c r="L192" s="2239"/>
      <c r="M192" s="2239"/>
      <c r="N192" s="1147">
        <v>4</v>
      </c>
      <c r="O192" s="1082">
        <v>1</v>
      </c>
      <c r="P192" s="1148">
        <v>4</v>
      </c>
      <c r="Q192" s="1337"/>
      <c r="R192" s="22"/>
      <c r="S192" s="22"/>
      <c r="T192" s="22"/>
    </row>
    <row r="193" spans="1:20" ht="16.5" thickBot="1" x14ac:dyDescent="0.25">
      <c r="A193" s="2238" t="s">
        <v>291</v>
      </c>
      <c r="B193" s="2239"/>
      <c r="C193" s="2239"/>
      <c r="D193" s="2239"/>
      <c r="E193" s="2239"/>
      <c r="F193" s="2239"/>
      <c r="G193" s="2239"/>
      <c r="H193" s="2239"/>
      <c r="I193" s="2239"/>
      <c r="J193" s="2239"/>
      <c r="K193" s="2239"/>
      <c r="L193" s="2239"/>
      <c r="M193" s="2239"/>
      <c r="N193" s="1147">
        <v>4</v>
      </c>
      <c r="O193" s="1082">
        <v>1</v>
      </c>
      <c r="P193" s="1148">
        <v>3</v>
      </c>
      <c r="Q193" s="1337"/>
      <c r="R193" s="18"/>
      <c r="S193" s="18"/>
      <c r="T193" s="18"/>
    </row>
    <row r="194" spans="1:20" ht="16.5" thickBot="1" x14ac:dyDescent="0.25">
      <c r="A194" s="2238" t="s">
        <v>293</v>
      </c>
      <c r="B194" s="2239"/>
      <c r="C194" s="2239"/>
      <c r="D194" s="2239"/>
      <c r="E194" s="2239"/>
      <c r="F194" s="2239"/>
      <c r="G194" s="2239"/>
      <c r="H194" s="2239"/>
      <c r="I194" s="2239"/>
      <c r="J194" s="2239"/>
      <c r="K194" s="2239"/>
      <c r="L194" s="2239"/>
      <c r="M194" s="2239"/>
      <c r="N194" s="1147">
        <v>4</v>
      </c>
      <c r="O194" s="1082">
        <v>1</v>
      </c>
      <c r="P194" s="1148" t="s">
        <v>294</v>
      </c>
      <c r="Q194" s="1324">
        <v>1</v>
      </c>
      <c r="R194" s="18"/>
      <c r="S194" s="18"/>
      <c r="T194" s="18"/>
    </row>
    <row r="195" spans="1:20" ht="21" customHeight="1" thickBot="1" x14ac:dyDescent="0.25">
      <c r="A195" s="2238" t="s">
        <v>292</v>
      </c>
      <c r="B195" s="2239"/>
      <c r="C195" s="2239"/>
      <c r="D195" s="2239"/>
      <c r="E195" s="2239"/>
      <c r="F195" s="2239"/>
      <c r="G195" s="2239"/>
      <c r="H195" s="2239"/>
      <c r="I195" s="2239"/>
      <c r="J195" s="2239"/>
      <c r="K195" s="2239"/>
      <c r="L195" s="2239"/>
      <c r="M195" s="2239"/>
      <c r="N195" s="1147">
        <v>4</v>
      </c>
      <c r="O195" s="1082">
        <v>2</v>
      </c>
      <c r="P195" s="1148" t="s">
        <v>295</v>
      </c>
      <c r="Q195" s="1324">
        <v>1</v>
      </c>
      <c r="R195" s="18"/>
      <c r="S195" s="18"/>
      <c r="T195" s="18"/>
    </row>
    <row r="196" spans="1:20" ht="18.75" customHeight="1" thickBot="1" x14ac:dyDescent="0.25">
      <c r="A196" s="2238" t="s">
        <v>73</v>
      </c>
      <c r="B196" s="2239"/>
      <c r="C196" s="2239"/>
      <c r="D196" s="2239"/>
      <c r="E196" s="2239"/>
      <c r="F196" s="2239"/>
      <c r="G196" s="2239"/>
      <c r="H196" s="2239"/>
      <c r="I196" s="2239"/>
      <c r="J196" s="2239"/>
      <c r="K196" s="2239"/>
      <c r="L196" s="2239"/>
      <c r="M196" s="2239"/>
      <c r="N196" s="1147">
        <v>1</v>
      </c>
      <c r="O196" s="1082"/>
      <c r="P196" s="1148"/>
      <c r="Q196" s="1338"/>
      <c r="R196" s="18"/>
      <c r="S196" s="18"/>
      <c r="T196" s="18"/>
    </row>
    <row r="197" spans="1:20" ht="18.75" customHeight="1" thickBot="1" x14ac:dyDescent="0.25">
      <c r="A197" s="2238" t="s">
        <v>74</v>
      </c>
      <c r="B197" s="2239"/>
      <c r="C197" s="2239"/>
      <c r="D197" s="2239"/>
      <c r="E197" s="2239"/>
      <c r="F197" s="2239"/>
      <c r="G197" s="2239"/>
      <c r="H197" s="2239"/>
      <c r="I197" s="2239"/>
      <c r="J197" s="2239"/>
      <c r="K197" s="2239"/>
      <c r="L197" s="2239"/>
      <c r="M197" s="2239"/>
      <c r="N197" s="1147"/>
      <c r="O197" s="1082">
        <v>1</v>
      </c>
      <c r="P197" s="1148"/>
      <c r="Q197" s="1338"/>
      <c r="R197" s="18"/>
      <c r="S197" s="18"/>
      <c r="T197" s="18"/>
    </row>
    <row r="198" spans="1:20" ht="21" customHeight="1" thickBot="1" x14ac:dyDescent="0.3">
      <c r="A198" s="1339"/>
      <c r="B198" s="2233"/>
      <c r="C198" s="2234"/>
      <c r="D198" s="2234"/>
      <c r="E198" s="2234"/>
      <c r="F198" s="2234"/>
      <c r="G198" s="1339"/>
      <c r="H198" s="1339"/>
      <c r="I198" s="1339"/>
      <c r="J198" s="1339"/>
      <c r="K198" s="1339"/>
      <c r="L198" s="1339"/>
      <c r="M198" s="1340"/>
      <c r="N198" s="2228">
        <f>G14+G15+G16+G26+G28+G29+G36+G37+G51+G52+G54+G55+G56+G58+G59+G63+G64+G65+G66+G67+G181</f>
        <v>60</v>
      </c>
      <c r="O198" s="2229"/>
      <c r="P198" s="2230"/>
      <c r="Q198" s="1341">
        <f>G182+G183+G186</f>
        <v>30</v>
      </c>
      <c r="R198" s="18"/>
      <c r="S198" s="18"/>
      <c r="T198" s="18"/>
    </row>
    <row r="199" spans="1:20" ht="20.25" hidden="1" customHeight="1" thickBot="1" x14ac:dyDescent="0.3">
      <c r="A199" s="1342"/>
      <c r="B199" s="1343"/>
      <c r="C199" s="1344"/>
      <c r="D199" s="1344"/>
      <c r="E199" s="1344"/>
      <c r="F199" s="1344"/>
      <c r="G199" s="1345"/>
      <c r="H199" s="1345"/>
      <c r="I199" s="1345"/>
      <c r="J199" s="1345"/>
      <c r="K199" s="1345"/>
      <c r="L199" s="1345"/>
      <c r="M199" s="1345"/>
      <c r="N199" s="1346"/>
      <c r="O199" s="1347"/>
      <c r="P199" s="1347"/>
      <c r="Q199" s="1348"/>
      <c r="R199" s="18"/>
      <c r="S199" s="18"/>
      <c r="T199" s="18"/>
    </row>
    <row r="200" spans="1:20" ht="20.25" hidden="1" customHeight="1" thickBot="1" x14ac:dyDescent="0.25">
      <c r="A200" s="2240" t="s">
        <v>267</v>
      </c>
      <c r="B200" s="2241"/>
      <c r="C200" s="2241"/>
      <c r="D200" s="2241"/>
      <c r="E200" s="2241"/>
      <c r="F200" s="2241"/>
      <c r="G200" s="2241"/>
      <c r="H200" s="2241"/>
      <c r="I200" s="2241"/>
      <c r="J200" s="2241"/>
      <c r="K200" s="2241"/>
      <c r="L200" s="2241"/>
      <c r="M200" s="2241"/>
      <c r="N200" s="2241"/>
      <c r="O200" s="2241"/>
      <c r="P200" s="2241"/>
      <c r="Q200" s="2242"/>
      <c r="R200" s="18"/>
      <c r="S200" s="18"/>
      <c r="T200" s="18"/>
    </row>
    <row r="201" spans="1:20" ht="19.5" hidden="1" customHeight="1" thickBot="1" x14ac:dyDescent="0.25">
      <c r="A201" s="2243" t="s">
        <v>288</v>
      </c>
      <c r="B201" s="2244"/>
      <c r="C201" s="2244"/>
      <c r="D201" s="2244"/>
      <c r="E201" s="2244"/>
      <c r="F201" s="2245"/>
      <c r="G201" s="818">
        <f t="shared" ref="G201:P201" si="40">G31+G38+G60+G88+G184+G187</f>
        <v>90</v>
      </c>
      <c r="H201" s="819">
        <f t="shared" si="40"/>
        <v>2700</v>
      </c>
      <c r="I201" s="819">
        <f t="shared" si="40"/>
        <v>612</v>
      </c>
      <c r="J201" s="819">
        <f t="shared" si="40"/>
        <v>311</v>
      </c>
      <c r="K201" s="819">
        <f t="shared" si="40"/>
        <v>144</v>
      </c>
      <c r="L201" s="819">
        <f t="shared" si="40"/>
        <v>157</v>
      </c>
      <c r="M201" s="819">
        <f t="shared" si="40"/>
        <v>1098</v>
      </c>
      <c r="N201" s="1016">
        <f t="shared" si="40"/>
        <v>18.5</v>
      </c>
      <c r="O201" s="1335">
        <f t="shared" si="40"/>
        <v>17.5</v>
      </c>
      <c r="P201" s="1148">
        <f t="shared" si="40"/>
        <v>18</v>
      </c>
      <c r="Q201" s="818"/>
      <c r="R201" s="18"/>
      <c r="S201" s="18"/>
      <c r="T201" s="18"/>
    </row>
    <row r="202" spans="1:20" ht="20.25" hidden="1" customHeight="1" thickBot="1" x14ac:dyDescent="0.25">
      <c r="A202" s="2246" t="s">
        <v>289</v>
      </c>
      <c r="B202" s="2247"/>
      <c r="C202" s="2247"/>
      <c r="D202" s="2247"/>
      <c r="E202" s="2247"/>
      <c r="F202" s="2248"/>
      <c r="G202" s="841">
        <f t="shared" ref="G202:P202" si="41">G32+G38+G60+G88+G184+G187</f>
        <v>90</v>
      </c>
      <c r="H202" s="842">
        <f t="shared" si="41"/>
        <v>2700</v>
      </c>
      <c r="I202" s="842">
        <f t="shared" si="41"/>
        <v>612</v>
      </c>
      <c r="J202" s="842">
        <f t="shared" si="41"/>
        <v>365</v>
      </c>
      <c r="K202" s="842">
        <f t="shared" si="41"/>
        <v>144</v>
      </c>
      <c r="L202" s="842">
        <f t="shared" si="41"/>
        <v>103</v>
      </c>
      <c r="M202" s="842">
        <f t="shared" si="41"/>
        <v>1098</v>
      </c>
      <c r="N202" s="1336">
        <f t="shared" si="41"/>
        <v>18.5</v>
      </c>
      <c r="O202" s="1335">
        <f t="shared" si="41"/>
        <v>17.5</v>
      </c>
      <c r="P202" s="1148">
        <f t="shared" si="41"/>
        <v>18</v>
      </c>
      <c r="Q202" s="841"/>
      <c r="R202" s="18"/>
      <c r="S202" s="18"/>
      <c r="T202" s="18"/>
    </row>
    <row r="203" spans="1:20" ht="20.25" hidden="1" customHeight="1" thickBot="1" x14ac:dyDescent="0.25">
      <c r="A203" s="2238" t="s">
        <v>290</v>
      </c>
      <c r="B203" s="2239"/>
      <c r="C203" s="2239"/>
      <c r="D203" s="2239"/>
      <c r="E203" s="2239"/>
      <c r="F203" s="2239"/>
      <c r="G203" s="2239"/>
      <c r="H203" s="2239"/>
      <c r="I203" s="2239"/>
      <c r="J203" s="2239"/>
      <c r="K203" s="2239"/>
      <c r="L203" s="2239"/>
      <c r="M203" s="2239"/>
      <c r="N203" s="1147">
        <v>4</v>
      </c>
      <c r="O203" s="1082">
        <v>1</v>
      </c>
      <c r="P203" s="1148">
        <v>4</v>
      </c>
      <c r="Q203" s="1337"/>
      <c r="R203" s="18"/>
      <c r="S203" s="18"/>
      <c r="T203" s="18"/>
    </row>
    <row r="204" spans="1:20" ht="16.5" hidden="1" thickBot="1" x14ac:dyDescent="0.25">
      <c r="A204" s="2238" t="s">
        <v>291</v>
      </c>
      <c r="B204" s="2239"/>
      <c r="C204" s="2239"/>
      <c r="D204" s="2239"/>
      <c r="E204" s="2239"/>
      <c r="F204" s="2239"/>
      <c r="G204" s="2239"/>
      <c r="H204" s="2239"/>
      <c r="I204" s="2239"/>
      <c r="J204" s="2239"/>
      <c r="K204" s="2239"/>
      <c r="L204" s="2239"/>
      <c r="M204" s="2239"/>
      <c r="N204" s="1147">
        <v>4</v>
      </c>
      <c r="O204" s="1082">
        <v>1</v>
      </c>
      <c r="P204" s="1148">
        <v>3</v>
      </c>
      <c r="Q204" s="1337"/>
      <c r="R204" s="18"/>
      <c r="S204" s="18"/>
      <c r="T204" s="18"/>
    </row>
    <row r="205" spans="1:20" ht="16.5" hidden="1" thickBot="1" x14ac:dyDescent="0.25">
      <c r="A205" s="2238" t="s">
        <v>293</v>
      </c>
      <c r="B205" s="2239"/>
      <c r="C205" s="2239"/>
      <c r="D205" s="2239"/>
      <c r="E205" s="2239"/>
      <c r="F205" s="2239"/>
      <c r="G205" s="2239"/>
      <c r="H205" s="2239"/>
      <c r="I205" s="2239"/>
      <c r="J205" s="2239"/>
      <c r="K205" s="2239"/>
      <c r="L205" s="2239"/>
      <c r="M205" s="2239"/>
      <c r="N205" s="1147">
        <v>4</v>
      </c>
      <c r="O205" s="1082">
        <v>1</v>
      </c>
      <c r="P205" s="1148" t="s">
        <v>294</v>
      </c>
      <c r="Q205" s="1324">
        <v>1</v>
      </c>
      <c r="R205" s="18"/>
      <c r="S205" s="18"/>
      <c r="T205" s="18"/>
    </row>
    <row r="206" spans="1:20" ht="16.5" hidden="1" thickBot="1" x14ac:dyDescent="0.25">
      <c r="A206" s="2238" t="s">
        <v>292</v>
      </c>
      <c r="B206" s="2239"/>
      <c r="C206" s="2239"/>
      <c r="D206" s="2239"/>
      <c r="E206" s="2239"/>
      <c r="F206" s="2239"/>
      <c r="G206" s="2239"/>
      <c r="H206" s="2239"/>
      <c r="I206" s="2239"/>
      <c r="J206" s="2239"/>
      <c r="K206" s="2239"/>
      <c r="L206" s="2239"/>
      <c r="M206" s="2239"/>
      <c r="N206" s="1147">
        <v>4</v>
      </c>
      <c r="O206" s="1082">
        <v>2</v>
      </c>
      <c r="P206" s="1148" t="s">
        <v>295</v>
      </c>
      <c r="Q206" s="1324">
        <v>1</v>
      </c>
      <c r="R206" s="18"/>
      <c r="S206" s="18"/>
      <c r="T206" s="18"/>
    </row>
    <row r="207" spans="1:20" ht="16.5" hidden="1" thickBot="1" x14ac:dyDescent="0.25">
      <c r="A207" s="2238" t="s">
        <v>73</v>
      </c>
      <c r="B207" s="2239"/>
      <c r="C207" s="2239"/>
      <c r="D207" s="2239"/>
      <c r="E207" s="2239"/>
      <c r="F207" s="2239"/>
      <c r="G207" s="2239"/>
      <c r="H207" s="2239"/>
      <c r="I207" s="2239"/>
      <c r="J207" s="2239"/>
      <c r="K207" s="2239"/>
      <c r="L207" s="2239"/>
      <c r="M207" s="2239"/>
      <c r="N207" s="1147">
        <v>1</v>
      </c>
      <c r="O207" s="1082"/>
      <c r="P207" s="1148"/>
      <c r="Q207" s="1338"/>
      <c r="R207" s="18"/>
      <c r="S207" s="18"/>
      <c r="T207" s="18"/>
    </row>
    <row r="208" spans="1:20" ht="16.5" hidden="1" thickBot="1" x14ac:dyDescent="0.25">
      <c r="A208" s="2238" t="s">
        <v>74</v>
      </c>
      <c r="B208" s="2239"/>
      <c r="C208" s="2239"/>
      <c r="D208" s="2239"/>
      <c r="E208" s="2239"/>
      <c r="F208" s="2239"/>
      <c r="G208" s="2239"/>
      <c r="H208" s="2239"/>
      <c r="I208" s="2239"/>
      <c r="J208" s="2239"/>
      <c r="K208" s="2239"/>
      <c r="L208" s="2239"/>
      <c r="M208" s="2239"/>
      <c r="N208" s="1147"/>
      <c r="O208" s="1082">
        <v>1</v>
      </c>
      <c r="P208" s="1148"/>
      <c r="Q208" s="1338"/>
      <c r="R208" s="18"/>
      <c r="S208" s="18"/>
      <c r="T208" s="18"/>
    </row>
    <row r="209" spans="1:20" ht="16.5" hidden="1" customHeight="1" thickBot="1" x14ac:dyDescent="0.3">
      <c r="A209" s="1339"/>
      <c r="B209" s="2233"/>
      <c r="C209" s="2234"/>
      <c r="D209" s="2234"/>
      <c r="E209" s="2234"/>
      <c r="F209" s="2234"/>
      <c r="G209" s="1339"/>
      <c r="H209" s="1339"/>
      <c r="I209" s="1339"/>
      <c r="J209" s="1339"/>
      <c r="K209" s="1339"/>
      <c r="L209" s="1339"/>
      <c r="M209" s="1339"/>
      <c r="N209" s="2228">
        <f>G14+G15+G16+G26+G28+G29+G36+G37+G51+G52+G54+G55+G56+G58+G59+G76+G78+G79+G80+G81+G181</f>
        <v>60</v>
      </c>
      <c r="O209" s="2229"/>
      <c r="P209" s="2230"/>
      <c r="Q209" s="1341">
        <f>G182+G183+G186</f>
        <v>30</v>
      </c>
      <c r="R209" s="18"/>
      <c r="S209" s="18"/>
      <c r="T209" s="18"/>
    </row>
    <row r="210" spans="1:20" ht="27" customHeight="1" thickBot="1" x14ac:dyDescent="0.3">
      <c r="A210" s="1349"/>
      <c r="B210" s="1350"/>
      <c r="C210" s="1351"/>
      <c r="D210" s="1351"/>
      <c r="E210" s="1351"/>
      <c r="F210" s="1351"/>
      <c r="G210" s="1352"/>
      <c r="H210" s="1352"/>
      <c r="I210" s="1352"/>
      <c r="J210" s="1352"/>
      <c r="K210" s="1352"/>
      <c r="L210" s="1352"/>
      <c r="M210" s="1352"/>
      <c r="N210" s="1353"/>
      <c r="O210" s="1354"/>
      <c r="P210" s="1354"/>
      <c r="Q210" s="1355"/>
      <c r="R210" s="18"/>
      <c r="S210" s="18"/>
      <c r="T210" s="18"/>
    </row>
    <row r="211" spans="1:20" ht="16.5" customHeight="1" thickBot="1" x14ac:dyDescent="0.25">
      <c r="A211" s="2231" t="s">
        <v>128</v>
      </c>
      <c r="B211" s="2232"/>
      <c r="C211" s="1014"/>
      <c r="D211" s="1017"/>
      <c r="E211" s="1017"/>
      <c r="F211" s="1323"/>
      <c r="G211" s="818">
        <v>90</v>
      </c>
      <c r="H211" s="819">
        <f>G211*30</f>
        <v>2700</v>
      </c>
      <c r="I211" s="819"/>
      <c r="J211" s="819"/>
      <c r="K211" s="819"/>
      <c r="L211" s="819"/>
      <c r="M211" s="819"/>
      <c r="N211" s="840"/>
      <c r="O211" s="840"/>
      <c r="P211" s="840"/>
      <c r="Q211" s="819"/>
      <c r="R211" s="18"/>
      <c r="S211" s="18"/>
      <c r="T211" s="18"/>
    </row>
    <row r="212" spans="1:20" s="817" customFormat="1" ht="15.75" customHeight="1" thickBot="1" x14ac:dyDescent="0.25">
      <c r="A212" s="2217" t="s">
        <v>69</v>
      </c>
      <c r="B212" s="2218"/>
      <c r="C212" s="2218"/>
      <c r="D212" s="2218"/>
      <c r="E212" s="2218"/>
      <c r="F212" s="2219"/>
      <c r="G212" s="818">
        <f>G31+G42+G108+G120+G184+G187</f>
        <v>90</v>
      </c>
      <c r="H212" s="818">
        <f t="shared" ref="H212:P212" si="42">H31+H42+H108+H120+H184+H187</f>
        <v>2700</v>
      </c>
      <c r="I212" s="818">
        <f t="shared" si="42"/>
        <v>626</v>
      </c>
      <c r="J212" s="818">
        <f t="shared" si="42"/>
        <v>311</v>
      </c>
      <c r="K212" s="818">
        <f t="shared" si="42"/>
        <v>46</v>
      </c>
      <c r="L212" s="818">
        <f t="shared" si="42"/>
        <v>269</v>
      </c>
      <c r="M212" s="818">
        <f t="shared" si="42"/>
        <v>1084</v>
      </c>
      <c r="N212" s="841">
        <f t="shared" si="42"/>
        <v>22</v>
      </c>
      <c r="O212" s="841">
        <f t="shared" si="42"/>
        <v>14.5</v>
      </c>
      <c r="P212" s="841">
        <f t="shared" si="42"/>
        <v>17</v>
      </c>
      <c r="Q212" s="819"/>
      <c r="R212" s="816"/>
      <c r="S212" s="816"/>
      <c r="T212" s="816"/>
    </row>
    <row r="213" spans="1:20" s="817" customFormat="1" ht="15.75" customHeight="1" thickBot="1" x14ac:dyDescent="0.25">
      <c r="A213" s="2235" t="s">
        <v>70</v>
      </c>
      <c r="B213" s="2236"/>
      <c r="C213" s="2236"/>
      <c r="D213" s="2236"/>
      <c r="E213" s="2236"/>
      <c r="F213" s="2237"/>
      <c r="G213" s="814">
        <f>G32+G42+G108+G120+G184+G187</f>
        <v>90</v>
      </c>
      <c r="H213" s="814">
        <f t="shared" ref="H213:M213" si="43">H32+H42+H108+H120+H184+H187</f>
        <v>2700</v>
      </c>
      <c r="I213" s="814">
        <f t="shared" si="43"/>
        <v>626</v>
      </c>
      <c r="J213" s="814">
        <f t="shared" si="43"/>
        <v>365</v>
      </c>
      <c r="K213" s="814">
        <f t="shared" si="43"/>
        <v>46</v>
      </c>
      <c r="L213" s="814">
        <f t="shared" si="43"/>
        <v>215</v>
      </c>
      <c r="M213" s="1371">
        <f t="shared" si="43"/>
        <v>1084</v>
      </c>
      <c r="N213" s="839">
        <f>SUM(N212)</f>
        <v>22</v>
      </c>
      <c r="O213" s="839">
        <f>SUM(O212)</f>
        <v>14.5</v>
      </c>
      <c r="P213" s="839">
        <f>SUM(P212)</f>
        <v>17</v>
      </c>
      <c r="Q213" s="1372"/>
      <c r="R213" s="815"/>
      <c r="S213" s="816"/>
      <c r="T213" s="816"/>
    </row>
    <row r="214" spans="1:20" ht="15.75" x14ac:dyDescent="0.2">
      <c r="A214" s="2223" t="s">
        <v>71</v>
      </c>
      <c r="B214" s="2224"/>
      <c r="C214" s="2224"/>
      <c r="D214" s="2224"/>
      <c r="E214" s="2224"/>
      <c r="F214" s="2224"/>
      <c r="G214" s="2225"/>
      <c r="H214" s="2225"/>
      <c r="I214" s="2225"/>
      <c r="J214" s="2225"/>
      <c r="K214" s="2225"/>
      <c r="L214" s="2225"/>
      <c r="M214" s="2225"/>
      <c r="N214" s="75">
        <v>4</v>
      </c>
      <c r="O214" s="75">
        <v>3</v>
      </c>
      <c r="P214" s="75" t="s">
        <v>350</v>
      </c>
      <c r="Q214" s="1356"/>
      <c r="R214" s="18"/>
      <c r="S214" s="18"/>
      <c r="T214" s="18"/>
    </row>
    <row r="215" spans="1:20" ht="31.5" x14ac:dyDescent="0.2">
      <c r="A215" s="2223" t="s">
        <v>72</v>
      </c>
      <c r="B215" s="2224"/>
      <c r="C215" s="2224"/>
      <c r="D215" s="2224"/>
      <c r="E215" s="2224"/>
      <c r="F215" s="2224"/>
      <c r="G215" s="2224"/>
      <c r="H215" s="2224"/>
      <c r="I215" s="2224"/>
      <c r="J215" s="2224"/>
      <c r="K215" s="2224"/>
      <c r="L215" s="2224"/>
      <c r="M215" s="2224"/>
      <c r="N215" s="75">
        <v>7</v>
      </c>
      <c r="O215" s="75" t="s">
        <v>349</v>
      </c>
      <c r="P215" s="210" t="s">
        <v>351</v>
      </c>
      <c r="Q215" s="1210">
        <v>1</v>
      </c>
      <c r="R215" s="18"/>
      <c r="S215" s="18"/>
      <c r="T215" s="18"/>
    </row>
    <row r="216" spans="1:20" ht="15.75" x14ac:dyDescent="0.2">
      <c r="A216" s="2223" t="s">
        <v>73</v>
      </c>
      <c r="B216" s="2224"/>
      <c r="C216" s="2224"/>
      <c r="D216" s="2224"/>
      <c r="E216" s="2224"/>
      <c r="F216" s="2224"/>
      <c r="G216" s="2224"/>
      <c r="H216" s="2224"/>
      <c r="I216" s="2224"/>
      <c r="J216" s="2224"/>
      <c r="K216" s="2224"/>
      <c r="L216" s="2224"/>
      <c r="M216" s="2224"/>
      <c r="N216" s="75">
        <v>1</v>
      </c>
      <c r="O216" s="75"/>
      <c r="P216" s="210"/>
      <c r="Q216" s="923"/>
      <c r="R216" s="18"/>
      <c r="S216" s="18"/>
      <c r="T216" s="18"/>
    </row>
    <row r="217" spans="1:20" ht="16.5" thickBot="1" x14ac:dyDescent="0.25">
      <c r="A217" s="2209" t="s">
        <v>74</v>
      </c>
      <c r="B217" s="2210"/>
      <c r="C217" s="2210"/>
      <c r="D217" s="2210"/>
      <c r="E217" s="2210"/>
      <c r="F217" s="2210"/>
      <c r="G217" s="2210"/>
      <c r="H217" s="2210"/>
      <c r="I217" s="2210"/>
      <c r="J217" s="2210"/>
      <c r="K217" s="2210"/>
      <c r="L217" s="2210"/>
      <c r="M217" s="2210"/>
      <c r="N217" s="80"/>
      <c r="O217" s="80">
        <v>1</v>
      </c>
      <c r="P217" s="1141">
        <v>1</v>
      </c>
      <c r="Q217" s="1357"/>
      <c r="R217" s="18"/>
      <c r="S217" s="18"/>
      <c r="T217" s="18"/>
    </row>
    <row r="218" spans="1:20" ht="16.5" customHeight="1" thickBot="1" x14ac:dyDescent="0.3">
      <c r="A218" s="1349"/>
      <c r="B218" s="2226"/>
      <c r="C218" s="2227"/>
      <c r="D218" s="2227"/>
      <c r="E218" s="2227"/>
      <c r="F218" s="2227"/>
      <c r="G218" s="1352"/>
      <c r="H218" s="1352"/>
      <c r="I218" s="1352"/>
      <c r="J218" s="1352"/>
      <c r="K218" s="1352"/>
      <c r="L218" s="1352"/>
      <c r="M218" s="1352"/>
      <c r="N218" s="2228">
        <f>G129+G181+G42+G31</f>
        <v>60</v>
      </c>
      <c r="O218" s="2229"/>
      <c r="P218" s="2230"/>
      <c r="Q218" s="1358">
        <v>30</v>
      </c>
      <c r="R218" s="18"/>
      <c r="S218" s="18"/>
      <c r="T218" s="18"/>
    </row>
    <row r="219" spans="1:20" ht="27" customHeight="1" thickBot="1" x14ac:dyDescent="0.25">
      <c r="A219" s="2231" t="s">
        <v>216</v>
      </c>
      <c r="B219" s="2232"/>
      <c r="C219" s="1014"/>
      <c r="D219" s="1017"/>
      <c r="E219" s="1017"/>
      <c r="F219" s="1323"/>
      <c r="G219" s="818">
        <v>90</v>
      </c>
      <c r="H219" s="819">
        <f>G219*30</f>
        <v>2700</v>
      </c>
      <c r="I219" s="819"/>
      <c r="J219" s="819"/>
      <c r="K219" s="819"/>
      <c r="L219" s="819"/>
      <c r="M219" s="819"/>
      <c r="N219" s="819"/>
      <c r="O219" s="819"/>
      <c r="P219" s="819"/>
      <c r="Q219" s="819"/>
      <c r="R219" s="18"/>
      <c r="S219" s="18"/>
      <c r="T219" s="18"/>
    </row>
    <row r="220" spans="1:20" ht="16.5" customHeight="1" thickBot="1" x14ac:dyDescent="0.25">
      <c r="A220" s="2217" t="s">
        <v>69</v>
      </c>
      <c r="B220" s="2218"/>
      <c r="C220" s="2218"/>
      <c r="D220" s="2218"/>
      <c r="E220" s="2218"/>
      <c r="F220" s="2219"/>
      <c r="G220" s="841">
        <f>G17+G30+G144+G154+G184+G187+G45</f>
        <v>90</v>
      </c>
      <c r="H220" s="841">
        <f t="shared" ref="H220:M220" si="44">H17+H30+H144+H154+H184+H187+H45</f>
        <v>2700</v>
      </c>
      <c r="I220" s="841">
        <f t="shared" si="44"/>
        <v>584</v>
      </c>
      <c r="J220" s="841">
        <f t="shared" si="44"/>
        <v>303</v>
      </c>
      <c r="K220" s="841">
        <f t="shared" si="44"/>
        <v>70</v>
      </c>
      <c r="L220" s="841">
        <f t="shared" si="44"/>
        <v>211</v>
      </c>
      <c r="M220" s="841">
        <f t="shared" si="44"/>
        <v>1146</v>
      </c>
      <c r="N220" s="841">
        <f>SUM(N17,N30,N137:N143,N146:N153)</f>
        <v>16</v>
      </c>
      <c r="O220" s="841">
        <f>SUM(O17,O30,O137:O143,O146:O153)</f>
        <v>17.5</v>
      </c>
      <c r="P220" s="841">
        <f>SUM(P17,P30,P137:P143,P146:P153)</f>
        <v>14</v>
      </c>
      <c r="Q220" s="842"/>
      <c r="R220" s="18"/>
      <c r="S220" s="18"/>
      <c r="T220" s="18"/>
    </row>
    <row r="221" spans="1:20" ht="15.75" customHeight="1" thickBot="1" x14ac:dyDescent="0.25">
      <c r="A221" s="2220" t="s">
        <v>70</v>
      </c>
      <c r="B221" s="2221"/>
      <c r="C221" s="2221"/>
      <c r="D221" s="2221"/>
      <c r="E221" s="2221"/>
      <c r="F221" s="2222"/>
      <c r="G221" s="843">
        <f>G32+G45+G144+G154+G184+G187</f>
        <v>90</v>
      </c>
      <c r="H221" s="843">
        <f t="shared" ref="H221:M221" si="45">H32+H45+H144+H154+H184+H187</f>
        <v>2700</v>
      </c>
      <c r="I221" s="843">
        <f t="shared" si="45"/>
        <v>584</v>
      </c>
      <c r="J221" s="843">
        <f t="shared" si="45"/>
        <v>357</v>
      </c>
      <c r="K221" s="843">
        <f t="shared" si="45"/>
        <v>70</v>
      </c>
      <c r="L221" s="843">
        <f t="shared" si="45"/>
        <v>157</v>
      </c>
      <c r="M221" s="1373">
        <f t="shared" si="45"/>
        <v>1146</v>
      </c>
      <c r="N221" s="839">
        <f>SUM(N17,N30,N137:N143,N156:N165)</f>
        <v>16</v>
      </c>
      <c r="O221" s="839">
        <f>SUM(O17,O30,O137:O143,O156:O164)</f>
        <v>17.5</v>
      </c>
      <c r="P221" s="839">
        <f>SUM(P17,P30,P137:P143,P156:P165)</f>
        <v>14</v>
      </c>
      <c r="Q221" s="1375"/>
      <c r="R221" s="18"/>
      <c r="S221" s="18"/>
      <c r="T221" s="18"/>
    </row>
    <row r="222" spans="1:20" ht="15" hidden="1" customHeight="1" thickBot="1" x14ac:dyDescent="0.25">
      <c r="A222" s="2220" t="s">
        <v>217</v>
      </c>
      <c r="B222" s="2221"/>
      <c r="C222" s="2221"/>
      <c r="D222" s="2221"/>
      <c r="E222" s="2221"/>
      <c r="F222" s="2222"/>
      <c r="G222" s="843">
        <f t="shared" ref="G222:M222" si="46">G17+G30+G144+G179+G184+G187</f>
        <v>88</v>
      </c>
      <c r="H222" s="1359">
        <f t="shared" si="46"/>
        <v>2640</v>
      </c>
      <c r="I222" s="1359">
        <f t="shared" si="46"/>
        <v>564</v>
      </c>
      <c r="J222" s="1359">
        <f t="shared" si="46"/>
        <v>324</v>
      </c>
      <c r="K222" s="1359">
        <f t="shared" si="46"/>
        <v>55</v>
      </c>
      <c r="L222" s="1359">
        <f t="shared" si="46"/>
        <v>185</v>
      </c>
      <c r="M222" s="1374">
        <f t="shared" si="46"/>
        <v>1086</v>
      </c>
      <c r="N222" s="75">
        <f>SUM(N17,N30,N137:N143,N167:N178)</f>
        <v>16</v>
      </c>
      <c r="O222" s="75">
        <f>SUM(O17,O30,O137:O143,O167:O178)</f>
        <v>17.5</v>
      </c>
      <c r="P222" s="75">
        <f>SUM(P17,P30,P137:P143,P167:P178)</f>
        <v>14</v>
      </c>
      <c r="Q222" s="1375"/>
      <c r="R222" s="18"/>
      <c r="S222" s="18"/>
      <c r="T222" s="18"/>
    </row>
    <row r="223" spans="1:20" ht="15.75" x14ac:dyDescent="0.2">
      <c r="A223" s="2223" t="s">
        <v>71</v>
      </c>
      <c r="B223" s="2224"/>
      <c r="C223" s="2224"/>
      <c r="D223" s="2224"/>
      <c r="E223" s="2224"/>
      <c r="F223" s="2224"/>
      <c r="G223" s="2225"/>
      <c r="H223" s="2225"/>
      <c r="I223" s="2225"/>
      <c r="J223" s="2225"/>
      <c r="K223" s="2225"/>
      <c r="L223" s="2225"/>
      <c r="M223" s="2225"/>
      <c r="N223" s="75">
        <v>3</v>
      </c>
      <c r="O223" s="75"/>
      <c r="P223" s="75">
        <v>3</v>
      </c>
      <c r="Q223" s="1356">
        <v>1</v>
      </c>
    </row>
    <row r="224" spans="1:20" ht="16.5" customHeight="1" x14ac:dyDescent="0.2">
      <c r="A224" s="2223" t="s">
        <v>72</v>
      </c>
      <c r="B224" s="2224"/>
      <c r="C224" s="2224"/>
      <c r="D224" s="2224"/>
      <c r="E224" s="2224"/>
      <c r="F224" s="2224"/>
      <c r="G224" s="2224"/>
      <c r="H224" s="2224"/>
      <c r="I224" s="2224"/>
      <c r="J224" s="2224"/>
      <c r="K224" s="2224"/>
      <c r="L224" s="2224"/>
      <c r="M224" s="2224"/>
      <c r="N224" s="75">
        <v>4</v>
      </c>
      <c r="O224" s="75">
        <v>1</v>
      </c>
      <c r="P224" s="75">
        <v>1</v>
      </c>
      <c r="Q224" s="1210">
        <v>1</v>
      </c>
      <c r="R224" s="18"/>
      <c r="S224" s="18"/>
      <c r="T224" s="18"/>
    </row>
    <row r="225" spans="1:20" ht="15.75" x14ac:dyDescent="0.2">
      <c r="A225" s="2223" t="s">
        <v>73</v>
      </c>
      <c r="B225" s="2224"/>
      <c r="C225" s="2224"/>
      <c r="D225" s="2224"/>
      <c r="E225" s="2224"/>
      <c r="F225" s="2224"/>
      <c r="G225" s="2224"/>
      <c r="H225" s="2224"/>
      <c r="I225" s="2224"/>
      <c r="J225" s="2224"/>
      <c r="K225" s="2224"/>
      <c r="L225" s="2224"/>
      <c r="M225" s="2224"/>
      <c r="N225" s="75">
        <v>1</v>
      </c>
      <c r="O225" s="75"/>
      <c r="P225" s="75"/>
      <c r="Q225" s="923"/>
      <c r="R225" s="18"/>
      <c r="S225" s="18"/>
      <c r="T225" s="18"/>
    </row>
    <row r="226" spans="1:20" ht="24" customHeight="1" thickBot="1" x14ac:dyDescent="0.25">
      <c r="A226" s="2209" t="s">
        <v>74</v>
      </c>
      <c r="B226" s="2210"/>
      <c r="C226" s="2210"/>
      <c r="D226" s="2210"/>
      <c r="E226" s="2210"/>
      <c r="F226" s="2210"/>
      <c r="G226" s="2210"/>
      <c r="H226" s="2210"/>
      <c r="I226" s="2210"/>
      <c r="J226" s="2210"/>
      <c r="K226" s="2210"/>
      <c r="L226" s="2210"/>
      <c r="M226" s="2210"/>
      <c r="N226" s="75"/>
      <c r="O226" s="75">
        <v>2</v>
      </c>
      <c r="P226" s="75">
        <v>2</v>
      </c>
      <c r="Q226" s="1357"/>
      <c r="R226" s="18"/>
      <c r="S226" s="18"/>
      <c r="T226" s="18"/>
    </row>
    <row r="227" spans="1:20" ht="16.5" thickBot="1" x14ac:dyDescent="0.3">
      <c r="A227" s="1360"/>
      <c r="B227" s="1361"/>
      <c r="C227" s="1361"/>
      <c r="D227" s="1361"/>
      <c r="E227" s="1361"/>
      <c r="F227" s="1361"/>
      <c r="G227" s="1361"/>
      <c r="H227" s="1361"/>
      <c r="I227" s="1361"/>
      <c r="J227" s="1361"/>
      <c r="K227" s="1361"/>
      <c r="L227" s="1361"/>
      <c r="M227" s="1361"/>
      <c r="N227" s="2211">
        <f>G31+G144+G154+G181+G45</f>
        <v>60</v>
      </c>
      <c r="O227" s="2212"/>
      <c r="P227" s="2213"/>
      <c r="Q227" s="1362">
        <f>G186+G182+G183</f>
        <v>30</v>
      </c>
      <c r="R227" s="18"/>
      <c r="S227" s="18"/>
      <c r="T227" s="18"/>
    </row>
    <row r="228" spans="1:20" ht="21.75" customHeight="1" x14ac:dyDescent="0.2">
      <c r="R228" s="18"/>
      <c r="S228" s="18"/>
      <c r="T228" s="18"/>
    </row>
    <row r="229" spans="1:20" ht="15.75" x14ac:dyDescent="0.25">
      <c r="A229" s="1345"/>
      <c r="B229" s="1343"/>
      <c r="C229" s="1344"/>
      <c r="D229" s="1344"/>
      <c r="E229" s="1344"/>
      <c r="F229" s="1344"/>
      <c r="G229" s="1345"/>
      <c r="H229" s="1345"/>
      <c r="I229" s="1345"/>
      <c r="J229" s="1345"/>
      <c r="K229" s="1363"/>
      <c r="L229" s="1363"/>
      <c r="M229" s="1363"/>
      <c r="N229" s="1364"/>
      <c r="O229" s="1365"/>
      <c r="P229" s="1365"/>
      <c r="Q229" s="1364"/>
      <c r="R229" s="18"/>
      <c r="S229" s="18"/>
      <c r="T229" s="18"/>
    </row>
    <row r="230" spans="1:20" ht="15.75" x14ac:dyDescent="0.25">
      <c r="A230" s="424"/>
      <c r="B230" s="425" t="s">
        <v>270</v>
      </c>
      <c r="C230" s="2148" t="s">
        <v>271</v>
      </c>
      <c r="D230" s="2148"/>
      <c r="E230" s="2148"/>
      <c r="F230" s="426"/>
      <c r="G230" s="425" t="s">
        <v>300</v>
      </c>
      <c r="H230" s="427"/>
      <c r="I230" s="427"/>
      <c r="K230" s="1345"/>
      <c r="L230" s="1345"/>
      <c r="M230" s="1345"/>
      <c r="N230" s="1364"/>
      <c r="O230" s="1365"/>
      <c r="P230" s="1365"/>
      <c r="Q230" s="1364"/>
      <c r="R230" s="18"/>
      <c r="S230" s="18"/>
      <c r="T230" s="18"/>
    </row>
    <row r="231" spans="1:20" ht="15.75" x14ac:dyDescent="0.2">
      <c r="A231" s="816"/>
      <c r="B231" s="1366"/>
      <c r="C231" s="2214"/>
      <c r="D231" s="2214"/>
      <c r="E231" s="2214"/>
      <c r="F231" s="2214"/>
      <c r="G231" s="2214"/>
      <c r="H231" s="816"/>
      <c r="I231" s="2215"/>
      <c r="J231" s="2215"/>
      <c r="K231" s="2215"/>
      <c r="L231" s="816"/>
      <c r="M231" s="816"/>
      <c r="N231" s="816"/>
      <c r="O231" s="816"/>
      <c r="P231" s="816"/>
      <c r="Q231" s="816"/>
    </row>
    <row r="232" spans="1:20" ht="15.75" x14ac:dyDescent="0.25">
      <c r="A232" s="816"/>
      <c r="B232" s="425" t="s">
        <v>275</v>
      </c>
      <c r="C232" s="2148" t="s">
        <v>271</v>
      </c>
      <c r="D232" s="2148"/>
      <c r="E232" s="2148"/>
      <c r="F232" s="426"/>
      <c r="G232" s="425" t="s">
        <v>272</v>
      </c>
      <c r="H232" s="427"/>
      <c r="I232" s="2216"/>
      <c r="J232" s="2216"/>
      <c r="K232" s="2216"/>
      <c r="L232" s="816"/>
      <c r="M232" s="816"/>
      <c r="N232" s="816"/>
      <c r="O232" s="816"/>
      <c r="P232" s="816"/>
      <c r="Q232" s="816"/>
    </row>
    <row r="233" spans="1:20" ht="18.75" x14ac:dyDescent="0.3">
      <c r="A233" s="816"/>
      <c r="B233" s="1366"/>
      <c r="C233" s="2202"/>
      <c r="D233" s="2203"/>
      <c r="E233" s="2203"/>
      <c r="F233" s="2203"/>
      <c r="G233" s="2203"/>
      <c r="H233" s="1368"/>
      <c r="I233" s="2204"/>
      <c r="J233" s="2205"/>
      <c r="K233" s="2205"/>
      <c r="L233" s="2205"/>
      <c r="M233" s="816"/>
      <c r="N233" s="816"/>
      <c r="O233" s="816"/>
      <c r="P233" s="816"/>
      <c r="Q233" s="816"/>
    </row>
    <row r="234" spans="1:20" ht="15.75" x14ac:dyDescent="0.2">
      <c r="A234" s="816"/>
      <c r="B234" s="425" t="s">
        <v>276</v>
      </c>
      <c r="C234" s="2148" t="s">
        <v>271</v>
      </c>
      <c r="D234" s="2148"/>
      <c r="E234" s="2148"/>
      <c r="F234" s="426"/>
      <c r="G234" s="425" t="s">
        <v>273</v>
      </c>
      <c r="H234" s="427"/>
      <c r="I234" s="816"/>
      <c r="J234" s="816"/>
      <c r="K234" s="816"/>
      <c r="L234" s="816"/>
      <c r="M234" s="816"/>
      <c r="N234" s="816"/>
      <c r="O234" s="816"/>
      <c r="P234" s="816"/>
      <c r="Q234" s="816"/>
    </row>
    <row r="235" spans="1:20" x14ac:dyDescent="0.2">
      <c r="A235" s="816"/>
      <c r="B235" s="816"/>
      <c r="C235" s="816"/>
      <c r="D235" s="816"/>
      <c r="E235" s="816"/>
      <c r="F235" s="816"/>
      <c r="G235" s="816"/>
      <c r="H235" s="816"/>
      <c r="I235" s="816"/>
      <c r="J235" s="816"/>
      <c r="K235" s="816"/>
      <c r="L235" s="816"/>
      <c r="M235" s="816"/>
      <c r="N235" s="816"/>
      <c r="O235" s="816"/>
      <c r="P235" s="816"/>
      <c r="Q235" s="816"/>
    </row>
    <row r="236" spans="1:20" ht="15.75" x14ac:dyDescent="0.2">
      <c r="B236" s="425" t="s">
        <v>274</v>
      </c>
      <c r="C236" s="2148" t="s">
        <v>271</v>
      </c>
      <c r="D236" s="2148"/>
      <c r="E236" s="2148"/>
      <c r="F236" s="426"/>
      <c r="G236" s="425" t="s">
        <v>127</v>
      </c>
      <c r="H236" s="427"/>
    </row>
  </sheetData>
  <mergeCells count="122">
    <mergeCell ref="A1:Q1"/>
    <mergeCell ref="A2:A8"/>
    <mergeCell ref="B2:B8"/>
    <mergeCell ref="C2:F4"/>
    <mergeCell ref="G2:G8"/>
    <mergeCell ref="H2:M2"/>
    <mergeCell ref="N2:Q2"/>
    <mergeCell ref="H3:H8"/>
    <mergeCell ref="I3:L3"/>
    <mergeCell ref="M3:M8"/>
    <mergeCell ref="E7:E8"/>
    <mergeCell ref="F7:F8"/>
    <mergeCell ref="N7:Q7"/>
    <mergeCell ref="A10:Q10"/>
    <mergeCell ref="A11:Q11"/>
    <mergeCell ref="A12:Q12"/>
    <mergeCell ref="N3:P5"/>
    <mergeCell ref="Q3:Q5"/>
    <mergeCell ref="I4:I8"/>
    <mergeCell ref="J4:L4"/>
    <mergeCell ref="C5:C8"/>
    <mergeCell ref="D5:D8"/>
    <mergeCell ref="E5:F6"/>
    <mergeCell ref="J5:J8"/>
    <mergeCell ref="K5:K8"/>
    <mergeCell ref="L5:L8"/>
    <mergeCell ref="A31:B31"/>
    <mergeCell ref="A32:B32"/>
    <mergeCell ref="A33:Q33"/>
    <mergeCell ref="A34:Q34"/>
    <mergeCell ref="A35:Q35"/>
    <mergeCell ref="A38:B38"/>
    <mergeCell ref="A17:B17"/>
    <mergeCell ref="A18:Q18"/>
    <mergeCell ref="A22:B22"/>
    <mergeCell ref="A24:Q24"/>
    <mergeCell ref="A25:Q25"/>
    <mergeCell ref="A30:B30"/>
    <mergeCell ref="A48:Q48"/>
    <mergeCell ref="A60:B60"/>
    <mergeCell ref="A61:Q61"/>
    <mergeCell ref="A68:Q68"/>
    <mergeCell ref="A71:Q71"/>
    <mergeCell ref="A74:B74"/>
    <mergeCell ref="B39:R39"/>
    <mergeCell ref="A42:B42"/>
    <mergeCell ref="A43:Q43"/>
    <mergeCell ref="A45:B45"/>
    <mergeCell ref="A46:Q46"/>
    <mergeCell ref="A47:Q47"/>
    <mergeCell ref="A115:Q115"/>
    <mergeCell ref="A123:Q123"/>
    <mergeCell ref="A136:Q136"/>
    <mergeCell ref="A144:B144"/>
    <mergeCell ref="A145:Q145"/>
    <mergeCell ref="A154:B154"/>
    <mergeCell ref="A75:Q75"/>
    <mergeCell ref="A82:Q82"/>
    <mergeCell ref="A85:Q85"/>
    <mergeCell ref="A88:B88"/>
    <mergeCell ref="A89:Q89"/>
    <mergeCell ref="A90:Q90"/>
    <mergeCell ref="A185:Q185"/>
    <mergeCell ref="A187:B187"/>
    <mergeCell ref="A188:Q188"/>
    <mergeCell ref="A189:Q189"/>
    <mergeCell ref="R189:T189"/>
    <mergeCell ref="A190:F190"/>
    <mergeCell ref="A155:Q155"/>
    <mergeCell ref="A165:B165"/>
    <mergeCell ref="A166:Q166"/>
    <mergeCell ref="A179:B179"/>
    <mergeCell ref="A180:Q180"/>
    <mergeCell ref="A184:B184"/>
    <mergeCell ref="A197:M197"/>
    <mergeCell ref="B198:F198"/>
    <mergeCell ref="N198:P198"/>
    <mergeCell ref="A200:Q200"/>
    <mergeCell ref="A201:F201"/>
    <mergeCell ref="A202:F202"/>
    <mergeCell ref="A191:F191"/>
    <mergeCell ref="A192:M192"/>
    <mergeCell ref="A193:M193"/>
    <mergeCell ref="A194:M194"/>
    <mergeCell ref="A195:M195"/>
    <mergeCell ref="A196:M196"/>
    <mergeCell ref="B209:F209"/>
    <mergeCell ref="N209:P209"/>
    <mergeCell ref="A211:B211"/>
    <mergeCell ref="A212:F212"/>
    <mergeCell ref="A213:F213"/>
    <mergeCell ref="A214:M214"/>
    <mergeCell ref="A203:M203"/>
    <mergeCell ref="A204:M204"/>
    <mergeCell ref="A205:M205"/>
    <mergeCell ref="A206:M206"/>
    <mergeCell ref="A207:M207"/>
    <mergeCell ref="A208:M208"/>
    <mergeCell ref="C233:G233"/>
    <mergeCell ref="I233:L233"/>
    <mergeCell ref="C234:E234"/>
    <mergeCell ref="C236:E236"/>
    <mergeCell ref="A135:Q135"/>
    <mergeCell ref="A226:M226"/>
    <mergeCell ref="N227:P227"/>
    <mergeCell ref="C230:E230"/>
    <mergeCell ref="C231:G231"/>
    <mergeCell ref="I231:K231"/>
    <mergeCell ref="C232:E232"/>
    <mergeCell ref="I232:K232"/>
    <mergeCell ref="A220:F220"/>
    <mergeCell ref="A221:F221"/>
    <mergeCell ref="A222:F222"/>
    <mergeCell ref="A223:M223"/>
    <mergeCell ref="A224:M224"/>
    <mergeCell ref="A225:M225"/>
    <mergeCell ref="A215:M215"/>
    <mergeCell ref="A216:M216"/>
    <mergeCell ref="A217:M217"/>
    <mergeCell ref="B218:F218"/>
    <mergeCell ref="N218:P218"/>
    <mergeCell ref="A219:B219"/>
  </mergeCells>
  <conditionalFormatting sqref="B150:F150 M148:N150 I173:L173 A167 N159:P162 N167:P167 Y165:IV171 A173:A179 Y142:IV146 C151:F151 I151:N151 G150:G151 I148:I150 B147:G149 I147:N147 A147:A153 B170:G175 I174:I175 M173:N175 G168 I168:N168 G162 I162:M162 A160:A164 C176:G176 I176:N176 G141 J143:P143 B143:H143 B167:B169 H167 J171:Q172 O173:Q176 R165:V171 I170:Q170 R142:V146 O147:Q151">
    <cfRule type="cellIs" dxfId="43" priority="16" stopIfTrue="1" operator="equal">
      <formula>0</formula>
    </cfRule>
  </conditionalFormatting>
  <conditionalFormatting sqref="Y150:IV164 I146:Q146 U165:V171 Y165:AB171 I171:I172 M171:N172 A156:G159 B160:G161 I170:N170 G170:G173 B162:F164 U142:V146 Y142:AB146 J148:L150 L151 V147:IV149 I152:I153 M152:M153 B151:B153 F152:G153 A168:A172 C168:G169 J174:L175 V172:IV174 H146:H153 F177:G179 G147 H156:H164 L162 I163:I164 M163:M164 G163:G164 H168:H178 L176 I177:I178 M177:M178 H179:M179 Y133:AB135 U132:V135 I138:I140 A141:B142 G138:H142 Y136:IV141 A143 Y132:IV132 A137:B137 G143 C167:N167 I173:L173 I156:M161 A146:G146 B176:B178 Q159:Q165 Q167 I168:Q169 Q143 R136:V141 I141:Q142 G137:Q137 R150:V164 N156:Q158 R132:T132 P144:Q144">
    <cfRule type="cellIs" dxfId="42" priority="15" stopIfTrue="1" operator="equal">
      <formula>0</formula>
    </cfRule>
  </conditionalFormatting>
  <conditionalFormatting sqref="N159:P162 I146:Q151 A162:F164 C146:G151 AM147:AX149 A156:Q158 C168:G169 A170:G175 A176:A179 AM172:AX174 G162 I162:M162 H162:H164 A159:M161 C176:G176 H168:H178 A137:B142 A167:B169 C167:Q167 A146:A153 B146:B150 H146:H153 Q159:Q165 P144:Q144 R150:IV171 I168:Q176 G137:Q142 R132:IV146 A143:Q143">
    <cfRule type="cellIs" dxfId="41" priority="14" stopIfTrue="1" operator="equal">
      <formula>0</formula>
    </cfRule>
  </conditionalFormatting>
  <conditionalFormatting sqref="AE139:AE141 AE150:AE171">
    <cfRule type="cellIs" dxfId="40" priority="13" stopIfTrue="1" operator="lessThan">
      <formula>AD139</formula>
    </cfRule>
  </conditionalFormatting>
  <conditionalFormatting sqref="AG139:AG141 AG150:AG171">
    <cfRule type="cellIs" dxfId="39" priority="12" stopIfTrue="1" operator="greaterThan">
      <formula>AF139</formula>
    </cfRule>
  </conditionalFormatting>
  <conditionalFormatting sqref="AE142:AE146">
    <cfRule type="cellIs" dxfId="38" priority="11" stopIfTrue="1" operator="lessThan">
      <formula>AD142</formula>
    </cfRule>
  </conditionalFormatting>
  <conditionalFormatting sqref="AG142:AG146">
    <cfRule type="cellIs" dxfId="37" priority="10" stopIfTrue="1" operator="greaterThan">
      <formula>AF142</formula>
    </cfRule>
  </conditionalFormatting>
  <conditionalFormatting sqref="AU147:AU148">
    <cfRule type="cellIs" dxfId="36" priority="9" stopIfTrue="1" operator="lessThan">
      <formula>AT147</formula>
    </cfRule>
  </conditionalFormatting>
  <conditionalFormatting sqref="AW147:AW148">
    <cfRule type="cellIs" dxfId="35" priority="8" stopIfTrue="1" operator="greaterThan">
      <formula>AV147</formula>
    </cfRule>
  </conditionalFormatting>
  <conditionalFormatting sqref="Y147:AB149 Y172:AB174">
    <cfRule type="cellIs" dxfId="34" priority="7" stopIfTrue="1" operator="greaterThan">
      <formula>0</formula>
    </cfRule>
  </conditionalFormatting>
  <conditionalFormatting sqref="AU149">
    <cfRule type="cellIs" dxfId="33" priority="6" stopIfTrue="1" operator="lessThan">
      <formula>AT149</formula>
    </cfRule>
  </conditionalFormatting>
  <conditionalFormatting sqref="AW149">
    <cfRule type="cellIs" dxfId="32" priority="5" stopIfTrue="1" operator="greaterThan">
      <formula>AV149</formula>
    </cfRule>
  </conditionalFormatting>
  <conditionalFormatting sqref="AU172:AU174">
    <cfRule type="cellIs" dxfId="31" priority="4" stopIfTrue="1" operator="lessThan">
      <formula>AT172</formula>
    </cfRule>
  </conditionalFormatting>
  <conditionalFormatting sqref="AW172:AW174">
    <cfRule type="cellIs" dxfId="30" priority="3" stopIfTrue="1" operator="greaterThan">
      <formula>AV172</formula>
    </cfRule>
  </conditionalFormatting>
  <conditionalFormatting sqref="AE132:AE138">
    <cfRule type="cellIs" dxfId="29" priority="2" stopIfTrue="1" operator="lessThan">
      <formula>AD132</formula>
    </cfRule>
  </conditionalFormatting>
  <conditionalFormatting sqref="AG132:AG138">
    <cfRule type="cellIs" dxfId="28" priority="1" stopIfTrue="1" operator="greaterThan">
      <formula>AF132</formula>
    </cfRule>
  </conditionalFormatting>
  <pageMargins left="0.7" right="0.7" top="0.75" bottom="0.75" header="0.3" footer="0.3"/>
  <pageSetup paperSize="9" scale="67" fitToHeight="0" orientation="landscape" r:id="rId1"/>
  <colBreaks count="2" manualBreakCount="2">
    <brk id="2" max="213" man="1"/>
    <brk id="7" max="21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18" workbookViewId="0">
      <selection activeCell="H33" sqref="H33"/>
    </sheetView>
  </sheetViews>
  <sheetFormatPr defaultRowHeight="12.75" x14ac:dyDescent="0.2"/>
  <cols>
    <col min="1" max="1" width="22.28515625" bestFit="1" customWidth="1"/>
  </cols>
  <sheetData>
    <row r="1" spans="1:14" x14ac:dyDescent="0.2">
      <c r="C1" s="2377" t="s">
        <v>335</v>
      </c>
      <c r="D1" s="2377"/>
      <c r="E1" s="2377"/>
      <c r="F1" s="2377" t="s">
        <v>336</v>
      </c>
      <c r="G1" s="2377"/>
      <c r="H1" s="2377"/>
      <c r="I1" s="2377" t="s">
        <v>344</v>
      </c>
      <c r="J1" s="2377"/>
      <c r="K1" s="2377"/>
      <c r="L1" s="2377" t="s">
        <v>345</v>
      </c>
      <c r="M1" s="2377"/>
      <c r="N1" s="2377"/>
    </row>
    <row r="2" spans="1:14" x14ac:dyDescent="0.2">
      <c r="A2" s="1377" t="s">
        <v>338</v>
      </c>
      <c r="B2" s="1377"/>
      <c r="C2" s="1377">
        <v>1</v>
      </c>
      <c r="D2" s="1377">
        <v>2</v>
      </c>
      <c r="E2" s="1377">
        <v>3</v>
      </c>
      <c r="F2" s="1377">
        <v>1</v>
      </c>
      <c r="G2" s="1377">
        <v>2</v>
      </c>
      <c r="H2" s="1377">
        <v>3</v>
      </c>
      <c r="I2" s="1377">
        <v>1</v>
      </c>
      <c r="J2" s="1377">
        <v>2</v>
      </c>
      <c r="K2" s="1377">
        <v>3</v>
      </c>
      <c r="L2" s="1377">
        <v>1</v>
      </c>
      <c r="M2" s="1377">
        <v>2</v>
      </c>
      <c r="N2" s="1377">
        <v>3</v>
      </c>
    </row>
    <row r="3" spans="1:14" x14ac:dyDescent="0.2">
      <c r="A3" s="803" t="s">
        <v>337</v>
      </c>
      <c r="B3" s="803"/>
      <c r="C3" s="803"/>
      <c r="D3" s="803"/>
      <c r="E3" s="803">
        <v>1</v>
      </c>
      <c r="F3" s="803">
        <v>1</v>
      </c>
      <c r="G3" s="803"/>
      <c r="H3" s="803"/>
    </row>
    <row r="4" spans="1:14" x14ac:dyDescent="0.2">
      <c r="A4" s="803"/>
      <c r="B4" s="803"/>
      <c r="C4" s="803"/>
      <c r="D4" s="803"/>
      <c r="E4" s="803"/>
      <c r="F4" s="803"/>
      <c r="G4" s="803"/>
      <c r="H4" s="803"/>
    </row>
    <row r="5" spans="1:14" x14ac:dyDescent="0.2">
      <c r="A5" s="803" t="s">
        <v>341</v>
      </c>
      <c r="B5" s="803"/>
      <c r="C5" s="803"/>
      <c r="D5" s="803"/>
      <c r="E5" s="803"/>
      <c r="F5" s="803">
        <v>1</v>
      </c>
      <c r="G5" s="803">
        <v>1</v>
      </c>
      <c r="H5" s="803">
        <v>1</v>
      </c>
    </row>
    <row r="6" spans="1:14" x14ac:dyDescent="0.2">
      <c r="A6" s="803" t="s">
        <v>339</v>
      </c>
      <c r="B6" s="803"/>
      <c r="C6" s="803">
        <v>1</v>
      </c>
      <c r="D6" s="803"/>
      <c r="E6" s="803"/>
      <c r="F6" s="803">
        <v>1</v>
      </c>
      <c r="G6" s="803">
        <v>1</v>
      </c>
      <c r="H6" s="803"/>
    </row>
    <row r="7" spans="1:14" x14ac:dyDescent="0.2">
      <c r="A7" s="803"/>
      <c r="B7" s="803"/>
      <c r="C7" s="803"/>
      <c r="D7" s="803"/>
      <c r="E7" s="803"/>
      <c r="F7" s="803"/>
      <c r="G7" s="803"/>
      <c r="H7" s="803"/>
    </row>
    <row r="8" spans="1:14" s="1376" customFormat="1" x14ac:dyDescent="0.2">
      <c r="A8" s="1377" t="s">
        <v>340</v>
      </c>
      <c r="B8" s="1377"/>
      <c r="C8" s="1377">
        <f t="shared" ref="C8:H8" si="0">C3+C6</f>
        <v>1</v>
      </c>
      <c r="D8" s="1377">
        <f t="shared" si="0"/>
        <v>0</v>
      </c>
      <c r="E8" s="1377">
        <f t="shared" si="0"/>
        <v>1</v>
      </c>
      <c r="F8" s="1377">
        <f t="shared" si="0"/>
        <v>2</v>
      </c>
      <c r="G8" s="1377">
        <f t="shared" si="0"/>
        <v>1</v>
      </c>
      <c r="H8" s="1377">
        <f t="shared" si="0"/>
        <v>0</v>
      </c>
    </row>
    <row r="9" spans="1:14" s="1376" customFormat="1" x14ac:dyDescent="0.2">
      <c r="A9" s="1377" t="s">
        <v>342</v>
      </c>
      <c r="B9" s="1377"/>
      <c r="C9" s="1377">
        <f t="shared" ref="C9:H9" si="1">C5+C6</f>
        <v>1</v>
      </c>
      <c r="D9" s="1377">
        <f t="shared" si="1"/>
        <v>0</v>
      </c>
      <c r="E9" s="1377">
        <f t="shared" si="1"/>
        <v>0</v>
      </c>
      <c r="F9" s="1377">
        <f t="shared" si="1"/>
        <v>2</v>
      </c>
      <c r="G9" s="1377">
        <f t="shared" si="1"/>
        <v>2</v>
      </c>
      <c r="H9" s="1377">
        <f t="shared" si="1"/>
        <v>1</v>
      </c>
    </row>
    <row r="10" spans="1:14" x14ac:dyDescent="0.2">
      <c r="A10" s="803"/>
      <c r="B10" s="803"/>
      <c r="C10" s="803"/>
      <c r="D10" s="803"/>
      <c r="E10" s="803"/>
      <c r="F10" s="803"/>
      <c r="G10" s="803"/>
      <c r="H10" s="803"/>
    </row>
    <row r="11" spans="1:14" x14ac:dyDescent="0.2">
      <c r="A11" s="803" t="s">
        <v>343</v>
      </c>
      <c r="B11" s="803"/>
      <c r="C11" s="803"/>
      <c r="D11" s="803"/>
      <c r="E11" s="803"/>
      <c r="F11" s="803"/>
      <c r="G11" s="803"/>
      <c r="H11" s="803"/>
    </row>
    <row r="12" spans="1:14" x14ac:dyDescent="0.2">
      <c r="A12" s="803" t="s">
        <v>240</v>
      </c>
      <c r="B12" s="803"/>
      <c r="C12" s="803"/>
      <c r="D12" s="803"/>
      <c r="E12" s="803"/>
      <c r="F12" s="803"/>
      <c r="G12" s="803"/>
      <c r="H12" s="803"/>
    </row>
    <row r="13" spans="1:14" x14ac:dyDescent="0.2">
      <c r="A13" s="803"/>
      <c r="B13" s="803"/>
      <c r="C13" s="803"/>
      <c r="D13" s="803"/>
      <c r="E13" s="803">
        <v>1</v>
      </c>
      <c r="F13" s="803">
        <v>1</v>
      </c>
      <c r="G13" s="803"/>
      <c r="H13" s="803"/>
    </row>
    <row r="14" spans="1:14" x14ac:dyDescent="0.2">
      <c r="A14" s="803" t="s">
        <v>241</v>
      </c>
      <c r="B14" s="803"/>
      <c r="C14" s="803"/>
      <c r="D14" s="803"/>
      <c r="E14" s="803"/>
      <c r="F14" s="803"/>
      <c r="G14" s="803"/>
      <c r="H14" s="803"/>
    </row>
    <row r="15" spans="1:14" x14ac:dyDescent="0.2">
      <c r="A15" s="803"/>
      <c r="B15" s="803"/>
      <c r="C15" s="803">
        <v>1</v>
      </c>
      <c r="D15" s="803"/>
      <c r="E15" s="803">
        <v>2</v>
      </c>
      <c r="F15" s="803"/>
      <c r="G15" s="803"/>
      <c r="H15" s="803">
        <v>1</v>
      </c>
      <c r="M15">
        <v>1</v>
      </c>
    </row>
    <row r="16" spans="1:14" x14ac:dyDescent="0.2">
      <c r="A16" s="803"/>
      <c r="B16" s="803"/>
      <c r="C16" s="803">
        <v>2</v>
      </c>
      <c r="D16" s="803">
        <v>1</v>
      </c>
      <c r="E16" s="803"/>
      <c r="F16" s="803"/>
      <c r="G16" s="803"/>
      <c r="H16" s="803">
        <v>1</v>
      </c>
      <c r="I16">
        <v>1</v>
      </c>
    </row>
    <row r="17" spans="1:14" x14ac:dyDescent="0.2">
      <c r="A17" s="803"/>
      <c r="B17" s="803"/>
      <c r="C17" s="803"/>
      <c r="D17" s="803"/>
      <c r="E17" s="803"/>
      <c r="F17" s="803"/>
      <c r="G17" s="803"/>
      <c r="H17" s="803"/>
    </row>
    <row r="18" spans="1:14" x14ac:dyDescent="0.2">
      <c r="A18" s="803"/>
      <c r="B18" s="803"/>
      <c r="C18" s="803"/>
      <c r="D18" s="803"/>
      <c r="E18" s="803"/>
      <c r="F18" s="803">
        <v>1</v>
      </c>
      <c r="G18" s="803"/>
      <c r="H18" s="803"/>
    </row>
    <row r="19" spans="1:14" x14ac:dyDescent="0.2">
      <c r="A19" s="1377"/>
      <c r="B19" s="1377"/>
      <c r="C19" s="1377">
        <f>SUM(C15:C18)+C13</f>
        <v>3</v>
      </c>
      <c r="D19" s="1377">
        <f>SUM(D15:D18)+D13</f>
        <v>1</v>
      </c>
      <c r="E19" s="1377">
        <f>SUM(E15:E18)+E13</f>
        <v>3</v>
      </c>
      <c r="F19" s="1377">
        <f t="shared" ref="F19:M19" si="2">SUM(F15:F18)+F13</f>
        <v>2</v>
      </c>
      <c r="G19" s="1377">
        <f t="shared" si="2"/>
        <v>0</v>
      </c>
      <c r="H19" s="1377">
        <f t="shared" si="2"/>
        <v>2</v>
      </c>
      <c r="I19" s="1377">
        <f t="shared" si="2"/>
        <v>1</v>
      </c>
      <c r="J19" s="1377">
        <f t="shared" si="2"/>
        <v>0</v>
      </c>
      <c r="K19" s="1377">
        <f t="shared" si="2"/>
        <v>0</v>
      </c>
      <c r="L19" s="1377">
        <f t="shared" si="2"/>
        <v>0</v>
      </c>
      <c r="M19" s="1377">
        <f t="shared" si="2"/>
        <v>1</v>
      </c>
    </row>
    <row r="20" spans="1:14" x14ac:dyDescent="0.2">
      <c r="A20" s="803" t="s">
        <v>346</v>
      </c>
      <c r="B20" s="803"/>
      <c r="C20" s="803">
        <f>C19+C8</f>
        <v>4</v>
      </c>
      <c r="D20" s="803">
        <f t="shared" ref="D20:M20" si="3">D19+D8</f>
        <v>1</v>
      </c>
      <c r="E20" s="803">
        <f>E19+E8</f>
        <v>4</v>
      </c>
      <c r="F20" s="803">
        <f t="shared" si="3"/>
        <v>4</v>
      </c>
      <c r="G20" s="803">
        <f t="shared" si="3"/>
        <v>1</v>
      </c>
      <c r="H20" s="803">
        <f t="shared" si="3"/>
        <v>2</v>
      </c>
      <c r="I20" s="803">
        <f t="shared" si="3"/>
        <v>1</v>
      </c>
      <c r="J20" s="803">
        <f t="shared" si="3"/>
        <v>0</v>
      </c>
      <c r="K20" s="803">
        <f t="shared" si="3"/>
        <v>0</v>
      </c>
      <c r="L20" s="803">
        <f t="shared" si="3"/>
        <v>0</v>
      </c>
      <c r="M20" s="803">
        <f t="shared" si="3"/>
        <v>1</v>
      </c>
    </row>
    <row r="21" spans="1:14" x14ac:dyDescent="0.2">
      <c r="A21" s="803" t="s">
        <v>347</v>
      </c>
      <c r="B21" s="803"/>
      <c r="C21" s="803">
        <f>C19+C9</f>
        <v>4</v>
      </c>
      <c r="D21" s="803">
        <f t="shared" ref="D21:M21" si="4">D19+D9</f>
        <v>1</v>
      </c>
      <c r="E21" s="803">
        <f t="shared" si="4"/>
        <v>3</v>
      </c>
      <c r="F21" s="803">
        <f t="shared" si="4"/>
        <v>4</v>
      </c>
      <c r="G21" s="803">
        <f t="shared" si="4"/>
        <v>2</v>
      </c>
      <c r="H21" s="803">
        <f t="shared" si="4"/>
        <v>3</v>
      </c>
      <c r="I21" s="803">
        <f t="shared" si="4"/>
        <v>1</v>
      </c>
      <c r="J21" s="803">
        <f t="shared" si="4"/>
        <v>0</v>
      </c>
      <c r="K21" s="803">
        <f t="shared" si="4"/>
        <v>0</v>
      </c>
      <c r="L21" s="803">
        <f t="shared" si="4"/>
        <v>0</v>
      </c>
      <c r="M21" s="803">
        <f t="shared" si="4"/>
        <v>1</v>
      </c>
    </row>
    <row r="22" spans="1:14" x14ac:dyDescent="0.2">
      <c r="A22" s="803"/>
      <c r="B22" s="803"/>
      <c r="C22" s="803"/>
      <c r="D22" s="803"/>
      <c r="E22" s="803"/>
      <c r="F22" s="803"/>
      <c r="G22" s="803"/>
      <c r="H22" s="803"/>
    </row>
    <row r="25" spans="1:14" x14ac:dyDescent="0.2">
      <c r="A25" t="s">
        <v>348</v>
      </c>
    </row>
    <row r="26" spans="1:14" x14ac:dyDescent="0.2">
      <c r="F26">
        <v>2</v>
      </c>
    </row>
    <row r="27" spans="1:14" x14ac:dyDescent="0.2">
      <c r="C27">
        <v>2</v>
      </c>
      <c r="D27">
        <v>2</v>
      </c>
      <c r="E27">
        <v>1</v>
      </c>
      <c r="F27">
        <v>1</v>
      </c>
      <c r="G27">
        <v>1</v>
      </c>
      <c r="H27">
        <v>2</v>
      </c>
      <c r="I27">
        <v>1</v>
      </c>
      <c r="M27">
        <v>1</v>
      </c>
      <c r="N27">
        <v>1</v>
      </c>
    </row>
    <row r="28" spans="1:14" x14ac:dyDescent="0.2">
      <c r="C28">
        <v>1</v>
      </c>
      <c r="D28">
        <v>1</v>
      </c>
      <c r="F28">
        <v>1</v>
      </c>
      <c r="H28">
        <v>1</v>
      </c>
    </row>
    <row r="29" spans="1:14" x14ac:dyDescent="0.2">
      <c r="F29">
        <v>1</v>
      </c>
      <c r="H29">
        <v>1</v>
      </c>
    </row>
    <row r="30" spans="1:14" x14ac:dyDescent="0.2">
      <c r="A30" t="s">
        <v>348</v>
      </c>
      <c r="C30">
        <f>SUM(C26:C29)</f>
        <v>3</v>
      </c>
      <c r="D30">
        <f t="shared" ref="D30:I30" si="5">SUM(D26:D29)</f>
        <v>3</v>
      </c>
      <c r="E30">
        <f t="shared" si="5"/>
        <v>1</v>
      </c>
      <c r="F30">
        <f t="shared" si="5"/>
        <v>5</v>
      </c>
      <c r="G30">
        <f t="shared" si="5"/>
        <v>1</v>
      </c>
      <c r="H30">
        <f t="shared" si="5"/>
        <v>4</v>
      </c>
      <c r="I30">
        <f t="shared" si="5"/>
        <v>1</v>
      </c>
      <c r="J30">
        <f>SUM(J26:J29)</f>
        <v>0</v>
      </c>
      <c r="K30">
        <f>SUM(K26:K29)</f>
        <v>0</v>
      </c>
      <c r="L30">
        <f>SUM(L26:L29)</f>
        <v>0</v>
      </c>
      <c r="M30">
        <f>SUM(M26:M29)</f>
        <v>1</v>
      </c>
      <c r="N30">
        <f>SUM(N26:N29)</f>
        <v>1</v>
      </c>
    </row>
    <row r="32" spans="1:14" x14ac:dyDescent="0.2">
      <c r="A32" s="803" t="s">
        <v>346</v>
      </c>
      <c r="C32">
        <f t="shared" ref="C32:H32" si="6">C30+C8</f>
        <v>4</v>
      </c>
      <c r="D32">
        <f t="shared" si="6"/>
        <v>3</v>
      </c>
      <c r="E32">
        <f t="shared" si="6"/>
        <v>2</v>
      </c>
      <c r="F32">
        <f t="shared" si="6"/>
        <v>7</v>
      </c>
      <c r="G32">
        <f t="shared" si="6"/>
        <v>2</v>
      </c>
      <c r="H32">
        <f t="shared" si="6"/>
        <v>4</v>
      </c>
      <c r="I32">
        <f t="shared" ref="I32:N32" si="7">I30+I8</f>
        <v>1</v>
      </c>
      <c r="J32">
        <f t="shared" si="7"/>
        <v>0</v>
      </c>
      <c r="K32">
        <f t="shared" si="7"/>
        <v>0</v>
      </c>
      <c r="L32">
        <f t="shared" si="7"/>
        <v>0</v>
      </c>
      <c r="M32">
        <f t="shared" si="7"/>
        <v>1</v>
      </c>
      <c r="N32">
        <f t="shared" si="7"/>
        <v>1</v>
      </c>
    </row>
    <row r="33" spans="1:14" x14ac:dyDescent="0.2">
      <c r="A33" s="803" t="s">
        <v>347</v>
      </c>
      <c r="C33">
        <f>C30+C9</f>
        <v>4</v>
      </c>
      <c r="D33">
        <f t="shared" ref="D33:N33" si="8">D30+D9</f>
        <v>3</v>
      </c>
      <c r="E33">
        <f t="shared" si="8"/>
        <v>1</v>
      </c>
      <c r="F33">
        <f t="shared" si="8"/>
        <v>7</v>
      </c>
      <c r="G33">
        <f t="shared" si="8"/>
        <v>3</v>
      </c>
      <c r="H33">
        <f t="shared" si="8"/>
        <v>5</v>
      </c>
      <c r="I33">
        <f t="shared" si="8"/>
        <v>1</v>
      </c>
      <c r="J33">
        <f t="shared" si="8"/>
        <v>0</v>
      </c>
      <c r="K33">
        <f t="shared" si="8"/>
        <v>0</v>
      </c>
      <c r="L33">
        <f t="shared" si="8"/>
        <v>0</v>
      </c>
      <c r="M33">
        <f t="shared" si="8"/>
        <v>1</v>
      </c>
      <c r="N33">
        <f t="shared" si="8"/>
        <v>1</v>
      </c>
    </row>
    <row r="38" spans="1:14" x14ac:dyDescent="0.2">
      <c r="A38" t="s">
        <v>352</v>
      </c>
    </row>
    <row r="39" spans="1:14" x14ac:dyDescent="0.2">
      <c r="F39">
        <v>1</v>
      </c>
    </row>
    <row r="40" spans="1:14" x14ac:dyDescent="0.2">
      <c r="C40">
        <v>1</v>
      </c>
      <c r="E40">
        <v>1</v>
      </c>
      <c r="F40">
        <v>1</v>
      </c>
      <c r="G40">
        <v>1</v>
      </c>
      <c r="H40">
        <v>1</v>
      </c>
    </row>
    <row r="41" spans="1:14" x14ac:dyDescent="0.2">
      <c r="C41">
        <v>1</v>
      </c>
      <c r="G41">
        <v>1</v>
      </c>
      <c r="H41">
        <v>1</v>
      </c>
      <c r="J41">
        <v>1</v>
      </c>
    </row>
    <row r="42" spans="1:14" x14ac:dyDescent="0.2">
      <c r="A42" t="s">
        <v>352</v>
      </c>
      <c r="C42">
        <f>SUM(C39:C41)</f>
        <v>2</v>
      </c>
      <c r="D42">
        <f t="shared" ref="D42:J42" si="9">SUM(D39:D41)</f>
        <v>0</v>
      </c>
      <c r="E42">
        <f t="shared" si="9"/>
        <v>1</v>
      </c>
      <c r="F42">
        <f t="shared" si="9"/>
        <v>2</v>
      </c>
      <c r="G42">
        <f t="shared" si="9"/>
        <v>2</v>
      </c>
      <c r="H42">
        <f t="shared" si="9"/>
        <v>2</v>
      </c>
      <c r="I42">
        <f t="shared" si="9"/>
        <v>0</v>
      </c>
      <c r="J42">
        <f t="shared" si="9"/>
        <v>1</v>
      </c>
    </row>
    <row r="44" spans="1:14" x14ac:dyDescent="0.2">
      <c r="A44" s="803" t="s">
        <v>346</v>
      </c>
      <c r="C44">
        <f>C42+C8</f>
        <v>3</v>
      </c>
      <c r="D44">
        <f t="shared" ref="D44:J44" si="10">D42+D8</f>
        <v>0</v>
      </c>
      <c r="E44">
        <f t="shared" si="10"/>
        <v>2</v>
      </c>
      <c r="F44">
        <f t="shared" si="10"/>
        <v>4</v>
      </c>
      <c r="G44">
        <f t="shared" si="10"/>
        <v>3</v>
      </c>
      <c r="H44">
        <f t="shared" si="10"/>
        <v>2</v>
      </c>
      <c r="I44">
        <f t="shared" si="10"/>
        <v>0</v>
      </c>
      <c r="J44">
        <f t="shared" si="10"/>
        <v>1</v>
      </c>
    </row>
    <row r="45" spans="1:14" x14ac:dyDescent="0.2">
      <c r="A45" s="803" t="s">
        <v>347</v>
      </c>
      <c r="C45">
        <f>C42+C9</f>
        <v>3</v>
      </c>
      <c r="D45">
        <f t="shared" ref="D45:J45" si="11">D42+D9</f>
        <v>0</v>
      </c>
      <c r="E45">
        <f t="shared" si="11"/>
        <v>1</v>
      </c>
      <c r="F45">
        <f t="shared" si="11"/>
        <v>4</v>
      </c>
      <c r="G45">
        <f t="shared" si="11"/>
        <v>4</v>
      </c>
      <c r="H45">
        <f t="shared" si="11"/>
        <v>3</v>
      </c>
      <c r="I45">
        <f t="shared" si="11"/>
        <v>0</v>
      </c>
      <c r="J45">
        <f t="shared" si="11"/>
        <v>1</v>
      </c>
    </row>
  </sheetData>
  <mergeCells count="4">
    <mergeCell ref="C1:E1"/>
    <mergeCell ref="F1:H1"/>
    <mergeCell ref="I1:K1"/>
    <mergeCell ref="L1:N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67"/>
  <sheetViews>
    <sheetView view="pageBreakPreview" topLeftCell="A167" zoomScale="75" zoomScaleNormal="77" zoomScaleSheetLayoutView="75" workbookViewId="0">
      <selection activeCell="O175" sqref="O175"/>
    </sheetView>
  </sheetViews>
  <sheetFormatPr defaultRowHeight="12.75" x14ac:dyDescent="0.2"/>
  <cols>
    <col min="1" max="1" width="11.5703125" style="817" customWidth="1"/>
    <col min="2" max="2" width="58" style="817" customWidth="1"/>
    <col min="3" max="3" width="6.7109375" style="817" customWidth="1"/>
    <col min="4" max="4" width="7.28515625" style="817" customWidth="1"/>
    <col min="5" max="5" width="7.7109375" style="817" customWidth="1"/>
    <col min="6" max="6" width="6.7109375" style="817" customWidth="1"/>
    <col min="7" max="7" width="7.7109375" style="817" customWidth="1"/>
    <col min="8" max="13" width="9.140625" style="817" customWidth="1"/>
    <col min="14" max="15" width="9.140625" style="817"/>
    <col min="16" max="16" width="10.7109375" style="817" customWidth="1"/>
    <col min="17" max="17" width="10.28515625" style="817" customWidth="1"/>
  </cols>
  <sheetData>
    <row r="1" spans="1:21" ht="21" thickBot="1" x14ac:dyDescent="0.25">
      <c r="A1" s="2342" t="s">
        <v>297</v>
      </c>
      <c r="B1" s="2343"/>
      <c r="C1" s="2343"/>
      <c r="D1" s="2343"/>
      <c r="E1" s="2343"/>
      <c r="F1" s="2343"/>
      <c r="G1" s="2343"/>
      <c r="H1" s="2343"/>
      <c r="I1" s="2343"/>
      <c r="J1" s="2343"/>
      <c r="K1" s="2343"/>
      <c r="L1" s="2343"/>
      <c r="M1" s="2343"/>
      <c r="N1" s="2343"/>
      <c r="O1" s="2343"/>
      <c r="P1" s="2343"/>
      <c r="Q1" s="2344"/>
      <c r="R1" s="20"/>
      <c r="S1" s="20"/>
      <c r="T1" s="20"/>
    </row>
    <row r="2" spans="1:21" ht="36" customHeight="1" thickBot="1" x14ac:dyDescent="0.25">
      <c r="A2" s="2345" t="s">
        <v>33</v>
      </c>
      <c r="B2" s="2348" t="s">
        <v>34</v>
      </c>
      <c r="C2" s="2351" t="s">
        <v>35</v>
      </c>
      <c r="D2" s="2352"/>
      <c r="E2" s="2353"/>
      <c r="F2" s="2354"/>
      <c r="G2" s="2359" t="s">
        <v>281</v>
      </c>
      <c r="H2" s="2362" t="s">
        <v>36</v>
      </c>
      <c r="I2" s="2363"/>
      <c r="J2" s="2363"/>
      <c r="K2" s="2363"/>
      <c r="L2" s="2363"/>
      <c r="M2" s="2364"/>
      <c r="N2" s="2319" t="s">
        <v>37</v>
      </c>
      <c r="O2" s="2319"/>
      <c r="P2" s="2319"/>
      <c r="Q2" s="2365"/>
      <c r="R2" s="20"/>
      <c r="S2" s="20"/>
      <c r="T2" s="20"/>
    </row>
    <row r="3" spans="1:21" ht="15.75" x14ac:dyDescent="0.2">
      <c r="A3" s="2346"/>
      <c r="B3" s="2349"/>
      <c r="C3" s="2355"/>
      <c r="D3" s="2356"/>
      <c r="E3" s="2357"/>
      <c r="F3" s="2358"/>
      <c r="G3" s="2360"/>
      <c r="H3" s="2366" t="s">
        <v>38</v>
      </c>
      <c r="I3" s="2369" t="s">
        <v>39</v>
      </c>
      <c r="J3" s="2369"/>
      <c r="K3" s="2369"/>
      <c r="L3" s="2369"/>
      <c r="M3" s="2370" t="s">
        <v>40</v>
      </c>
      <c r="N3" s="2318" t="s">
        <v>41</v>
      </c>
      <c r="O3" s="2319"/>
      <c r="P3" s="2320"/>
      <c r="Q3" s="2327" t="s">
        <v>78</v>
      </c>
      <c r="R3" s="20"/>
      <c r="S3" s="20"/>
      <c r="T3" s="20"/>
    </row>
    <row r="4" spans="1:21" ht="15.75" x14ac:dyDescent="0.2">
      <c r="A4" s="2346"/>
      <c r="B4" s="2349"/>
      <c r="C4" s="2355"/>
      <c r="D4" s="2356"/>
      <c r="E4" s="2357"/>
      <c r="F4" s="2358"/>
      <c r="G4" s="2360"/>
      <c r="H4" s="2367"/>
      <c r="I4" s="2330" t="s">
        <v>42</v>
      </c>
      <c r="J4" s="2333" t="s">
        <v>43</v>
      </c>
      <c r="K4" s="2334"/>
      <c r="L4" s="2334"/>
      <c r="M4" s="2371"/>
      <c r="N4" s="2321"/>
      <c r="O4" s="2322"/>
      <c r="P4" s="2323"/>
      <c r="Q4" s="2328"/>
      <c r="R4" s="20"/>
      <c r="S4" s="20"/>
      <c r="T4" s="20"/>
    </row>
    <row r="5" spans="1:21" ht="15.75" x14ac:dyDescent="0.2">
      <c r="A5" s="2346"/>
      <c r="B5" s="2349"/>
      <c r="C5" s="2335" t="s">
        <v>229</v>
      </c>
      <c r="D5" s="2337" t="s">
        <v>230</v>
      </c>
      <c r="E5" s="2339" t="s">
        <v>44</v>
      </c>
      <c r="F5" s="2340"/>
      <c r="G5" s="2360"/>
      <c r="H5" s="2367"/>
      <c r="I5" s="2331"/>
      <c r="J5" s="2330" t="s">
        <v>45</v>
      </c>
      <c r="K5" s="2330" t="s">
        <v>46</v>
      </c>
      <c r="L5" s="2330" t="s">
        <v>47</v>
      </c>
      <c r="M5" s="2371"/>
      <c r="N5" s="2324"/>
      <c r="O5" s="2325"/>
      <c r="P5" s="2326"/>
      <c r="Q5" s="2329"/>
      <c r="R5" s="20"/>
      <c r="S5" s="20"/>
      <c r="T5" s="20"/>
    </row>
    <row r="6" spans="1:21" ht="16.5" thickBot="1" x14ac:dyDescent="0.25">
      <c r="A6" s="2346"/>
      <c r="B6" s="2349"/>
      <c r="C6" s="2335"/>
      <c r="D6" s="2337"/>
      <c r="E6" s="2339"/>
      <c r="F6" s="2340"/>
      <c r="G6" s="2360"/>
      <c r="H6" s="2367"/>
      <c r="I6" s="2331"/>
      <c r="J6" s="2330"/>
      <c r="K6" s="2330"/>
      <c r="L6" s="2330"/>
      <c r="M6" s="2371"/>
      <c r="N6" s="848">
        <v>1</v>
      </c>
      <c r="O6" s="849">
        <v>2</v>
      </c>
      <c r="P6" s="850">
        <v>3</v>
      </c>
      <c r="Q6" s="851">
        <v>4</v>
      </c>
      <c r="R6" s="20"/>
      <c r="S6" s="20"/>
      <c r="T6" s="20"/>
    </row>
    <row r="7" spans="1:21" ht="18" customHeight="1" thickBot="1" x14ac:dyDescent="0.25">
      <c r="A7" s="2346"/>
      <c r="B7" s="2349"/>
      <c r="C7" s="2335"/>
      <c r="D7" s="2337"/>
      <c r="E7" s="2373" t="s">
        <v>48</v>
      </c>
      <c r="F7" s="2375" t="s">
        <v>49</v>
      </c>
      <c r="G7" s="2360"/>
      <c r="H7" s="2367"/>
      <c r="I7" s="2331"/>
      <c r="J7" s="2330"/>
      <c r="K7" s="2330"/>
      <c r="L7" s="2330"/>
      <c r="M7" s="2371"/>
      <c r="N7" s="2322" t="s">
        <v>50</v>
      </c>
      <c r="O7" s="2322"/>
      <c r="P7" s="2322"/>
      <c r="Q7" s="2323"/>
      <c r="R7" s="20"/>
      <c r="S7" s="20"/>
      <c r="T7" s="20"/>
    </row>
    <row r="8" spans="1:21" ht="46.5" customHeight="1" thickBot="1" x14ac:dyDescent="0.25">
      <c r="A8" s="2347"/>
      <c r="B8" s="2350"/>
      <c r="C8" s="2336"/>
      <c r="D8" s="2338"/>
      <c r="E8" s="2374"/>
      <c r="F8" s="2376"/>
      <c r="G8" s="2361"/>
      <c r="H8" s="2368"/>
      <c r="I8" s="2332"/>
      <c r="J8" s="2341"/>
      <c r="K8" s="2341"/>
      <c r="L8" s="2341"/>
      <c r="M8" s="2372"/>
      <c r="N8" s="852">
        <v>15</v>
      </c>
      <c r="O8" s="853">
        <v>9</v>
      </c>
      <c r="P8" s="854">
        <v>9</v>
      </c>
      <c r="Q8" s="855">
        <v>18</v>
      </c>
      <c r="R8" s="20"/>
      <c r="S8" s="20"/>
      <c r="T8" s="20"/>
    </row>
    <row r="9" spans="1:21" ht="19.5" customHeight="1" thickBot="1" x14ac:dyDescent="0.25">
      <c r="A9" s="856">
        <v>1</v>
      </c>
      <c r="B9" s="857">
        <v>2</v>
      </c>
      <c r="C9" s="858">
        <v>3</v>
      </c>
      <c r="D9" s="859">
        <v>4</v>
      </c>
      <c r="E9" s="859">
        <v>5</v>
      </c>
      <c r="F9" s="860">
        <v>6</v>
      </c>
      <c r="G9" s="861">
        <v>7</v>
      </c>
      <c r="H9" s="858">
        <v>8</v>
      </c>
      <c r="I9" s="859">
        <v>9</v>
      </c>
      <c r="J9" s="859">
        <v>10</v>
      </c>
      <c r="K9" s="859">
        <v>11</v>
      </c>
      <c r="L9" s="859">
        <v>12</v>
      </c>
      <c r="M9" s="860">
        <v>13</v>
      </c>
      <c r="N9" s="858">
        <v>14</v>
      </c>
      <c r="O9" s="859">
        <v>15</v>
      </c>
      <c r="P9" s="860">
        <v>16</v>
      </c>
      <c r="Q9" s="862">
        <v>17</v>
      </c>
      <c r="R9" s="20"/>
      <c r="S9" s="20"/>
      <c r="T9" s="20"/>
    </row>
    <row r="10" spans="1:21" ht="19.5" thickBot="1" x14ac:dyDescent="0.25">
      <c r="A10" s="2277" t="s">
        <v>231</v>
      </c>
      <c r="B10" s="2251"/>
      <c r="C10" s="2251"/>
      <c r="D10" s="2251"/>
      <c r="E10" s="2251"/>
      <c r="F10" s="2251"/>
      <c r="G10" s="2251"/>
      <c r="H10" s="2251"/>
      <c r="I10" s="2251"/>
      <c r="J10" s="2251"/>
      <c r="K10" s="2251"/>
      <c r="L10" s="2251"/>
      <c r="M10" s="2251"/>
      <c r="N10" s="2251"/>
      <c r="O10" s="2251"/>
      <c r="P10" s="2251"/>
      <c r="Q10" s="2300"/>
      <c r="R10" s="21"/>
      <c r="S10" s="21"/>
      <c r="T10" s="21"/>
      <c r="U10" s="25"/>
    </row>
    <row r="11" spans="1:21" ht="19.5" thickBot="1" x14ac:dyDescent="0.25">
      <c r="A11" s="2301" t="s">
        <v>280</v>
      </c>
      <c r="B11" s="2250"/>
      <c r="C11" s="2250"/>
      <c r="D11" s="2250"/>
      <c r="E11" s="2250"/>
      <c r="F11" s="2250"/>
      <c r="G11" s="2250"/>
      <c r="H11" s="2250"/>
      <c r="I11" s="2250"/>
      <c r="J11" s="2250"/>
      <c r="K11" s="2250"/>
      <c r="L11" s="2250"/>
      <c r="M11" s="2250"/>
      <c r="N11" s="2250"/>
      <c r="O11" s="2250"/>
      <c r="P11" s="2250"/>
      <c r="Q11" s="2252"/>
      <c r="R11" s="21"/>
      <c r="S11" s="21"/>
      <c r="T11" s="21"/>
      <c r="U11" s="25"/>
    </row>
    <row r="12" spans="1:21" ht="19.5" thickBot="1" x14ac:dyDescent="0.25">
      <c r="A12" s="2315" t="s">
        <v>57</v>
      </c>
      <c r="B12" s="2316"/>
      <c r="C12" s="2316"/>
      <c r="D12" s="2316"/>
      <c r="E12" s="2316"/>
      <c r="F12" s="2316"/>
      <c r="G12" s="2316"/>
      <c r="H12" s="2316"/>
      <c r="I12" s="2316"/>
      <c r="J12" s="2316"/>
      <c r="K12" s="2316"/>
      <c r="L12" s="2316"/>
      <c r="M12" s="2316"/>
      <c r="N12" s="2316"/>
      <c r="O12" s="2316"/>
      <c r="P12" s="2316"/>
      <c r="Q12" s="2317"/>
      <c r="R12" s="21"/>
      <c r="S12" s="21"/>
      <c r="T12" s="21"/>
      <c r="U12" s="25"/>
    </row>
    <row r="13" spans="1:21" ht="18.75" x14ac:dyDescent="0.2">
      <c r="A13" s="863" t="s">
        <v>79</v>
      </c>
      <c r="B13" s="864" t="s">
        <v>58</v>
      </c>
      <c r="C13" s="202"/>
      <c r="D13" s="865"/>
      <c r="E13" s="865"/>
      <c r="F13" s="866"/>
      <c r="G13" s="867">
        <f>G14+G15+G16</f>
        <v>6.5</v>
      </c>
      <c r="H13" s="868">
        <f>H14+H15+H16</f>
        <v>195</v>
      </c>
      <c r="I13" s="869">
        <f>I14+I15+I16</f>
        <v>70</v>
      </c>
      <c r="J13" s="869"/>
      <c r="K13" s="869"/>
      <c r="L13" s="869">
        <f>L14+L15+L16</f>
        <v>70</v>
      </c>
      <c r="M13" s="869">
        <f>M14+M15+M16</f>
        <v>125</v>
      </c>
      <c r="N13" s="870"/>
      <c r="O13" s="871"/>
      <c r="P13" s="872"/>
      <c r="Q13" s="873"/>
      <c r="R13" s="21"/>
      <c r="S13" s="21"/>
      <c r="T13" s="21"/>
      <c r="U13" s="25"/>
    </row>
    <row r="14" spans="1:21" ht="18.75" x14ac:dyDescent="0.2">
      <c r="A14" s="874" t="s">
        <v>80</v>
      </c>
      <c r="B14" s="875" t="s">
        <v>58</v>
      </c>
      <c r="C14" s="167"/>
      <c r="D14" s="836">
        <v>1</v>
      </c>
      <c r="E14" s="876"/>
      <c r="F14" s="877"/>
      <c r="G14" s="878">
        <v>2.5</v>
      </c>
      <c r="H14" s="879">
        <f>G14*30</f>
        <v>75</v>
      </c>
      <c r="I14" s="880">
        <f>J14+K14+L14</f>
        <v>30</v>
      </c>
      <c r="J14" s="881"/>
      <c r="K14" s="881"/>
      <c r="L14" s="881">
        <v>30</v>
      </c>
      <c r="M14" s="882">
        <f>H14-I14</f>
        <v>45</v>
      </c>
      <c r="N14" s="883"/>
      <c r="O14" s="836"/>
      <c r="P14" s="882"/>
      <c r="Q14" s="884"/>
      <c r="R14" s="21"/>
      <c r="S14" s="21"/>
      <c r="T14" s="21"/>
      <c r="U14" s="25"/>
    </row>
    <row r="15" spans="1:21" ht="18.75" x14ac:dyDescent="0.2">
      <c r="A15" s="874" t="s">
        <v>81</v>
      </c>
      <c r="B15" s="875" t="s">
        <v>58</v>
      </c>
      <c r="C15" s="167"/>
      <c r="D15" s="876"/>
      <c r="E15" s="876"/>
      <c r="F15" s="877"/>
      <c r="G15" s="885">
        <v>2</v>
      </c>
      <c r="H15" s="879">
        <f>G15*30</f>
        <v>60</v>
      </c>
      <c r="I15" s="880">
        <f>J15+K15+L15</f>
        <v>20</v>
      </c>
      <c r="J15" s="886"/>
      <c r="K15" s="886"/>
      <c r="L15" s="886">
        <v>20</v>
      </c>
      <c r="M15" s="882">
        <f>H15-I15</f>
        <v>40</v>
      </c>
      <c r="N15" s="883"/>
      <c r="O15" s="836"/>
      <c r="P15" s="882"/>
      <c r="Q15" s="884"/>
      <c r="R15" s="21"/>
      <c r="S15" s="21"/>
      <c r="T15" s="21"/>
      <c r="U15" s="25"/>
    </row>
    <row r="16" spans="1:21" ht="19.5" thickBot="1" x14ac:dyDescent="0.25">
      <c r="A16" s="887" t="s">
        <v>82</v>
      </c>
      <c r="B16" s="888" t="s">
        <v>58</v>
      </c>
      <c r="C16" s="181">
        <v>3</v>
      </c>
      <c r="D16" s="889"/>
      <c r="E16" s="889"/>
      <c r="F16" s="890"/>
      <c r="G16" s="891">
        <v>2</v>
      </c>
      <c r="H16" s="892">
        <f>G16*30</f>
        <v>60</v>
      </c>
      <c r="I16" s="880">
        <f>J16+K16+L16</f>
        <v>20</v>
      </c>
      <c r="J16" s="893"/>
      <c r="K16" s="893"/>
      <c r="L16" s="893">
        <v>20</v>
      </c>
      <c r="M16" s="894">
        <f>H16-I16</f>
        <v>40</v>
      </c>
      <c r="N16" s="895"/>
      <c r="O16" s="896"/>
      <c r="P16" s="894"/>
      <c r="Q16" s="897"/>
      <c r="R16" s="21"/>
      <c r="S16" s="21"/>
      <c r="T16" s="21"/>
      <c r="U16" s="25"/>
    </row>
    <row r="17" spans="1:21" ht="18.75" x14ac:dyDescent="0.2">
      <c r="A17" s="2378"/>
      <c r="B17" s="2379"/>
      <c r="C17" s="1023"/>
      <c r="D17" s="1379"/>
      <c r="E17" s="1379"/>
      <c r="F17" s="1380"/>
      <c r="G17" s="1381"/>
      <c r="H17" s="1382"/>
      <c r="I17" s="1383"/>
      <c r="J17" s="1383"/>
      <c r="K17" s="1383"/>
      <c r="L17" s="1383"/>
      <c r="M17" s="1384"/>
      <c r="N17" s="1385"/>
      <c r="O17" s="1386"/>
      <c r="P17" s="1032"/>
      <c r="Q17" s="1387"/>
      <c r="R17" s="21"/>
      <c r="S17" s="428"/>
      <c r="T17" s="21"/>
      <c r="U17" s="25"/>
    </row>
    <row r="18" spans="1:21" ht="18.75" x14ac:dyDescent="0.2">
      <c r="A18" s="1401"/>
      <c r="B18" s="1401" t="s">
        <v>335</v>
      </c>
      <c r="C18" s="846"/>
      <c r="D18" s="876"/>
      <c r="E18" s="876"/>
      <c r="F18" s="845"/>
      <c r="G18" s="1402"/>
      <c r="H18" s="1403"/>
      <c r="I18" s="1403"/>
      <c r="J18" s="1403"/>
      <c r="K18" s="1403"/>
      <c r="L18" s="1403"/>
      <c r="M18" s="1403"/>
      <c r="N18" s="837"/>
      <c r="O18" s="837"/>
      <c r="P18" s="837">
        <v>1</v>
      </c>
      <c r="Q18" s="837"/>
      <c r="R18" s="21"/>
      <c r="S18" s="428"/>
      <c r="T18" s="21"/>
      <c r="U18" s="25"/>
    </row>
    <row r="19" spans="1:21" ht="18.75" x14ac:dyDescent="0.2">
      <c r="A19" s="1401"/>
      <c r="B19" s="1401" t="s">
        <v>336</v>
      </c>
      <c r="C19" s="846"/>
      <c r="D19" s="876"/>
      <c r="E19" s="876"/>
      <c r="F19" s="845"/>
      <c r="G19" s="1402"/>
      <c r="H19" s="1403"/>
      <c r="I19" s="1403"/>
      <c r="J19" s="1403"/>
      <c r="K19" s="1403"/>
      <c r="L19" s="1403"/>
      <c r="M19" s="1403"/>
      <c r="N19" s="837">
        <v>1</v>
      </c>
      <c r="O19" s="837"/>
      <c r="P19" s="837"/>
      <c r="Q19" s="837"/>
      <c r="R19" s="21"/>
      <c r="S19" s="428"/>
      <c r="T19" s="21"/>
      <c r="U19" s="25"/>
    </row>
    <row r="20" spans="1:21" ht="18.75" x14ac:dyDescent="0.25">
      <c r="A20" s="2380" t="s">
        <v>59</v>
      </c>
      <c r="B20" s="2381"/>
      <c r="C20" s="2381"/>
      <c r="D20" s="2381"/>
      <c r="E20" s="2381"/>
      <c r="F20" s="2381"/>
      <c r="G20" s="2381"/>
      <c r="H20" s="2381"/>
      <c r="I20" s="2381"/>
      <c r="J20" s="2381"/>
      <c r="K20" s="2381"/>
      <c r="L20" s="2381"/>
      <c r="M20" s="2381"/>
      <c r="N20" s="2381"/>
      <c r="O20" s="2381"/>
      <c r="P20" s="2381"/>
      <c r="Q20" s="2381"/>
      <c r="R20" s="21"/>
      <c r="S20" s="428"/>
      <c r="T20" s="21"/>
      <c r="U20" s="25"/>
    </row>
    <row r="21" spans="1:21" ht="18.75" x14ac:dyDescent="0.25">
      <c r="A21" s="1388" t="s">
        <v>118</v>
      </c>
      <c r="B21" s="1389" t="s">
        <v>114</v>
      </c>
      <c r="C21" s="1390"/>
      <c r="D21" s="1391">
        <v>1</v>
      </c>
      <c r="E21" s="1392"/>
      <c r="F21" s="1393"/>
      <c r="G21" s="1394">
        <v>2.5</v>
      </c>
      <c r="H21" s="1395">
        <f>G21*30</f>
        <v>75</v>
      </c>
      <c r="I21" s="1396">
        <f>J21+K21+L21</f>
        <v>30</v>
      </c>
      <c r="J21" s="1396">
        <v>20</v>
      </c>
      <c r="K21" s="1396"/>
      <c r="L21" s="1396">
        <v>10</v>
      </c>
      <c r="M21" s="1397">
        <f>H21-I21</f>
        <v>45</v>
      </c>
      <c r="N21" s="1398"/>
      <c r="O21" s="1391"/>
      <c r="P21" s="1399"/>
      <c r="Q21" s="1400"/>
      <c r="R21" s="21"/>
      <c r="S21" s="21"/>
      <c r="T21" s="21"/>
      <c r="U21" s="25"/>
    </row>
    <row r="22" spans="1:21" ht="18.75" x14ac:dyDescent="0.2">
      <c r="A22" s="874" t="s">
        <v>117</v>
      </c>
      <c r="B22" s="875" t="s">
        <v>60</v>
      </c>
      <c r="C22" s="167"/>
      <c r="D22" s="846">
        <v>2</v>
      </c>
      <c r="E22" s="846"/>
      <c r="F22" s="73"/>
      <c r="G22" s="919">
        <v>2</v>
      </c>
      <c r="H22" s="920">
        <f>G22*30</f>
        <v>60</v>
      </c>
      <c r="I22" s="921">
        <f>J22+K22+L22</f>
        <v>20</v>
      </c>
      <c r="J22" s="921">
        <v>14</v>
      </c>
      <c r="K22" s="921"/>
      <c r="L22" s="837">
        <v>6</v>
      </c>
      <c r="M22" s="922">
        <f>H22-I22</f>
        <v>40</v>
      </c>
      <c r="N22" s="167"/>
      <c r="O22" s="846"/>
      <c r="P22" s="847"/>
      <c r="Q22" s="923"/>
      <c r="R22" s="21"/>
      <c r="S22" s="21"/>
      <c r="T22" s="21"/>
      <c r="U22" s="25"/>
    </row>
    <row r="23" spans="1:21" ht="19.5" customHeight="1" x14ac:dyDescent="0.2">
      <c r="A23" s="1404" t="s">
        <v>119</v>
      </c>
      <c r="B23" s="1413" t="s">
        <v>61</v>
      </c>
      <c r="C23" s="846"/>
      <c r="D23" s="846">
        <v>3</v>
      </c>
      <c r="E23" s="846"/>
      <c r="F23" s="1414"/>
      <c r="G23" s="808">
        <v>2</v>
      </c>
      <c r="H23" s="837">
        <f>G23*30</f>
        <v>60</v>
      </c>
      <c r="I23" s="921">
        <f>J23+K23+L23</f>
        <v>20</v>
      </c>
      <c r="J23" s="837">
        <v>20</v>
      </c>
      <c r="K23" s="837"/>
      <c r="L23" s="837"/>
      <c r="M23" s="837">
        <f>H23-I23</f>
        <v>40</v>
      </c>
      <c r="N23" s="835"/>
      <c r="O23" s="846"/>
      <c r="P23" s="846"/>
      <c r="Q23" s="835"/>
      <c r="R23" s="21"/>
      <c r="S23" s="21"/>
      <c r="T23" s="21"/>
      <c r="U23" s="25"/>
    </row>
    <row r="24" spans="1:21" ht="19.5" customHeight="1" x14ac:dyDescent="0.2">
      <c r="A24" s="1115"/>
      <c r="B24" s="1401" t="s">
        <v>335</v>
      </c>
      <c r="C24" s="846"/>
      <c r="D24" s="846"/>
      <c r="E24" s="846"/>
      <c r="F24" s="1414"/>
      <c r="G24" s="808"/>
      <c r="H24" s="837"/>
      <c r="I24" s="921"/>
      <c r="J24" s="837"/>
      <c r="K24" s="837"/>
      <c r="L24" s="837"/>
      <c r="M24" s="837"/>
      <c r="N24" s="835">
        <v>0</v>
      </c>
      <c r="O24" s="846">
        <v>0</v>
      </c>
      <c r="P24" s="846">
        <v>0</v>
      </c>
      <c r="Q24" s="835"/>
      <c r="R24" s="21"/>
      <c r="S24" s="21"/>
      <c r="T24" s="21"/>
      <c r="U24" s="25"/>
    </row>
    <row r="25" spans="1:21" ht="19.5" customHeight="1" x14ac:dyDescent="0.2">
      <c r="A25" s="1115"/>
      <c r="B25" s="1401" t="s">
        <v>336</v>
      </c>
      <c r="C25" s="846"/>
      <c r="D25" s="846"/>
      <c r="E25" s="846"/>
      <c r="F25" s="1414"/>
      <c r="G25" s="808"/>
      <c r="H25" s="837"/>
      <c r="I25" s="921"/>
      <c r="J25" s="837"/>
      <c r="K25" s="837"/>
      <c r="L25" s="837"/>
      <c r="M25" s="837"/>
      <c r="N25" s="835">
        <v>1</v>
      </c>
      <c r="O25" s="846">
        <v>1</v>
      </c>
      <c r="P25" s="846">
        <v>1</v>
      </c>
      <c r="Q25" s="835"/>
      <c r="R25" s="21"/>
      <c r="S25" s="21"/>
      <c r="T25" s="21"/>
      <c r="U25" s="25"/>
    </row>
    <row r="26" spans="1:21" ht="19.5" hidden="1" thickBot="1" x14ac:dyDescent="0.25">
      <c r="A26" s="2231"/>
      <c r="B26" s="2382"/>
      <c r="C26" s="1405"/>
      <c r="D26" s="1406"/>
      <c r="E26" s="1406"/>
      <c r="F26" s="1407"/>
      <c r="G26" s="1408"/>
      <c r="H26" s="1409"/>
      <c r="I26" s="1410"/>
      <c r="J26" s="1410"/>
      <c r="K26" s="1410"/>
      <c r="L26" s="1410"/>
      <c r="M26" s="1410"/>
      <c r="N26" s="1409"/>
      <c r="O26" s="1410"/>
      <c r="P26" s="1411"/>
      <c r="Q26" s="1412"/>
      <c r="R26" s="21"/>
      <c r="S26" s="21"/>
      <c r="T26" s="21"/>
      <c r="U26" s="25"/>
    </row>
    <row r="27" spans="1:21" ht="19.5" hidden="1" thickBot="1" x14ac:dyDescent="0.25">
      <c r="A27" s="941" t="s">
        <v>120</v>
      </c>
      <c r="B27" s="942" t="s">
        <v>62</v>
      </c>
      <c r="C27" s="898"/>
      <c r="D27" s="899" t="s">
        <v>282</v>
      </c>
      <c r="E27" s="899"/>
      <c r="F27" s="900"/>
      <c r="G27" s="943"/>
      <c r="H27" s="898"/>
      <c r="I27" s="944">
        <f>J27+K27+L27</f>
        <v>0</v>
      </c>
      <c r="J27" s="945"/>
      <c r="K27" s="945"/>
      <c r="L27" s="945"/>
      <c r="M27" s="946"/>
      <c r="N27" s="947"/>
      <c r="O27" s="948"/>
      <c r="P27" s="949"/>
      <c r="Q27" s="950"/>
      <c r="R27" s="21"/>
      <c r="S27" s="21"/>
      <c r="T27" s="21"/>
      <c r="U27" s="25"/>
    </row>
    <row r="28" spans="1:21" ht="19.5" hidden="1" thickBot="1" x14ac:dyDescent="0.25">
      <c r="A28" s="2309" t="s">
        <v>277</v>
      </c>
      <c r="B28" s="2310"/>
      <c r="C28" s="2310"/>
      <c r="D28" s="2310"/>
      <c r="E28" s="2310"/>
      <c r="F28" s="2310"/>
      <c r="G28" s="2310"/>
      <c r="H28" s="2310"/>
      <c r="I28" s="2310"/>
      <c r="J28" s="2310"/>
      <c r="K28" s="2310"/>
      <c r="L28" s="2310"/>
      <c r="M28" s="2310"/>
      <c r="N28" s="2310"/>
      <c r="O28" s="2310"/>
      <c r="P28" s="2310"/>
      <c r="Q28" s="2311"/>
      <c r="R28" s="21"/>
      <c r="S28" s="21"/>
      <c r="T28" s="21"/>
      <c r="U28" s="25"/>
    </row>
    <row r="29" spans="1:21" ht="19.5" thickBot="1" x14ac:dyDescent="0.25">
      <c r="A29" s="2312" t="s">
        <v>234</v>
      </c>
      <c r="B29" s="2313"/>
      <c r="C29" s="2313"/>
      <c r="D29" s="2313"/>
      <c r="E29" s="2313"/>
      <c r="F29" s="2313"/>
      <c r="G29" s="2313"/>
      <c r="H29" s="2313"/>
      <c r="I29" s="2313"/>
      <c r="J29" s="2313"/>
      <c r="K29" s="2313"/>
      <c r="L29" s="2313"/>
      <c r="M29" s="2313"/>
      <c r="N29" s="2383"/>
      <c r="O29" s="2383"/>
      <c r="P29" s="2383"/>
      <c r="Q29" s="2317"/>
      <c r="R29" s="21"/>
      <c r="S29" s="21"/>
      <c r="T29" s="21"/>
    </row>
    <row r="30" spans="1:21" ht="17.25" customHeight="1" x14ac:dyDescent="0.25">
      <c r="A30" s="951" t="s">
        <v>75</v>
      </c>
      <c r="B30" s="952" t="s">
        <v>51</v>
      </c>
      <c r="C30" s="167"/>
      <c r="D30" s="836">
        <v>2</v>
      </c>
      <c r="E30" s="876"/>
      <c r="F30" s="877"/>
      <c r="G30" s="953">
        <v>1</v>
      </c>
      <c r="H30" s="954">
        <f>G30*30</f>
        <v>30</v>
      </c>
      <c r="I30" s="955">
        <v>14</v>
      </c>
      <c r="J30" s="955">
        <v>10</v>
      </c>
      <c r="K30" s="955"/>
      <c r="L30" s="955">
        <v>4</v>
      </c>
      <c r="M30" s="956">
        <f>H30-I30</f>
        <v>16</v>
      </c>
      <c r="N30" s="964"/>
      <c r="O30" s="958"/>
      <c r="P30" s="846"/>
      <c r="Q30" s="964"/>
      <c r="R30" s="21"/>
      <c r="S30" s="21"/>
      <c r="T30" s="21"/>
    </row>
    <row r="31" spans="1:21" ht="18.75" customHeight="1" x14ac:dyDescent="0.2">
      <c r="A31" s="951" t="s">
        <v>52</v>
      </c>
      <c r="B31" s="960" t="s">
        <v>54</v>
      </c>
      <c r="C31" s="961"/>
      <c r="D31" s="837"/>
      <c r="E31" s="837"/>
      <c r="F31" s="962"/>
      <c r="G31" s="919">
        <f>G32+G33</f>
        <v>3</v>
      </c>
      <c r="H31" s="205">
        <f>H32+H33</f>
        <v>90</v>
      </c>
      <c r="I31" s="802">
        <f>I32+I33</f>
        <v>30</v>
      </c>
      <c r="J31" s="802">
        <f>J32+J33</f>
        <v>20</v>
      </c>
      <c r="K31" s="802"/>
      <c r="L31" s="802">
        <f>L32+L33</f>
        <v>10</v>
      </c>
      <c r="M31" s="963">
        <f>M32+M33</f>
        <v>60</v>
      </c>
      <c r="N31" s="836"/>
      <c r="O31" s="964"/>
      <c r="P31" s="1420"/>
      <c r="Q31" s="836"/>
      <c r="R31" s="21"/>
      <c r="S31" s="21"/>
      <c r="T31" s="21"/>
    </row>
    <row r="32" spans="1:21" ht="18.75" customHeight="1" x14ac:dyDescent="0.2">
      <c r="A32" s="951" t="s">
        <v>76</v>
      </c>
      <c r="B32" s="960" t="s">
        <v>55</v>
      </c>
      <c r="C32" s="883">
        <v>1</v>
      </c>
      <c r="D32" s="836"/>
      <c r="E32" s="836"/>
      <c r="F32" s="73"/>
      <c r="G32" s="967">
        <v>1.5</v>
      </c>
      <c r="H32" s="968">
        <f>G32*30</f>
        <v>45</v>
      </c>
      <c r="I32" s="880">
        <f>J32+K32+L32</f>
        <v>15</v>
      </c>
      <c r="J32" s="836">
        <v>15</v>
      </c>
      <c r="K32" s="836"/>
      <c r="L32" s="836"/>
      <c r="M32" s="969">
        <f>H32-I32</f>
        <v>30</v>
      </c>
      <c r="N32" s="836"/>
      <c r="O32" s="964"/>
      <c r="P32" s="1420"/>
      <c r="Q32" s="836"/>
      <c r="R32" s="21"/>
      <c r="S32" s="21"/>
      <c r="T32" s="21"/>
    </row>
    <row r="33" spans="1:20" ht="18.75" customHeight="1" x14ac:dyDescent="0.2">
      <c r="A33" s="951" t="s">
        <v>77</v>
      </c>
      <c r="B33" s="960" t="s">
        <v>56</v>
      </c>
      <c r="C33" s="883"/>
      <c r="D33" s="836">
        <v>1</v>
      </c>
      <c r="E33" s="836"/>
      <c r="F33" s="970"/>
      <c r="G33" s="878">
        <v>1.5</v>
      </c>
      <c r="H33" s="968">
        <f>G33*30</f>
        <v>45</v>
      </c>
      <c r="I33" s="880">
        <f>J33+K33+L33</f>
        <v>15</v>
      </c>
      <c r="J33" s="836">
        <v>5</v>
      </c>
      <c r="K33" s="836"/>
      <c r="L33" s="836">
        <v>10</v>
      </c>
      <c r="M33" s="969">
        <f>H33-I33</f>
        <v>30</v>
      </c>
      <c r="N33" s="836"/>
      <c r="O33" s="964"/>
      <c r="P33" s="1420"/>
      <c r="Q33" s="836"/>
      <c r="R33" s="21"/>
      <c r="S33" s="21"/>
      <c r="T33" s="21"/>
    </row>
    <row r="34" spans="1:20" ht="18.75" customHeight="1" x14ac:dyDescent="0.2">
      <c r="A34" s="1415"/>
      <c r="B34" s="1401" t="s">
        <v>335</v>
      </c>
      <c r="C34" s="836"/>
      <c r="D34" s="836"/>
      <c r="E34" s="836"/>
      <c r="F34" s="844"/>
      <c r="G34" s="1427"/>
      <c r="H34" s="836"/>
      <c r="I34" s="880"/>
      <c r="J34" s="836"/>
      <c r="K34" s="836"/>
      <c r="L34" s="836"/>
      <c r="M34" s="836"/>
      <c r="N34" s="836">
        <v>1</v>
      </c>
      <c r="O34" s="964"/>
      <c r="P34" s="1420"/>
      <c r="Q34" s="836"/>
      <c r="R34" s="21"/>
      <c r="S34" s="21"/>
      <c r="T34" s="21"/>
    </row>
    <row r="35" spans="1:20" ht="18.75" customHeight="1" thickBot="1" x14ac:dyDescent="0.25">
      <c r="A35" s="1415"/>
      <c r="B35" s="1401" t="s">
        <v>336</v>
      </c>
      <c r="C35" s="836"/>
      <c r="D35" s="836"/>
      <c r="E35" s="836"/>
      <c r="F35" s="844"/>
      <c r="G35" s="1427"/>
      <c r="H35" s="836"/>
      <c r="I35" s="880"/>
      <c r="J35" s="836"/>
      <c r="K35" s="836"/>
      <c r="L35" s="836"/>
      <c r="M35" s="836"/>
      <c r="N35" s="836">
        <v>1</v>
      </c>
      <c r="O35" s="964">
        <v>1</v>
      </c>
      <c r="P35" s="1420"/>
      <c r="Q35" s="836"/>
      <c r="R35" s="21"/>
      <c r="S35" s="21"/>
      <c r="T35" s="21"/>
    </row>
    <row r="36" spans="1:20" ht="19.5" thickBot="1" x14ac:dyDescent="0.25">
      <c r="A36" s="2304"/>
      <c r="B36" s="2384"/>
      <c r="C36" s="1421"/>
      <c r="D36" s="1422"/>
      <c r="E36" s="1422"/>
      <c r="F36" s="1423"/>
      <c r="G36" s="1424"/>
      <c r="H36" s="1416"/>
      <c r="I36" s="1425"/>
      <c r="J36" s="1425"/>
      <c r="K36" s="1425"/>
      <c r="L36" s="1425"/>
      <c r="M36" s="1426"/>
      <c r="N36" s="1416"/>
      <c r="O36" s="1417"/>
      <c r="P36" s="1418"/>
      <c r="Q36" s="1419"/>
      <c r="R36" s="21"/>
      <c r="S36" s="21"/>
      <c r="T36" s="21"/>
    </row>
    <row r="37" spans="1:20" s="119" customFormat="1" ht="39" customHeight="1" thickBot="1" x14ac:dyDescent="0.25">
      <c r="A37" s="2385" t="s">
        <v>283</v>
      </c>
      <c r="B37" s="2386"/>
      <c r="C37" s="1438"/>
      <c r="D37" s="1439"/>
      <c r="E37" s="1439"/>
      <c r="F37" s="1440"/>
      <c r="G37" s="1441"/>
      <c r="H37" s="1442"/>
      <c r="I37" s="1443"/>
      <c r="J37" s="1443"/>
      <c r="K37" s="1443"/>
      <c r="L37" s="1443"/>
      <c r="M37" s="1444"/>
      <c r="N37" s="1442"/>
      <c r="O37" s="1445"/>
      <c r="P37" s="1444"/>
      <c r="Q37" s="1446"/>
      <c r="R37" s="118"/>
      <c r="S37" s="118"/>
      <c r="T37" s="118"/>
    </row>
    <row r="38" spans="1:20" s="119" customFormat="1" ht="39" customHeight="1" thickBot="1" x14ac:dyDescent="0.25">
      <c r="A38" s="1447"/>
      <c r="B38" s="1448" t="s">
        <v>335</v>
      </c>
      <c r="C38" s="1449"/>
      <c r="D38" s="1450"/>
      <c r="E38" s="1450"/>
      <c r="F38" s="1451"/>
      <c r="G38" s="1441"/>
      <c r="H38" s="1442"/>
      <c r="I38" s="1443"/>
      <c r="J38" s="1443"/>
      <c r="K38" s="1443"/>
      <c r="L38" s="1443"/>
      <c r="M38" s="1444"/>
      <c r="N38" s="1442">
        <f t="shared" ref="N38:P39" si="0">N34+N18</f>
        <v>1</v>
      </c>
      <c r="O38" s="1442">
        <f t="shared" si="0"/>
        <v>0</v>
      </c>
      <c r="P38" s="1442">
        <f t="shared" si="0"/>
        <v>1</v>
      </c>
      <c r="Q38" s="1446"/>
      <c r="R38" s="118"/>
      <c r="S38" s="118"/>
      <c r="T38" s="118"/>
    </row>
    <row r="39" spans="1:20" s="119" customFormat="1" ht="39" customHeight="1" thickBot="1" x14ac:dyDescent="0.25">
      <c r="A39" s="1447"/>
      <c r="B39" s="1448" t="s">
        <v>336</v>
      </c>
      <c r="C39" s="1449"/>
      <c r="D39" s="1450"/>
      <c r="E39" s="1450"/>
      <c r="F39" s="1451"/>
      <c r="G39" s="1441"/>
      <c r="H39" s="1442"/>
      <c r="I39" s="1443"/>
      <c r="J39" s="1443"/>
      <c r="K39" s="1443"/>
      <c r="L39" s="1443"/>
      <c r="M39" s="1444"/>
      <c r="N39" s="1442">
        <f t="shared" si="0"/>
        <v>2</v>
      </c>
      <c r="O39" s="1442">
        <f t="shared" si="0"/>
        <v>1</v>
      </c>
      <c r="P39" s="1442">
        <f t="shared" si="0"/>
        <v>0</v>
      </c>
      <c r="Q39" s="1446"/>
      <c r="R39" s="118"/>
      <c r="S39" s="118"/>
      <c r="T39" s="118"/>
    </row>
    <row r="40" spans="1:20" s="119" customFormat="1" ht="39" customHeight="1" thickBot="1" x14ac:dyDescent="0.25">
      <c r="A40" s="2297" t="s">
        <v>284</v>
      </c>
      <c r="B40" s="2387"/>
      <c r="C40" s="986"/>
      <c r="D40" s="986"/>
      <c r="E40" s="986"/>
      <c r="F40" s="987"/>
      <c r="G40" s="1429"/>
      <c r="H40" s="1430"/>
      <c r="I40" s="1431"/>
      <c r="J40" s="1431"/>
      <c r="K40" s="1431"/>
      <c r="L40" s="1431"/>
      <c r="M40" s="1432"/>
      <c r="N40" s="1433"/>
      <c r="O40" s="1434"/>
      <c r="P40" s="1432"/>
      <c r="Q40" s="1435"/>
      <c r="R40" s="118"/>
      <c r="S40" s="118"/>
      <c r="T40" s="118"/>
    </row>
    <row r="41" spans="1:20" s="119" customFormat="1" ht="39" customHeight="1" thickBot="1" x14ac:dyDescent="0.25">
      <c r="A41" s="1428"/>
      <c r="B41" s="1401" t="s">
        <v>335</v>
      </c>
      <c r="C41" s="67"/>
      <c r="D41" s="67"/>
      <c r="E41" s="67"/>
      <c r="F41" s="67"/>
      <c r="G41" s="1436"/>
      <c r="H41" s="1437"/>
      <c r="I41" s="1437"/>
      <c r="J41" s="1437"/>
      <c r="K41" s="1437"/>
      <c r="L41" s="1437"/>
      <c r="M41" s="1437"/>
      <c r="N41" s="1436">
        <f t="shared" ref="N41:P42" si="1">N34+N24</f>
        <v>1</v>
      </c>
      <c r="O41" s="1436">
        <f t="shared" si="1"/>
        <v>0</v>
      </c>
      <c r="P41" s="1436">
        <f t="shared" si="1"/>
        <v>0</v>
      </c>
      <c r="Q41" s="1437"/>
      <c r="R41" s="118"/>
      <c r="S41" s="118"/>
      <c r="T41" s="118"/>
    </row>
    <row r="42" spans="1:20" s="119" customFormat="1" ht="39" customHeight="1" thickBot="1" x14ac:dyDescent="0.25">
      <c r="A42" s="1428"/>
      <c r="B42" s="1401" t="s">
        <v>336</v>
      </c>
      <c r="C42" s="67"/>
      <c r="D42" s="67"/>
      <c r="E42" s="67"/>
      <c r="F42" s="67"/>
      <c r="G42" s="1436"/>
      <c r="H42" s="1437"/>
      <c r="I42" s="1437"/>
      <c r="J42" s="1437"/>
      <c r="K42" s="1437"/>
      <c r="L42" s="1437"/>
      <c r="M42" s="1437"/>
      <c r="N42" s="1436">
        <f t="shared" si="1"/>
        <v>2</v>
      </c>
      <c r="O42" s="1436">
        <f t="shared" si="1"/>
        <v>2</v>
      </c>
      <c r="P42" s="1436">
        <f t="shared" si="1"/>
        <v>1</v>
      </c>
      <c r="Q42" s="1437"/>
      <c r="R42" s="118"/>
      <c r="S42" s="118"/>
      <c r="T42" s="118"/>
    </row>
    <row r="43" spans="1:20" ht="20.25" customHeight="1" thickBot="1" x14ac:dyDescent="0.25">
      <c r="A43" s="2277" t="s">
        <v>236</v>
      </c>
      <c r="B43" s="2299"/>
      <c r="C43" s="2299"/>
      <c r="D43" s="2299"/>
      <c r="E43" s="2299"/>
      <c r="F43" s="2299"/>
      <c r="G43" s="2299"/>
      <c r="H43" s="2299"/>
      <c r="I43" s="2299"/>
      <c r="J43" s="2299"/>
      <c r="K43" s="2299"/>
      <c r="L43" s="2299"/>
      <c r="M43" s="2299"/>
      <c r="N43" s="2299"/>
      <c r="O43" s="2299"/>
      <c r="P43" s="2299"/>
      <c r="Q43" s="2388"/>
      <c r="R43" s="21"/>
      <c r="S43" s="21"/>
      <c r="T43" s="21"/>
    </row>
    <row r="44" spans="1:20" ht="20.25" customHeight="1" thickBot="1" x14ac:dyDescent="0.25">
      <c r="A44" s="2301" t="s">
        <v>237</v>
      </c>
      <c r="B44" s="2302"/>
      <c r="C44" s="2302"/>
      <c r="D44" s="2302"/>
      <c r="E44" s="2302"/>
      <c r="F44" s="2302"/>
      <c r="G44" s="2302"/>
      <c r="H44" s="2302"/>
      <c r="I44" s="2302"/>
      <c r="J44" s="2302"/>
      <c r="K44" s="2302"/>
      <c r="L44" s="2302"/>
      <c r="M44" s="2302"/>
      <c r="N44" s="2302"/>
      <c r="O44" s="2302"/>
      <c r="P44" s="2302"/>
      <c r="Q44" s="2303"/>
      <c r="R44" s="21"/>
      <c r="S44" s="21"/>
      <c r="T44" s="21"/>
    </row>
    <row r="45" spans="1:20" ht="20.25" hidden="1" customHeight="1" thickBot="1" x14ac:dyDescent="0.25">
      <c r="A45" s="2249" t="s">
        <v>240</v>
      </c>
      <c r="B45" s="2253"/>
      <c r="C45" s="2253"/>
      <c r="D45" s="2253"/>
      <c r="E45" s="2253"/>
      <c r="F45" s="2253"/>
      <c r="G45" s="2253"/>
      <c r="H45" s="2253"/>
      <c r="I45" s="2253"/>
      <c r="J45" s="2253"/>
      <c r="K45" s="2253"/>
      <c r="L45" s="2253"/>
      <c r="M45" s="2253"/>
      <c r="N45" s="2253"/>
      <c r="O45" s="2253"/>
      <c r="P45" s="2253"/>
      <c r="Q45" s="2254"/>
      <c r="R45" s="21"/>
      <c r="S45" s="21"/>
      <c r="T45" s="21"/>
    </row>
    <row r="46" spans="1:20" ht="20.25" hidden="1" customHeight="1" x14ac:dyDescent="0.2">
      <c r="A46" s="820" t="s">
        <v>238</v>
      </c>
      <c r="B46" s="989" t="s">
        <v>115</v>
      </c>
      <c r="C46" s="990"/>
      <c r="D46" s="823">
        <v>1</v>
      </c>
      <c r="E46" s="991"/>
      <c r="F46" s="992"/>
      <c r="G46" s="993">
        <v>2</v>
      </c>
      <c r="H46" s="994">
        <f>G46*30</f>
        <v>60</v>
      </c>
      <c r="I46" s="995">
        <f>J46+K46+L46</f>
        <v>20</v>
      </c>
      <c r="J46" s="995">
        <v>14</v>
      </c>
      <c r="K46" s="995"/>
      <c r="L46" s="995">
        <v>6</v>
      </c>
      <c r="M46" s="996">
        <f>H46-I46</f>
        <v>40</v>
      </c>
      <c r="N46" s="997">
        <v>1.5</v>
      </c>
      <c r="O46" s="998"/>
      <c r="P46" s="999"/>
      <c r="Q46" s="1000"/>
      <c r="R46" s="21"/>
      <c r="S46" s="21"/>
      <c r="T46" s="21"/>
    </row>
    <row r="47" spans="1:20" ht="20.25" hidden="1" customHeight="1" thickBot="1" x14ac:dyDescent="0.25">
      <c r="A47" s="834" t="s">
        <v>239</v>
      </c>
      <c r="B47" s="1001" t="s">
        <v>53</v>
      </c>
      <c r="C47" s="1002">
        <v>3</v>
      </c>
      <c r="D47" s="930"/>
      <c r="E47" s="930"/>
      <c r="F47" s="850"/>
      <c r="G47" s="1003">
        <v>3</v>
      </c>
      <c r="H47" s="1004">
        <f>G47*30</f>
        <v>90</v>
      </c>
      <c r="I47" s="1005">
        <f>J47+K47+L47</f>
        <v>30</v>
      </c>
      <c r="J47" s="1005">
        <v>30</v>
      </c>
      <c r="K47" s="1005"/>
      <c r="L47" s="1005"/>
      <c r="M47" s="1006">
        <f>H47-I47</f>
        <v>60</v>
      </c>
      <c r="N47" s="1007"/>
      <c r="O47" s="1008"/>
      <c r="P47" s="1009">
        <v>3</v>
      </c>
      <c r="Q47" s="1010"/>
      <c r="R47" s="21"/>
      <c r="S47" s="21"/>
      <c r="T47" s="21"/>
    </row>
    <row r="48" spans="1:20" ht="20.25" hidden="1" customHeight="1" thickBot="1" x14ac:dyDescent="0.25">
      <c r="A48" s="2304" t="s">
        <v>285</v>
      </c>
      <c r="B48" s="2305"/>
      <c r="C48" s="1011"/>
      <c r="D48" s="1012"/>
      <c r="E48" s="1012"/>
      <c r="F48" s="1013"/>
      <c r="G48" s="818">
        <f t="shared" ref="G48:M48" si="2">G46+G47</f>
        <v>5</v>
      </c>
      <c r="H48" s="1014">
        <f t="shared" si="2"/>
        <v>150</v>
      </c>
      <c r="I48" s="1015">
        <f t="shared" si="2"/>
        <v>50</v>
      </c>
      <c r="J48" s="1015">
        <f t="shared" si="2"/>
        <v>44</v>
      </c>
      <c r="K48" s="1015">
        <f t="shared" si="2"/>
        <v>0</v>
      </c>
      <c r="L48" s="1015">
        <f t="shared" si="2"/>
        <v>6</v>
      </c>
      <c r="M48" s="1015">
        <f t="shared" si="2"/>
        <v>100</v>
      </c>
      <c r="N48" s="1016">
        <f>SUM(N46:N47)</f>
        <v>1.5</v>
      </c>
      <c r="O48" s="1017"/>
      <c r="P48" s="1018">
        <f>SUM(P46:P47)</f>
        <v>3</v>
      </c>
      <c r="Q48" s="1019"/>
      <c r="R48" s="21"/>
      <c r="S48" s="21"/>
      <c r="T48" s="21"/>
    </row>
    <row r="49" spans="1:20" ht="20.25" hidden="1" customHeight="1" thickBot="1" x14ac:dyDescent="0.25">
      <c r="A49" s="1020"/>
      <c r="B49" s="2287" t="s">
        <v>301</v>
      </c>
      <c r="C49" s="2287"/>
      <c r="D49" s="2287"/>
      <c r="E49" s="2287"/>
      <c r="F49" s="2287"/>
      <c r="G49" s="2287"/>
      <c r="H49" s="2287"/>
      <c r="I49" s="2287"/>
      <c r="J49" s="2287"/>
      <c r="K49" s="2287"/>
      <c r="L49" s="2287"/>
      <c r="M49" s="2287"/>
      <c r="N49" s="2287"/>
      <c r="O49" s="2287"/>
      <c r="P49" s="2287"/>
      <c r="Q49" s="2287"/>
      <c r="R49" s="2287"/>
      <c r="S49" s="21"/>
      <c r="T49" s="21"/>
    </row>
    <row r="50" spans="1:20" s="817" customFormat="1" ht="30.75" hidden="1" customHeight="1" x14ac:dyDescent="0.2">
      <c r="A50" s="820" t="s">
        <v>302</v>
      </c>
      <c r="B50" s="821" t="s">
        <v>303</v>
      </c>
      <c r="C50" s="822"/>
      <c r="D50" s="823">
        <v>1</v>
      </c>
      <c r="E50" s="823"/>
      <c r="F50" s="824"/>
      <c r="G50" s="825">
        <v>3</v>
      </c>
      <c r="H50" s="826">
        <f>G50*30</f>
        <v>90</v>
      </c>
      <c r="I50" s="827">
        <v>30</v>
      </c>
      <c r="J50" s="827">
        <v>20</v>
      </c>
      <c r="K50" s="827"/>
      <c r="L50" s="827">
        <v>10</v>
      </c>
      <c r="M50" s="828">
        <v>60</v>
      </c>
      <c r="N50" s="829">
        <v>2</v>
      </c>
      <c r="O50" s="830"/>
      <c r="P50" s="831"/>
      <c r="Q50" s="832"/>
      <c r="R50" s="833"/>
      <c r="S50" s="833"/>
      <c r="T50" s="833"/>
    </row>
    <row r="51" spans="1:20" s="817" customFormat="1" ht="34.5" hidden="1" customHeight="1" thickBot="1" x14ac:dyDescent="0.25">
      <c r="A51" s="834" t="s">
        <v>304</v>
      </c>
      <c r="B51" s="801" t="s">
        <v>305</v>
      </c>
      <c r="C51" s="846"/>
      <c r="D51" s="846">
        <v>1</v>
      </c>
      <c r="E51" s="846"/>
      <c r="F51" s="846"/>
      <c r="G51" s="835">
        <v>3</v>
      </c>
      <c r="H51" s="163">
        <f>G51*30</f>
        <v>90</v>
      </c>
      <c r="I51" s="163">
        <v>30</v>
      </c>
      <c r="J51" s="163">
        <v>20</v>
      </c>
      <c r="K51" s="163"/>
      <c r="L51" s="163">
        <v>10</v>
      </c>
      <c r="M51" s="163">
        <v>60</v>
      </c>
      <c r="N51" s="836">
        <v>2</v>
      </c>
      <c r="O51" s="75"/>
      <c r="P51" s="837"/>
      <c r="Q51" s="802"/>
      <c r="R51" s="833"/>
      <c r="S51" s="833"/>
      <c r="T51" s="833"/>
    </row>
    <row r="52" spans="1:20" s="817" customFormat="1" ht="20.25" hidden="1" customHeight="1" x14ac:dyDescent="0.2">
      <c r="A52" s="2288" t="s">
        <v>306</v>
      </c>
      <c r="B52" s="2289"/>
      <c r="C52" s="838"/>
      <c r="D52" s="838"/>
      <c r="E52" s="838"/>
      <c r="F52" s="838"/>
      <c r="G52" s="839">
        <f>G50+G51</f>
        <v>6</v>
      </c>
      <c r="H52" s="75">
        <f t="shared" ref="H52:Q52" si="3">H50+H51</f>
        <v>180</v>
      </c>
      <c r="I52" s="75">
        <f t="shared" si="3"/>
        <v>60</v>
      </c>
      <c r="J52" s="75">
        <f t="shared" si="3"/>
        <v>40</v>
      </c>
      <c r="K52" s="75">
        <f t="shared" si="3"/>
        <v>0</v>
      </c>
      <c r="L52" s="75">
        <f t="shared" si="3"/>
        <v>20</v>
      </c>
      <c r="M52" s="75">
        <f t="shared" si="3"/>
        <v>120</v>
      </c>
      <c r="N52" s="839">
        <f t="shared" si="3"/>
        <v>4</v>
      </c>
      <c r="O52" s="839">
        <f t="shared" si="3"/>
        <v>0</v>
      </c>
      <c r="P52" s="839">
        <f t="shared" si="3"/>
        <v>0</v>
      </c>
      <c r="Q52" s="839">
        <f t="shared" si="3"/>
        <v>0</v>
      </c>
      <c r="R52" s="833"/>
      <c r="S52" s="833"/>
      <c r="T52" s="833"/>
    </row>
    <row r="53" spans="1:20" ht="20.25" customHeight="1" thickBot="1" x14ac:dyDescent="0.25">
      <c r="A53" s="2290" t="s">
        <v>307</v>
      </c>
      <c r="B53" s="2291"/>
      <c r="C53" s="2291"/>
      <c r="D53" s="2291"/>
      <c r="E53" s="2291"/>
      <c r="F53" s="2291"/>
      <c r="G53" s="2291"/>
      <c r="H53" s="2291"/>
      <c r="I53" s="2291"/>
      <c r="J53" s="2291"/>
      <c r="K53" s="2291"/>
      <c r="L53" s="2291"/>
      <c r="M53" s="2291"/>
      <c r="N53" s="2291"/>
      <c r="O53" s="2291"/>
      <c r="P53" s="2291"/>
      <c r="Q53" s="2291"/>
      <c r="R53" s="21"/>
      <c r="S53" s="21"/>
      <c r="T53" s="21"/>
    </row>
    <row r="54" spans="1:20" ht="20.25" customHeight="1" x14ac:dyDescent="0.2">
      <c r="A54" s="1021" t="s">
        <v>302</v>
      </c>
      <c r="B54" s="1022" t="s">
        <v>303</v>
      </c>
      <c r="C54" s="1023"/>
      <c r="D54" s="1024">
        <v>1</v>
      </c>
      <c r="E54" s="1024"/>
      <c r="F54" s="1025"/>
      <c r="G54" s="1026">
        <v>2</v>
      </c>
      <c r="H54" s="1027">
        <f>G54*30</f>
        <v>60</v>
      </c>
      <c r="I54" s="1028">
        <v>20</v>
      </c>
      <c r="J54" s="1028">
        <v>14</v>
      </c>
      <c r="K54" s="1028"/>
      <c r="L54" s="1028">
        <v>6</v>
      </c>
      <c r="M54" s="163">
        <v>60</v>
      </c>
      <c r="N54" s="836">
        <v>1.5</v>
      </c>
      <c r="O54" s="75"/>
      <c r="P54" s="837"/>
      <c r="Q54" s="802"/>
      <c r="R54" s="21"/>
      <c r="S54" s="21"/>
      <c r="T54" s="21"/>
    </row>
    <row r="55" spans="1:20" ht="20.25" customHeight="1" x14ac:dyDescent="0.2">
      <c r="A55" s="1021"/>
      <c r="B55" s="1455" t="s">
        <v>335</v>
      </c>
      <c r="C55" s="1378"/>
      <c r="D55" s="823"/>
      <c r="E55" s="823"/>
      <c r="F55" s="1452"/>
      <c r="G55" s="1453"/>
      <c r="H55" s="1454"/>
      <c r="I55" s="827"/>
      <c r="J55" s="827"/>
      <c r="K55" s="827"/>
      <c r="L55" s="827"/>
      <c r="M55" s="163"/>
      <c r="N55" s="837">
        <v>0</v>
      </c>
      <c r="O55" s="75">
        <v>0</v>
      </c>
      <c r="P55" s="837">
        <v>0</v>
      </c>
      <c r="Q55" s="802"/>
      <c r="R55" s="21"/>
      <c r="S55" s="21"/>
      <c r="T55" s="21"/>
    </row>
    <row r="56" spans="1:20" ht="20.25" customHeight="1" x14ac:dyDescent="0.2">
      <c r="A56" s="2292" t="s">
        <v>336</v>
      </c>
      <c r="B56" s="2293"/>
      <c r="C56" s="838"/>
      <c r="D56" s="838"/>
      <c r="E56" s="838"/>
      <c r="F56" s="838"/>
      <c r="G56" s="839"/>
      <c r="H56" s="839"/>
      <c r="I56" s="839"/>
      <c r="J56" s="839"/>
      <c r="K56" s="839"/>
      <c r="L56" s="839"/>
      <c r="M56" s="839"/>
      <c r="N56" s="839">
        <v>1</v>
      </c>
      <c r="O56" s="839"/>
      <c r="P56" s="839"/>
      <c r="Q56" s="839"/>
      <c r="R56" s="21"/>
      <c r="S56" s="21"/>
      <c r="T56" s="21"/>
    </row>
    <row r="57" spans="1:20" ht="21" customHeight="1" thickBot="1" x14ac:dyDescent="0.25">
      <c r="A57" s="2294" t="s">
        <v>64</v>
      </c>
      <c r="B57" s="2295"/>
      <c r="C57" s="2295"/>
      <c r="D57" s="2295"/>
      <c r="E57" s="2295"/>
      <c r="F57" s="2295"/>
      <c r="G57" s="2295"/>
      <c r="H57" s="2295"/>
      <c r="I57" s="2295"/>
      <c r="J57" s="2295"/>
      <c r="K57" s="2295"/>
      <c r="L57" s="2295"/>
      <c r="M57" s="2295"/>
      <c r="N57" s="2295"/>
      <c r="O57" s="2295"/>
      <c r="P57" s="2295"/>
      <c r="Q57" s="2296"/>
      <c r="R57" s="27"/>
      <c r="S57" s="20"/>
      <c r="T57" s="20"/>
    </row>
    <row r="58" spans="1:20" ht="21" hidden="1" customHeight="1" thickBot="1" x14ac:dyDescent="0.25">
      <c r="A58" s="2249" t="s">
        <v>299</v>
      </c>
      <c r="B58" s="2253"/>
      <c r="C58" s="2253"/>
      <c r="D58" s="2253"/>
      <c r="E58" s="2253"/>
      <c r="F58" s="2253"/>
      <c r="G58" s="2253"/>
      <c r="H58" s="2253"/>
      <c r="I58" s="2253"/>
      <c r="J58" s="2253"/>
      <c r="K58" s="2253"/>
      <c r="L58" s="2253"/>
      <c r="M58" s="2253"/>
      <c r="N58" s="2253"/>
      <c r="O58" s="2253"/>
      <c r="P58" s="2253"/>
      <c r="Q58" s="2254"/>
      <c r="R58" s="27"/>
      <c r="S58" s="20"/>
      <c r="T58" s="20"/>
    </row>
    <row r="59" spans="1:20" ht="21" hidden="1" customHeight="1" thickBot="1" x14ac:dyDescent="0.25">
      <c r="A59" s="2280" t="s">
        <v>241</v>
      </c>
      <c r="B59" s="2281"/>
      <c r="C59" s="2281"/>
      <c r="D59" s="2281"/>
      <c r="E59" s="2281"/>
      <c r="F59" s="2281"/>
      <c r="G59" s="2281"/>
      <c r="H59" s="2281"/>
      <c r="I59" s="2281"/>
      <c r="J59" s="2281"/>
      <c r="K59" s="2281"/>
      <c r="L59" s="2281"/>
      <c r="M59" s="2281"/>
      <c r="N59" s="2281"/>
      <c r="O59" s="2281"/>
      <c r="P59" s="2281"/>
      <c r="Q59" s="2282"/>
      <c r="R59" s="28"/>
      <c r="S59" s="28"/>
      <c r="T59" s="28"/>
    </row>
    <row r="60" spans="1:20" ht="32.25" hidden="1" customHeight="1" x14ac:dyDescent="0.2">
      <c r="A60" s="1033" t="s">
        <v>93</v>
      </c>
      <c r="B60" s="1034" t="s">
        <v>242</v>
      </c>
      <c r="C60" s="1035"/>
      <c r="D60" s="1036"/>
      <c r="E60" s="1036"/>
      <c r="F60" s="1037"/>
      <c r="G60" s="1038">
        <f>G61+G64</f>
        <v>9</v>
      </c>
      <c r="H60" s="1039">
        <f t="shared" ref="H60:M60" si="4">H61+H64</f>
        <v>270</v>
      </c>
      <c r="I60" s="1040">
        <f t="shared" si="4"/>
        <v>110</v>
      </c>
      <c r="J60" s="1040">
        <f t="shared" si="4"/>
        <v>55</v>
      </c>
      <c r="K60" s="1040">
        <f t="shared" si="4"/>
        <v>55</v>
      </c>
      <c r="L60" s="1040"/>
      <c r="M60" s="1041">
        <f t="shared" si="4"/>
        <v>160</v>
      </c>
      <c r="N60" s="870"/>
      <c r="O60" s="207"/>
      <c r="P60" s="872"/>
      <c r="Q60" s="1042"/>
      <c r="R60" s="28"/>
      <c r="S60" s="28"/>
      <c r="T60" s="28"/>
    </row>
    <row r="61" spans="1:20" ht="18.75" hidden="1" customHeight="1" x14ac:dyDescent="0.2">
      <c r="A61" s="1043" t="s">
        <v>121</v>
      </c>
      <c r="B61" s="1044" t="s">
        <v>243</v>
      </c>
      <c r="C61" s="1045"/>
      <c r="D61" s="1046"/>
      <c r="E61" s="1046"/>
      <c r="F61" s="1047"/>
      <c r="G61" s="388">
        <f>G62+G63</f>
        <v>5</v>
      </c>
      <c r="H61" s="209">
        <f t="shared" ref="H61:M61" si="5">H62+H63</f>
        <v>150</v>
      </c>
      <c r="I61" s="75">
        <f t="shared" si="5"/>
        <v>56</v>
      </c>
      <c r="J61" s="75">
        <f t="shared" si="5"/>
        <v>28</v>
      </c>
      <c r="K61" s="75">
        <f t="shared" si="5"/>
        <v>28</v>
      </c>
      <c r="L61" s="75"/>
      <c r="M61" s="210">
        <f t="shared" si="5"/>
        <v>94</v>
      </c>
      <c r="N61" s="1048"/>
      <c r="O61" s="1046"/>
      <c r="P61" s="1049"/>
      <c r="Q61" s="1050"/>
      <c r="R61" s="28"/>
      <c r="S61" s="28"/>
      <c r="T61" s="28"/>
    </row>
    <row r="62" spans="1:20" ht="19.5" hidden="1" customHeight="1" x14ac:dyDescent="0.2">
      <c r="A62" s="1043" t="s">
        <v>244</v>
      </c>
      <c r="B62" s="1044" t="s">
        <v>243</v>
      </c>
      <c r="C62" s="1045"/>
      <c r="D62" s="1046"/>
      <c r="E62" s="1046"/>
      <c r="F62" s="1047"/>
      <c r="G62" s="1051">
        <v>3</v>
      </c>
      <c r="H62" s="1052">
        <f>G62*30</f>
        <v>90</v>
      </c>
      <c r="I62" s="163">
        <f>J62+K62+L62</f>
        <v>36</v>
      </c>
      <c r="J62" s="836">
        <v>18</v>
      </c>
      <c r="K62" s="836">
        <v>18</v>
      </c>
      <c r="L62" s="163"/>
      <c r="M62" s="70">
        <f>H62-I62</f>
        <v>54</v>
      </c>
      <c r="N62" s="1048"/>
      <c r="O62" s="836">
        <v>4</v>
      </c>
      <c r="P62" s="1053"/>
      <c r="Q62" s="1050"/>
      <c r="R62" s="28"/>
      <c r="S62" s="28"/>
      <c r="T62" s="28"/>
    </row>
    <row r="63" spans="1:20" ht="21" hidden="1" customHeight="1" x14ac:dyDescent="0.2">
      <c r="A63" s="1043" t="s">
        <v>245</v>
      </c>
      <c r="B63" s="1044" t="s">
        <v>243</v>
      </c>
      <c r="C63" s="968">
        <v>3</v>
      </c>
      <c r="D63" s="1046"/>
      <c r="E63" s="1046"/>
      <c r="F63" s="1047"/>
      <c r="G63" s="1051">
        <v>2</v>
      </c>
      <c r="H63" s="1052">
        <f>G63*30</f>
        <v>60</v>
      </c>
      <c r="I63" s="163">
        <f>J63+K63+L63</f>
        <v>20</v>
      </c>
      <c r="J63" s="836">
        <v>10</v>
      </c>
      <c r="K63" s="836">
        <v>10</v>
      </c>
      <c r="L63" s="163"/>
      <c r="M63" s="70">
        <f>H63-I63</f>
        <v>40</v>
      </c>
      <c r="N63" s="1048"/>
      <c r="O63" s="876"/>
      <c r="P63" s="882">
        <v>2</v>
      </c>
      <c r="Q63" s="1050"/>
      <c r="R63" s="28"/>
      <c r="S63" s="28"/>
      <c r="T63" s="28"/>
    </row>
    <row r="64" spans="1:20" ht="33.75" hidden="1" customHeight="1" x14ac:dyDescent="0.2">
      <c r="A64" s="1043" t="s">
        <v>122</v>
      </c>
      <c r="B64" s="1054" t="s">
        <v>88</v>
      </c>
      <c r="C64" s="1055"/>
      <c r="D64" s="1056"/>
      <c r="E64" s="1057"/>
      <c r="F64" s="73"/>
      <c r="G64" s="351">
        <f t="shared" ref="G64:M64" si="6">G65+G66</f>
        <v>4</v>
      </c>
      <c r="H64" s="1058">
        <f t="shared" si="6"/>
        <v>120</v>
      </c>
      <c r="I64" s="75">
        <f t="shared" si="6"/>
        <v>54</v>
      </c>
      <c r="J64" s="75">
        <f t="shared" si="6"/>
        <v>27</v>
      </c>
      <c r="K64" s="75">
        <f t="shared" si="6"/>
        <v>27</v>
      </c>
      <c r="L64" s="75"/>
      <c r="M64" s="210">
        <f t="shared" si="6"/>
        <v>66</v>
      </c>
      <c r="N64" s="883"/>
      <c r="O64" s="836"/>
      <c r="P64" s="882"/>
      <c r="Q64" s="1059"/>
      <c r="R64" s="28"/>
      <c r="S64" s="28"/>
      <c r="T64" s="28"/>
    </row>
    <row r="65" spans="1:20" ht="34.5" hidden="1" customHeight="1" x14ac:dyDescent="0.2">
      <c r="A65" s="1043" t="s">
        <v>246</v>
      </c>
      <c r="B65" s="1054" t="s">
        <v>88</v>
      </c>
      <c r="C65" s="1055"/>
      <c r="D65" s="1056"/>
      <c r="E65" s="1057"/>
      <c r="F65" s="73"/>
      <c r="G65" s="1369">
        <v>2</v>
      </c>
      <c r="H65" s="1052">
        <f>G65*30</f>
        <v>60</v>
      </c>
      <c r="I65" s="163">
        <f>J65+K65+L65</f>
        <v>27</v>
      </c>
      <c r="J65" s="163">
        <v>18</v>
      </c>
      <c r="K65" s="163">
        <v>9</v>
      </c>
      <c r="L65" s="163"/>
      <c r="M65" s="70">
        <f>H65-I65</f>
        <v>33</v>
      </c>
      <c r="N65" s="883"/>
      <c r="O65" s="836">
        <v>3</v>
      </c>
      <c r="P65" s="882"/>
      <c r="Q65" s="1059"/>
      <c r="R65" s="28"/>
      <c r="S65" s="28"/>
      <c r="T65" s="28"/>
    </row>
    <row r="66" spans="1:20" ht="34.5" hidden="1" customHeight="1" x14ac:dyDescent="0.2">
      <c r="A66" s="1043" t="s">
        <v>247</v>
      </c>
      <c r="B66" s="1054" t="s">
        <v>88</v>
      </c>
      <c r="C66" s="1055"/>
      <c r="D66" s="1056">
        <v>3</v>
      </c>
      <c r="E66" s="1057"/>
      <c r="F66" s="73"/>
      <c r="G66" s="1369">
        <v>2</v>
      </c>
      <c r="H66" s="1052">
        <f>G66*30</f>
        <v>60</v>
      </c>
      <c r="I66" s="163">
        <f>J66+K66+L66</f>
        <v>27</v>
      </c>
      <c r="J66" s="163">
        <v>9</v>
      </c>
      <c r="K66" s="163">
        <v>18</v>
      </c>
      <c r="L66" s="163"/>
      <c r="M66" s="70">
        <f>H66-I66</f>
        <v>33</v>
      </c>
      <c r="N66" s="883"/>
      <c r="O66" s="836"/>
      <c r="P66" s="882">
        <v>3</v>
      </c>
      <c r="Q66" s="1061"/>
      <c r="R66" s="28"/>
      <c r="S66" s="28"/>
      <c r="T66" s="28"/>
    </row>
    <row r="67" spans="1:20" ht="20.25" hidden="1" customHeight="1" x14ac:dyDescent="0.2">
      <c r="A67" s="1062" t="s">
        <v>94</v>
      </c>
      <c r="B67" s="1063" t="s">
        <v>89</v>
      </c>
      <c r="C67" s="1064">
        <v>3</v>
      </c>
      <c r="D67" s="1065"/>
      <c r="E67" s="1065"/>
      <c r="F67" s="1066"/>
      <c r="G67" s="1067">
        <v>5</v>
      </c>
      <c r="H67" s="1058">
        <f>G67*30</f>
        <v>150</v>
      </c>
      <c r="I67" s="75">
        <f>J67+K67+L67</f>
        <v>50</v>
      </c>
      <c r="J67" s="75">
        <v>30</v>
      </c>
      <c r="K67" s="75">
        <v>20</v>
      </c>
      <c r="L67" s="75"/>
      <c r="M67" s="210">
        <f>H67-I67</f>
        <v>100</v>
      </c>
      <c r="N67" s="1064"/>
      <c r="O67" s="1065"/>
      <c r="P67" s="1066">
        <v>5</v>
      </c>
      <c r="Q67" s="1068"/>
      <c r="R67" s="28"/>
      <c r="S67" s="28"/>
      <c r="T67" s="28"/>
    </row>
    <row r="68" spans="1:20" ht="21.75" hidden="1" customHeight="1" x14ac:dyDescent="0.2">
      <c r="A68" s="1043" t="s">
        <v>95</v>
      </c>
      <c r="B68" s="1069" t="s">
        <v>84</v>
      </c>
      <c r="C68" s="1055"/>
      <c r="D68" s="846"/>
      <c r="E68" s="846"/>
      <c r="F68" s="1070"/>
      <c r="G68" s="1370">
        <f t="shared" ref="G68:M68" si="7">G69+G70</f>
        <v>6.5</v>
      </c>
      <c r="H68" s="1058">
        <f t="shared" si="7"/>
        <v>195</v>
      </c>
      <c r="I68" s="75">
        <f t="shared" si="7"/>
        <v>78</v>
      </c>
      <c r="J68" s="75">
        <f t="shared" si="7"/>
        <v>30</v>
      </c>
      <c r="K68" s="75">
        <f t="shared" si="7"/>
        <v>15</v>
      </c>
      <c r="L68" s="75">
        <f t="shared" si="7"/>
        <v>33</v>
      </c>
      <c r="M68" s="210">
        <f t="shared" si="7"/>
        <v>117</v>
      </c>
      <c r="N68" s="162"/>
      <c r="O68" s="163"/>
      <c r="P68" s="847"/>
      <c r="Q68" s="1059"/>
      <c r="R68" s="28"/>
      <c r="S68" s="28"/>
      <c r="T68" s="28"/>
    </row>
    <row r="69" spans="1:20" ht="20.25" hidden="1" customHeight="1" x14ac:dyDescent="0.2">
      <c r="A69" s="1043" t="s">
        <v>96</v>
      </c>
      <c r="B69" s="1069" t="s">
        <v>84</v>
      </c>
      <c r="C69" s="1055">
        <v>1</v>
      </c>
      <c r="D69" s="1057"/>
      <c r="E69" s="1057"/>
      <c r="F69" s="73"/>
      <c r="G69" s="1369">
        <v>5</v>
      </c>
      <c r="H69" s="1052">
        <f>G69*30</f>
        <v>150</v>
      </c>
      <c r="I69" s="163">
        <f>J69+K69+L69</f>
        <v>60</v>
      </c>
      <c r="J69" s="1071">
        <v>30</v>
      </c>
      <c r="K69" s="1071">
        <v>15</v>
      </c>
      <c r="L69" s="1071">
        <v>15</v>
      </c>
      <c r="M69" s="70">
        <f>H69-I69</f>
        <v>90</v>
      </c>
      <c r="N69" s="883">
        <v>4</v>
      </c>
      <c r="O69" s="163"/>
      <c r="P69" s="882"/>
      <c r="Q69" s="1059"/>
      <c r="R69" s="28"/>
      <c r="S69" s="28"/>
      <c r="T69" s="28"/>
    </row>
    <row r="70" spans="1:20" ht="21.75" hidden="1" customHeight="1" thickBot="1" x14ac:dyDescent="0.25">
      <c r="A70" s="1043" t="s">
        <v>97</v>
      </c>
      <c r="B70" s="1069" t="s">
        <v>85</v>
      </c>
      <c r="C70" s="1055"/>
      <c r="D70" s="1057"/>
      <c r="E70" s="1057"/>
      <c r="F70" s="73">
        <v>2</v>
      </c>
      <c r="G70" s="1060">
        <v>1.5</v>
      </c>
      <c r="H70" s="1072">
        <f>G70*30</f>
        <v>45</v>
      </c>
      <c r="I70" s="1008">
        <f>J70+K70+L70</f>
        <v>18</v>
      </c>
      <c r="J70" s="1073"/>
      <c r="K70" s="1073"/>
      <c r="L70" s="1073">
        <v>18</v>
      </c>
      <c r="M70" s="1009">
        <f>H70-I70</f>
        <v>27</v>
      </c>
      <c r="N70" s="883"/>
      <c r="O70" s="163">
        <v>2</v>
      </c>
      <c r="P70" s="882"/>
      <c r="Q70" s="1059"/>
      <c r="R70" s="28"/>
      <c r="S70" s="28"/>
      <c r="T70" s="28"/>
    </row>
    <row r="71" spans="1:20" ht="16.5" hidden="1" thickBot="1" x14ac:dyDescent="0.25">
      <c r="A71" s="2283" t="s">
        <v>123</v>
      </c>
      <c r="B71" s="2284"/>
      <c r="C71" s="1074"/>
      <c r="D71" s="1075"/>
      <c r="E71" s="1076"/>
      <c r="F71" s="1077"/>
      <c r="G71" s="1078">
        <f>G60+G67+G68</f>
        <v>20.5</v>
      </c>
      <c r="H71" s="1079">
        <f t="shared" ref="H71:M71" si="8">H60+H67+H68</f>
        <v>615</v>
      </c>
      <c r="I71" s="1080">
        <f t="shared" si="8"/>
        <v>238</v>
      </c>
      <c r="J71" s="1080">
        <f t="shared" si="8"/>
        <v>115</v>
      </c>
      <c r="K71" s="1080">
        <f t="shared" si="8"/>
        <v>90</v>
      </c>
      <c r="L71" s="1080">
        <f t="shared" si="8"/>
        <v>33</v>
      </c>
      <c r="M71" s="1081">
        <f t="shared" si="8"/>
        <v>377</v>
      </c>
      <c r="N71" s="905">
        <f>SUM(N60:N70)</f>
        <v>4</v>
      </c>
      <c r="O71" s="1082">
        <f>SUM(O60:O70)</f>
        <v>9</v>
      </c>
      <c r="P71" s="907">
        <f>SUM(P60:P70)</f>
        <v>10</v>
      </c>
      <c r="Q71" s="1083"/>
      <c r="R71" s="28"/>
      <c r="S71" s="28"/>
      <c r="T71" s="28"/>
    </row>
    <row r="72" spans="1:20" ht="16.5" hidden="1" customHeight="1" thickBot="1" x14ac:dyDescent="0.25">
      <c r="A72" s="2240" t="s">
        <v>278</v>
      </c>
      <c r="B72" s="2241"/>
      <c r="C72" s="2241"/>
      <c r="D72" s="2241"/>
      <c r="E72" s="2241"/>
      <c r="F72" s="2241"/>
      <c r="G72" s="2241"/>
      <c r="H72" s="2241"/>
      <c r="I72" s="2241"/>
      <c r="J72" s="2241"/>
      <c r="K72" s="2241"/>
      <c r="L72" s="2241"/>
      <c r="M72" s="2241"/>
      <c r="N72" s="2241"/>
      <c r="O72" s="2241"/>
      <c r="P72" s="2241"/>
      <c r="Q72" s="2242"/>
      <c r="R72" s="28"/>
      <c r="S72" s="28"/>
      <c r="T72" s="28"/>
    </row>
    <row r="73" spans="1:20" ht="17.25" hidden="1" customHeight="1" x14ac:dyDescent="0.2">
      <c r="A73" s="1043" t="s">
        <v>98</v>
      </c>
      <c r="B73" s="1069" t="s">
        <v>91</v>
      </c>
      <c r="C73" s="1084"/>
      <c r="D73" s="1056"/>
      <c r="E73" s="1056"/>
      <c r="F73" s="1070"/>
      <c r="G73" s="919">
        <f>G74+G75</f>
        <v>7.5</v>
      </c>
      <c r="H73" s="1058">
        <f t="shared" ref="H73:M73" si="9">H74+H75</f>
        <v>225</v>
      </c>
      <c r="I73" s="74">
        <f t="shared" si="9"/>
        <v>75</v>
      </c>
      <c r="J73" s="74">
        <f t="shared" si="9"/>
        <v>30</v>
      </c>
      <c r="K73" s="74">
        <f t="shared" si="9"/>
        <v>30</v>
      </c>
      <c r="L73" s="74">
        <f t="shared" si="9"/>
        <v>15</v>
      </c>
      <c r="M73" s="1085">
        <f t="shared" si="9"/>
        <v>150</v>
      </c>
      <c r="N73" s="1086"/>
      <c r="O73" s="163"/>
      <c r="P73" s="882"/>
      <c r="Q73" s="1087"/>
      <c r="R73" s="28"/>
      <c r="S73" s="28"/>
      <c r="T73" s="28"/>
    </row>
    <row r="74" spans="1:20" ht="16.5" hidden="1" customHeight="1" x14ac:dyDescent="0.2">
      <c r="A74" s="1043" t="s">
        <v>255</v>
      </c>
      <c r="B74" s="1069" t="s">
        <v>91</v>
      </c>
      <c r="C74" s="1055">
        <v>1</v>
      </c>
      <c r="D74" s="1056"/>
      <c r="E74" s="1056"/>
      <c r="F74" s="73"/>
      <c r="G74" s="967">
        <v>6</v>
      </c>
      <c r="H74" s="1052">
        <f>G74*30</f>
        <v>180</v>
      </c>
      <c r="I74" s="168">
        <f>J74+K74+L74</f>
        <v>60</v>
      </c>
      <c r="J74" s="1071">
        <v>30</v>
      </c>
      <c r="K74" s="1056">
        <v>30</v>
      </c>
      <c r="L74" s="1056"/>
      <c r="M74" s="70">
        <f>H74-I74</f>
        <v>120</v>
      </c>
      <c r="N74" s="883">
        <v>4</v>
      </c>
      <c r="O74" s="836"/>
      <c r="P74" s="882"/>
      <c r="Q74" s="1087"/>
      <c r="R74" s="28"/>
      <c r="S74" s="28"/>
      <c r="T74" s="28"/>
    </row>
    <row r="75" spans="1:20" ht="33" hidden="1" customHeight="1" x14ac:dyDescent="0.2">
      <c r="A75" s="1088" t="s">
        <v>256</v>
      </c>
      <c r="B75" s="1089" t="s">
        <v>92</v>
      </c>
      <c r="C75" s="1090"/>
      <c r="D75" s="1091"/>
      <c r="E75" s="1091">
        <v>1</v>
      </c>
      <c r="F75" s="1092"/>
      <c r="G75" s="1093">
        <v>1.5</v>
      </c>
      <c r="H75" s="1094">
        <f>G75*30</f>
        <v>45</v>
      </c>
      <c r="I75" s="361">
        <f>J75+K75+L75</f>
        <v>15</v>
      </c>
      <c r="J75" s="1095"/>
      <c r="K75" s="1091"/>
      <c r="L75" s="1091">
        <v>15</v>
      </c>
      <c r="M75" s="777">
        <f>H75-I75</f>
        <v>30</v>
      </c>
      <c r="N75" s="895">
        <v>1</v>
      </c>
      <c r="O75" s="896"/>
      <c r="P75" s="894"/>
      <c r="Q75" s="1096"/>
      <c r="R75" s="28"/>
      <c r="S75" s="28"/>
      <c r="T75" s="28"/>
    </row>
    <row r="76" spans="1:20" ht="33.75" hidden="1" customHeight="1" x14ac:dyDescent="0.2">
      <c r="A76" s="1043" t="s">
        <v>99</v>
      </c>
      <c r="B76" s="1069" t="s">
        <v>109</v>
      </c>
      <c r="C76" s="1055">
        <v>1</v>
      </c>
      <c r="D76" s="1057"/>
      <c r="E76" s="1057"/>
      <c r="F76" s="73"/>
      <c r="G76" s="919">
        <v>6</v>
      </c>
      <c r="H76" s="1058">
        <f>G76*30</f>
        <v>180</v>
      </c>
      <c r="I76" s="74">
        <f>J76+K76+L76</f>
        <v>60</v>
      </c>
      <c r="J76" s="1097">
        <v>45</v>
      </c>
      <c r="K76" s="1098"/>
      <c r="L76" s="1098">
        <v>15</v>
      </c>
      <c r="M76" s="210">
        <f>H76-I76</f>
        <v>120</v>
      </c>
      <c r="N76" s="883">
        <v>4</v>
      </c>
      <c r="O76" s="163"/>
      <c r="P76" s="882"/>
      <c r="Q76" s="1087"/>
      <c r="R76" s="28"/>
      <c r="S76" s="28"/>
      <c r="T76" s="28"/>
    </row>
    <row r="77" spans="1:20" ht="18" hidden="1" customHeight="1" x14ac:dyDescent="0.2">
      <c r="A77" s="1043" t="s">
        <v>100</v>
      </c>
      <c r="B77" s="1069" t="s">
        <v>264</v>
      </c>
      <c r="C77" s="1055">
        <v>2</v>
      </c>
      <c r="D77" s="1056"/>
      <c r="E77" s="1056"/>
      <c r="F77" s="73"/>
      <c r="G77" s="919">
        <v>4.5</v>
      </c>
      <c r="H77" s="1058">
        <f>G77*30</f>
        <v>135</v>
      </c>
      <c r="I77" s="74">
        <f>J77+K77+L77</f>
        <v>45</v>
      </c>
      <c r="J77" s="1097">
        <v>27</v>
      </c>
      <c r="K77" s="1098">
        <v>9</v>
      </c>
      <c r="L77" s="1098">
        <v>9</v>
      </c>
      <c r="M77" s="210">
        <f>H77-I77</f>
        <v>90</v>
      </c>
      <c r="N77" s="883"/>
      <c r="O77" s="836">
        <v>5</v>
      </c>
      <c r="P77" s="882"/>
      <c r="Q77" s="1087"/>
      <c r="R77" s="28"/>
      <c r="S77" s="28"/>
      <c r="T77" s="28"/>
    </row>
    <row r="78" spans="1:20" ht="19.5" hidden="1" customHeight="1" thickBot="1" x14ac:dyDescent="0.25">
      <c r="A78" s="1099" t="s">
        <v>101</v>
      </c>
      <c r="B78" s="1100" t="s">
        <v>265</v>
      </c>
      <c r="C78" s="1101"/>
      <c r="D78" s="1102">
        <v>3</v>
      </c>
      <c r="E78" s="1102"/>
      <c r="F78" s="1103"/>
      <c r="G78" s="1003">
        <v>3</v>
      </c>
      <c r="H78" s="1104">
        <f>G78*30</f>
        <v>90</v>
      </c>
      <c r="I78" s="74">
        <f>J78+K78+L78</f>
        <v>30</v>
      </c>
      <c r="J78" s="1105">
        <v>20</v>
      </c>
      <c r="K78" s="1106"/>
      <c r="L78" s="1106">
        <v>10</v>
      </c>
      <c r="M78" s="210">
        <f>H78-I78</f>
        <v>60</v>
      </c>
      <c r="N78" s="1107"/>
      <c r="O78" s="1108"/>
      <c r="P78" s="1109">
        <v>3</v>
      </c>
      <c r="Q78" s="1110"/>
      <c r="R78" s="28"/>
      <c r="S78" s="28"/>
      <c r="T78" s="28"/>
    </row>
    <row r="79" spans="1:20" ht="20.25" hidden="1" customHeight="1" thickBot="1" x14ac:dyDescent="0.25">
      <c r="A79" s="2272" t="s">
        <v>257</v>
      </c>
      <c r="B79" s="2273"/>
      <c r="C79" s="2273"/>
      <c r="D79" s="2273"/>
      <c r="E79" s="2273"/>
      <c r="F79" s="2273"/>
      <c r="G79" s="2273"/>
      <c r="H79" s="2273"/>
      <c r="I79" s="2273"/>
      <c r="J79" s="2273"/>
      <c r="K79" s="2273"/>
      <c r="L79" s="2273"/>
      <c r="M79" s="2273"/>
      <c r="N79" s="2273"/>
      <c r="O79" s="2273"/>
      <c r="P79" s="2273"/>
      <c r="Q79" s="2274"/>
      <c r="R79" s="28"/>
      <c r="S79" s="28"/>
      <c r="T79" s="28"/>
    </row>
    <row r="80" spans="1:20" ht="19.5" hidden="1" customHeight="1" x14ac:dyDescent="0.2">
      <c r="A80" s="1043" t="s">
        <v>250</v>
      </c>
      <c r="B80" s="1069" t="s">
        <v>248</v>
      </c>
      <c r="C80" s="1111">
        <v>2</v>
      </c>
      <c r="D80" s="1036"/>
      <c r="E80" s="1036"/>
      <c r="F80" s="204"/>
      <c r="G80" s="841">
        <v>4.5</v>
      </c>
      <c r="H80" s="1112">
        <f>G80*30</f>
        <v>135</v>
      </c>
      <c r="I80" s="1031">
        <f>J80+K80+L80</f>
        <v>45</v>
      </c>
      <c r="J80" s="1031">
        <v>27</v>
      </c>
      <c r="K80" s="1031">
        <v>9</v>
      </c>
      <c r="L80" s="1031">
        <v>9</v>
      </c>
      <c r="M80" s="1113">
        <f>H80-I80</f>
        <v>90</v>
      </c>
      <c r="N80" s="353"/>
      <c r="O80" s="207">
        <v>5</v>
      </c>
      <c r="P80" s="354"/>
      <c r="Q80" s="1114"/>
      <c r="R80" s="28"/>
      <c r="S80" s="28"/>
      <c r="T80" s="28"/>
    </row>
    <row r="81" spans="1:20" ht="36" hidden="1" customHeight="1" thickBot="1" x14ac:dyDescent="0.25">
      <c r="A81" s="1115" t="s">
        <v>102</v>
      </c>
      <c r="B81" s="397" t="s">
        <v>249</v>
      </c>
      <c r="C81" s="1116"/>
      <c r="D81" s="1117">
        <v>3</v>
      </c>
      <c r="E81" s="1118"/>
      <c r="F81" s="1119"/>
      <c r="G81" s="1120">
        <v>3</v>
      </c>
      <c r="H81" s="1121">
        <f>G81*30</f>
        <v>90</v>
      </c>
      <c r="I81" s="1122">
        <f>J81+K81+L81</f>
        <v>30</v>
      </c>
      <c r="J81" s="1122">
        <v>20</v>
      </c>
      <c r="K81" s="1122"/>
      <c r="L81" s="1122">
        <v>10</v>
      </c>
      <c r="M81" s="1123">
        <f>H81-I81</f>
        <v>60</v>
      </c>
      <c r="N81" s="1124"/>
      <c r="O81" s="1122"/>
      <c r="P81" s="1109">
        <v>3</v>
      </c>
      <c r="Q81" s="1125"/>
      <c r="R81" s="28"/>
      <c r="S81" s="28"/>
      <c r="T81" s="28"/>
    </row>
    <row r="82" spans="1:20" ht="19.5" hidden="1" customHeight="1" thickBot="1" x14ac:dyDescent="0.25">
      <c r="A82" s="2240" t="s">
        <v>258</v>
      </c>
      <c r="B82" s="2241"/>
      <c r="C82" s="2241"/>
      <c r="D82" s="2241"/>
      <c r="E82" s="2241"/>
      <c r="F82" s="2241"/>
      <c r="G82" s="2241"/>
      <c r="H82" s="2241"/>
      <c r="I82" s="2241"/>
      <c r="J82" s="2241"/>
      <c r="K82" s="2241"/>
      <c r="L82" s="2241"/>
      <c r="M82" s="2241"/>
      <c r="N82" s="2241"/>
      <c r="O82" s="2241"/>
      <c r="P82" s="2241"/>
      <c r="Q82" s="2242"/>
      <c r="R82" s="28"/>
      <c r="S82" s="28"/>
      <c r="T82" s="28"/>
    </row>
    <row r="83" spans="1:20" ht="15.75" hidden="1" x14ac:dyDescent="0.2">
      <c r="A83" s="1115" t="s">
        <v>253</v>
      </c>
      <c r="B83" s="1069" t="s">
        <v>252</v>
      </c>
      <c r="C83" s="1126">
        <v>2</v>
      </c>
      <c r="D83" s="1127"/>
      <c r="E83" s="1128"/>
      <c r="F83" s="1129"/>
      <c r="G83" s="1130">
        <v>4.5</v>
      </c>
      <c r="H83" s="1131">
        <f>G83*30</f>
        <v>135</v>
      </c>
      <c r="I83" s="1132">
        <f>J83+K83+L83</f>
        <v>45</v>
      </c>
      <c r="J83" s="1133">
        <v>27</v>
      </c>
      <c r="K83" s="1134">
        <v>9</v>
      </c>
      <c r="L83" s="1134">
        <v>9</v>
      </c>
      <c r="M83" s="1135">
        <f>H83-I83</f>
        <v>90</v>
      </c>
      <c r="N83" s="883"/>
      <c r="O83" s="163">
        <v>5</v>
      </c>
      <c r="P83" s="882"/>
      <c r="Q83" s="1136"/>
      <c r="R83" s="28"/>
      <c r="S83" s="28"/>
      <c r="T83" s="28"/>
    </row>
    <row r="84" spans="1:20" ht="41.25" hidden="1" customHeight="1" thickBot="1" x14ac:dyDescent="0.25">
      <c r="A84" s="1137" t="s">
        <v>103</v>
      </c>
      <c r="B84" s="1100" t="s">
        <v>254</v>
      </c>
      <c r="C84" s="1101"/>
      <c r="D84" s="1102">
        <v>3</v>
      </c>
      <c r="E84" s="1102"/>
      <c r="F84" s="1103"/>
      <c r="G84" s="1003">
        <v>3</v>
      </c>
      <c r="H84" s="1138">
        <f>G84*30</f>
        <v>90</v>
      </c>
      <c r="I84" s="178">
        <f>J84+K84+L84</f>
        <v>30</v>
      </c>
      <c r="J84" s="1139">
        <v>20</v>
      </c>
      <c r="K84" s="1140"/>
      <c r="L84" s="1140">
        <v>10</v>
      </c>
      <c r="M84" s="1141">
        <f>H84-I84</f>
        <v>60</v>
      </c>
      <c r="N84" s="1107"/>
      <c r="O84" s="1108"/>
      <c r="P84" s="1109">
        <v>3</v>
      </c>
      <c r="Q84" s="1142"/>
      <c r="R84" s="28"/>
      <c r="S84" s="28"/>
      <c r="T84" s="28"/>
    </row>
    <row r="85" spans="1:20" ht="18.75" hidden="1" customHeight="1" thickBot="1" x14ac:dyDescent="0.25">
      <c r="A85" s="2285" t="s">
        <v>124</v>
      </c>
      <c r="B85" s="2286"/>
      <c r="C85" s="1143"/>
      <c r="D85" s="1144"/>
      <c r="E85" s="1144"/>
      <c r="F85" s="1145"/>
      <c r="G85" s="1146">
        <f>G73+G76+G77+G78</f>
        <v>21</v>
      </c>
      <c r="H85" s="1147">
        <f t="shared" ref="H85:M85" si="10">H73+H76+H77+H78</f>
        <v>630</v>
      </c>
      <c r="I85" s="1082">
        <f t="shared" si="10"/>
        <v>210</v>
      </c>
      <c r="J85" s="1082">
        <f t="shared" si="10"/>
        <v>122</v>
      </c>
      <c r="K85" s="1082">
        <f t="shared" si="10"/>
        <v>39</v>
      </c>
      <c r="L85" s="1082">
        <f t="shared" si="10"/>
        <v>49</v>
      </c>
      <c r="M85" s="1148">
        <f t="shared" si="10"/>
        <v>420</v>
      </c>
      <c r="N85" s="1149">
        <f>N74+N75+N76</f>
        <v>9</v>
      </c>
      <c r="O85" s="1150">
        <f>O77</f>
        <v>5</v>
      </c>
      <c r="P85" s="1151">
        <f>P78</f>
        <v>3</v>
      </c>
      <c r="Q85" s="1152"/>
      <c r="R85" s="28"/>
      <c r="S85" s="28"/>
      <c r="T85" s="28"/>
    </row>
    <row r="86" spans="1:20" ht="18.75" hidden="1" customHeight="1" thickBot="1" x14ac:dyDescent="0.25">
      <c r="A86" s="2240" t="s">
        <v>259</v>
      </c>
      <c r="B86" s="2241"/>
      <c r="C86" s="2241"/>
      <c r="D86" s="2241"/>
      <c r="E86" s="2241"/>
      <c r="F86" s="2241"/>
      <c r="G86" s="2241"/>
      <c r="H86" s="2241"/>
      <c r="I86" s="2241"/>
      <c r="J86" s="2241"/>
      <c r="K86" s="2241"/>
      <c r="L86" s="2241"/>
      <c r="M86" s="2241"/>
      <c r="N86" s="2241"/>
      <c r="O86" s="2241"/>
      <c r="P86" s="2241"/>
      <c r="Q86" s="2242"/>
      <c r="R86" s="28"/>
      <c r="S86" s="28"/>
      <c r="T86" s="28"/>
    </row>
    <row r="87" spans="1:20" ht="31.5" hidden="1" x14ac:dyDescent="0.2">
      <c r="A87" s="1153" t="s">
        <v>104</v>
      </c>
      <c r="B87" s="1034" t="s">
        <v>83</v>
      </c>
      <c r="C87" s="1111">
        <v>1</v>
      </c>
      <c r="D87" s="1036"/>
      <c r="E87" s="1036"/>
      <c r="F87" s="204"/>
      <c r="G87" s="867">
        <v>6</v>
      </c>
      <c r="H87" s="1154">
        <f>G87*30</f>
        <v>180</v>
      </c>
      <c r="I87" s="1155">
        <f>J87+K87+L87</f>
        <v>60</v>
      </c>
      <c r="J87" s="1156">
        <v>45</v>
      </c>
      <c r="K87" s="1157">
        <v>15</v>
      </c>
      <c r="L87" s="1157"/>
      <c r="M87" s="348">
        <f>H87-I87</f>
        <v>120</v>
      </c>
      <c r="N87" s="870">
        <v>4</v>
      </c>
      <c r="O87" s="207"/>
      <c r="P87" s="872"/>
      <c r="Q87" s="1158"/>
      <c r="R87" s="432"/>
      <c r="S87" s="432"/>
      <c r="T87" s="432"/>
    </row>
    <row r="88" spans="1:20" ht="18" hidden="1" customHeight="1" x14ac:dyDescent="0.2">
      <c r="A88" s="1153" t="s">
        <v>260</v>
      </c>
      <c r="B88" s="1069" t="s">
        <v>86</v>
      </c>
      <c r="C88" s="1084"/>
      <c r="D88" s="1056"/>
      <c r="E88" s="1056"/>
      <c r="F88" s="1070"/>
      <c r="G88" s="919">
        <f>G89+G90</f>
        <v>7.5</v>
      </c>
      <c r="H88" s="1058">
        <f t="shared" ref="H88:M88" si="11">H89+H90</f>
        <v>225</v>
      </c>
      <c r="I88" s="74">
        <f t="shared" si="11"/>
        <v>75</v>
      </c>
      <c r="J88" s="74">
        <f t="shared" si="11"/>
        <v>30</v>
      </c>
      <c r="K88" s="74">
        <f t="shared" si="11"/>
        <v>30</v>
      </c>
      <c r="L88" s="74">
        <f t="shared" si="11"/>
        <v>15</v>
      </c>
      <c r="M88" s="1085">
        <f t="shared" si="11"/>
        <v>150</v>
      </c>
      <c r="N88" s="1086"/>
      <c r="O88" s="163"/>
      <c r="P88" s="882"/>
      <c r="Q88" s="1087"/>
      <c r="R88" s="432"/>
      <c r="S88" s="432"/>
      <c r="T88" s="432"/>
    </row>
    <row r="89" spans="1:20" ht="18.75" hidden="1" customHeight="1" x14ac:dyDescent="0.2">
      <c r="A89" s="1159" t="s">
        <v>286</v>
      </c>
      <c r="B89" s="1069" t="s">
        <v>86</v>
      </c>
      <c r="C89" s="1055">
        <v>1</v>
      </c>
      <c r="D89" s="1056"/>
      <c r="E89" s="1056"/>
      <c r="F89" s="73"/>
      <c r="G89" s="967">
        <v>6</v>
      </c>
      <c r="H89" s="1052">
        <f>G89*30</f>
        <v>180</v>
      </c>
      <c r="I89" s="168">
        <f>J89+K89+L89</f>
        <v>60</v>
      </c>
      <c r="J89" s="1071">
        <v>30</v>
      </c>
      <c r="K89" s="1056">
        <v>30</v>
      </c>
      <c r="L89" s="1056"/>
      <c r="M89" s="70">
        <f>H89-I89</f>
        <v>120</v>
      </c>
      <c r="N89" s="883">
        <v>4</v>
      </c>
      <c r="O89" s="836"/>
      <c r="P89" s="882"/>
      <c r="Q89" s="1087"/>
      <c r="R89" s="432"/>
      <c r="S89" s="432"/>
      <c r="T89" s="432"/>
    </row>
    <row r="90" spans="1:20" ht="33.75" hidden="1" customHeight="1" x14ac:dyDescent="0.2">
      <c r="A90" s="1043" t="s">
        <v>287</v>
      </c>
      <c r="B90" s="1069" t="s">
        <v>87</v>
      </c>
      <c r="C90" s="1055"/>
      <c r="D90" s="1056"/>
      <c r="E90" s="1056">
        <v>1</v>
      </c>
      <c r="F90" s="73"/>
      <c r="G90" s="967">
        <v>1.5</v>
      </c>
      <c r="H90" s="1052">
        <f>G90*30</f>
        <v>45</v>
      </c>
      <c r="I90" s="168">
        <f>J90+K90+L90</f>
        <v>15</v>
      </c>
      <c r="J90" s="1071"/>
      <c r="K90" s="1056"/>
      <c r="L90" s="1056">
        <v>15</v>
      </c>
      <c r="M90" s="70">
        <f>H90-I90</f>
        <v>30</v>
      </c>
      <c r="N90" s="883">
        <v>1</v>
      </c>
      <c r="O90" s="836"/>
      <c r="P90" s="882"/>
      <c r="Q90" s="1087"/>
      <c r="R90" s="432"/>
      <c r="S90" s="432"/>
      <c r="T90" s="432"/>
    </row>
    <row r="91" spans="1:20" ht="18.75" hidden="1" customHeight="1" x14ac:dyDescent="0.2">
      <c r="A91" s="1043" t="s">
        <v>105</v>
      </c>
      <c r="B91" s="1069" t="s">
        <v>264</v>
      </c>
      <c r="C91" s="1055">
        <v>2</v>
      </c>
      <c r="D91" s="1056"/>
      <c r="E91" s="1056"/>
      <c r="F91" s="73"/>
      <c r="G91" s="919">
        <v>4.5</v>
      </c>
      <c r="H91" s="1058">
        <f>G91*30</f>
        <v>135</v>
      </c>
      <c r="I91" s="74">
        <f>J91+K91+L91</f>
        <v>45</v>
      </c>
      <c r="J91" s="1097">
        <v>27</v>
      </c>
      <c r="K91" s="1098">
        <v>9</v>
      </c>
      <c r="L91" s="1098">
        <v>9</v>
      </c>
      <c r="M91" s="210">
        <f>H91-I91</f>
        <v>90</v>
      </c>
      <c r="N91" s="883"/>
      <c r="O91" s="836">
        <v>5</v>
      </c>
      <c r="P91" s="882"/>
      <c r="Q91" s="1087"/>
      <c r="R91" s="432"/>
      <c r="S91" s="432"/>
      <c r="T91" s="432"/>
    </row>
    <row r="92" spans="1:20" ht="21" hidden="1" customHeight="1" thickBot="1" x14ac:dyDescent="0.25">
      <c r="A92" s="1043" t="s">
        <v>108</v>
      </c>
      <c r="B92" s="1100" t="s">
        <v>265</v>
      </c>
      <c r="C92" s="1101"/>
      <c r="D92" s="1102">
        <v>3</v>
      </c>
      <c r="E92" s="1102"/>
      <c r="F92" s="1103"/>
      <c r="G92" s="1003">
        <v>3</v>
      </c>
      <c r="H92" s="1104">
        <f>G92*30</f>
        <v>90</v>
      </c>
      <c r="I92" s="74">
        <f>J92+K92+L92</f>
        <v>30</v>
      </c>
      <c r="J92" s="1105">
        <v>20</v>
      </c>
      <c r="K92" s="1106"/>
      <c r="L92" s="1106">
        <v>10</v>
      </c>
      <c r="M92" s="210">
        <f>H92-I92</f>
        <v>60</v>
      </c>
      <c r="N92" s="1107"/>
      <c r="O92" s="1108"/>
      <c r="P92" s="1109">
        <v>3</v>
      </c>
      <c r="Q92" s="1110"/>
      <c r="R92" s="432"/>
      <c r="S92" s="432"/>
      <c r="T92" s="432"/>
    </row>
    <row r="93" spans="1:20" ht="20.25" hidden="1" customHeight="1" thickBot="1" x14ac:dyDescent="0.25">
      <c r="A93" s="1997" t="s">
        <v>251</v>
      </c>
      <c r="B93" s="2000"/>
      <c r="C93" s="2000"/>
      <c r="D93" s="2000"/>
      <c r="E93" s="2000"/>
      <c r="F93" s="2000"/>
      <c r="G93" s="2000"/>
      <c r="H93" s="2000"/>
      <c r="I93" s="2000"/>
      <c r="J93" s="2000"/>
      <c r="K93" s="2000"/>
      <c r="L93" s="2000"/>
      <c r="M93" s="2000"/>
      <c r="N93" s="2000"/>
      <c r="O93" s="2000"/>
      <c r="P93" s="2000"/>
      <c r="Q93" s="2001"/>
      <c r="R93" s="28"/>
      <c r="S93" s="28"/>
      <c r="T93" s="28"/>
    </row>
    <row r="94" spans="1:20" ht="21.75" hidden="1" customHeight="1" x14ac:dyDescent="0.2">
      <c r="A94" s="1043" t="s">
        <v>106</v>
      </c>
      <c r="B94" s="1069" t="s">
        <v>248</v>
      </c>
      <c r="C94" s="1111">
        <v>2</v>
      </c>
      <c r="D94" s="1036"/>
      <c r="E94" s="1036"/>
      <c r="F94" s="204"/>
      <c r="G94" s="841">
        <v>4.5</v>
      </c>
      <c r="H94" s="1112">
        <f>G94*30</f>
        <v>135</v>
      </c>
      <c r="I94" s="1031">
        <f>J94+K94+L94</f>
        <v>45</v>
      </c>
      <c r="J94" s="1031">
        <v>27</v>
      </c>
      <c r="K94" s="1031">
        <v>9</v>
      </c>
      <c r="L94" s="1031">
        <v>9</v>
      </c>
      <c r="M94" s="1113">
        <f>H94-I94</f>
        <v>90</v>
      </c>
      <c r="N94" s="353"/>
      <c r="O94" s="207">
        <v>5</v>
      </c>
      <c r="P94" s="354"/>
      <c r="Q94" s="1114"/>
      <c r="R94" s="28"/>
      <c r="S94" s="28"/>
      <c r="T94" s="28"/>
    </row>
    <row r="95" spans="1:20" ht="32.25" hidden="1" thickBot="1" x14ac:dyDescent="0.25">
      <c r="A95" s="1115" t="s">
        <v>262</v>
      </c>
      <c r="B95" s="397" t="s">
        <v>249</v>
      </c>
      <c r="C95" s="1116"/>
      <c r="D95" s="1117">
        <v>3</v>
      </c>
      <c r="E95" s="1118"/>
      <c r="F95" s="1119"/>
      <c r="G95" s="1120">
        <v>3</v>
      </c>
      <c r="H95" s="1121">
        <f>G95*30</f>
        <v>90</v>
      </c>
      <c r="I95" s="1122">
        <f>J95+K95+L95</f>
        <v>30</v>
      </c>
      <c r="J95" s="1122">
        <v>20</v>
      </c>
      <c r="K95" s="1122"/>
      <c r="L95" s="1122">
        <v>10</v>
      </c>
      <c r="M95" s="1123">
        <f>H95-I95</f>
        <v>60</v>
      </c>
      <c r="N95" s="1124"/>
      <c r="O95" s="1122"/>
      <c r="P95" s="1109">
        <v>3</v>
      </c>
      <c r="Q95" s="1125"/>
      <c r="R95" s="28"/>
      <c r="S95" s="28"/>
      <c r="T95" s="28"/>
    </row>
    <row r="96" spans="1:20" ht="20.25" hidden="1" customHeight="1" thickBot="1" x14ac:dyDescent="0.25">
      <c r="A96" s="2272" t="s">
        <v>298</v>
      </c>
      <c r="B96" s="2273"/>
      <c r="C96" s="2273"/>
      <c r="D96" s="2273"/>
      <c r="E96" s="2273"/>
      <c r="F96" s="2273"/>
      <c r="G96" s="2273"/>
      <c r="H96" s="2273"/>
      <c r="I96" s="2273"/>
      <c r="J96" s="2273"/>
      <c r="K96" s="2273"/>
      <c r="L96" s="2273"/>
      <c r="M96" s="2273"/>
      <c r="N96" s="2273"/>
      <c r="O96" s="2273"/>
      <c r="P96" s="2273"/>
      <c r="Q96" s="2274"/>
      <c r="R96" s="28"/>
      <c r="S96" s="28"/>
      <c r="T96" s="28"/>
    </row>
    <row r="97" spans="1:20" ht="19.5" hidden="1" customHeight="1" x14ac:dyDescent="0.2">
      <c r="A97" s="1115" t="s">
        <v>107</v>
      </c>
      <c r="B97" s="1069" t="s">
        <v>252</v>
      </c>
      <c r="C97" s="1126">
        <v>2</v>
      </c>
      <c r="D97" s="1127"/>
      <c r="E97" s="1128"/>
      <c r="F97" s="1129"/>
      <c r="G97" s="1130">
        <v>4.5</v>
      </c>
      <c r="H97" s="1131">
        <f>G97*30</f>
        <v>135</v>
      </c>
      <c r="I97" s="1132">
        <f>J97+K97+L97</f>
        <v>45</v>
      </c>
      <c r="J97" s="1133">
        <v>27</v>
      </c>
      <c r="K97" s="1134">
        <v>9</v>
      </c>
      <c r="L97" s="1134">
        <v>9</v>
      </c>
      <c r="M97" s="1135">
        <f>H97-I97</f>
        <v>90</v>
      </c>
      <c r="N97" s="883"/>
      <c r="O97" s="163">
        <v>5</v>
      </c>
      <c r="P97" s="882"/>
      <c r="Q97" s="1136"/>
      <c r="R97" s="28"/>
      <c r="S97" s="28"/>
      <c r="T97" s="28"/>
    </row>
    <row r="98" spans="1:20" ht="39" hidden="1" customHeight="1" thickBot="1" x14ac:dyDescent="0.25">
      <c r="A98" s="1137" t="s">
        <v>263</v>
      </c>
      <c r="B98" s="1100" t="s">
        <v>254</v>
      </c>
      <c r="C98" s="1101"/>
      <c r="D98" s="1102">
        <v>3</v>
      </c>
      <c r="E98" s="1102"/>
      <c r="F98" s="1103"/>
      <c r="G98" s="1003">
        <v>3</v>
      </c>
      <c r="H98" s="1138">
        <f>G98*30</f>
        <v>90</v>
      </c>
      <c r="I98" s="178">
        <f>J98+K98+L98</f>
        <v>30</v>
      </c>
      <c r="J98" s="1139">
        <v>20</v>
      </c>
      <c r="K98" s="1140"/>
      <c r="L98" s="1140">
        <v>10</v>
      </c>
      <c r="M98" s="1141">
        <f>H98-I98</f>
        <v>60</v>
      </c>
      <c r="N98" s="1107"/>
      <c r="O98" s="1108"/>
      <c r="P98" s="1109">
        <v>3</v>
      </c>
      <c r="Q98" s="1142"/>
      <c r="R98" s="28"/>
      <c r="S98" s="28"/>
      <c r="T98" s="28"/>
    </row>
    <row r="99" spans="1:20" ht="20.25" hidden="1" customHeight="1" thickBot="1" x14ac:dyDescent="0.25">
      <c r="A99" s="2275" t="s">
        <v>261</v>
      </c>
      <c r="B99" s="2276"/>
      <c r="C99" s="898"/>
      <c r="D99" s="945"/>
      <c r="E99" s="945"/>
      <c r="F99" s="1160"/>
      <c r="G99" s="818">
        <f>G87+G88+G91+G92</f>
        <v>21</v>
      </c>
      <c r="H99" s="1147">
        <f t="shared" ref="H99:M99" si="12">H87+H88+H91+H92</f>
        <v>630</v>
      </c>
      <c r="I99" s="1082">
        <f t="shared" si="12"/>
        <v>210</v>
      </c>
      <c r="J99" s="1082">
        <f t="shared" si="12"/>
        <v>122</v>
      </c>
      <c r="K99" s="1082">
        <f t="shared" si="12"/>
        <v>54</v>
      </c>
      <c r="L99" s="1082">
        <f t="shared" si="12"/>
        <v>34</v>
      </c>
      <c r="M99" s="1148">
        <f t="shared" si="12"/>
        <v>420</v>
      </c>
      <c r="N99" s="1147">
        <f>N87+N89+N90</f>
        <v>9</v>
      </c>
      <c r="O99" s="1082">
        <f>O91</f>
        <v>5</v>
      </c>
      <c r="P99" s="1161">
        <f>P92</f>
        <v>3</v>
      </c>
      <c r="Q99" s="1162"/>
      <c r="R99" s="29"/>
      <c r="S99" s="28"/>
      <c r="T99" s="28"/>
    </row>
    <row r="100" spans="1:20" ht="16.5" hidden="1" thickBot="1" x14ac:dyDescent="0.25">
      <c r="A100" s="1997" t="s">
        <v>165</v>
      </c>
      <c r="B100" s="2000"/>
      <c r="C100" s="2000"/>
      <c r="D100" s="2000"/>
      <c r="E100" s="2000"/>
      <c r="F100" s="2000"/>
      <c r="G100" s="2000"/>
      <c r="H100" s="2000"/>
      <c r="I100" s="2000"/>
      <c r="J100" s="2000"/>
      <c r="K100" s="2000"/>
      <c r="L100" s="2000"/>
      <c r="M100" s="2000"/>
      <c r="N100" s="2000"/>
      <c r="O100" s="2000"/>
      <c r="P100" s="2000"/>
      <c r="Q100" s="2001"/>
      <c r="R100" s="29"/>
      <c r="S100" s="28"/>
      <c r="T100" s="28"/>
    </row>
    <row r="101" spans="1:20" ht="15.75" hidden="1" x14ac:dyDescent="0.2">
      <c r="A101" s="2277" t="s">
        <v>316</v>
      </c>
      <c r="B101" s="2278"/>
      <c r="C101" s="2278"/>
      <c r="D101" s="2278"/>
      <c r="E101" s="2278"/>
      <c r="F101" s="2278"/>
      <c r="G101" s="2278"/>
      <c r="H101" s="2278"/>
      <c r="I101" s="2278"/>
      <c r="J101" s="2278"/>
      <c r="K101" s="2278"/>
      <c r="L101" s="2278"/>
      <c r="M101" s="2278"/>
      <c r="N101" s="2278"/>
      <c r="O101" s="2278"/>
      <c r="P101" s="2278"/>
      <c r="Q101" s="2279"/>
      <c r="R101" s="29"/>
      <c r="S101" s="28"/>
      <c r="T101" s="28"/>
    </row>
    <row r="102" spans="1:20" ht="15.75" hidden="1" x14ac:dyDescent="0.2">
      <c r="A102" s="778"/>
      <c r="B102" s="779"/>
      <c r="C102" s="780"/>
      <c r="D102" s="781"/>
      <c r="E102" s="781"/>
      <c r="F102" s="782"/>
      <c r="G102" s="783"/>
      <c r="H102" s="784"/>
      <c r="I102" s="785"/>
      <c r="J102" s="785"/>
      <c r="K102" s="785"/>
      <c r="L102" s="785"/>
      <c r="M102" s="786"/>
      <c r="N102" s="787"/>
      <c r="O102" s="788"/>
      <c r="P102" s="789"/>
      <c r="Q102" s="790"/>
      <c r="R102" s="29"/>
      <c r="S102" s="28"/>
      <c r="T102" s="28"/>
    </row>
    <row r="103" spans="1:20" s="764" customFormat="1" ht="15.75" hidden="1" x14ac:dyDescent="0.2">
      <c r="A103" s="791"/>
      <c r="B103" s="792"/>
      <c r="C103" s="793"/>
      <c r="D103" s="793"/>
      <c r="E103" s="793"/>
      <c r="F103" s="793"/>
      <c r="G103" s="794"/>
      <c r="H103" s="795"/>
      <c r="I103" s="795"/>
      <c r="J103" s="795"/>
      <c r="K103" s="795"/>
      <c r="L103" s="795"/>
      <c r="M103" s="795"/>
      <c r="N103" s="796"/>
      <c r="O103" s="797"/>
      <c r="P103" s="798"/>
      <c r="Q103" s="799"/>
      <c r="R103" s="762"/>
      <c r="S103" s="763"/>
      <c r="T103" s="763"/>
    </row>
    <row r="104" spans="1:20" ht="15.75" hidden="1" x14ac:dyDescent="0.2">
      <c r="A104" s="128" t="s">
        <v>129</v>
      </c>
      <c r="B104" s="72" t="s">
        <v>327</v>
      </c>
      <c r="C104" s="167">
        <v>1</v>
      </c>
      <c r="D104" s="846"/>
      <c r="E104" s="846"/>
      <c r="F104" s="68"/>
      <c r="G104" s="402">
        <v>3</v>
      </c>
      <c r="H104" s="162">
        <f>G104*30</f>
        <v>90</v>
      </c>
      <c r="I104" s="163">
        <v>30</v>
      </c>
      <c r="J104" s="163">
        <v>10</v>
      </c>
      <c r="K104" s="163">
        <v>20</v>
      </c>
      <c r="L104" s="163"/>
      <c r="M104" s="70">
        <f>H104-I104</f>
        <v>60</v>
      </c>
      <c r="N104" s="167">
        <v>2</v>
      </c>
      <c r="O104" s="846"/>
      <c r="P104" s="847"/>
      <c r="Q104" s="71"/>
      <c r="R104" s="29"/>
      <c r="S104" s="28"/>
      <c r="T104" s="28"/>
    </row>
    <row r="105" spans="1:20" ht="15.75" hidden="1" x14ac:dyDescent="0.2">
      <c r="A105" s="128" t="s">
        <v>131</v>
      </c>
      <c r="B105" s="72" t="s">
        <v>136</v>
      </c>
      <c r="C105" s="167"/>
      <c r="D105" s="846"/>
      <c r="E105" s="846"/>
      <c r="F105" s="68">
        <v>2</v>
      </c>
      <c r="G105" s="403">
        <v>1</v>
      </c>
      <c r="H105" s="164">
        <f t="shared" ref="H105:H114" si="13">G105*30</f>
        <v>30</v>
      </c>
      <c r="I105" s="69">
        <v>16</v>
      </c>
      <c r="J105" s="69"/>
      <c r="K105" s="69"/>
      <c r="L105" s="69">
        <v>16</v>
      </c>
      <c r="M105" s="70">
        <v>14</v>
      </c>
      <c r="N105" s="167"/>
      <c r="O105" s="846">
        <v>2</v>
      </c>
      <c r="P105" s="847"/>
      <c r="Q105" s="71"/>
      <c r="R105" s="29"/>
      <c r="S105" s="28"/>
      <c r="T105" s="28"/>
    </row>
    <row r="106" spans="1:20" ht="31.5" hidden="1" x14ac:dyDescent="0.2">
      <c r="A106" s="128" t="s">
        <v>132</v>
      </c>
      <c r="B106" s="72" t="s">
        <v>138</v>
      </c>
      <c r="C106" s="167"/>
      <c r="D106" s="846">
        <v>3</v>
      </c>
      <c r="E106" s="846"/>
      <c r="F106" s="73"/>
      <c r="G106" s="403">
        <v>3</v>
      </c>
      <c r="H106" s="167">
        <f t="shared" si="13"/>
        <v>90</v>
      </c>
      <c r="I106" s="168">
        <v>32</v>
      </c>
      <c r="J106" s="163">
        <v>16</v>
      </c>
      <c r="K106" s="846">
        <v>16</v>
      </c>
      <c r="L106" s="846"/>
      <c r="M106" s="847">
        <f>H106-I106</f>
        <v>58</v>
      </c>
      <c r="N106" s="167"/>
      <c r="O106" s="846"/>
      <c r="P106" s="847">
        <v>4</v>
      </c>
      <c r="Q106" s="71"/>
      <c r="R106" s="29"/>
      <c r="S106" s="28"/>
      <c r="T106" s="28"/>
    </row>
    <row r="107" spans="1:20" ht="15.75" hidden="1" x14ac:dyDescent="0.2">
      <c r="A107" s="128" t="s">
        <v>137</v>
      </c>
      <c r="B107" s="72" t="s">
        <v>140</v>
      </c>
      <c r="C107" s="167"/>
      <c r="D107" s="846">
        <v>3</v>
      </c>
      <c r="E107" s="846"/>
      <c r="F107" s="68"/>
      <c r="G107" s="403">
        <v>3</v>
      </c>
      <c r="H107" s="167">
        <f t="shared" si="13"/>
        <v>90</v>
      </c>
      <c r="I107" s="168">
        <v>30</v>
      </c>
      <c r="J107" s="163">
        <v>20</v>
      </c>
      <c r="K107" s="846"/>
      <c r="L107" s="846">
        <v>10</v>
      </c>
      <c r="M107" s="847">
        <f>H107-I107</f>
        <v>60</v>
      </c>
      <c r="N107" s="167"/>
      <c r="O107" s="846"/>
      <c r="P107" s="847">
        <v>3</v>
      </c>
      <c r="Q107" s="71"/>
      <c r="R107" s="29"/>
      <c r="S107" s="28"/>
      <c r="T107" s="28"/>
    </row>
    <row r="108" spans="1:20" ht="15.75" hidden="1" x14ac:dyDescent="0.2">
      <c r="A108" s="128" t="s">
        <v>139</v>
      </c>
      <c r="B108" s="72" t="s">
        <v>308</v>
      </c>
      <c r="C108" s="167">
        <v>1</v>
      </c>
      <c r="D108" s="846"/>
      <c r="E108" s="846"/>
      <c r="F108" s="68"/>
      <c r="G108" s="403">
        <v>3</v>
      </c>
      <c r="H108" s="167">
        <f t="shared" si="13"/>
        <v>90</v>
      </c>
      <c r="I108" s="168">
        <v>30</v>
      </c>
      <c r="J108" s="163">
        <v>20</v>
      </c>
      <c r="K108" s="846"/>
      <c r="L108" s="846">
        <v>10</v>
      </c>
      <c r="M108" s="765">
        <f>H108-I108</f>
        <v>60</v>
      </c>
      <c r="N108" s="167">
        <v>2</v>
      </c>
      <c r="O108" s="846"/>
      <c r="P108" s="847"/>
      <c r="Q108" s="71"/>
      <c r="R108" s="29"/>
      <c r="S108" s="28"/>
      <c r="T108" s="28"/>
    </row>
    <row r="109" spans="1:20" ht="15.75" hidden="1" x14ac:dyDescent="0.2">
      <c r="A109" s="128" t="s">
        <v>141</v>
      </c>
      <c r="B109" s="72" t="s">
        <v>142</v>
      </c>
      <c r="C109" s="167"/>
      <c r="D109" s="846"/>
      <c r="E109" s="846">
        <v>1</v>
      </c>
      <c r="F109" s="68"/>
      <c r="G109" s="766">
        <v>2</v>
      </c>
      <c r="H109" s="167">
        <f t="shared" si="13"/>
        <v>60</v>
      </c>
      <c r="I109" s="168">
        <v>28</v>
      </c>
      <c r="J109" s="163"/>
      <c r="K109" s="846"/>
      <c r="L109" s="846">
        <v>28</v>
      </c>
      <c r="M109" s="847">
        <v>32</v>
      </c>
      <c r="N109" s="167">
        <v>2</v>
      </c>
      <c r="O109" s="846"/>
      <c r="P109" s="847"/>
      <c r="Q109" s="71"/>
      <c r="R109" s="29"/>
      <c r="S109" s="28"/>
      <c r="T109" s="28"/>
    </row>
    <row r="110" spans="1:20" ht="31.5" hidden="1" x14ac:dyDescent="0.2">
      <c r="A110" s="128" t="s">
        <v>143</v>
      </c>
      <c r="B110" s="72" t="s">
        <v>313</v>
      </c>
      <c r="C110" s="414"/>
      <c r="D110" s="415">
        <v>1</v>
      </c>
      <c r="E110" s="415"/>
      <c r="F110" s="416"/>
      <c r="G110" s="406">
        <v>2</v>
      </c>
      <c r="H110" s="167">
        <f t="shared" si="13"/>
        <v>60</v>
      </c>
      <c r="I110" s="168">
        <v>30</v>
      </c>
      <c r="J110" s="163">
        <v>15</v>
      </c>
      <c r="K110" s="846"/>
      <c r="L110" s="846">
        <v>15</v>
      </c>
      <c r="M110" s="847">
        <f>H110-I110</f>
        <v>30</v>
      </c>
      <c r="N110" s="167">
        <v>2</v>
      </c>
      <c r="O110" s="846"/>
      <c r="P110" s="847"/>
      <c r="Q110" s="71"/>
      <c r="R110" s="29"/>
      <c r="S110" s="28"/>
      <c r="T110" s="28"/>
    </row>
    <row r="111" spans="1:20" ht="31.5" hidden="1" x14ac:dyDescent="0.2">
      <c r="A111" s="128" t="s">
        <v>145</v>
      </c>
      <c r="B111" s="72" t="s">
        <v>313</v>
      </c>
      <c r="C111" s="767">
        <v>2</v>
      </c>
      <c r="D111" s="768"/>
      <c r="E111" s="768"/>
      <c r="F111" s="769"/>
      <c r="G111" s="770">
        <v>2</v>
      </c>
      <c r="H111" s="167">
        <f t="shared" si="13"/>
        <v>60</v>
      </c>
      <c r="I111" s="168">
        <v>30</v>
      </c>
      <c r="J111" s="163">
        <v>20</v>
      </c>
      <c r="K111" s="846"/>
      <c r="L111" s="846">
        <v>10</v>
      </c>
      <c r="M111" s="847">
        <f>H111-I111</f>
        <v>30</v>
      </c>
      <c r="N111" s="167"/>
      <c r="O111" s="846">
        <v>3</v>
      </c>
      <c r="P111" s="847"/>
      <c r="Q111" s="71"/>
      <c r="R111" s="29"/>
      <c r="S111" s="28"/>
      <c r="T111" s="28"/>
    </row>
    <row r="112" spans="1:20" ht="31.5" hidden="1" x14ac:dyDescent="0.2">
      <c r="A112" s="128" t="s">
        <v>309</v>
      </c>
      <c r="B112" s="72" t="s">
        <v>314</v>
      </c>
      <c r="C112" s="767"/>
      <c r="D112" s="768"/>
      <c r="E112" s="768"/>
      <c r="F112" s="769">
        <v>3</v>
      </c>
      <c r="G112" s="770">
        <v>1</v>
      </c>
      <c r="H112" s="167">
        <f t="shared" si="13"/>
        <v>30</v>
      </c>
      <c r="I112" s="168">
        <v>16</v>
      </c>
      <c r="J112" s="163"/>
      <c r="K112" s="846"/>
      <c r="L112" s="846">
        <v>16</v>
      </c>
      <c r="M112" s="847">
        <v>14</v>
      </c>
      <c r="N112" s="167"/>
      <c r="O112" s="846"/>
      <c r="P112" s="847">
        <v>2</v>
      </c>
      <c r="Q112" s="71"/>
      <c r="R112" s="29"/>
      <c r="S112" s="28"/>
      <c r="T112" s="28"/>
    </row>
    <row r="113" spans="1:20" ht="15.75" hidden="1" x14ac:dyDescent="0.2">
      <c r="A113" s="128" t="s">
        <v>310</v>
      </c>
      <c r="B113" s="72" t="s">
        <v>146</v>
      </c>
      <c r="C113" s="767"/>
      <c r="D113" s="768">
        <v>2</v>
      </c>
      <c r="E113" s="768"/>
      <c r="F113" s="771"/>
      <c r="G113" s="772">
        <v>3</v>
      </c>
      <c r="H113" s="164">
        <f t="shared" si="13"/>
        <v>90</v>
      </c>
      <c r="I113" s="168">
        <v>30</v>
      </c>
      <c r="J113" s="69">
        <v>20</v>
      </c>
      <c r="K113" s="69"/>
      <c r="L113" s="69">
        <v>10</v>
      </c>
      <c r="M113" s="847">
        <f>H113-I113</f>
        <v>60</v>
      </c>
      <c r="N113" s="167"/>
      <c r="O113" s="846">
        <v>3</v>
      </c>
      <c r="P113" s="847"/>
      <c r="Q113" s="71"/>
      <c r="R113" s="29"/>
      <c r="S113" s="28"/>
      <c r="T113" s="28"/>
    </row>
    <row r="114" spans="1:20" ht="15.75" hidden="1" x14ac:dyDescent="0.2">
      <c r="A114" s="128" t="s">
        <v>311</v>
      </c>
      <c r="B114" s="397" t="s">
        <v>159</v>
      </c>
      <c r="C114" s="79">
        <v>3</v>
      </c>
      <c r="D114" s="79"/>
      <c r="E114" s="79"/>
      <c r="F114" s="806"/>
      <c r="G114" s="807">
        <v>3</v>
      </c>
      <c r="H114" s="775">
        <f t="shared" si="13"/>
        <v>90</v>
      </c>
      <c r="I114" s="361">
        <v>30</v>
      </c>
      <c r="J114" s="776">
        <v>20</v>
      </c>
      <c r="K114" s="776"/>
      <c r="L114" s="776">
        <v>10</v>
      </c>
      <c r="M114" s="777">
        <f>H114-I114</f>
        <v>60</v>
      </c>
      <c r="N114" s="181"/>
      <c r="O114" s="79"/>
      <c r="P114" s="182">
        <v>3</v>
      </c>
      <c r="Q114" s="77"/>
      <c r="R114" s="29"/>
      <c r="S114" s="28"/>
      <c r="T114" s="28"/>
    </row>
    <row r="115" spans="1:20" ht="15.75" hidden="1" x14ac:dyDescent="0.2">
      <c r="A115" s="130"/>
      <c r="B115" s="397"/>
      <c r="C115" s="846"/>
      <c r="D115" s="846"/>
      <c r="E115" s="846"/>
      <c r="F115" s="773"/>
      <c r="G115" s="774"/>
      <c r="H115" s="775"/>
      <c r="I115" s="361"/>
      <c r="J115" s="776"/>
      <c r="K115" s="776"/>
      <c r="L115" s="776"/>
      <c r="M115" s="777"/>
      <c r="N115" s="181"/>
      <c r="O115" s="79"/>
      <c r="P115" s="182"/>
      <c r="Q115" s="77"/>
      <c r="R115" s="29"/>
      <c r="S115" s="28"/>
      <c r="T115" s="28"/>
    </row>
    <row r="116" spans="1:20" ht="15.75" hidden="1" x14ac:dyDescent="0.2">
      <c r="A116" s="130" t="s">
        <v>312</v>
      </c>
      <c r="B116" s="801" t="s">
        <v>148</v>
      </c>
      <c r="C116" s="846">
        <v>2</v>
      </c>
      <c r="D116" s="846"/>
      <c r="E116" s="846"/>
      <c r="F116" s="773"/>
      <c r="G116" s="808">
        <v>2.5</v>
      </c>
      <c r="H116" s="76">
        <f>G116*30</f>
        <v>75</v>
      </c>
      <c r="I116" s="74">
        <v>30</v>
      </c>
      <c r="J116" s="75">
        <v>20</v>
      </c>
      <c r="K116" s="76">
        <v>10</v>
      </c>
      <c r="L116" s="846"/>
      <c r="M116" s="76">
        <f>H116-I116</f>
        <v>45</v>
      </c>
      <c r="N116" s="846"/>
      <c r="O116" s="846">
        <v>3</v>
      </c>
      <c r="P116" s="846"/>
      <c r="Q116" s="802"/>
      <c r="R116" s="29"/>
      <c r="S116" s="28"/>
      <c r="T116" s="28"/>
    </row>
    <row r="117" spans="1:20" ht="15.75" hidden="1" x14ac:dyDescent="0.2">
      <c r="A117" s="130"/>
      <c r="B117" s="801"/>
      <c r="C117" s="846"/>
      <c r="D117" s="846"/>
      <c r="E117" s="846"/>
      <c r="F117" s="773"/>
      <c r="G117" s="808"/>
      <c r="H117" s="76"/>
      <c r="I117" s="74"/>
      <c r="J117" s="75"/>
      <c r="K117" s="76"/>
      <c r="L117" s="846"/>
      <c r="M117" s="76"/>
      <c r="N117" s="846"/>
      <c r="O117" s="846"/>
      <c r="P117" s="846"/>
      <c r="Q117" s="802"/>
      <c r="R117" s="29"/>
      <c r="S117" s="28"/>
      <c r="T117" s="28"/>
    </row>
    <row r="118" spans="1:20" ht="15.75" hidden="1" x14ac:dyDescent="0.2">
      <c r="A118" s="130"/>
      <c r="B118" s="1163"/>
      <c r="C118" s="1163"/>
      <c r="D118" s="1163"/>
      <c r="E118" s="1163"/>
      <c r="F118" s="1163"/>
      <c r="G118" s="1163"/>
      <c r="H118" s="1163"/>
      <c r="I118" s="1163"/>
      <c r="J118" s="1163"/>
      <c r="K118" s="1163"/>
      <c r="L118" s="1163"/>
      <c r="M118" s="1163"/>
      <c r="N118" s="1163"/>
      <c r="O118" s="1163"/>
      <c r="P118" s="1163"/>
      <c r="Q118" s="1163"/>
      <c r="R118" s="29"/>
      <c r="S118" s="28"/>
      <c r="T118" s="28"/>
    </row>
    <row r="119" spans="1:20" ht="15.75" hidden="1" x14ac:dyDescent="0.2">
      <c r="A119" s="1164"/>
      <c r="B119" s="1165" t="s">
        <v>149</v>
      </c>
      <c r="C119" s="822"/>
      <c r="D119" s="823"/>
      <c r="E119" s="823"/>
      <c r="F119" s="824"/>
      <c r="G119" s="1166">
        <f>G104+G105+G106+G107+G108+G109+G110+G111+G112+G113+G114+G116</f>
        <v>28.5</v>
      </c>
      <c r="H119" s="1166">
        <f>H104+H105+H106+H107+H108+H109+H110+H111+H112+H113+H114+H116</f>
        <v>855</v>
      </c>
      <c r="I119" s="1166">
        <f t="shared" ref="I119:P119" si="14">I104+I105+I106+I107+I108+I109+I110+I111+I112+I113+I114+I116</f>
        <v>332</v>
      </c>
      <c r="J119" s="1166">
        <f t="shared" si="14"/>
        <v>161</v>
      </c>
      <c r="K119" s="1166">
        <f t="shared" si="14"/>
        <v>46</v>
      </c>
      <c r="L119" s="1166">
        <f t="shared" si="14"/>
        <v>125</v>
      </c>
      <c r="M119" s="1166">
        <f t="shared" si="14"/>
        <v>523</v>
      </c>
      <c r="N119" s="1166">
        <f t="shared" si="14"/>
        <v>8</v>
      </c>
      <c r="O119" s="1166">
        <f t="shared" si="14"/>
        <v>11</v>
      </c>
      <c r="P119" s="1166">
        <f t="shared" si="14"/>
        <v>12</v>
      </c>
      <c r="Q119" s="1167"/>
      <c r="R119" s="29"/>
      <c r="S119" s="28"/>
      <c r="T119" s="28"/>
    </row>
    <row r="120" spans="1:20" ht="15.75" hidden="1" x14ac:dyDescent="0.2">
      <c r="A120" s="800"/>
      <c r="B120" s="1168" t="s">
        <v>321</v>
      </c>
      <c r="C120" s="846"/>
      <c r="D120" s="846"/>
      <c r="E120" s="846"/>
      <c r="F120" s="846"/>
      <c r="G120" s="839">
        <f t="shared" ref="G120:P120" si="15">G37</f>
        <v>0</v>
      </c>
      <c r="H120" s="75">
        <f t="shared" si="15"/>
        <v>0</v>
      </c>
      <c r="I120" s="75">
        <f t="shared" si="15"/>
        <v>0</v>
      </c>
      <c r="J120" s="75">
        <f t="shared" si="15"/>
        <v>0</v>
      </c>
      <c r="K120" s="75">
        <f t="shared" si="15"/>
        <v>0</v>
      </c>
      <c r="L120" s="75">
        <f t="shared" si="15"/>
        <v>0</v>
      </c>
      <c r="M120" s="75">
        <f t="shared" si="15"/>
        <v>0</v>
      </c>
      <c r="N120" s="1169">
        <f t="shared" si="15"/>
        <v>0</v>
      </c>
      <c r="O120" s="75">
        <f t="shared" si="15"/>
        <v>0</v>
      </c>
      <c r="P120" s="1170">
        <f t="shared" si="15"/>
        <v>0</v>
      </c>
      <c r="Q120" s="802"/>
      <c r="R120" s="29"/>
      <c r="S120" s="28"/>
      <c r="T120" s="28"/>
    </row>
    <row r="121" spans="1:20" ht="15.75" hidden="1" x14ac:dyDescent="0.2">
      <c r="A121" s="800"/>
      <c r="B121" s="1168" t="s">
        <v>323</v>
      </c>
      <c r="C121" s="846"/>
      <c r="D121" s="846"/>
      <c r="E121" s="846"/>
      <c r="F121" s="846"/>
      <c r="G121" s="839">
        <f>SUM(G119:G120)</f>
        <v>28.5</v>
      </c>
      <c r="H121" s="75">
        <f>SUM(H119:H120)</f>
        <v>855</v>
      </c>
      <c r="I121" s="75">
        <f>SUM(I119:I120)</f>
        <v>332</v>
      </c>
      <c r="J121" s="75">
        <f>SUM(J116:J120)</f>
        <v>181</v>
      </c>
      <c r="K121" s="75">
        <f t="shared" ref="K121:P121" si="16">SUM(K119:K120)</f>
        <v>46</v>
      </c>
      <c r="L121" s="75">
        <f t="shared" si="16"/>
        <v>125</v>
      </c>
      <c r="M121" s="75">
        <f t="shared" si="16"/>
        <v>523</v>
      </c>
      <c r="N121" s="1169">
        <f t="shared" si="16"/>
        <v>8</v>
      </c>
      <c r="O121" s="75">
        <f t="shared" si="16"/>
        <v>11</v>
      </c>
      <c r="P121" s="1170">
        <f t="shared" si="16"/>
        <v>12</v>
      </c>
      <c r="Q121" s="802"/>
      <c r="R121" s="29"/>
      <c r="S121" s="28"/>
      <c r="T121" s="28"/>
    </row>
    <row r="122" spans="1:20" ht="15.75" hidden="1" x14ac:dyDescent="0.2">
      <c r="A122" s="800"/>
      <c r="B122" s="1168" t="s">
        <v>324</v>
      </c>
      <c r="C122" s="846"/>
      <c r="D122" s="846"/>
      <c r="E122" s="846"/>
      <c r="F122" s="846"/>
      <c r="G122" s="1171">
        <f>G119+G131</f>
        <v>40.5</v>
      </c>
      <c r="H122" s="1171">
        <f t="shared" ref="H122:P122" si="17">H119+H131</f>
        <v>1215</v>
      </c>
      <c r="I122" s="1171">
        <f t="shared" si="17"/>
        <v>452</v>
      </c>
      <c r="J122" s="1171">
        <f t="shared" si="17"/>
        <v>241</v>
      </c>
      <c r="K122" s="1171">
        <f t="shared" si="17"/>
        <v>46</v>
      </c>
      <c r="L122" s="1171">
        <f t="shared" si="17"/>
        <v>165</v>
      </c>
      <c r="M122" s="1171">
        <f t="shared" si="17"/>
        <v>763</v>
      </c>
      <c r="N122" s="1172">
        <f t="shared" si="17"/>
        <v>14</v>
      </c>
      <c r="O122" s="1172">
        <f t="shared" si="17"/>
        <v>11</v>
      </c>
      <c r="P122" s="1173">
        <f t="shared" si="17"/>
        <v>15</v>
      </c>
      <c r="Q122" s="802"/>
      <c r="R122" s="29"/>
      <c r="S122" s="28"/>
      <c r="T122" s="28"/>
    </row>
    <row r="123" spans="1:20" s="813" customFormat="1" ht="15.75" hidden="1" x14ac:dyDescent="0.25">
      <c r="A123" s="800"/>
      <c r="B123" s="1168" t="s">
        <v>326</v>
      </c>
      <c r="C123" s="846"/>
      <c r="D123" s="846"/>
      <c r="E123" s="846"/>
      <c r="F123" s="846"/>
      <c r="G123" s="1174">
        <f t="shared" ref="G123:P123" si="18">G122+G120</f>
        <v>40.5</v>
      </c>
      <c r="H123" s="1174">
        <f t="shared" si="18"/>
        <v>1215</v>
      </c>
      <c r="I123" s="1174">
        <f t="shared" si="18"/>
        <v>452</v>
      </c>
      <c r="J123" s="1174">
        <f t="shared" si="18"/>
        <v>241</v>
      </c>
      <c r="K123" s="1174">
        <f t="shared" si="18"/>
        <v>46</v>
      </c>
      <c r="L123" s="1174">
        <f t="shared" si="18"/>
        <v>165</v>
      </c>
      <c r="M123" s="1174">
        <f t="shared" si="18"/>
        <v>763</v>
      </c>
      <c r="N123" s="1175">
        <f t="shared" si="18"/>
        <v>14</v>
      </c>
      <c r="O123" s="1176">
        <f t="shared" si="18"/>
        <v>11</v>
      </c>
      <c r="P123" s="1177">
        <f t="shared" si="18"/>
        <v>15</v>
      </c>
      <c r="Q123" s="802"/>
      <c r="R123" s="811"/>
      <c r="S123" s="812"/>
      <c r="T123" s="812"/>
    </row>
    <row r="124" spans="1:20" s="813" customFormat="1" ht="15.75" hidden="1" x14ac:dyDescent="0.25">
      <c r="A124" s="800"/>
      <c r="B124" s="1168" t="s">
        <v>325</v>
      </c>
      <c r="C124" s="846"/>
      <c r="D124" s="846"/>
      <c r="E124" s="846"/>
      <c r="F124" s="846"/>
      <c r="G124" s="1174">
        <f>G119+G139</f>
        <v>40.5</v>
      </c>
      <c r="H124" s="1174">
        <f t="shared" ref="H124:P124" si="19">H119+H139</f>
        <v>1215</v>
      </c>
      <c r="I124" s="1174">
        <f t="shared" si="19"/>
        <v>452</v>
      </c>
      <c r="J124" s="1174">
        <f t="shared" si="19"/>
        <v>241</v>
      </c>
      <c r="K124" s="1174">
        <f t="shared" si="19"/>
        <v>46</v>
      </c>
      <c r="L124" s="1174">
        <f t="shared" si="19"/>
        <v>165</v>
      </c>
      <c r="M124" s="1174">
        <f t="shared" si="19"/>
        <v>763</v>
      </c>
      <c r="N124" s="1175">
        <f t="shared" si="19"/>
        <v>14</v>
      </c>
      <c r="O124" s="1176">
        <f t="shared" si="19"/>
        <v>11</v>
      </c>
      <c r="P124" s="1177">
        <f t="shared" si="19"/>
        <v>15</v>
      </c>
      <c r="Q124" s="802"/>
      <c r="R124" s="811"/>
      <c r="S124" s="812"/>
      <c r="T124" s="812"/>
    </row>
    <row r="125" spans="1:20" ht="15.75" hidden="1" x14ac:dyDescent="0.2">
      <c r="A125" s="800"/>
      <c r="B125" s="801"/>
      <c r="C125" s="846"/>
      <c r="D125" s="846"/>
      <c r="E125" s="846"/>
      <c r="F125" s="773"/>
      <c r="G125" s="774"/>
      <c r="H125" s="69"/>
      <c r="I125" s="168"/>
      <c r="J125" s="69"/>
      <c r="K125" s="69"/>
      <c r="L125" s="69"/>
      <c r="M125" s="163"/>
      <c r="N125" s="846"/>
      <c r="O125" s="846"/>
      <c r="P125" s="846"/>
      <c r="Q125" s="802"/>
      <c r="R125" s="29"/>
      <c r="S125" s="28"/>
      <c r="T125" s="28"/>
    </row>
    <row r="126" spans="1:20" ht="16.5" hidden="1" thickBot="1" x14ac:dyDescent="0.25">
      <c r="A126" s="2266" t="s">
        <v>318</v>
      </c>
      <c r="B126" s="2267"/>
      <c r="C126" s="2267"/>
      <c r="D126" s="2267"/>
      <c r="E126" s="2267"/>
      <c r="F126" s="2267"/>
      <c r="G126" s="2267"/>
      <c r="H126" s="2267"/>
      <c r="I126" s="2267"/>
      <c r="J126" s="2267"/>
      <c r="K126" s="2267"/>
      <c r="L126" s="2267"/>
      <c r="M126" s="2267"/>
      <c r="N126" s="2267"/>
      <c r="O126" s="2267"/>
      <c r="P126" s="2267"/>
      <c r="Q126" s="2268"/>
      <c r="R126" s="29"/>
      <c r="S126" s="28"/>
      <c r="T126" s="28"/>
    </row>
    <row r="127" spans="1:20" ht="15.75" hidden="1" x14ac:dyDescent="0.2">
      <c r="A127" s="200" t="s">
        <v>150</v>
      </c>
      <c r="B127" s="392" t="s">
        <v>151</v>
      </c>
      <c r="C127" s="202">
        <v>2</v>
      </c>
      <c r="D127" s="203"/>
      <c r="E127" s="203"/>
      <c r="F127" s="204"/>
      <c r="G127" s="387">
        <f>H127/30</f>
        <v>3</v>
      </c>
      <c r="H127" s="202">
        <v>90</v>
      </c>
      <c r="I127" s="206">
        <v>30</v>
      </c>
      <c r="J127" s="207">
        <v>20</v>
      </c>
      <c r="K127" s="809"/>
      <c r="L127" s="203">
        <v>10</v>
      </c>
      <c r="M127" s="208">
        <f>H127-I127</f>
        <v>60</v>
      </c>
      <c r="N127" s="386">
        <v>2</v>
      </c>
      <c r="O127" s="203"/>
      <c r="P127" s="804"/>
      <c r="Q127" s="212"/>
      <c r="R127" s="29"/>
      <c r="S127" s="28"/>
      <c r="T127" s="28"/>
    </row>
    <row r="128" spans="1:20" ht="15.75" hidden="1" x14ac:dyDescent="0.2">
      <c r="A128" s="128" t="s">
        <v>152</v>
      </c>
      <c r="B128" s="397" t="s">
        <v>315</v>
      </c>
      <c r="C128" s="846">
        <v>1</v>
      </c>
      <c r="D128" s="846"/>
      <c r="E128" s="846"/>
      <c r="F128" s="773"/>
      <c r="G128" s="774">
        <v>3</v>
      </c>
      <c r="H128" s="775">
        <f>G128*30</f>
        <v>90</v>
      </c>
      <c r="I128" s="361">
        <v>30</v>
      </c>
      <c r="J128" s="776">
        <v>20</v>
      </c>
      <c r="K128" s="776"/>
      <c r="L128" s="776">
        <v>10</v>
      </c>
      <c r="M128" s="777">
        <v>60</v>
      </c>
      <c r="N128" s="181">
        <v>2</v>
      </c>
      <c r="O128" s="79"/>
      <c r="P128" s="805"/>
      <c r="Q128" s="77"/>
      <c r="R128" s="29"/>
      <c r="S128" s="28"/>
      <c r="T128" s="28"/>
    </row>
    <row r="129" spans="1:33" ht="15.75" hidden="1" x14ac:dyDescent="0.2">
      <c r="A129" s="128" t="s">
        <v>154</v>
      </c>
      <c r="B129" s="341" t="s">
        <v>155</v>
      </c>
      <c r="C129" s="846"/>
      <c r="D129" s="846">
        <v>3</v>
      </c>
      <c r="E129" s="846"/>
      <c r="F129" s="773"/>
      <c r="G129" s="774">
        <v>3</v>
      </c>
      <c r="H129" s="775">
        <f>G129*30</f>
        <v>90</v>
      </c>
      <c r="I129" s="361">
        <v>30</v>
      </c>
      <c r="J129" s="776">
        <v>20</v>
      </c>
      <c r="K129" s="776"/>
      <c r="L129" s="776">
        <v>10</v>
      </c>
      <c r="M129" s="777">
        <v>60</v>
      </c>
      <c r="N129" s="181"/>
      <c r="O129" s="79"/>
      <c r="P129" s="182">
        <v>3</v>
      </c>
      <c r="Q129" s="77"/>
      <c r="R129" s="29"/>
      <c r="S129" s="28"/>
      <c r="T129" s="28"/>
    </row>
    <row r="130" spans="1:33" ht="16.5" hidden="1" thickBot="1" x14ac:dyDescent="0.25">
      <c r="A130" s="130" t="s">
        <v>156</v>
      </c>
      <c r="B130" s="393" t="s">
        <v>157</v>
      </c>
      <c r="C130" s="181"/>
      <c r="D130" s="79">
        <v>1</v>
      </c>
      <c r="E130" s="79"/>
      <c r="F130" s="381"/>
      <c r="G130" s="389">
        <v>3</v>
      </c>
      <c r="H130" s="382">
        <f>G130*30</f>
        <v>90</v>
      </c>
      <c r="I130" s="361">
        <v>30</v>
      </c>
      <c r="J130" s="362">
        <v>20</v>
      </c>
      <c r="K130" s="810"/>
      <c r="L130" s="79">
        <v>10</v>
      </c>
      <c r="M130" s="383">
        <f>H130-I130</f>
        <v>60</v>
      </c>
      <c r="N130" s="176">
        <v>2</v>
      </c>
      <c r="O130" s="79"/>
      <c r="P130" s="805"/>
      <c r="Q130" s="384"/>
      <c r="R130" s="29"/>
      <c r="S130" s="28"/>
      <c r="T130" s="28"/>
    </row>
    <row r="131" spans="1:33" ht="16.5" hidden="1" thickBot="1" x14ac:dyDescent="0.25">
      <c r="A131" s="1178"/>
      <c r="B131" s="1179" t="s">
        <v>320</v>
      </c>
      <c r="C131" s="1023"/>
      <c r="D131" s="1024"/>
      <c r="E131" s="1024"/>
      <c r="F131" s="1025"/>
      <c r="G131" s="841">
        <f>SUM(G127:G130)</f>
        <v>12</v>
      </c>
      <c r="H131" s="1112">
        <f>SUM(H127:H130)</f>
        <v>360</v>
      </c>
      <c r="I131" s="1031">
        <f>SUM(I127:I130)</f>
        <v>120</v>
      </c>
      <c r="J131" s="1031">
        <f>SUM(J127:J130)</f>
        <v>80</v>
      </c>
      <c r="K131" s="1031"/>
      <c r="L131" s="1031">
        <f>SUM(L127:L130)</f>
        <v>40</v>
      </c>
      <c r="M131" s="1113">
        <f>SUM(M127:M130)</f>
        <v>240</v>
      </c>
      <c r="N131" s="1180">
        <f>SUM(N127:N130)</f>
        <v>6</v>
      </c>
      <c r="O131" s="1031">
        <f>SUM(O127:O130)</f>
        <v>0</v>
      </c>
      <c r="P131" s="1181">
        <f>SUM(P127:P130)</f>
        <v>3</v>
      </c>
      <c r="Q131" s="212"/>
      <c r="R131" s="29"/>
      <c r="S131" s="28"/>
      <c r="T131" s="28"/>
    </row>
    <row r="132" spans="1:33" ht="15.75" hidden="1" x14ac:dyDescent="0.2">
      <c r="A132" s="1182"/>
      <c r="B132" s="1179" t="s">
        <v>328</v>
      </c>
      <c r="C132" s="846"/>
      <c r="D132" s="846"/>
      <c r="E132" s="846"/>
      <c r="F132" s="846"/>
      <c r="G132" s="839">
        <f>G119+G131</f>
        <v>40.5</v>
      </c>
      <c r="H132" s="839">
        <f t="shared" ref="H132:Q132" si="20">H119+H131</f>
        <v>1215</v>
      </c>
      <c r="I132" s="839">
        <f t="shared" si="20"/>
        <v>452</v>
      </c>
      <c r="J132" s="839">
        <f t="shared" si="20"/>
        <v>241</v>
      </c>
      <c r="K132" s="839">
        <f t="shared" si="20"/>
        <v>46</v>
      </c>
      <c r="L132" s="839">
        <f t="shared" si="20"/>
        <v>165</v>
      </c>
      <c r="M132" s="839">
        <f t="shared" si="20"/>
        <v>763</v>
      </c>
      <c r="N132" s="839">
        <f t="shared" si="20"/>
        <v>14</v>
      </c>
      <c r="O132" s="839">
        <f t="shared" si="20"/>
        <v>11</v>
      </c>
      <c r="P132" s="839">
        <f t="shared" si="20"/>
        <v>15</v>
      </c>
      <c r="Q132" s="839">
        <f t="shared" si="20"/>
        <v>0</v>
      </c>
      <c r="R132" s="29"/>
      <c r="S132" s="28"/>
      <c r="T132" s="28"/>
    </row>
    <row r="133" spans="1:33" ht="15.75" hidden="1" x14ac:dyDescent="0.2">
      <c r="A133" s="1182"/>
      <c r="B133" s="1168"/>
      <c r="C133" s="846"/>
      <c r="D133" s="846"/>
      <c r="E133" s="846"/>
      <c r="F133" s="846"/>
      <c r="G133" s="839"/>
      <c r="H133" s="75"/>
      <c r="I133" s="75"/>
      <c r="J133" s="75"/>
      <c r="K133" s="75"/>
      <c r="L133" s="75"/>
      <c r="M133" s="75"/>
      <c r="N133" s="837"/>
      <c r="O133" s="75"/>
      <c r="P133" s="837"/>
      <c r="Q133" s="802"/>
      <c r="R133" s="29"/>
      <c r="S133" s="28"/>
      <c r="T133" s="28"/>
    </row>
    <row r="134" spans="1:33" ht="16.5" hidden="1" thickBot="1" x14ac:dyDescent="0.25">
      <c r="A134" s="2266" t="s">
        <v>319</v>
      </c>
      <c r="B134" s="2267"/>
      <c r="C134" s="2267"/>
      <c r="D134" s="2267"/>
      <c r="E134" s="2267"/>
      <c r="F134" s="2267"/>
      <c r="G134" s="2267"/>
      <c r="H134" s="2267"/>
      <c r="I134" s="2267"/>
      <c r="J134" s="2267"/>
      <c r="K134" s="2267"/>
      <c r="L134" s="2267"/>
      <c r="M134" s="2267"/>
      <c r="N134" s="2267"/>
      <c r="O134" s="2267"/>
      <c r="P134" s="2267"/>
      <c r="Q134" s="2268"/>
      <c r="R134" s="29"/>
      <c r="S134" s="28"/>
      <c r="T134" s="28"/>
    </row>
    <row r="135" spans="1:33" ht="15.75" hidden="1" x14ac:dyDescent="0.2">
      <c r="A135" s="200" t="s">
        <v>110</v>
      </c>
      <c r="B135" s="345" t="s">
        <v>317</v>
      </c>
      <c r="C135" s="202">
        <v>2</v>
      </c>
      <c r="D135" s="203"/>
      <c r="E135" s="203"/>
      <c r="F135" s="208"/>
      <c r="G135" s="349">
        <v>3</v>
      </c>
      <c r="H135" s="352">
        <f>G135*30</f>
        <v>90</v>
      </c>
      <c r="I135" s="347">
        <v>30</v>
      </c>
      <c r="J135" s="347">
        <v>20</v>
      </c>
      <c r="K135" s="347"/>
      <c r="L135" s="347">
        <v>10</v>
      </c>
      <c r="M135" s="348">
        <v>60</v>
      </c>
      <c r="N135" s="353">
        <v>2</v>
      </c>
      <c r="O135" s="347"/>
      <c r="P135" s="354"/>
      <c r="Q135" s="212"/>
      <c r="R135" s="29"/>
      <c r="S135" s="28"/>
      <c r="T135" s="28"/>
    </row>
    <row r="136" spans="1:33" ht="15.75" hidden="1" x14ac:dyDescent="0.2">
      <c r="A136" s="128" t="s">
        <v>111</v>
      </c>
      <c r="B136" s="201" t="s">
        <v>160</v>
      </c>
      <c r="C136" s="181">
        <v>1</v>
      </c>
      <c r="D136" s="79"/>
      <c r="E136" s="79"/>
      <c r="F136" s="182"/>
      <c r="G136" s="350">
        <v>3</v>
      </c>
      <c r="H136" s="209">
        <v>90</v>
      </c>
      <c r="I136" s="75">
        <v>30</v>
      </c>
      <c r="J136" s="75">
        <v>20</v>
      </c>
      <c r="K136" s="75"/>
      <c r="L136" s="75">
        <v>10</v>
      </c>
      <c r="M136" s="210">
        <v>60</v>
      </c>
      <c r="N136" s="355">
        <v>2</v>
      </c>
      <c r="O136" s="80"/>
      <c r="P136" s="356"/>
      <c r="Q136" s="77"/>
      <c r="R136" s="29"/>
      <c r="S136" s="28"/>
      <c r="T136" s="28"/>
    </row>
    <row r="137" spans="1:33" ht="15.75" hidden="1" x14ac:dyDescent="0.2">
      <c r="A137" s="128" t="s">
        <v>147</v>
      </c>
      <c r="B137" s="157" t="s">
        <v>161</v>
      </c>
      <c r="C137" s="167"/>
      <c r="D137" s="846">
        <v>3</v>
      </c>
      <c r="E137" s="846"/>
      <c r="F137" s="68"/>
      <c r="G137" s="351">
        <v>3</v>
      </c>
      <c r="H137" s="165">
        <f>G137*30</f>
        <v>90</v>
      </c>
      <c r="I137" s="74">
        <v>30</v>
      </c>
      <c r="J137" s="75">
        <v>20</v>
      </c>
      <c r="K137" s="76"/>
      <c r="L137" s="846">
        <v>10</v>
      </c>
      <c r="M137" s="166">
        <f>H137-I137</f>
        <v>60</v>
      </c>
      <c r="N137" s="167"/>
      <c r="O137" s="846"/>
      <c r="P137" s="847">
        <v>3</v>
      </c>
      <c r="Q137" s="71"/>
      <c r="R137" s="29"/>
      <c r="S137" s="28"/>
      <c r="T137" s="28"/>
    </row>
    <row r="138" spans="1:33" ht="16.5" hidden="1" thickBot="1" x14ac:dyDescent="0.25">
      <c r="A138" s="130" t="s">
        <v>162</v>
      </c>
      <c r="B138" s="175" t="s">
        <v>163</v>
      </c>
      <c r="C138" s="357"/>
      <c r="D138" s="358">
        <v>1</v>
      </c>
      <c r="E138" s="358"/>
      <c r="F138" s="359"/>
      <c r="G138" s="360">
        <v>3</v>
      </c>
      <c r="H138" s="181">
        <f>G138*30</f>
        <v>90</v>
      </c>
      <c r="I138" s="361">
        <v>30</v>
      </c>
      <c r="J138" s="362">
        <v>20</v>
      </c>
      <c r="K138" s="79"/>
      <c r="L138" s="79">
        <v>10</v>
      </c>
      <c r="M138" s="182">
        <f>H138-I138</f>
        <v>60</v>
      </c>
      <c r="N138" s="357">
        <v>2</v>
      </c>
      <c r="O138" s="358"/>
      <c r="P138" s="363"/>
      <c r="Q138" s="77"/>
      <c r="R138" s="29"/>
      <c r="S138" s="28"/>
      <c r="T138" s="28"/>
    </row>
    <row r="139" spans="1:33" ht="16.5" hidden="1" thickBot="1" x14ac:dyDescent="0.25">
      <c r="A139" s="1183"/>
      <c r="B139" s="1184" t="s">
        <v>322</v>
      </c>
      <c r="C139" s="898"/>
      <c r="D139" s="945"/>
      <c r="E139" s="945"/>
      <c r="F139" s="1160"/>
      <c r="G139" s="1185">
        <f t="shared" ref="G139:O139" si="21">SUM(G135:G138)</f>
        <v>12</v>
      </c>
      <c r="H139" s="1147">
        <f t="shared" si="21"/>
        <v>360</v>
      </c>
      <c r="I139" s="1082">
        <f t="shared" si="21"/>
        <v>120</v>
      </c>
      <c r="J139" s="1082">
        <f t="shared" si="21"/>
        <v>80</v>
      </c>
      <c r="K139" s="1082">
        <f t="shared" si="21"/>
        <v>0</v>
      </c>
      <c r="L139" s="1082">
        <f t="shared" si="21"/>
        <v>40</v>
      </c>
      <c r="M139" s="1148">
        <f t="shared" si="21"/>
        <v>240</v>
      </c>
      <c r="N139" s="905">
        <f t="shared" si="21"/>
        <v>6</v>
      </c>
      <c r="O139" s="1082">
        <f t="shared" si="21"/>
        <v>0</v>
      </c>
      <c r="P139" s="907">
        <f>SUM(P135:P138)</f>
        <v>3</v>
      </c>
      <c r="Q139" s="1186">
        <f>Q135+Q136+Q137+Q138</f>
        <v>0</v>
      </c>
      <c r="R139" s="29"/>
      <c r="S139" s="28"/>
      <c r="T139" s="28"/>
    </row>
    <row r="140" spans="1:33" ht="16.5" hidden="1" thickBot="1" x14ac:dyDescent="0.25">
      <c r="A140" s="1183"/>
      <c r="B140" s="1184" t="s">
        <v>329</v>
      </c>
      <c r="C140" s="898"/>
      <c r="D140" s="945"/>
      <c r="E140" s="945"/>
      <c r="F140" s="1160"/>
      <c r="G140" s="1185">
        <f>G119+G139</f>
        <v>40.5</v>
      </c>
      <c r="H140" s="1185">
        <f t="shared" ref="H140:Q140" si="22">H119+H139</f>
        <v>1215</v>
      </c>
      <c r="I140" s="1185">
        <f t="shared" si="22"/>
        <v>452</v>
      </c>
      <c r="J140" s="1185">
        <f t="shared" si="22"/>
        <v>241</v>
      </c>
      <c r="K140" s="1185">
        <f t="shared" si="22"/>
        <v>46</v>
      </c>
      <c r="L140" s="1185">
        <f t="shared" si="22"/>
        <v>165</v>
      </c>
      <c r="M140" s="1185">
        <f t="shared" si="22"/>
        <v>763</v>
      </c>
      <c r="N140" s="1185">
        <f t="shared" si="22"/>
        <v>14</v>
      </c>
      <c r="O140" s="1185">
        <f t="shared" si="22"/>
        <v>11</v>
      </c>
      <c r="P140" s="1185">
        <f t="shared" si="22"/>
        <v>15</v>
      </c>
      <c r="Q140" s="1185">
        <f t="shared" si="22"/>
        <v>0</v>
      </c>
      <c r="R140" s="29"/>
      <c r="S140" s="28"/>
      <c r="T140" s="28"/>
    </row>
    <row r="141" spans="1:33" ht="15.75" hidden="1" x14ac:dyDescent="0.2">
      <c r="A141" s="1187"/>
      <c r="B141" s="1188"/>
      <c r="C141" s="1189"/>
      <c r="D141" s="1189"/>
      <c r="E141" s="1189"/>
      <c r="F141" s="1189"/>
      <c r="G141" s="1190"/>
      <c r="H141" s="1190"/>
      <c r="I141" s="1190"/>
      <c r="J141" s="1190"/>
      <c r="K141" s="1190"/>
      <c r="L141" s="1190"/>
      <c r="M141" s="1190"/>
      <c r="N141" s="1190"/>
      <c r="O141" s="1190"/>
      <c r="P141" s="1190"/>
      <c r="Q141" s="1191"/>
      <c r="R141" s="29"/>
      <c r="S141" s="28"/>
      <c r="T141" s="28"/>
    </row>
    <row r="142" spans="1:33" ht="36.75" hidden="1" customHeight="1" x14ac:dyDescent="0.2">
      <c r="A142" s="800"/>
      <c r="B142" s="801"/>
      <c r="C142" s="846"/>
      <c r="D142" s="846"/>
      <c r="E142" s="846"/>
      <c r="F142" s="773"/>
      <c r="G142" s="774"/>
      <c r="H142" s="69"/>
      <c r="I142" s="168"/>
      <c r="J142" s="69"/>
      <c r="K142" s="69"/>
      <c r="L142" s="69"/>
      <c r="M142" s="163"/>
      <c r="N142" s="846"/>
      <c r="O142" s="846"/>
      <c r="P142" s="846"/>
      <c r="Q142" s="802"/>
      <c r="R142" s="28"/>
      <c r="S142" s="28"/>
      <c r="T142" s="28"/>
    </row>
    <row r="143" spans="1:33" s="92" customFormat="1" ht="15.75" hidden="1" x14ac:dyDescent="0.2">
      <c r="A143" s="1192"/>
      <c r="B143" s="1192"/>
      <c r="C143" s="1192"/>
      <c r="D143" s="1192"/>
      <c r="E143" s="1192"/>
      <c r="F143" s="1192"/>
      <c r="G143" s="1192"/>
      <c r="H143" s="1192"/>
      <c r="I143" s="1192"/>
      <c r="J143" s="1192"/>
      <c r="K143" s="1192"/>
      <c r="L143" s="1192"/>
      <c r="M143" s="1192"/>
      <c r="N143" s="1192"/>
      <c r="O143" s="1192"/>
      <c r="P143" s="1192"/>
      <c r="Q143" s="1192"/>
      <c r="R143" s="89"/>
      <c r="S143" s="89"/>
      <c r="T143" s="89"/>
      <c r="U143" s="90"/>
      <c r="V143" s="90"/>
      <c r="W143" s="91"/>
      <c r="X143" s="91"/>
      <c r="AC143" s="20"/>
      <c r="AD143" s="20"/>
      <c r="AE143" s="20">
        <f>I148</f>
        <v>60</v>
      </c>
      <c r="AF143" s="20">
        <f>AC143/3*2</f>
        <v>0</v>
      </c>
      <c r="AG143" s="20">
        <f>AE143</f>
        <v>60</v>
      </c>
    </row>
    <row r="144" spans="1:33" s="20" customFormat="1" ht="15.75" hidden="1" x14ac:dyDescent="0.2">
      <c r="A144" s="1193"/>
      <c r="B144" s="1193"/>
      <c r="C144" s="1193"/>
      <c r="D144" s="1193"/>
      <c r="E144" s="1193"/>
      <c r="F144" s="1193"/>
      <c r="G144" s="1193"/>
      <c r="H144" s="1193"/>
      <c r="I144" s="1193"/>
      <c r="J144" s="1193"/>
      <c r="K144" s="1193"/>
      <c r="L144" s="1193"/>
      <c r="M144" s="1193"/>
      <c r="N144" s="1193"/>
      <c r="O144" s="1193"/>
      <c r="P144" s="1193"/>
      <c r="Q144" s="1193"/>
      <c r="R144" s="94"/>
      <c r="S144" s="94"/>
      <c r="T144" s="94"/>
      <c r="U144" s="90"/>
      <c r="V144" s="90"/>
      <c r="W144" s="95"/>
      <c r="X144" s="91"/>
      <c r="Y144" s="92"/>
      <c r="Z144" s="92"/>
      <c r="AA144" s="92"/>
      <c r="AB144" s="92"/>
      <c r="AE144" s="20">
        <f>I149</f>
        <v>50</v>
      </c>
      <c r="AF144" s="20">
        <f>AC144/3*2</f>
        <v>0</v>
      </c>
      <c r="AG144" s="20">
        <f>AE144</f>
        <v>50</v>
      </c>
    </row>
    <row r="145" spans="1:55" s="20" customFormat="1" ht="15.75" hidden="1" x14ac:dyDescent="0.2">
      <c r="A145" s="1193"/>
      <c r="B145" s="1193"/>
      <c r="C145" s="1193"/>
      <c r="D145" s="1193"/>
      <c r="E145" s="1193"/>
      <c r="F145" s="1193"/>
      <c r="G145" s="1193"/>
      <c r="H145" s="1193"/>
      <c r="I145" s="1193"/>
      <c r="J145" s="1193"/>
      <c r="K145" s="1193"/>
      <c r="L145" s="1193"/>
      <c r="M145" s="1193"/>
      <c r="N145" s="1193"/>
      <c r="O145" s="1193"/>
      <c r="P145" s="1193"/>
      <c r="Q145" s="1193"/>
      <c r="R145" s="94"/>
      <c r="S145" s="94"/>
      <c r="T145" s="94"/>
      <c r="U145" s="90"/>
      <c r="V145" s="90"/>
      <c r="W145" s="95"/>
      <c r="X145" s="91"/>
      <c r="Y145" s="92"/>
      <c r="Z145" s="92"/>
      <c r="AA145" s="92"/>
      <c r="AB145" s="92"/>
    </row>
    <row r="146" spans="1:55" s="20" customFormat="1" ht="16.5" thickBot="1" x14ac:dyDescent="0.25">
      <c r="A146" s="2206" t="s">
        <v>330</v>
      </c>
      <c r="B146" s="2207"/>
      <c r="C146" s="2207"/>
      <c r="D146" s="2207"/>
      <c r="E146" s="2207"/>
      <c r="F146" s="2207"/>
      <c r="G146" s="2207"/>
      <c r="H146" s="2207"/>
      <c r="I146" s="2207"/>
      <c r="J146" s="2207"/>
      <c r="K146" s="2207"/>
      <c r="L146" s="2207"/>
      <c r="M146" s="2207"/>
      <c r="N146" s="2207"/>
      <c r="O146" s="2207"/>
      <c r="P146" s="2207"/>
      <c r="Q146" s="2208"/>
      <c r="R146" s="94"/>
      <c r="S146" s="94"/>
      <c r="T146" s="94"/>
      <c r="U146" s="90"/>
      <c r="V146" s="90"/>
      <c r="W146" s="95"/>
      <c r="X146" s="91"/>
      <c r="Y146" s="92"/>
      <c r="Z146" s="92"/>
      <c r="AA146" s="92"/>
      <c r="AB146" s="92"/>
    </row>
    <row r="147" spans="1:55" s="92" customFormat="1" ht="16.5" thickBot="1" x14ac:dyDescent="0.25">
      <c r="A147" s="2269" t="s">
        <v>172</v>
      </c>
      <c r="B147" s="2270"/>
      <c r="C147" s="2270"/>
      <c r="D147" s="2270"/>
      <c r="E147" s="2270"/>
      <c r="F147" s="2270"/>
      <c r="G147" s="2270"/>
      <c r="H147" s="2270"/>
      <c r="I147" s="2270"/>
      <c r="J147" s="2270"/>
      <c r="K147" s="2270"/>
      <c r="L147" s="2270"/>
      <c r="M147" s="2270"/>
      <c r="N147" s="2270"/>
      <c r="O147" s="2270"/>
      <c r="P147" s="2270"/>
      <c r="Q147" s="2271"/>
      <c r="R147" s="98"/>
      <c r="S147" s="98"/>
      <c r="T147" s="98"/>
      <c r="U147" s="99"/>
      <c r="V147" s="99"/>
      <c r="W147" s="91"/>
      <c r="X147" s="91"/>
      <c r="AC147" s="20"/>
      <c r="AD147" s="20"/>
      <c r="AE147" s="20"/>
      <c r="AF147" s="20"/>
      <c r="AG147" s="20"/>
    </row>
    <row r="148" spans="1:55" s="92" customFormat="1" ht="15.75" x14ac:dyDescent="0.2">
      <c r="A148" s="1033" t="s">
        <v>173</v>
      </c>
      <c r="B148" s="1194" t="s">
        <v>174</v>
      </c>
      <c r="C148" s="202">
        <v>3</v>
      </c>
      <c r="D148" s="1195"/>
      <c r="E148" s="1195"/>
      <c r="F148" s="1196"/>
      <c r="G148" s="867">
        <v>6</v>
      </c>
      <c r="H148" s="386">
        <f t="shared" ref="H148:H154" si="23">G148*30</f>
        <v>180</v>
      </c>
      <c r="I148" s="203">
        <f t="shared" ref="I148:I153" si="24">SUM(J148:L148)</f>
        <v>60</v>
      </c>
      <c r="J148" s="203">
        <v>30</v>
      </c>
      <c r="K148" s="203">
        <v>10</v>
      </c>
      <c r="L148" s="203">
        <v>20</v>
      </c>
      <c r="M148" s="1197">
        <f t="shared" ref="M148:M153" si="25">H148-I148</f>
        <v>120</v>
      </c>
      <c r="N148" s="1198"/>
      <c r="O148" s="1199"/>
      <c r="P148" s="1200"/>
      <c r="Q148" s="1201"/>
      <c r="R148" s="89"/>
      <c r="S148" s="89"/>
      <c r="T148" s="89"/>
      <c r="U148" s="90"/>
      <c r="V148" s="90"/>
      <c r="W148" s="91"/>
      <c r="X148" s="91"/>
      <c r="AC148" s="20"/>
      <c r="AD148" s="20"/>
      <c r="AE148" s="20"/>
      <c r="AF148" s="20"/>
      <c r="AG148" s="20"/>
    </row>
    <row r="149" spans="1:55" s="92" customFormat="1" ht="15.75" x14ac:dyDescent="0.2">
      <c r="A149" s="1043" t="s">
        <v>175</v>
      </c>
      <c r="B149" s="1202" t="s">
        <v>176</v>
      </c>
      <c r="C149" s="1203"/>
      <c r="D149" s="1204"/>
      <c r="E149" s="1205"/>
      <c r="F149" s="1206"/>
      <c r="G149" s="919">
        <f>G150+G151</f>
        <v>6.5</v>
      </c>
      <c r="H149" s="1207">
        <f t="shared" si="23"/>
        <v>195</v>
      </c>
      <c r="I149" s="846">
        <f t="shared" si="24"/>
        <v>50</v>
      </c>
      <c r="J149" s="846">
        <f>J150+J151</f>
        <v>44</v>
      </c>
      <c r="K149" s="846">
        <f>K150+K151</f>
        <v>0</v>
      </c>
      <c r="L149" s="846">
        <f>L150+L151</f>
        <v>6</v>
      </c>
      <c r="M149" s="1208">
        <f t="shared" si="25"/>
        <v>145</v>
      </c>
      <c r="N149" s="1209"/>
      <c r="O149" s="846"/>
      <c r="P149" s="166"/>
      <c r="Q149" s="1210"/>
      <c r="R149" s="89"/>
      <c r="S149" s="89"/>
      <c r="T149" s="89"/>
      <c r="U149" s="90"/>
      <c r="V149" s="90"/>
      <c r="W149" s="91"/>
      <c r="X149" s="91"/>
      <c r="AC149" s="20"/>
      <c r="AD149" s="20"/>
      <c r="AE149" s="20"/>
      <c r="AF149" s="20"/>
      <c r="AG149" s="20"/>
    </row>
    <row r="150" spans="1:55" s="92" customFormat="1" ht="15.75" x14ac:dyDescent="0.2">
      <c r="A150" s="1043" t="s">
        <v>98</v>
      </c>
      <c r="B150" s="1202" t="s">
        <v>177</v>
      </c>
      <c r="C150" s="1203"/>
      <c r="D150" s="1207">
        <v>1</v>
      </c>
      <c r="E150" s="1205"/>
      <c r="F150" s="1206"/>
      <c r="G150" s="919">
        <v>4.5</v>
      </c>
      <c r="H150" s="1207">
        <f t="shared" si="23"/>
        <v>135</v>
      </c>
      <c r="I150" s="846">
        <f t="shared" si="24"/>
        <v>30</v>
      </c>
      <c r="J150" s="846">
        <v>30</v>
      </c>
      <c r="K150" s="846"/>
      <c r="L150" s="846"/>
      <c r="M150" s="1208">
        <f t="shared" si="25"/>
        <v>105</v>
      </c>
      <c r="N150" s="1209"/>
      <c r="O150" s="846"/>
      <c r="P150" s="166"/>
      <c r="Q150" s="1210"/>
      <c r="R150" s="89"/>
      <c r="S150" s="89"/>
      <c r="T150" s="89"/>
      <c r="U150" s="90"/>
      <c r="V150" s="90"/>
      <c r="W150" s="91"/>
      <c r="X150" s="91"/>
      <c r="AC150" s="20"/>
      <c r="AD150" s="20"/>
      <c r="AE150" s="20"/>
      <c r="AF150" s="20"/>
      <c r="AG150" s="20"/>
    </row>
    <row r="151" spans="1:55" s="92" customFormat="1" ht="30.75" customHeight="1" x14ac:dyDescent="0.2">
      <c r="A151" s="1043" t="s">
        <v>99</v>
      </c>
      <c r="B151" s="1202" t="s">
        <v>177</v>
      </c>
      <c r="C151" s="1203"/>
      <c r="D151" s="1207">
        <v>2</v>
      </c>
      <c r="E151" s="1205"/>
      <c r="F151" s="1206"/>
      <c r="G151" s="919">
        <v>2</v>
      </c>
      <c r="H151" s="1207">
        <f t="shared" si="23"/>
        <v>60</v>
      </c>
      <c r="I151" s="846">
        <f t="shared" si="24"/>
        <v>20</v>
      </c>
      <c r="J151" s="846">
        <v>14</v>
      </c>
      <c r="K151" s="846"/>
      <c r="L151" s="846">
        <v>6</v>
      </c>
      <c r="M151" s="1208">
        <f t="shared" si="25"/>
        <v>40</v>
      </c>
      <c r="N151" s="1209"/>
      <c r="O151" s="846"/>
      <c r="P151" s="166"/>
      <c r="Q151" s="1210"/>
      <c r="R151" s="89"/>
      <c r="S151" s="89"/>
      <c r="T151" s="89"/>
      <c r="U151" s="90"/>
      <c r="V151" s="90"/>
      <c r="W151" s="95"/>
      <c r="X151" s="91"/>
      <c r="AC151" s="20"/>
      <c r="AD151" s="20"/>
      <c r="AE151" s="20"/>
      <c r="AF151" s="20"/>
      <c r="AG151" s="20"/>
    </row>
    <row r="152" spans="1:55" s="92" customFormat="1" ht="31.5" x14ac:dyDescent="0.2">
      <c r="A152" s="1043" t="s">
        <v>178</v>
      </c>
      <c r="B152" s="157" t="s">
        <v>179</v>
      </c>
      <c r="C152" s="167">
        <v>2</v>
      </c>
      <c r="D152" s="1204"/>
      <c r="E152" s="1211"/>
      <c r="F152" s="1212"/>
      <c r="G152" s="919">
        <v>4</v>
      </c>
      <c r="H152" s="1207">
        <f t="shared" si="23"/>
        <v>120</v>
      </c>
      <c r="I152" s="846">
        <f t="shared" si="24"/>
        <v>40</v>
      </c>
      <c r="J152" s="1213">
        <v>20</v>
      </c>
      <c r="K152" s="1213">
        <v>20</v>
      </c>
      <c r="L152" s="1213"/>
      <c r="M152" s="1208">
        <f t="shared" si="25"/>
        <v>80</v>
      </c>
      <c r="N152" s="1209"/>
      <c r="O152" s="846"/>
      <c r="P152" s="166"/>
      <c r="Q152" s="1214"/>
      <c r="R152" s="89"/>
      <c r="S152" s="89"/>
      <c r="T152" s="89"/>
      <c r="U152" s="90"/>
      <c r="V152" s="90"/>
      <c r="W152" s="95"/>
      <c r="X152" s="91"/>
      <c r="AC152" s="20"/>
      <c r="AD152" s="20"/>
      <c r="AE152" s="20">
        <f>I160</f>
        <v>20</v>
      </c>
      <c r="AF152" s="20">
        <f>AC152/3*2</f>
        <v>0</v>
      </c>
      <c r="AG152" s="20">
        <f>AE152</f>
        <v>20</v>
      </c>
    </row>
    <row r="153" spans="1:55" s="103" customFormat="1" ht="15.75" x14ac:dyDescent="0.2">
      <c r="A153" s="1043" t="s">
        <v>180</v>
      </c>
      <c r="B153" s="157" t="s">
        <v>181</v>
      </c>
      <c r="C153" s="167">
        <v>1</v>
      </c>
      <c r="D153" s="1204"/>
      <c r="E153" s="1204"/>
      <c r="F153" s="1215"/>
      <c r="G153" s="919">
        <v>7</v>
      </c>
      <c r="H153" s="1207">
        <f t="shared" si="23"/>
        <v>210</v>
      </c>
      <c r="I153" s="846">
        <f t="shared" si="24"/>
        <v>75</v>
      </c>
      <c r="J153" s="846">
        <v>45</v>
      </c>
      <c r="K153" s="846">
        <v>15</v>
      </c>
      <c r="L153" s="846">
        <v>15</v>
      </c>
      <c r="M153" s="1208">
        <f t="shared" si="25"/>
        <v>135</v>
      </c>
      <c r="N153" s="1209"/>
      <c r="O153" s="69"/>
      <c r="P153" s="1216"/>
      <c r="Q153" s="1217"/>
      <c r="R153" s="101"/>
      <c r="S153" s="101"/>
      <c r="T153" s="101"/>
      <c r="U153" s="90"/>
      <c r="V153" s="90"/>
      <c r="W153" s="91"/>
      <c r="X153" s="91"/>
      <c r="Y153" s="92"/>
      <c r="Z153" s="92"/>
      <c r="AA153" s="92"/>
      <c r="AB153" s="92"/>
      <c r="AC153" s="20"/>
      <c r="AD153" s="20"/>
      <c r="AE153" s="20">
        <f>I161</f>
        <v>165</v>
      </c>
      <c r="AF153" s="20">
        <f>AC153/3*2</f>
        <v>0</v>
      </c>
      <c r="AG153" s="20">
        <f>AE153</f>
        <v>165</v>
      </c>
      <c r="AH153" s="102"/>
      <c r="AI153" s="102"/>
      <c r="AJ153" s="102"/>
      <c r="AK153" s="102"/>
      <c r="AL153" s="102"/>
      <c r="AM153" s="102"/>
      <c r="AN153" s="102"/>
      <c r="AO153" s="102"/>
      <c r="AP153" s="102"/>
      <c r="AQ153" s="102"/>
      <c r="AR153" s="102"/>
      <c r="AS153" s="102"/>
      <c r="AT153" s="102"/>
      <c r="AU153" s="102"/>
      <c r="AV153" s="102"/>
      <c r="AW153" s="102"/>
      <c r="AX153" s="102"/>
      <c r="AY153" s="102"/>
      <c r="AZ153" s="102"/>
      <c r="BA153" s="102"/>
      <c r="BB153" s="102"/>
      <c r="BC153" s="102"/>
    </row>
    <row r="154" spans="1:55" s="103" customFormat="1" ht="32.25" thickBot="1" x14ac:dyDescent="0.25">
      <c r="A154" s="1137" t="s">
        <v>182</v>
      </c>
      <c r="B154" s="1218" t="s">
        <v>183</v>
      </c>
      <c r="C154" s="1002"/>
      <c r="D154" s="930">
        <v>3</v>
      </c>
      <c r="E154" s="930"/>
      <c r="F154" s="1463"/>
      <c r="G154" s="925">
        <v>4</v>
      </c>
      <c r="H154" s="176">
        <f t="shared" si="23"/>
        <v>120</v>
      </c>
      <c r="I154" s="1221">
        <f>J154+K154+L154</f>
        <v>40</v>
      </c>
      <c r="J154" s="930">
        <v>40</v>
      </c>
      <c r="K154" s="930"/>
      <c r="L154" s="930"/>
      <c r="M154" s="1222">
        <f>H154-I154</f>
        <v>80</v>
      </c>
      <c r="N154" s="1007"/>
      <c r="O154" s="1223"/>
      <c r="P154" s="1103"/>
      <c r="Q154" s="1224"/>
      <c r="R154" s="101"/>
      <c r="S154" s="101"/>
      <c r="T154" s="101"/>
      <c r="U154" s="90"/>
      <c r="V154" s="90"/>
      <c r="W154" s="95"/>
      <c r="X154" s="91"/>
      <c r="Y154" s="92"/>
      <c r="Z154" s="92"/>
      <c r="AA154" s="92"/>
      <c r="AB154" s="104"/>
      <c r="AC154" s="20"/>
      <c r="AD154" s="20"/>
      <c r="AE154" s="20">
        <f>I162</f>
        <v>60</v>
      </c>
      <c r="AF154" s="20">
        <f>AC154/3*2</f>
        <v>0</v>
      </c>
      <c r="AG154" s="20">
        <f>AE154</f>
        <v>60</v>
      </c>
      <c r="AH154" s="102"/>
      <c r="AI154" s="102"/>
      <c r="AJ154" s="102"/>
      <c r="AK154" s="102"/>
      <c r="AL154" s="102"/>
      <c r="AM154" s="102"/>
      <c r="AN154" s="102"/>
      <c r="AO154" s="102"/>
      <c r="AP154" s="102"/>
      <c r="AQ154" s="102"/>
      <c r="AR154" s="102"/>
      <c r="AS154" s="102"/>
      <c r="AT154" s="102"/>
      <c r="AU154" s="102"/>
      <c r="AV154" s="102"/>
      <c r="AW154" s="102"/>
      <c r="AX154" s="102"/>
      <c r="AY154" s="102"/>
      <c r="AZ154" s="102"/>
      <c r="BA154" s="102"/>
      <c r="BB154" s="102"/>
      <c r="BC154" s="102"/>
    </row>
    <row r="155" spans="1:55" s="103" customFormat="1" ht="16.5" thickBot="1" x14ac:dyDescent="0.25">
      <c r="A155" s="1456"/>
      <c r="B155" s="1466" t="s">
        <v>353</v>
      </c>
      <c r="C155" s="1143"/>
      <c r="D155" s="1144"/>
      <c r="E155" s="1144"/>
      <c r="F155" s="1464"/>
      <c r="G155" s="808"/>
      <c r="H155" s="846"/>
      <c r="I155" s="1457"/>
      <c r="J155" s="1144"/>
      <c r="K155" s="1144"/>
      <c r="L155" s="1144"/>
      <c r="M155" s="1458"/>
      <c r="N155" s="1459">
        <v>1</v>
      </c>
      <c r="O155" s="1460">
        <v>1</v>
      </c>
      <c r="P155" s="1461">
        <v>1</v>
      </c>
      <c r="Q155" s="1462"/>
      <c r="R155" s="101"/>
      <c r="S155" s="101"/>
      <c r="T155" s="101"/>
      <c r="U155" s="90"/>
      <c r="V155" s="90"/>
      <c r="W155" s="95"/>
      <c r="X155" s="91"/>
      <c r="Y155" s="92"/>
      <c r="Z155" s="92"/>
      <c r="AA155" s="92"/>
      <c r="AB155" s="104"/>
      <c r="AC155" s="20"/>
      <c r="AD155" s="20"/>
      <c r="AE155" s="20"/>
      <c r="AF155" s="20"/>
      <c r="AG155" s="20"/>
      <c r="AH155" s="102"/>
      <c r="AI155" s="102"/>
      <c r="AJ155" s="102"/>
      <c r="AK155" s="102"/>
      <c r="AL155" s="102"/>
      <c r="AM155" s="102"/>
      <c r="AN155" s="102"/>
      <c r="AO155" s="102"/>
      <c r="AP155" s="102"/>
      <c r="AQ155" s="102"/>
      <c r="AR155" s="102"/>
      <c r="AS155" s="102"/>
      <c r="AT155" s="102"/>
      <c r="AU155" s="102"/>
      <c r="AV155" s="102"/>
      <c r="AW155" s="102"/>
      <c r="AX155" s="102"/>
      <c r="AY155" s="102"/>
      <c r="AZ155" s="102"/>
      <c r="BA155" s="102"/>
      <c r="BB155" s="102"/>
      <c r="BC155" s="102"/>
    </row>
    <row r="156" spans="1:55" s="103" customFormat="1" ht="16.5" thickBot="1" x14ac:dyDescent="0.25">
      <c r="A156" s="1456"/>
      <c r="B156" s="1466" t="s">
        <v>336</v>
      </c>
      <c r="C156" s="1143"/>
      <c r="D156" s="1144"/>
      <c r="E156" s="1144"/>
      <c r="F156" s="1464"/>
      <c r="G156" s="808"/>
      <c r="H156" s="846"/>
      <c r="I156" s="1457"/>
      <c r="J156" s="1144"/>
      <c r="K156" s="1144"/>
      <c r="L156" s="1144"/>
      <c r="M156" s="1458"/>
      <c r="N156" s="1459">
        <v>1</v>
      </c>
      <c r="O156" s="1460">
        <v>1</v>
      </c>
      <c r="P156" s="1461">
        <v>1</v>
      </c>
      <c r="Q156" s="1462"/>
      <c r="R156" s="101"/>
      <c r="S156" s="101"/>
      <c r="T156" s="101"/>
      <c r="U156" s="90"/>
      <c r="V156" s="90"/>
      <c r="W156" s="95"/>
      <c r="X156" s="91"/>
      <c r="Y156" s="92"/>
      <c r="Z156" s="92"/>
      <c r="AA156" s="92"/>
      <c r="AB156" s="104"/>
      <c r="AC156" s="20"/>
      <c r="AD156" s="20"/>
      <c r="AE156" s="20"/>
      <c r="AF156" s="20"/>
      <c r="AG156" s="20"/>
      <c r="AH156" s="102"/>
      <c r="AI156" s="102"/>
      <c r="AJ156" s="102"/>
      <c r="AK156" s="102"/>
      <c r="AL156" s="102"/>
      <c r="AM156" s="102"/>
      <c r="AN156" s="102"/>
      <c r="AO156" s="102"/>
      <c r="AP156" s="102"/>
      <c r="AQ156" s="102"/>
      <c r="AR156" s="102"/>
      <c r="AS156" s="102"/>
      <c r="AT156" s="102"/>
      <c r="AU156" s="102"/>
      <c r="AV156" s="102"/>
      <c r="AW156" s="102"/>
      <c r="AX156" s="102"/>
      <c r="AY156" s="102"/>
      <c r="AZ156" s="102"/>
      <c r="BA156" s="102"/>
      <c r="BB156" s="102"/>
      <c r="BC156" s="102"/>
    </row>
    <row r="157" spans="1:55" s="103" customFormat="1" ht="16.5" thickBot="1" x14ac:dyDescent="0.25">
      <c r="A157" s="1467"/>
      <c r="B157" s="1466" t="s">
        <v>354</v>
      </c>
      <c r="C157" s="1143"/>
      <c r="D157" s="1144"/>
      <c r="E157" s="1144"/>
      <c r="F157" s="1464"/>
      <c r="G157" s="808"/>
      <c r="H157" s="846"/>
      <c r="I157" s="1457"/>
      <c r="J157" s="1144"/>
      <c r="K157" s="1144"/>
      <c r="L157" s="1144"/>
      <c r="M157" s="1458"/>
      <c r="N157" s="1459"/>
      <c r="O157" s="1460"/>
      <c r="P157" s="1461"/>
      <c r="Q157" s="1462"/>
      <c r="R157" s="101"/>
      <c r="S157" s="101"/>
      <c r="T157" s="101"/>
      <c r="U157" s="90"/>
      <c r="V157" s="90"/>
      <c r="W157" s="95"/>
      <c r="X157" s="91"/>
      <c r="Y157" s="92"/>
      <c r="Z157" s="92"/>
      <c r="AA157" s="92"/>
      <c r="AB157" s="104"/>
      <c r="AC157" s="20"/>
      <c r="AD157" s="20"/>
      <c r="AE157" s="20"/>
      <c r="AF157" s="20"/>
      <c r="AG157" s="20"/>
      <c r="AH157" s="102"/>
      <c r="AI157" s="102"/>
      <c r="AJ157" s="102"/>
      <c r="AK157" s="102"/>
      <c r="AL157" s="102"/>
      <c r="AM157" s="102"/>
      <c r="AN157" s="102"/>
      <c r="AO157" s="102"/>
      <c r="AP157" s="102"/>
      <c r="AQ157" s="102"/>
      <c r="AR157" s="102"/>
      <c r="AS157" s="102"/>
      <c r="AT157" s="102"/>
      <c r="AU157" s="102"/>
      <c r="AV157" s="102"/>
      <c r="AW157" s="102"/>
      <c r="AX157" s="102"/>
      <c r="AY157" s="102"/>
      <c r="AZ157" s="102"/>
      <c r="BA157" s="102"/>
      <c r="BB157" s="102"/>
      <c r="BC157" s="102"/>
    </row>
    <row r="158" spans="1:55" s="103" customFormat="1" ht="16.5" thickBot="1" x14ac:dyDescent="0.3">
      <c r="A158" s="2389" t="s">
        <v>355</v>
      </c>
      <c r="B158" s="2390"/>
      <c r="C158" s="1225"/>
      <c r="D158" s="1226"/>
      <c r="E158" s="1226"/>
      <c r="F158" s="1193"/>
      <c r="G158" s="1465"/>
      <c r="H158" s="1465"/>
      <c r="I158" s="1229"/>
      <c r="J158" s="1229"/>
      <c r="K158" s="1229"/>
      <c r="L158" s="1229"/>
      <c r="M158" s="1230"/>
      <c r="N158" s="1225"/>
      <c r="O158" s="1226"/>
      <c r="P158" s="860"/>
      <c r="Q158" s="1231"/>
      <c r="R158" s="101"/>
      <c r="S158" s="101"/>
      <c r="T158" s="101"/>
      <c r="U158" s="90"/>
      <c r="V158" s="90"/>
      <c r="W158" s="95"/>
      <c r="X158" s="91"/>
      <c r="Y158" s="92"/>
      <c r="Z158" s="92"/>
      <c r="AA158" s="92"/>
      <c r="AB158" s="104"/>
      <c r="AC158" s="20"/>
      <c r="AD158" s="20"/>
      <c r="AE158" s="20"/>
      <c r="AF158" s="20"/>
      <c r="AG158" s="20"/>
      <c r="AH158" s="102"/>
      <c r="AI158" s="102"/>
      <c r="AJ158" s="102"/>
      <c r="AK158" s="102"/>
      <c r="AL158" s="102"/>
      <c r="AM158" s="102"/>
      <c r="AN158" s="102"/>
      <c r="AO158" s="102"/>
      <c r="AP158" s="102"/>
      <c r="AQ158" s="102"/>
      <c r="AR158" s="102"/>
      <c r="AS158" s="102"/>
      <c r="AT158" s="102"/>
      <c r="AU158" s="102"/>
      <c r="AV158" s="102"/>
      <c r="AW158" s="102"/>
      <c r="AX158" s="102"/>
      <c r="AY158" s="102"/>
      <c r="AZ158" s="102"/>
      <c r="BA158" s="102"/>
      <c r="BB158" s="102"/>
      <c r="BC158" s="102"/>
    </row>
    <row r="159" spans="1:55" s="103" customFormat="1" ht="16.5" thickBot="1" x14ac:dyDescent="0.25">
      <c r="A159" s="2260" t="s">
        <v>184</v>
      </c>
      <c r="B159" s="2261"/>
      <c r="C159" s="2261"/>
      <c r="D159" s="2261"/>
      <c r="E159" s="2261"/>
      <c r="F159" s="2391"/>
      <c r="G159" s="2391"/>
      <c r="H159" s="2391"/>
      <c r="I159" s="2261"/>
      <c r="J159" s="2261"/>
      <c r="K159" s="2261"/>
      <c r="L159" s="2261"/>
      <c r="M159" s="2261"/>
      <c r="N159" s="2261"/>
      <c r="O159" s="2261"/>
      <c r="P159" s="2261"/>
      <c r="Q159" s="2262"/>
      <c r="R159" s="101"/>
      <c r="S159" s="101"/>
      <c r="T159" s="101"/>
      <c r="U159" s="90"/>
      <c r="V159" s="90"/>
      <c r="W159" s="95"/>
      <c r="X159" s="91"/>
      <c r="Y159" s="92"/>
      <c r="Z159" s="92"/>
      <c r="AA159" s="92"/>
      <c r="AB159" s="92"/>
      <c r="AC159" s="20"/>
      <c r="AD159" s="20"/>
      <c r="AE159" s="20">
        <f>I165</f>
        <v>35</v>
      </c>
      <c r="AF159" s="20">
        <f>AC159/3*2</f>
        <v>0</v>
      </c>
      <c r="AG159" s="20">
        <f>AE159</f>
        <v>35</v>
      </c>
      <c r="AH159" s="102"/>
      <c r="AI159" s="102"/>
      <c r="AJ159" s="102"/>
      <c r="AK159" s="102"/>
      <c r="AL159" s="102"/>
      <c r="AM159" s="102"/>
      <c r="AN159" s="102"/>
      <c r="AO159" s="102"/>
      <c r="AP159" s="102"/>
      <c r="AQ159" s="102"/>
      <c r="AR159" s="102"/>
      <c r="AS159" s="102"/>
      <c r="AT159" s="102"/>
      <c r="AU159" s="102"/>
      <c r="AV159" s="102"/>
      <c r="AW159" s="102"/>
      <c r="AX159" s="102"/>
      <c r="AY159" s="102"/>
      <c r="AZ159" s="102"/>
      <c r="BA159" s="102"/>
      <c r="BB159" s="102"/>
      <c r="BC159" s="102"/>
    </row>
    <row r="160" spans="1:55" s="103" customFormat="1" ht="15.75" x14ac:dyDescent="0.2">
      <c r="A160" s="1033" t="s">
        <v>182</v>
      </c>
      <c r="B160" s="1194" t="s">
        <v>185</v>
      </c>
      <c r="C160" s="202"/>
      <c r="D160" s="203">
        <v>2</v>
      </c>
      <c r="E160" s="203"/>
      <c r="F160" s="1232"/>
      <c r="G160" s="1233">
        <v>2</v>
      </c>
      <c r="H160" s="202">
        <f t="shared" ref="H160:H208" si="26">G160*30</f>
        <v>60</v>
      </c>
      <c r="I160" s="203">
        <f>SUM(J160:L160)</f>
        <v>20</v>
      </c>
      <c r="J160" s="203">
        <v>10</v>
      </c>
      <c r="K160" s="203">
        <v>10</v>
      </c>
      <c r="L160" s="203"/>
      <c r="M160" s="208">
        <f t="shared" ref="M160:M166" si="27">H160-I160</f>
        <v>40</v>
      </c>
      <c r="N160" s="202"/>
      <c r="O160" s="1199"/>
      <c r="P160" s="1200"/>
      <c r="Q160" s="1234"/>
      <c r="R160" s="101"/>
      <c r="S160" s="101"/>
      <c r="T160" s="101"/>
      <c r="U160" s="90"/>
      <c r="V160" s="90"/>
      <c r="W160" s="95"/>
      <c r="X160" s="91"/>
      <c r="Y160" s="92"/>
      <c r="Z160" s="92"/>
      <c r="AA160" s="92"/>
      <c r="AB160" s="92"/>
      <c r="AC160" s="20"/>
      <c r="AD160" s="20"/>
      <c r="AE160" s="20"/>
      <c r="AF160" s="20"/>
      <c r="AG160" s="20"/>
      <c r="AH160" s="102"/>
      <c r="AI160" s="102"/>
      <c r="AJ160" s="102"/>
      <c r="AK160" s="102"/>
      <c r="AL160" s="102"/>
      <c r="AM160" s="102"/>
      <c r="AN160" s="102"/>
      <c r="AO160" s="102"/>
      <c r="AP160" s="102"/>
      <c r="AQ160" s="102"/>
      <c r="AR160" s="102"/>
      <c r="AS160" s="102"/>
      <c r="AT160" s="102"/>
      <c r="AU160" s="102"/>
      <c r="AV160" s="102"/>
      <c r="AW160" s="102"/>
      <c r="AX160" s="102"/>
      <c r="AY160" s="102"/>
      <c r="AZ160" s="102"/>
      <c r="BA160" s="102"/>
      <c r="BB160" s="102"/>
      <c r="BC160" s="102"/>
    </row>
    <row r="161" spans="1:50" s="92" customFormat="1" ht="15.75" x14ac:dyDescent="0.2">
      <c r="A161" s="1043" t="s">
        <v>186</v>
      </c>
      <c r="B161" s="157" t="s">
        <v>187</v>
      </c>
      <c r="C161" s="167"/>
      <c r="D161" s="846"/>
      <c r="E161" s="846"/>
      <c r="F161" s="1235"/>
      <c r="G161" s="1236">
        <f>SUM(G162:G165)</f>
        <v>15</v>
      </c>
      <c r="H161" s="167">
        <f t="shared" si="26"/>
        <v>450</v>
      </c>
      <c r="I161" s="163">
        <f>SUM(I162:I165)</f>
        <v>165</v>
      </c>
      <c r="J161" s="163">
        <f>SUM(J162:J165)</f>
        <v>70</v>
      </c>
      <c r="K161" s="163">
        <f>SUM(K162:K165)</f>
        <v>15</v>
      </c>
      <c r="L161" s="163">
        <f>SUM(L162:L165)</f>
        <v>80</v>
      </c>
      <c r="M161" s="70">
        <f>H161-I161</f>
        <v>285</v>
      </c>
      <c r="N161" s="162"/>
      <c r="O161" s="69"/>
      <c r="P161" s="1237"/>
      <c r="Q161" s="1238"/>
      <c r="R161" s="107"/>
      <c r="S161" s="107"/>
      <c r="T161" s="107"/>
      <c r="U161" s="108"/>
      <c r="V161" s="109"/>
      <c r="W161" s="109"/>
      <c r="AH161" s="92" t="e">
        <f>#REF!*#REF!-G166</f>
        <v>#REF!</v>
      </c>
      <c r="AI161" s="92" t="e">
        <f>#REF!*#REF!-G166</f>
        <v>#REF!</v>
      </c>
      <c r="AJ161" s="92" t="e">
        <f>#REF!*#REF!-G166</f>
        <v>#REF!</v>
      </c>
      <c r="AK161" s="92" t="e">
        <f>#REF!*#REF!-G166</f>
        <v>#REF!</v>
      </c>
      <c r="AM161" s="95">
        <v>66</v>
      </c>
      <c r="AN161" s="91" t="e">
        <f>M166*36-#REF!</f>
        <v>#REF!</v>
      </c>
      <c r="AO161" s="92" t="e">
        <f>#REF!/3</f>
        <v>#REF!</v>
      </c>
      <c r="AP161" s="92" t="e">
        <f>#REF!-AO161</f>
        <v>#REF!</v>
      </c>
      <c r="AQ161" s="92" t="e">
        <f>AO161*2</f>
        <v>#REF!</v>
      </c>
      <c r="AR161" s="92" t="e">
        <f>AQ161-#REF!</f>
        <v>#REF!</v>
      </c>
      <c r="AS161" s="20">
        <f>H166</f>
        <v>30</v>
      </c>
      <c r="AT161" s="20">
        <f>AS161/3</f>
        <v>10</v>
      </c>
      <c r="AU161" s="20">
        <f>I166</f>
        <v>15</v>
      </c>
      <c r="AV161" s="20">
        <f>AS161/3*2</f>
        <v>20</v>
      </c>
      <c r="AW161" s="20">
        <f>AU161</f>
        <v>15</v>
      </c>
      <c r="AX161" s="110"/>
    </row>
    <row r="162" spans="1:50" s="92" customFormat="1" ht="15.75" x14ac:dyDescent="0.2">
      <c r="A162" s="1043" t="s">
        <v>188</v>
      </c>
      <c r="B162" s="157" t="s">
        <v>187</v>
      </c>
      <c r="C162" s="167">
        <v>1</v>
      </c>
      <c r="D162" s="846"/>
      <c r="E162" s="846"/>
      <c r="F162" s="1235"/>
      <c r="G162" s="1239">
        <v>6</v>
      </c>
      <c r="H162" s="167">
        <f t="shared" si="26"/>
        <v>180</v>
      </c>
      <c r="I162" s="163">
        <f>J162+K162+L162</f>
        <v>60</v>
      </c>
      <c r="J162" s="846">
        <v>30</v>
      </c>
      <c r="K162" s="846">
        <v>15</v>
      </c>
      <c r="L162" s="846">
        <v>15</v>
      </c>
      <c r="M162" s="70">
        <f t="shared" si="27"/>
        <v>120</v>
      </c>
      <c r="N162" s="162"/>
      <c r="O162" s="69"/>
      <c r="P162" s="1237"/>
      <c r="Q162" s="1238"/>
      <c r="R162" s="107"/>
      <c r="S162" s="107"/>
      <c r="T162" s="107"/>
      <c r="U162" s="108"/>
      <c r="V162" s="109"/>
      <c r="W162" s="109"/>
      <c r="AM162" s="95"/>
      <c r="AN162" s="91"/>
      <c r="AS162" s="20"/>
      <c r="AT162" s="20"/>
      <c r="AU162" s="20"/>
      <c r="AV162" s="20"/>
      <c r="AW162" s="20"/>
      <c r="AX162" s="110"/>
    </row>
    <row r="163" spans="1:50" s="92" customFormat="1" ht="15.75" x14ac:dyDescent="0.2">
      <c r="A163" s="1043" t="s">
        <v>189</v>
      </c>
      <c r="B163" s="157" t="s">
        <v>187</v>
      </c>
      <c r="C163" s="167"/>
      <c r="D163" s="846"/>
      <c r="E163" s="846"/>
      <c r="F163" s="1235"/>
      <c r="G163" s="1239">
        <v>5</v>
      </c>
      <c r="H163" s="167">
        <f t="shared" si="26"/>
        <v>150</v>
      </c>
      <c r="I163" s="163">
        <f>J163+K163+L163</f>
        <v>50</v>
      </c>
      <c r="J163" s="846">
        <v>30</v>
      </c>
      <c r="K163" s="846"/>
      <c r="L163" s="846">
        <v>20</v>
      </c>
      <c r="M163" s="70">
        <f t="shared" si="27"/>
        <v>100</v>
      </c>
      <c r="N163" s="162"/>
      <c r="O163" s="69"/>
      <c r="P163" s="1237"/>
      <c r="Q163" s="1238"/>
      <c r="R163" s="107"/>
      <c r="S163" s="107"/>
      <c r="T163" s="107"/>
      <c r="U163" s="108"/>
      <c r="V163" s="109"/>
      <c r="W163" s="109"/>
      <c r="AH163" s="92" t="e">
        <f>#REF!*#REF!-G167</f>
        <v>#REF!</v>
      </c>
      <c r="AI163" s="92" t="e">
        <f>#REF!*#REF!-G167</f>
        <v>#REF!</v>
      </c>
      <c r="AJ163" s="92" t="e">
        <f>#REF!*#REF!-G167</f>
        <v>#REF!</v>
      </c>
      <c r="AK163" s="92" t="e">
        <f>#REF!*#REF!-G167</f>
        <v>#REF!</v>
      </c>
      <c r="AM163" s="95">
        <v>66</v>
      </c>
      <c r="AN163" s="91" t="e">
        <f>M167*36-#REF!</f>
        <v>#REF!</v>
      </c>
      <c r="AO163" s="92" t="e">
        <f>#REF!/3</f>
        <v>#REF!</v>
      </c>
      <c r="AP163" s="92" t="e">
        <f>#REF!-AO163</f>
        <v>#REF!</v>
      </c>
      <c r="AQ163" s="92" t="e">
        <f>AO163*2</f>
        <v>#REF!</v>
      </c>
      <c r="AR163" s="92" t="e">
        <f>AQ163-#REF!</f>
        <v>#REF!</v>
      </c>
      <c r="AS163" s="20">
        <f>H167</f>
        <v>30</v>
      </c>
      <c r="AT163" s="20">
        <f>AS163/3</f>
        <v>10</v>
      </c>
      <c r="AU163" s="20">
        <f>I167</f>
        <v>10</v>
      </c>
      <c r="AV163" s="20">
        <f>AS163/3*2</f>
        <v>20</v>
      </c>
      <c r="AW163" s="20">
        <f>AU163</f>
        <v>10</v>
      </c>
      <c r="AX163" s="110"/>
    </row>
    <row r="164" spans="1:50" s="92" customFormat="1" ht="38.25" customHeight="1" x14ac:dyDescent="0.2">
      <c r="A164" s="1043" t="s">
        <v>190</v>
      </c>
      <c r="B164" s="157" t="s">
        <v>187</v>
      </c>
      <c r="C164" s="167"/>
      <c r="D164" s="846">
        <v>3</v>
      </c>
      <c r="E164" s="846"/>
      <c r="F164" s="1235"/>
      <c r="G164" s="1239">
        <v>2</v>
      </c>
      <c r="H164" s="167">
        <f t="shared" si="26"/>
        <v>60</v>
      </c>
      <c r="I164" s="163">
        <f>J164+K164+L164</f>
        <v>20</v>
      </c>
      <c r="J164" s="846">
        <v>10</v>
      </c>
      <c r="K164" s="846"/>
      <c r="L164" s="846">
        <v>10</v>
      </c>
      <c r="M164" s="70">
        <f t="shared" si="27"/>
        <v>40</v>
      </c>
      <c r="N164" s="162"/>
      <c r="O164" s="69"/>
      <c r="P164" s="1237"/>
      <c r="Q164" s="1238"/>
      <c r="R164" s="89"/>
      <c r="S164" s="89"/>
      <c r="T164" s="89"/>
      <c r="U164" s="90"/>
      <c r="V164" s="90"/>
      <c r="W164" s="91"/>
      <c r="X164" s="91"/>
      <c r="AC164" s="20"/>
      <c r="AD164" s="20"/>
      <c r="AE164" s="20"/>
      <c r="AF164" s="20"/>
      <c r="AG164" s="20"/>
    </row>
    <row r="165" spans="1:50" s="92" customFormat="1" ht="15.75" x14ac:dyDescent="0.2">
      <c r="A165" s="1043" t="s">
        <v>191</v>
      </c>
      <c r="B165" s="157" t="s">
        <v>192</v>
      </c>
      <c r="C165" s="167"/>
      <c r="D165" s="846"/>
      <c r="E165" s="846"/>
      <c r="F165" s="1235"/>
      <c r="G165" s="1236">
        <f>G166+G167</f>
        <v>2</v>
      </c>
      <c r="H165" s="167">
        <f t="shared" si="26"/>
        <v>60</v>
      </c>
      <c r="I165" s="163">
        <f>J165+K165+L165</f>
        <v>35</v>
      </c>
      <c r="J165" s="163"/>
      <c r="K165" s="163"/>
      <c r="L165" s="846">
        <f>L166+L167</f>
        <v>35</v>
      </c>
      <c r="M165" s="70">
        <f>H165-I165</f>
        <v>25</v>
      </c>
      <c r="N165" s="162"/>
      <c r="O165" s="69"/>
      <c r="P165" s="1237"/>
      <c r="Q165" s="1238"/>
      <c r="R165" s="89"/>
      <c r="S165" s="89"/>
      <c r="T165" s="89"/>
      <c r="U165" s="90"/>
      <c r="V165" s="90"/>
      <c r="W165" s="91"/>
      <c r="X165" s="91"/>
      <c r="AC165" s="20"/>
      <c r="AD165" s="20"/>
      <c r="AE165" s="20"/>
      <c r="AF165" s="20"/>
      <c r="AG165" s="20"/>
    </row>
    <row r="166" spans="1:50" s="92" customFormat="1" ht="15.75" x14ac:dyDescent="0.2">
      <c r="A166" s="1043" t="s">
        <v>193</v>
      </c>
      <c r="B166" s="157" t="s">
        <v>192</v>
      </c>
      <c r="C166" s="1240"/>
      <c r="D166" s="1193"/>
      <c r="E166" s="1193"/>
      <c r="F166" s="1241"/>
      <c r="G166" s="1239">
        <v>1</v>
      </c>
      <c r="H166" s="167">
        <f t="shared" si="26"/>
        <v>30</v>
      </c>
      <c r="I166" s="846">
        <f>SUM(J166:L166)</f>
        <v>15</v>
      </c>
      <c r="J166" s="1242"/>
      <c r="K166" s="1242"/>
      <c r="L166" s="1242">
        <v>15</v>
      </c>
      <c r="M166" s="847">
        <f t="shared" si="27"/>
        <v>15</v>
      </c>
      <c r="N166" s="1243"/>
      <c r="O166" s="1242"/>
      <c r="P166" s="1244"/>
      <c r="Q166" s="1245"/>
      <c r="R166" s="89"/>
      <c r="S166" s="89"/>
      <c r="T166" s="89"/>
      <c r="U166" s="90"/>
      <c r="V166" s="90"/>
      <c r="W166" s="91"/>
      <c r="X166" s="91"/>
      <c r="AC166" s="20"/>
      <c r="AD166" s="20"/>
      <c r="AE166" s="20"/>
      <c r="AF166" s="20"/>
      <c r="AG166" s="20"/>
    </row>
    <row r="167" spans="1:50" s="92" customFormat="1" ht="15.75" x14ac:dyDescent="0.2">
      <c r="A167" s="1088" t="s">
        <v>194</v>
      </c>
      <c r="B167" s="175" t="s">
        <v>192</v>
      </c>
      <c r="C167" s="1468"/>
      <c r="D167" s="1469"/>
      <c r="E167" s="1469">
        <v>2</v>
      </c>
      <c r="F167" s="1470"/>
      <c r="G167" s="1249">
        <v>1</v>
      </c>
      <c r="H167" s="181">
        <f>G167*30</f>
        <v>30</v>
      </c>
      <c r="I167" s="79">
        <v>10</v>
      </c>
      <c r="J167" s="1298"/>
      <c r="K167" s="1298"/>
      <c r="L167" s="1298">
        <v>20</v>
      </c>
      <c r="M167" s="182">
        <f>H167-I167</f>
        <v>20</v>
      </c>
      <c r="N167" s="1300"/>
      <c r="O167" s="1298"/>
      <c r="P167" s="1301"/>
      <c r="Q167" s="1302"/>
      <c r="R167" s="89"/>
      <c r="S167" s="89"/>
      <c r="T167" s="89"/>
      <c r="U167" s="90"/>
      <c r="V167" s="90"/>
      <c r="W167" s="91"/>
      <c r="X167" s="91"/>
      <c r="AC167" s="20"/>
      <c r="AD167" s="20"/>
      <c r="AE167" s="20"/>
      <c r="AF167" s="20"/>
      <c r="AG167" s="20"/>
    </row>
    <row r="168" spans="1:50" s="92" customFormat="1" ht="16.5" thickBot="1" x14ac:dyDescent="0.25">
      <c r="A168" s="1456"/>
      <c r="B168" s="1466" t="s">
        <v>353</v>
      </c>
      <c r="C168" s="1193"/>
      <c r="D168" s="1193"/>
      <c r="E168" s="1193"/>
      <c r="F168" s="1213"/>
      <c r="G168" s="774"/>
      <c r="H168" s="846"/>
      <c r="I168" s="846"/>
      <c r="J168" s="1242"/>
      <c r="K168" s="1242"/>
      <c r="L168" s="1242"/>
      <c r="M168" s="846"/>
      <c r="N168" s="1242">
        <v>1</v>
      </c>
      <c r="O168" s="1242">
        <v>0</v>
      </c>
      <c r="P168" s="1471">
        <v>0</v>
      </c>
      <c r="Q168" s="1193"/>
      <c r="R168" s="89"/>
      <c r="S168" s="89"/>
      <c r="T168" s="89"/>
      <c r="U168" s="90"/>
      <c r="V168" s="90"/>
      <c r="W168" s="91"/>
      <c r="X168" s="91"/>
      <c r="AC168" s="20"/>
      <c r="AD168" s="20"/>
      <c r="AE168" s="20"/>
      <c r="AF168" s="20"/>
      <c r="AG168" s="20"/>
    </row>
    <row r="169" spans="1:50" s="92" customFormat="1" ht="16.5" thickBot="1" x14ac:dyDescent="0.25">
      <c r="A169" s="1456"/>
      <c r="B169" s="1466" t="s">
        <v>336</v>
      </c>
      <c r="C169" s="1193"/>
      <c r="D169" s="1193"/>
      <c r="E169" s="1193"/>
      <c r="F169" s="1213"/>
      <c r="G169" s="774"/>
      <c r="H169" s="846"/>
      <c r="I169" s="846"/>
      <c r="J169" s="1242"/>
      <c r="K169" s="1242"/>
      <c r="L169" s="1242"/>
      <c r="M169" s="846"/>
      <c r="N169" s="1242"/>
      <c r="O169" s="1242">
        <v>1</v>
      </c>
      <c r="P169" s="1471">
        <v>1</v>
      </c>
      <c r="Q169" s="1193"/>
      <c r="R169" s="89"/>
      <c r="S169" s="89"/>
      <c r="T169" s="89"/>
      <c r="U169" s="90"/>
      <c r="V169" s="90"/>
      <c r="W169" s="91"/>
      <c r="X169" s="91"/>
      <c r="AC169" s="20"/>
      <c r="AD169" s="20"/>
      <c r="AE169" s="20"/>
      <c r="AF169" s="20"/>
      <c r="AG169" s="20"/>
    </row>
    <row r="170" spans="1:50" s="92" customFormat="1" ht="16.5" thickBot="1" x14ac:dyDescent="0.25">
      <c r="A170" s="1467"/>
      <c r="B170" s="1466" t="s">
        <v>354</v>
      </c>
      <c r="C170" s="1193"/>
      <c r="D170" s="1193"/>
      <c r="E170" s="1193"/>
      <c r="F170" s="1213"/>
      <c r="G170" s="774"/>
      <c r="H170" s="846"/>
      <c r="I170" s="846"/>
      <c r="J170" s="1242"/>
      <c r="K170" s="1242"/>
      <c r="L170" s="1242"/>
      <c r="M170" s="846"/>
      <c r="N170" s="1242"/>
      <c r="O170" s="1242">
        <v>1</v>
      </c>
      <c r="P170" s="1471"/>
      <c r="Q170" s="1193"/>
      <c r="R170" s="89"/>
      <c r="S170" s="89"/>
      <c r="T170" s="89"/>
      <c r="U170" s="90"/>
      <c r="V170" s="90"/>
      <c r="W170" s="91"/>
      <c r="X170" s="91"/>
      <c r="AC170" s="20"/>
      <c r="AD170" s="20"/>
      <c r="AE170" s="20"/>
      <c r="AF170" s="20"/>
      <c r="AG170" s="20"/>
    </row>
    <row r="171" spans="1:50" s="92" customFormat="1" ht="16.5" thickBot="1" x14ac:dyDescent="0.3">
      <c r="A171" s="2389" t="s">
        <v>355</v>
      </c>
      <c r="B171" s="2390"/>
      <c r="C171" s="1193"/>
      <c r="D171" s="1193"/>
      <c r="E171" s="1193"/>
      <c r="F171" s="1213"/>
      <c r="G171" s="774"/>
      <c r="H171" s="846"/>
      <c r="I171" s="846"/>
      <c r="J171" s="1242"/>
      <c r="K171" s="1242"/>
      <c r="L171" s="1242"/>
      <c r="M171" s="846"/>
      <c r="N171" s="1242"/>
      <c r="O171" s="1242"/>
      <c r="P171" s="1471"/>
      <c r="Q171" s="1193"/>
      <c r="R171" s="89"/>
      <c r="S171" s="89"/>
      <c r="T171" s="89"/>
      <c r="U171" s="90"/>
      <c r="V171" s="90"/>
      <c r="W171" s="91"/>
      <c r="X171" s="91"/>
      <c r="AC171" s="20"/>
      <c r="AD171" s="20"/>
      <c r="AE171" s="20"/>
      <c r="AF171" s="20"/>
      <c r="AG171" s="20"/>
    </row>
    <row r="172" spans="1:50" s="92" customFormat="1" ht="15.75" x14ac:dyDescent="0.25">
      <c r="A172" s="2392" t="s">
        <v>357</v>
      </c>
      <c r="B172" s="2392"/>
      <c r="C172" s="1193"/>
      <c r="D172" s="1193"/>
      <c r="E172" s="1193"/>
      <c r="F172" s="1193"/>
      <c r="G172" s="1465"/>
      <c r="H172" s="1465"/>
      <c r="I172" s="1465"/>
      <c r="J172" s="1465"/>
      <c r="K172" s="1465"/>
      <c r="L172" s="1465"/>
      <c r="M172" s="1465"/>
      <c r="N172" s="1193">
        <v>1</v>
      </c>
      <c r="O172" s="1193"/>
      <c r="P172" s="1193"/>
      <c r="Q172" s="1193">
        <v>1</v>
      </c>
      <c r="R172" s="89"/>
      <c r="S172" s="89"/>
      <c r="T172" s="89"/>
      <c r="U172" s="90"/>
      <c r="V172" s="90"/>
      <c r="W172" s="91"/>
      <c r="X172" s="91"/>
      <c r="AC172" s="20"/>
      <c r="AD172" s="20"/>
      <c r="AE172" s="20"/>
      <c r="AF172" s="20"/>
      <c r="AG172" s="20"/>
    </row>
    <row r="173" spans="1:50" s="92" customFormat="1" ht="15.75" x14ac:dyDescent="0.25">
      <c r="A173" s="1471"/>
      <c r="B173" s="1471" t="s">
        <v>356</v>
      </c>
      <c r="C173" s="1193"/>
      <c r="D173" s="1193"/>
      <c r="E173" s="1193"/>
      <c r="F173" s="1193"/>
      <c r="G173" s="1465"/>
      <c r="H173" s="1465"/>
      <c r="I173" s="1465"/>
      <c r="J173" s="1465"/>
      <c r="K173" s="1465"/>
      <c r="L173" s="1465"/>
      <c r="M173" s="1465"/>
      <c r="N173" s="1193"/>
      <c r="O173" s="1193"/>
      <c r="P173" s="1193"/>
      <c r="Q173" s="1193"/>
      <c r="R173" s="89"/>
      <c r="S173" s="89"/>
      <c r="T173" s="89"/>
      <c r="U173" s="90"/>
      <c r="V173" s="90"/>
      <c r="W173" s="91"/>
      <c r="X173" s="91"/>
      <c r="AC173" s="20"/>
      <c r="AD173" s="20"/>
      <c r="AE173" s="20"/>
      <c r="AF173" s="20"/>
      <c r="AG173" s="20"/>
    </row>
    <row r="174" spans="1:50" s="92" customFormat="1" ht="15.75" x14ac:dyDescent="0.25">
      <c r="A174" s="1471"/>
      <c r="B174" s="1472" t="s">
        <v>346</v>
      </c>
      <c r="C174" s="1193"/>
      <c r="D174" s="1193"/>
      <c r="E174" s="1193"/>
      <c r="F174" s="1193"/>
      <c r="G174" s="1465"/>
      <c r="H174" s="1465"/>
      <c r="I174" s="1465"/>
      <c r="J174" s="1465"/>
      <c r="K174" s="1465"/>
      <c r="L174" s="1465"/>
      <c r="M174" s="1465"/>
      <c r="N174" s="1193"/>
      <c r="O174" s="1193"/>
      <c r="P174" s="1193"/>
      <c r="Q174" s="1193"/>
      <c r="R174" s="89"/>
      <c r="S174" s="89"/>
      <c r="T174" s="89"/>
      <c r="U174" s="90"/>
      <c r="V174" s="90"/>
      <c r="W174" s="91"/>
      <c r="X174" s="91"/>
      <c r="AC174" s="20"/>
      <c r="AD174" s="20"/>
      <c r="AE174" s="20"/>
      <c r="AF174" s="20"/>
      <c r="AG174" s="20"/>
    </row>
    <row r="175" spans="1:50" s="92" customFormat="1" ht="16.5" thickBot="1" x14ac:dyDescent="0.3">
      <c r="A175" s="1456"/>
      <c r="B175" s="1466" t="s">
        <v>353</v>
      </c>
      <c r="C175" s="1193"/>
      <c r="D175" s="1193"/>
      <c r="E175" s="1193"/>
      <c r="F175" s="1193"/>
      <c r="G175" s="1465"/>
      <c r="H175" s="1465"/>
      <c r="I175" s="1465"/>
      <c r="J175" s="1465"/>
      <c r="K175" s="1465"/>
      <c r="L175" s="1465"/>
      <c r="M175" s="1465"/>
      <c r="N175" s="1473">
        <f>N168+N155+N55+N38</f>
        <v>3</v>
      </c>
      <c r="O175" s="1473">
        <f>O168+O155+O55+O38</f>
        <v>1</v>
      </c>
      <c r="P175" s="1473">
        <f>P168+P155+P55+P38</f>
        <v>2</v>
      </c>
      <c r="Q175" s="1473">
        <f>Q168+Q155+Q55+Q38</f>
        <v>0</v>
      </c>
      <c r="R175" s="89"/>
      <c r="S175" s="89"/>
      <c r="T175" s="89"/>
      <c r="U175" s="90"/>
      <c r="V175" s="90"/>
      <c r="W175" s="91"/>
      <c r="X175" s="91"/>
      <c r="AC175" s="20"/>
      <c r="AD175" s="20"/>
      <c r="AE175" s="20"/>
      <c r="AF175" s="20"/>
      <c r="AG175" s="20"/>
    </row>
    <row r="176" spans="1:50" s="92" customFormat="1" ht="16.5" thickBot="1" x14ac:dyDescent="0.3">
      <c r="A176" s="1456"/>
      <c r="B176" s="1466" t="s">
        <v>336</v>
      </c>
      <c r="C176" s="1193"/>
      <c r="D176" s="1193"/>
      <c r="E176" s="1193"/>
      <c r="F176" s="1193"/>
      <c r="G176" s="1465"/>
      <c r="H176" s="1465"/>
      <c r="I176" s="1465"/>
      <c r="J176" s="1465"/>
      <c r="K176" s="1465"/>
      <c r="L176" s="1465"/>
      <c r="M176" s="1465"/>
      <c r="N176" s="1473">
        <f>N169+N156+N56+N39+N172</f>
        <v>5</v>
      </c>
      <c r="O176" s="1473">
        <f>O169+O156+O56+O39+O172</f>
        <v>3</v>
      </c>
      <c r="P176" s="1473">
        <f>P169+P156+P56+P39+P172</f>
        <v>2</v>
      </c>
      <c r="Q176" s="1473">
        <f>Q169+Q156+Q56+Q39+Q172</f>
        <v>1</v>
      </c>
      <c r="R176" s="89"/>
      <c r="S176" s="89"/>
      <c r="T176" s="89"/>
      <c r="U176" s="90"/>
      <c r="V176" s="90"/>
      <c r="W176" s="91"/>
      <c r="X176" s="91"/>
      <c r="AC176" s="20"/>
      <c r="AD176" s="20"/>
      <c r="AE176" s="20"/>
      <c r="AF176" s="20"/>
      <c r="AG176" s="20"/>
    </row>
    <row r="177" spans="1:33" s="92" customFormat="1" ht="16.5" thickBot="1" x14ac:dyDescent="0.3">
      <c r="A177" s="1467"/>
      <c r="B177" s="1466" t="s">
        <v>354</v>
      </c>
      <c r="C177" s="1193"/>
      <c r="D177" s="1193"/>
      <c r="E177" s="1193"/>
      <c r="F177" s="1193"/>
      <c r="G177" s="1465"/>
      <c r="H177" s="1465"/>
      <c r="I177" s="1465"/>
      <c r="J177" s="1465"/>
      <c r="K177" s="1465"/>
      <c r="L177" s="1465"/>
      <c r="M177" s="1465"/>
      <c r="N177" s="1473">
        <f>N170+N157</f>
        <v>0</v>
      </c>
      <c r="O177" s="1473">
        <f>O170+O157</f>
        <v>1</v>
      </c>
      <c r="P177" s="1473">
        <f>P170+P157</f>
        <v>0</v>
      </c>
      <c r="Q177" s="1473">
        <f>Q170+Q157</f>
        <v>0</v>
      </c>
      <c r="R177" s="89"/>
      <c r="S177" s="89"/>
      <c r="T177" s="89"/>
      <c r="U177" s="90"/>
      <c r="V177" s="90"/>
      <c r="W177" s="91"/>
      <c r="X177" s="91"/>
      <c r="AC177" s="20"/>
      <c r="AD177" s="20"/>
      <c r="AE177" s="20"/>
      <c r="AF177" s="20"/>
      <c r="AG177" s="20"/>
    </row>
    <row r="178" spans="1:33" s="92" customFormat="1" ht="16.5" thickBot="1" x14ac:dyDescent="0.3">
      <c r="A178" s="2389" t="s">
        <v>355</v>
      </c>
      <c r="B178" s="2390"/>
      <c r="C178" s="1193"/>
      <c r="D178" s="1193"/>
      <c r="E178" s="1193"/>
      <c r="F178" s="1193"/>
      <c r="G178" s="1465"/>
      <c r="H178" s="1465"/>
      <c r="I178" s="1465"/>
      <c r="J178" s="1465"/>
      <c r="K178" s="1465"/>
      <c r="L178" s="1465"/>
      <c r="M178" s="1465"/>
      <c r="N178" s="1193"/>
      <c r="O178" s="1193"/>
      <c r="P178" s="1193"/>
      <c r="Q178" s="1193"/>
      <c r="R178" s="89"/>
      <c r="S178" s="89"/>
      <c r="T178" s="89"/>
      <c r="U178" s="90"/>
      <c r="V178" s="90"/>
      <c r="W178" s="91"/>
      <c r="X178" s="91"/>
      <c r="AC178" s="20"/>
      <c r="AD178" s="20"/>
      <c r="AE178" s="20"/>
      <c r="AF178" s="20"/>
      <c r="AG178" s="20"/>
    </row>
    <row r="179" spans="1:33" s="92" customFormat="1" ht="15.75" x14ac:dyDescent="0.25">
      <c r="A179" s="1471"/>
      <c r="B179" s="1471"/>
      <c r="C179" s="1193"/>
      <c r="D179" s="1193"/>
      <c r="E179" s="1193"/>
      <c r="F179" s="1193"/>
      <c r="G179" s="1465"/>
      <c r="H179" s="1465"/>
      <c r="I179" s="1465"/>
      <c r="J179" s="1465"/>
      <c r="K179" s="1465"/>
      <c r="L179" s="1465"/>
      <c r="M179" s="1465"/>
      <c r="N179" s="1193"/>
      <c r="O179" s="1193"/>
      <c r="P179" s="1193"/>
      <c r="Q179" s="1193"/>
      <c r="R179" s="89"/>
      <c r="S179" s="89"/>
      <c r="T179" s="89"/>
      <c r="U179" s="90"/>
      <c r="V179" s="90"/>
      <c r="W179" s="91"/>
      <c r="X179" s="91"/>
      <c r="AC179" s="20"/>
      <c r="AD179" s="20"/>
      <c r="AE179" s="20"/>
      <c r="AF179" s="20"/>
      <c r="AG179" s="20"/>
    </row>
    <row r="180" spans="1:33" s="92" customFormat="1" ht="15.75" x14ac:dyDescent="0.25">
      <c r="A180" s="1471"/>
      <c r="B180" s="1472" t="s">
        <v>347</v>
      </c>
      <c r="C180" s="1193"/>
      <c r="D180" s="1193"/>
      <c r="E180" s="1193"/>
      <c r="F180" s="1193"/>
      <c r="G180" s="1465"/>
      <c r="H180" s="1465"/>
      <c r="I180" s="1465"/>
      <c r="J180" s="1465"/>
      <c r="K180" s="1465"/>
      <c r="L180" s="1465"/>
      <c r="M180" s="1465"/>
      <c r="N180" s="1193"/>
      <c r="O180" s="1193"/>
      <c r="P180" s="1193"/>
      <c r="Q180" s="1193"/>
      <c r="R180" s="89"/>
      <c r="S180" s="89"/>
      <c r="T180" s="89"/>
      <c r="U180" s="90"/>
      <c r="V180" s="90"/>
      <c r="W180" s="91"/>
      <c r="X180" s="91"/>
      <c r="AC180" s="20"/>
      <c r="AD180" s="20"/>
      <c r="AE180" s="20"/>
      <c r="AF180" s="20"/>
      <c r="AG180" s="20"/>
    </row>
    <row r="181" spans="1:33" s="92" customFormat="1" ht="16.5" thickBot="1" x14ac:dyDescent="0.3">
      <c r="A181" s="1456"/>
      <c r="B181" s="1466" t="s">
        <v>353</v>
      </c>
      <c r="C181" s="1193"/>
      <c r="D181" s="1193"/>
      <c r="E181" s="1193"/>
      <c r="F181" s="1193"/>
      <c r="G181" s="1465"/>
      <c r="H181" s="1465"/>
      <c r="I181" s="1465"/>
      <c r="J181" s="1465"/>
      <c r="K181" s="1465"/>
      <c r="L181" s="1465"/>
      <c r="M181" s="1465"/>
      <c r="N181" s="1474">
        <f>N168+N155+N55+N41</f>
        <v>3</v>
      </c>
      <c r="O181" s="1474">
        <f>O168+O155+O55+O41</f>
        <v>1</v>
      </c>
      <c r="P181" s="1474">
        <f>P168+P155+P55+P41</f>
        <v>1</v>
      </c>
      <c r="Q181" s="1474">
        <f>Q168+Q155+Q55+Q41</f>
        <v>0</v>
      </c>
      <c r="R181" s="89"/>
      <c r="S181" s="89"/>
      <c r="T181" s="89"/>
      <c r="U181" s="90"/>
      <c r="V181" s="90"/>
      <c r="W181" s="91"/>
      <c r="X181" s="91"/>
      <c r="AC181" s="20"/>
      <c r="AD181" s="20"/>
      <c r="AE181" s="20"/>
      <c r="AF181" s="20"/>
      <c r="AG181" s="20"/>
    </row>
    <row r="182" spans="1:33" s="92" customFormat="1" ht="16.5" thickBot="1" x14ac:dyDescent="0.3">
      <c r="A182" s="1456"/>
      <c r="B182" s="1466" t="s">
        <v>336</v>
      </c>
      <c r="C182" s="1193"/>
      <c r="D182" s="1193"/>
      <c r="E182" s="1193"/>
      <c r="F182" s="1193"/>
      <c r="G182" s="1465"/>
      <c r="H182" s="1465"/>
      <c r="I182" s="1465"/>
      <c r="J182" s="1465"/>
      <c r="K182" s="1465"/>
      <c r="L182" s="1465"/>
      <c r="M182" s="1465"/>
      <c r="N182" s="1474">
        <f>N169+N156+N56+N42+N172</f>
        <v>5</v>
      </c>
      <c r="O182" s="1474">
        <f>O169+O156+O56+O42+O172</f>
        <v>4</v>
      </c>
      <c r="P182" s="1474">
        <f>P169+P156+P56+P42+P172</f>
        <v>3</v>
      </c>
      <c r="Q182" s="1474">
        <f>Q169+Q156+Q56+Q42+Q172</f>
        <v>1</v>
      </c>
      <c r="R182" s="89"/>
      <c r="S182" s="89"/>
      <c r="T182" s="89"/>
      <c r="U182" s="90"/>
      <c r="V182" s="90"/>
      <c r="W182" s="91"/>
      <c r="X182" s="91"/>
      <c r="AC182" s="20"/>
      <c r="AD182" s="20"/>
      <c r="AE182" s="20"/>
      <c r="AF182" s="20"/>
      <c r="AG182" s="20"/>
    </row>
    <row r="183" spans="1:33" s="92" customFormat="1" ht="16.5" thickBot="1" x14ac:dyDescent="0.3">
      <c r="A183" s="1467"/>
      <c r="B183" s="1466" t="s">
        <v>354</v>
      </c>
      <c r="C183" s="1193"/>
      <c r="D183" s="1193"/>
      <c r="E183" s="1193"/>
      <c r="F183" s="1193"/>
      <c r="G183" s="1465"/>
      <c r="H183" s="1465"/>
      <c r="I183" s="1465"/>
      <c r="J183" s="1465"/>
      <c r="K183" s="1465"/>
      <c r="L183" s="1465"/>
      <c r="M183" s="1465"/>
      <c r="N183" s="1193"/>
      <c r="O183" s="1193">
        <v>1</v>
      </c>
      <c r="P183" s="1193"/>
      <c r="Q183" s="1193"/>
      <c r="R183" s="89"/>
      <c r="S183" s="89"/>
      <c r="T183" s="89"/>
      <c r="U183" s="90"/>
      <c r="V183" s="90"/>
      <c r="W183" s="91"/>
      <c r="X183" s="91"/>
      <c r="AC183" s="20"/>
      <c r="AD183" s="20"/>
      <c r="AE183" s="20"/>
      <c r="AF183" s="20"/>
      <c r="AG183" s="20"/>
    </row>
    <row r="184" spans="1:33" s="92" customFormat="1" ht="16.5" thickBot="1" x14ac:dyDescent="0.3">
      <c r="A184" s="2389" t="s">
        <v>355</v>
      </c>
      <c r="B184" s="2390"/>
      <c r="C184" s="1193"/>
      <c r="D184" s="1193"/>
      <c r="E184" s="1193"/>
      <c r="F184" s="1193"/>
      <c r="G184" s="1465"/>
      <c r="H184" s="1465"/>
      <c r="I184" s="1465"/>
      <c r="J184" s="1465"/>
      <c r="K184" s="1465"/>
      <c r="L184" s="1465"/>
      <c r="M184" s="1465"/>
      <c r="N184" s="1193"/>
      <c r="O184" s="1193"/>
      <c r="P184" s="1193"/>
      <c r="Q184" s="1193"/>
      <c r="R184" s="89"/>
      <c r="S184" s="89"/>
      <c r="T184" s="89"/>
      <c r="U184" s="90"/>
      <c r="V184" s="90"/>
      <c r="W184" s="91"/>
      <c r="X184" s="91"/>
      <c r="AC184" s="20"/>
      <c r="AD184" s="20"/>
      <c r="AE184" s="20"/>
      <c r="AF184" s="20"/>
      <c r="AG184" s="20"/>
    </row>
    <row r="185" spans="1:33" s="92" customFormat="1" ht="15.75" x14ac:dyDescent="0.25">
      <c r="A185" s="1471"/>
      <c r="B185" s="1471"/>
      <c r="C185" s="1193"/>
      <c r="D185" s="1193"/>
      <c r="E185" s="1193"/>
      <c r="F185" s="1193"/>
      <c r="G185" s="1465"/>
      <c r="H185" s="1465"/>
      <c r="I185" s="1465"/>
      <c r="J185" s="1465"/>
      <c r="K185" s="1465"/>
      <c r="L185" s="1465"/>
      <c r="M185" s="1465"/>
      <c r="N185" s="1193"/>
      <c r="O185" s="1193"/>
      <c r="P185" s="1193"/>
      <c r="Q185" s="1193"/>
      <c r="R185" s="89"/>
      <c r="S185" s="89"/>
      <c r="T185" s="89"/>
      <c r="U185" s="90"/>
      <c r="V185" s="90"/>
      <c r="W185" s="91"/>
      <c r="X185" s="91"/>
      <c r="AC185" s="20"/>
      <c r="AD185" s="20"/>
      <c r="AE185" s="20"/>
      <c r="AF185" s="20"/>
      <c r="AG185" s="20"/>
    </row>
    <row r="186" spans="1:33" s="92" customFormat="1" ht="16.5" thickBot="1" x14ac:dyDescent="0.25">
      <c r="A186" s="2393" t="s">
        <v>195</v>
      </c>
      <c r="B186" s="2394"/>
      <c r="C186" s="2394"/>
      <c r="D186" s="2394"/>
      <c r="E186" s="2394"/>
      <c r="F186" s="2394"/>
      <c r="G186" s="2394"/>
      <c r="H186" s="2394"/>
      <c r="I186" s="2394"/>
      <c r="J186" s="2394"/>
      <c r="K186" s="2394"/>
      <c r="L186" s="2394"/>
      <c r="M186" s="2394"/>
      <c r="N186" s="2394"/>
      <c r="O186" s="2394"/>
      <c r="P186" s="2394"/>
      <c r="Q186" s="2395"/>
      <c r="R186" s="89"/>
      <c r="S186" s="89"/>
      <c r="T186" s="89"/>
      <c r="U186" s="90"/>
      <c r="V186" s="90"/>
      <c r="W186" s="91"/>
      <c r="X186" s="91"/>
      <c r="AC186" s="20"/>
      <c r="AD186" s="20"/>
      <c r="AE186" s="20"/>
      <c r="AF186" s="20"/>
      <c r="AG186" s="20"/>
    </row>
    <row r="187" spans="1:33" s="92" customFormat="1" ht="31.5" x14ac:dyDescent="0.2">
      <c r="A187" s="1033" t="s">
        <v>182</v>
      </c>
      <c r="B187" s="392" t="s">
        <v>196</v>
      </c>
      <c r="C187" s="202"/>
      <c r="D187" s="203"/>
      <c r="E187" s="203"/>
      <c r="F187" s="1261"/>
      <c r="G187" s="867">
        <f>G188+G189</f>
        <v>6</v>
      </c>
      <c r="H187" s="386">
        <f t="shared" si="26"/>
        <v>180</v>
      </c>
      <c r="I187" s="203">
        <f t="shared" ref="I187:I192" si="28">SUM(J187:L187)</f>
        <v>60</v>
      </c>
      <c r="J187" s="1199">
        <f>J188+J189</f>
        <v>50</v>
      </c>
      <c r="K187" s="1199">
        <f>K188+K189</f>
        <v>10</v>
      </c>
      <c r="L187" s="1262">
        <f>L188+L189</f>
        <v>0</v>
      </c>
      <c r="M187" s="1197">
        <f t="shared" ref="M187:M195" si="29">H187-I187</f>
        <v>120</v>
      </c>
      <c r="N187" s="202"/>
      <c r="O187" s="1199"/>
      <c r="P187" s="1200"/>
      <c r="Q187" s="1201"/>
      <c r="R187" s="89"/>
      <c r="S187" s="89"/>
      <c r="T187" s="89"/>
      <c r="U187" s="90"/>
      <c r="V187" s="90"/>
      <c r="W187" s="91"/>
      <c r="X187" s="91"/>
      <c r="AC187" s="20"/>
      <c r="AD187" s="20"/>
      <c r="AE187" s="20"/>
      <c r="AF187" s="20"/>
      <c r="AG187" s="20"/>
    </row>
    <row r="188" spans="1:33" s="92" customFormat="1" ht="31.5" x14ac:dyDescent="0.2">
      <c r="A188" s="1043"/>
      <c r="B188" s="72" t="s">
        <v>196</v>
      </c>
      <c r="C188" s="167"/>
      <c r="D188" s="846"/>
      <c r="E188" s="846"/>
      <c r="F188" s="1263"/>
      <c r="G188" s="919">
        <v>4</v>
      </c>
      <c r="H188" s="1207">
        <f t="shared" si="26"/>
        <v>120</v>
      </c>
      <c r="I188" s="846">
        <f t="shared" si="28"/>
        <v>40</v>
      </c>
      <c r="J188" s="846">
        <v>30</v>
      </c>
      <c r="K188" s="846">
        <v>10</v>
      </c>
      <c r="L188" s="846"/>
      <c r="M188" s="1208">
        <f>H188-I188</f>
        <v>80</v>
      </c>
      <c r="N188" s="167"/>
      <c r="O188" s="69">
        <v>4</v>
      </c>
      <c r="P188" s="1216"/>
      <c r="Q188" s="1217"/>
      <c r="R188" s="89"/>
      <c r="S188" s="89"/>
      <c r="T188" s="89"/>
      <c r="U188" s="90"/>
      <c r="V188" s="90"/>
      <c r="W188" s="91"/>
      <c r="X188" s="91"/>
      <c r="AC188" s="20"/>
      <c r="AD188" s="20"/>
      <c r="AE188" s="20"/>
      <c r="AF188" s="20"/>
      <c r="AG188" s="20"/>
    </row>
    <row r="189" spans="1:33" s="92" customFormat="1" ht="31.5" x14ac:dyDescent="0.2">
      <c r="A189" s="1043"/>
      <c r="B189" s="72" t="s">
        <v>196</v>
      </c>
      <c r="C189" s="167"/>
      <c r="D189" s="846">
        <v>3</v>
      </c>
      <c r="E189" s="846"/>
      <c r="F189" s="1263"/>
      <c r="G189" s="919">
        <v>2</v>
      </c>
      <c r="H189" s="1207">
        <f>G189*30</f>
        <v>60</v>
      </c>
      <c r="I189" s="846">
        <f t="shared" si="28"/>
        <v>20</v>
      </c>
      <c r="J189" s="846">
        <v>20</v>
      </c>
      <c r="K189" s="846"/>
      <c r="L189" s="846"/>
      <c r="M189" s="1208">
        <f t="shared" si="29"/>
        <v>40</v>
      </c>
      <c r="N189" s="167"/>
      <c r="O189" s="69"/>
      <c r="P189" s="1216">
        <v>2</v>
      </c>
      <c r="Q189" s="1217"/>
      <c r="R189" s="89"/>
      <c r="S189" s="89"/>
      <c r="T189" s="89"/>
      <c r="U189" s="90"/>
      <c r="V189" s="90"/>
      <c r="W189" s="91"/>
      <c r="X189" s="91"/>
      <c r="AC189" s="20"/>
      <c r="AD189" s="20"/>
      <c r="AE189" s="20"/>
      <c r="AF189" s="20"/>
      <c r="AG189" s="20"/>
    </row>
    <row r="190" spans="1:33" s="92" customFormat="1" ht="31.5" x14ac:dyDescent="0.2">
      <c r="A190" s="1043" t="s">
        <v>186</v>
      </c>
      <c r="B190" s="72" t="s">
        <v>197</v>
      </c>
      <c r="C190" s="167"/>
      <c r="D190" s="846"/>
      <c r="E190" s="846"/>
      <c r="F190" s="1263"/>
      <c r="G190" s="919">
        <f>SUM(G191:G193)</f>
        <v>11</v>
      </c>
      <c r="H190" s="1207">
        <f t="shared" si="26"/>
        <v>330</v>
      </c>
      <c r="I190" s="846">
        <f t="shared" si="28"/>
        <v>125</v>
      </c>
      <c r="J190" s="846">
        <f>SUM(J191:J193)</f>
        <v>50</v>
      </c>
      <c r="K190" s="846">
        <f>SUM(K191:K193)</f>
        <v>15</v>
      </c>
      <c r="L190" s="846">
        <f>SUM(L191:L193)</f>
        <v>60</v>
      </c>
      <c r="M190" s="1208">
        <f t="shared" si="29"/>
        <v>205</v>
      </c>
      <c r="N190" s="162"/>
      <c r="O190" s="69"/>
      <c r="P190" s="1237"/>
      <c r="Q190" s="1217"/>
      <c r="R190" s="89"/>
      <c r="S190" s="89"/>
      <c r="T190" s="89"/>
      <c r="U190" s="90"/>
      <c r="V190" s="90"/>
      <c r="W190" s="91"/>
      <c r="X190" s="91"/>
      <c r="AC190" s="20"/>
      <c r="AD190" s="20"/>
      <c r="AE190" s="20"/>
      <c r="AF190" s="20"/>
      <c r="AG190" s="20"/>
    </row>
    <row r="191" spans="1:33" s="92" customFormat="1" ht="23.25" customHeight="1" x14ac:dyDescent="0.2">
      <c r="A191" s="1043" t="s">
        <v>188</v>
      </c>
      <c r="B191" s="72" t="s">
        <v>197</v>
      </c>
      <c r="C191" s="167"/>
      <c r="D191" s="846"/>
      <c r="E191" s="846"/>
      <c r="F191" s="1263"/>
      <c r="G191" s="919">
        <v>6</v>
      </c>
      <c r="H191" s="1207">
        <f t="shared" si="26"/>
        <v>180</v>
      </c>
      <c r="I191" s="846">
        <f t="shared" si="28"/>
        <v>60</v>
      </c>
      <c r="J191" s="846">
        <v>30</v>
      </c>
      <c r="K191" s="846">
        <v>15</v>
      </c>
      <c r="L191" s="846">
        <v>15</v>
      </c>
      <c r="M191" s="1208">
        <f t="shared" si="29"/>
        <v>120</v>
      </c>
      <c r="N191" s="162">
        <v>4</v>
      </c>
      <c r="O191" s="69"/>
      <c r="P191" s="1237"/>
      <c r="Q191" s="1217"/>
      <c r="R191" s="89"/>
      <c r="S191" s="89"/>
      <c r="T191" s="89"/>
      <c r="U191" s="90"/>
      <c r="V191" s="90"/>
      <c r="W191" s="91"/>
      <c r="X191" s="91"/>
      <c r="AC191" s="20"/>
      <c r="AD191" s="20"/>
      <c r="AE191" s="20"/>
      <c r="AF191" s="20"/>
      <c r="AG191" s="20"/>
    </row>
    <row r="192" spans="1:33" s="92" customFormat="1" ht="34.5" customHeight="1" x14ac:dyDescent="0.2">
      <c r="A192" s="1043" t="s">
        <v>189</v>
      </c>
      <c r="B192" s="72" t="s">
        <v>197</v>
      </c>
      <c r="C192" s="167">
        <v>2</v>
      </c>
      <c r="D192" s="846"/>
      <c r="E192" s="846"/>
      <c r="F192" s="1263"/>
      <c r="G192" s="919">
        <v>3</v>
      </c>
      <c r="H192" s="1207">
        <f t="shared" si="26"/>
        <v>90</v>
      </c>
      <c r="I192" s="846">
        <f t="shared" si="28"/>
        <v>30</v>
      </c>
      <c r="J192" s="846">
        <v>20</v>
      </c>
      <c r="K192" s="846"/>
      <c r="L192" s="846">
        <v>10</v>
      </c>
      <c r="M192" s="1208">
        <f t="shared" si="29"/>
        <v>60</v>
      </c>
      <c r="N192" s="162"/>
      <c r="O192" s="69">
        <v>3</v>
      </c>
      <c r="P192" s="1237"/>
      <c r="Q192" s="1217"/>
      <c r="R192" s="89"/>
      <c r="S192" s="89"/>
      <c r="T192" s="89"/>
      <c r="U192" s="90"/>
      <c r="V192" s="90"/>
      <c r="W192" s="91"/>
      <c r="X192" s="91"/>
      <c r="AC192" s="20"/>
      <c r="AD192" s="20"/>
      <c r="AE192" s="20"/>
      <c r="AF192" s="20"/>
      <c r="AG192" s="20"/>
    </row>
    <row r="193" spans="1:55" s="92" customFormat="1" ht="34.5" customHeight="1" x14ac:dyDescent="0.2">
      <c r="A193" s="1043" t="s">
        <v>190</v>
      </c>
      <c r="B193" s="72" t="s">
        <v>198</v>
      </c>
      <c r="C193" s="167"/>
      <c r="D193" s="846"/>
      <c r="E193" s="846"/>
      <c r="F193" s="1263"/>
      <c r="G193" s="919">
        <f>G194+G195</f>
        <v>2</v>
      </c>
      <c r="H193" s="1207">
        <f t="shared" si="26"/>
        <v>60</v>
      </c>
      <c r="I193" s="163">
        <f>J193+K193+L193</f>
        <v>35</v>
      </c>
      <c r="J193" s="163"/>
      <c r="K193" s="163"/>
      <c r="L193" s="846">
        <f>L194+L195</f>
        <v>35</v>
      </c>
      <c r="M193" s="1264">
        <f t="shared" si="29"/>
        <v>25</v>
      </c>
      <c r="N193" s="162"/>
      <c r="O193" s="69"/>
      <c r="P193" s="1237"/>
      <c r="Q193" s="1217"/>
      <c r="R193" s="89"/>
      <c r="S193" s="89"/>
      <c r="T193" s="89"/>
      <c r="U193" s="90"/>
      <c r="V193" s="90"/>
      <c r="W193" s="91"/>
      <c r="X193" s="91"/>
      <c r="AC193" s="20"/>
      <c r="AD193" s="20"/>
      <c r="AE193" s="20"/>
      <c r="AF193" s="20"/>
      <c r="AG193" s="20"/>
    </row>
    <row r="194" spans="1:55" s="92" customFormat="1" ht="31.5" x14ac:dyDescent="0.2">
      <c r="A194" s="1043" t="s">
        <v>199</v>
      </c>
      <c r="B194" s="72" t="s">
        <v>198</v>
      </c>
      <c r="C194" s="167"/>
      <c r="D194" s="846"/>
      <c r="E194" s="846"/>
      <c r="F194" s="1263"/>
      <c r="G194" s="967">
        <v>1</v>
      </c>
      <c r="H194" s="1207">
        <f t="shared" si="26"/>
        <v>30</v>
      </c>
      <c r="I194" s="846">
        <f>SUM(J194:L194)</f>
        <v>15</v>
      </c>
      <c r="J194" s="1242"/>
      <c r="K194" s="1242"/>
      <c r="L194" s="1242">
        <v>15</v>
      </c>
      <c r="M194" s="1208">
        <f t="shared" si="29"/>
        <v>15</v>
      </c>
      <c r="N194" s="1243">
        <v>1</v>
      </c>
      <c r="O194" s="1242"/>
      <c r="P194" s="1244"/>
      <c r="Q194" s="1217"/>
      <c r="R194" s="89"/>
      <c r="S194" s="89"/>
      <c r="T194" s="89"/>
      <c r="U194" s="90"/>
      <c r="V194" s="90"/>
      <c r="W194" s="95"/>
      <c r="X194" s="91"/>
      <c r="AC194" s="20"/>
      <c r="AD194" s="20"/>
      <c r="AE194" s="20">
        <f>I200</f>
        <v>20</v>
      </c>
      <c r="AF194" s="20">
        <f>AC194/3*2</f>
        <v>0</v>
      </c>
      <c r="AG194" s="20">
        <f>AE194</f>
        <v>20</v>
      </c>
    </row>
    <row r="195" spans="1:55" s="92" customFormat="1" ht="32.25" thickBot="1" x14ac:dyDescent="0.25">
      <c r="A195" s="1137" t="s">
        <v>200</v>
      </c>
      <c r="B195" s="1265" t="s">
        <v>198</v>
      </c>
      <c r="C195" s="1002"/>
      <c r="D195" s="930"/>
      <c r="E195" s="930">
        <v>2</v>
      </c>
      <c r="F195" s="1266"/>
      <c r="G195" s="1267">
        <v>1</v>
      </c>
      <c r="H195" s="1220">
        <f>G195*30</f>
        <v>30</v>
      </c>
      <c r="I195" s="930">
        <v>10</v>
      </c>
      <c r="J195" s="1250"/>
      <c r="K195" s="1250"/>
      <c r="L195" s="1250">
        <v>20</v>
      </c>
      <c r="M195" s="1268">
        <f t="shared" si="29"/>
        <v>20</v>
      </c>
      <c r="N195" s="1251"/>
      <c r="O195" s="1250">
        <v>1</v>
      </c>
      <c r="P195" s="1252"/>
      <c r="Q195" s="1224"/>
      <c r="R195" s="89"/>
      <c r="S195" s="89"/>
      <c r="T195" s="89"/>
      <c r="U195" s="90"/>
      <c r="V195" s="90"/>
      <c r="W195" s="95"/>
      <c r="X195" s="91"/>
      <c r="AC195" s="20"/>
      <c r="AD195" s="20"/>
      <c r="AE195" s="20"/>
      <c r="AF195" s="20"/>
      <c r="AG195" s="20"/>
    </row>
    <row r="196" spans="1:55" s="103" customFormat="1" ht="16.5" thickBot="1" x14ac:dyDescent="0.25">
      <c r="A196" s="2258"/>
      <c r="B196" s="2259"/>
      <c r="C196" s="1269"/>
      <c r="D196" s="1226"/>
      <c r="E196" s="1226"/>
      <c r="F196" s="1270"/>
      <c r="G196" s="1271">
        <f>G187+G190</f>
        <v>17</v>
      </c>
      <c r="H196" s="1272">
        <f t="shared" ref="H196:M196" si="30">H187+H190</f>
        <v>510</v>
      </c>
      <c r="I196" s="1273">
        <f t="shared" si="30"/>
        <v>185</v>
      </c>
      <c r="J196" s="1273">
        <f t="shared" si="30"/>
        <v>100</v>
      </c>
      <c r="K196" s="1273">
        <f>K187+K190</f>
        <v>25</v>
      </c>
      <c r="L196" s="1273">
        <f t="shared" si="30"/>
        <v>60</v>
      </c>
      <c r="M196" s="1274">
        <f t="shared" si="30"/>
        <v>325</v>
      </c>
      <c r="N196" s="1269"/>
      <c r="O196" s="1226"/>
      <c r="P196" s="1270"/>
      <c r="Q196" s="862"/>
      <c r="R196" s="113"/>
      <c r="S196" s="113"/>
      <c r="T196" s="113"/>
      <c r="U196" s="90"/>
      <c r="V196" s="90"/>
      <c r="W196" s="95"/>
      <c r="X196" s="91"/>
      <c r="Y196" s="92"/>
      <c r="Z196" s="92"/>
      <c r="AA196" s="92"/>
      <c r="AB196" s="92"/>
      <c r="AC196" s="20"/>
      <c r="AD196" s="20"/>
      <c r="AE196" s="20">
        <f>I201</f>
        <v>40</v>
      </c>
      <c r="AF196" s="20">
        <f>AC196/3*2</f>
        <v>0</v>
      </c>
      <c r="AG196" s="20">
        <f>AE196</f>
        <v>40</v>
      </c>
      <c r="AH196" s="102"/>
      <c r="AI196" s="102"/>
      <c r="AJ196" s="102"/>
      <c r="AK196" s="102"/>
      <c r="AL196" s="102"/>
      <c r="AM196" s="102"/>
      <c r="AN196" s="102"/>
      <c r="AO196" s="102"/>
      <c r="AP196" s="102"/>
      <c r="AQ196" s="102"/>
      <c r="AR196" s="102"/>
      <c r="AS196" s="102"/>
      <c r="AT196" s="102"/>
      <c r="AU196" s="102"/>
      <c r="AV196" s="102"/>
      <c r="AW196" s="102"/>
      <c r="AX196" s="102"/>
      <c r="AY196" s="102"/>
      <c r="AZ196" s="102"/>
      <c r="BA196" s="102"/>
      <c r="BB196" s="102"/>
      <c r="BC196" s="102"/>
    </row>
    <row r="197" spans="1:55" s="103" customFormat="1" ht="16.5" thickBot="1" x14ac:dyDescent="0.25">
      <c r="A197" s="2260" t="s">
        <v>201</v>
      </c>
      <c r="B197" s="2261"/>
      <c r="C197" s="2261"/>
      <c r="D197" s="2261"/>
      <c r="E197" s="2261"/>
      <c r="F197" s="2261"/>
      <c r="G197" s="2261"/>
      <c r="H197" s="2261"/>
      <c r="I197" s="2261"/>
      <c r="J197" s="2261"/>
      <c r="K197" s="2261"/>
      <c r="L197" s="2261"/>
      <c r="M197" s="2261"/>
      <c r="N197" s="2261"/>
      <c r="O197" s="2261"/>
      <c r="P197" s="2261"/>
      <c r="Q197" s="2262"/>
      <c r="R197" s="115"/>
      <c r="S197" s="115"/>
      <c r="T197" s="115"/>
      <c r="U197" s="90"/>
      <c r="V197" s="90"/>
      <c r="W197" s="116"/>
      <c r="X197" s="91"/>
      <c r="Y197" s="92"/>
      <c r="Z197" s="92"/>
      <c r="AA197" s="92"/>
      <c r="AB197" s="92"/>
      <c r="AC197" s="20"/>
      <c r="AD197" s="20"/>
      <c r="AE197" s="20">
        <f>I202</f>
        <v>20</v>
      </c>
      <c r="AF197" s="20">
        <f>AC197/3*2</f>
        <v>0</v>
      </c>
      <c r="AG197" s="20">
        <f>AE197</f>
        <v>20</v>
      </c>
      <c r="AH197" s="102"/>
      <c r="AI197" s="102"/>
      <c r="AJ197" s="102"/>
      <c r="AK197" s="102"/>
      <c r="AL197" s="102"/>
      <c r="AM197" s="102"/>
      <c r="AN197" s="102"/>
      <c r="AO197" s="102"/>
      <c r="AP197" s="102"/>
      <c r="AQ197" s="102"/>
      <c r="AR197" s="102"/>
      <c r="AS197" s="102"/>
      <c r="AT197" s="102"/>
      <c r="AU197" s="102"/>
      <c r="AV197" s="102"/>
      <c r="AW197" s="102"/>
      <c r="AX197" s="102"/>
      <c r="AY197" s="102"/>
      <c r="AZ197" s="102"/>
      <c r="BA197" s="102"/>
      <c r="BB197" s="102"/>
      <c r="BC197" s="102"/>
    </row>
    <row r="198" spans="1:55" s="103" customFormat="1" ht="15.75" x14ac:dyDescent="0.2">
      <c r="A198" s="1033"/>
      <c r="B198" s="1194" t="s">
        <v>202</v>
      </c>
      <c r="C198" s="202"/>
      <c r="D198" s="203"/>
      <c r="E198" s="203"/>
      <c r="F198" s="1232"/>
      <c r="G198" s="867">
        <f>G199+G200</f>
        <v>3.5</v>
      </c>
      <c r="H198" s="1275">
        <f t="shared" ref="H198:M198" si="31">H199+H200</f>
        <v>105</v>
      </c>
      <c r="I198" s="1276">
        <f t="shared" si="31"/>
        <v>35</v>
      </c>
      <c r="J198" s="1276">
        <f t="shared" si="31"/>
        <v>25</v>
      </c>
      <c r="K198" s="1276">
        <f t="shared" si="31"/>
        <v>0</v>
      </c>
      <c r="L198" s="1276">
        <f t="shared" si="31"/>
        <v>10</v>
      </c>
      <c r="M198" s="1277">
        <f t="shared" si="31"/>
        <v>70</v>
      </c>
      <c r="N198" s="1278"/>
      <c r="O198" s="1279"/>
      <c r="P198" s="1280"/>
      <c r="Q198" s="1234"/>
      <c r="R198" s="115"/>
      <c r="S198" s="115"/>
      <c r="T198" s="115"/>
      <c r="U198" s="90"/>
      <c r="V198" s="90"/>
      <c r="W198" s="91"/>
      <c r="X198" s="91"/>
      <c r="Y198" s="92"/>
      <c r="Z198" s="92"/>
      <c r="AA198" s="92"/>
      <c r="AB198" s="92"/>
      <c r="AC198" s="20"/>
      <c r="AD198" s="20"/>
      <c r="AE198" s="20">
        <f>I203</f>
        <v>20</v>
      </c>
      <c r="AF198" s="20">
        <f>AC198/3*2</f>
        <v>0</v>
      </c>
      <c r="AG198" s="20">
        <f>AE198</f>
        <v>20</v>
      </c>
      <c r="AH198" s="102"/>
      <c r="AI198" s="102"/>
      <c r="AJ198" s="102"/>
      <c r="AK198" s="102"/>
      <c r="AL198" s="102"/>
      <c r="AM198" s="102"/>
      <c r="AN198" s="102"/>
      <c r="AO198" s="102"/>
      <c r="AP198" s="102"/>
      <c r="AQ198" s="102"/>
      <c r="AR198" s="102"/>
      <c r="AS198" s="102"/>
      <c r="AT198" s="102"/>
      <c r="AU198" s="102"/>
      <c r="AV198" s="102"/>
      <c r="AW198" s="102"/>
      <c r="AX198" s="102"/>
      <c r="AY198" s="102"/>
      <c r="AZ198" s="102"/>
      <c r="BA198" s="102"/>
      <c r="BB198" s="102"/>
      <c r="BC198" s="102"/>
    </row>
    <row r="199" spans="1:55" s="103" customFormat="1" ht="18.75" customHeight="1" x14ac:dyDescent="0.2">
      <c r="A199" s="1043" t="s">
        <v>182</v>
      </c>
      <c r="B199" s="157" t="s">
        <v>202</v>
      </c>
      <c r="C199" s="167"/>
      <c r="D199" s="846"/>
      <c r="E199" s="846"/>
      <c r="F199" s="1281"/>
      <c r="G199" s="967">
        <v>1.5</v>
      </c>
      <c r="H199" s="1207">
        <f t="shared" si="26"/>
        <v>45</v>
      </c>
      <c r="I199" s="415">
        <f>SUM(J199:L199)</f>
        <v>15</v>
      </c>
      <c r="J199" s="846">
        <v>15</v>
      </c>
      <c r="K199" s="808">
        <v>0</v>
      </c>
      <c r="L199" s="846"/>
      <c r="M199" s="1282">
        <f t="shared" ref="M199:M206" si="32">H199-I199</f>
        <v>30</v>
      </c>
      <c r="N199" s="162">
        <v>1</v>
      </c>
      <c r="O199" s="69"/>
      <c r="P199" s="1216"/>
      <c r="Q199" s="1283"/>
      <c r="R199" s="101"/>
      <c r="S199" s="101"/>
      <c r="T199" s="101"/>
      <c r="U199" s="90"/>
      <c r="V199" s="90"/>
      <c r="W199" s="91"/>
      <c r="X199" s="91"/>
      <c r="Y199" s="92"/>
      <c r="Z199" s="92"/>
      <c r="AA199" s="92"/>
      <c r="AB199" s="92"/>
      <c r="AC199" s="20"/>
      <c r="AD199" s="20"/>
      <c r="AE199" s="20">
        <f>I204</f>
        <v>110</v>
      </c>
      <c r="AF199" s="20">
        <f>AC199/3*2</f>
        <v>0</v>
      </c>
      <c r="AG199" s="20">
        <f>AE199</f>
        <v>110</v>
      </c>
      <c r="AH199" s="102"/>
      <c r="AI199" s="102"/>
      <c r="AJ199" s="102"/>
      <c r="AK199" s="102"/>
      <c r="AL199" s="102"/>
      <c r="AM199" s="102"/>
      <c r="AN199" s="102"/>
      <c r="AO199" s="102"/>
      <c r="AP199" s="102"/>
      <c r="AQ199" s="102"/>
      <c r="AR199" s="102"/>
      <c r="AS199" s="102"/>
      <c r="AT199" s="102"/>
      <c r="AU199" s="102"/>
      <c r="AV199" s="102"/>
      <c r="AW199" s="102"/>
      <c r="AX199" s="102"/>
      <c r="AY199" s="102"/>
      <c r="AZ199" s="102"/>
      <c r="BA199" s="102"/>
      <c r="BB199" s="102"/>
      <c r="BC199" s="102"/>
    </row>
    <row r="200" spans="1:55" s="103" customFormat="1" ht="20.25" customHeight="1" x14ac:dyDescent="0.2">
      <c r="A200" s="1043" t="s">
        <v>186</v>
      </c>
      <c r="B200" s="157" t="s">
        <v>202</v>
      </c>
      <c r="C200" s="167">
        <v>2</v>
      </c>
      <c r="D200" s="846"/>
      <c r="E200" s="846"/>
      <c r="F200" s="1281"/>
      <c r="G200" s="967">
        <v>2</v>
      </c>
      <c r="H200" s="1207">
        <f t="shared" si="26"/>
        <v>60</v>
      </c>
      <c r="I200" s="846">
        <f>SUM(J200:L200)</f>
        <v>20</v>
      </c>
      <c r="J200" s="846">
        <v>10</v>
      </c>
      <c r="K200" s="846"/>
      <c r="L200" s="846">
        <v>10</v>
      </c>
      <c r="M200" s="1208">
        <f t="shared" si="32"/>
        <v>40</v>
      </c>
      <c r="N200" s="1209"/>
      <c r="O200" s="69">
        <v>2</v>
      </c>
      <c r="P200" s="1216"/>
      <c r="Q200" s="1283"/>
      <c r="R200" s="101"/>
      <c r="S200" s="101"/>
      <c r="T200" s="101"/>
      <c r="U200" s="90"/>
      <c r="V200" s="90"/>
      <c r="W200" s="95"/>
      <c r="X200" s="91"/>
      <c r="Y200" s="92"/>
      <c r="Z200" s="92"/>
      <c r="AA200" s="92"/>
      <c r="AB200" s="104"/>
      <c r="AC200" s="20"/>
      <c r="AD200" s="20"/>
      <c r="AE200" s="20">
        <f>I205</f>
        <v>45</v>
      </c>
      <c r="AF200" s="20">
        <f>AC200/3*2</f>
        <v>0</v>
      </c>
      <c r="AG200" s="20">
        <f>AE200</f>
        <v>45</v>
      </c>
      <c r="AH200" s="102"/>
      <c r="AI200" s="102"/>
      <c r="AJ200" s="102"/>
      <c r="AK200" s="102"/>
      <c r="AL200" s="102"/>
      <c r="AM200" s="102"/>
      <c r="AN200" s="102"/>
      <c r="AO200" s="102"/>
      <c r="AP200" s="102"/>
      <c r="AQ200" s="102"/>
      <c r="AR200" s="102"/>
      <c r="AS200" s="102"/>
      <c r="AT200" s="102"/>
      <c r="AU200" s="102"/>
      <c r="AV200" s="102"/>
      <c r="AW200" s="102"/>
      <c r="AX200" s="102"/>
      <c r="AY200" s="102"/>
      <c r="AZ200" s="102"/>
      <c r="BA200" s="102"/>
      <c r="BB200" s="102"/>
      <c r="BC200" s="102"/>
    </row>
    <row r="201" spans="1:55" s="103" customFormat="1" ht="32.25" customHeight="1" x14ac:dyDescent="0.2">
      <c r="A201" s="1043" t="s">
        <v>203</v>
      </c>
      <c r="B201" s="157" t="s">
        <v>204</v>
      </c>
      <c r="C201" s="167"/>
      <c r="D201" s="846"/>
      <c r="E201" s="846"/>
      <c r="F201" s="1237"/>
      <c r="G201" s="919">
        <f>G202+G203</f>
        <v>4</v>
      </c>
      <c r="H201" s="1207">
        <f t="shared" si="26"/>
        <v>120</v>
      </c>
      <c r="I201" s="846">
        <f>SUM(J201:L201)</f>
        <v>40</v>
      </c>
      <c r="J201" s="846">
        <f>J202+J203</f>
        <v>40</v>
      </c>
      <c r="K201" s="846">
        <f>K202+K203</f>
        <v>0</v>
      </c>
      <c r="L201" s="846">
        <f>L202+L203</f>
        <v>0</v>
      </c>
      <c r="M201" s="1208">
        <f t="shared" si="32"/>
        <v>80</v>
      </c>
      <c r="N201" s="162"/>
      <c r="O201" s="880"/>
      <c r="P201" s="1284"/>
      <c r="Q201" s="1285"/>
      <c r="R201" s="101"/>
      <c r="S201" s="101"/>
      <c r="T201" s="101"/>
      <c r="U201" s="90"/>
      <c r="V201" s="90"/>
      <c r="W201" s="95"/>
      <c r="X201" s="91"/>
      <c r="Y201" s="92"/>
      <c r="Z201" s="92"/>
      <c r="AA201" s="92"/>
      <c r="AB201" s="104"/>
      <c r="AC201" s="20"/>
      <c r="AD201" s="20"/>
      <c r="AE201" s="20"/>
      <c r="AF201" s="20"/>
      <c r="AG201" s="20"/>
      <c r="AH201" s="102"/>
      <c r="AI201" s="102"/>
      <c r="AJ201" s="102"/>
      <c r="AK201" s="102"/>
      <c r="AL201" s="102"/>
      <c r="AM201" s="102"/>
      <c r="AN201" s="102"/>
      <c r="AO201" s="102"/>
      <c r="AP201" s="102"/>
      <c r="AQ201" s="102"/>
      <c r="AR201" s="102"/>
      <c r="AS201" s="102"/>
      <c r="AT201" s="102"/>
      <c r="AU201" s="102"/>
      <c r="AV201" s="102"/>
      <c r="AW201" s="102"/>
      <c r="AX201" s="102"/>
      <c r="AY201" s="102"/>
      <c r="AZ201" s="102"/>
      <c r="BA201" s="102"/>
      <c r="BB201" s="102"/>
      <c r="BC201" s="102"/>
    </row>
    <row r="202" spans="1:55" s="103" customFormat="1" ht="40.5" customHeight="1" x14ac:dyDescent="0.2">
      <c r="A202" s="1286" t="s">
        <v>205</v>
      </c>
      <c r="B202" s="1287" t="s">
        <v>206</v>
      </c>
      <c r="C202" s="167"/>
      <c r="D202" s="846"/>
      <c r="E202" s="846"/>
      <c r="F202" s="1237"/>
      <c r="G202" s="967">
        <v>2</v>
      </c>
      <c r="H202" s="1207">
        <f t="shared" si="26"/>
        <v>60</v>
      </c>
      <c r="I202" s="415">
        <f>SUM(J202:L202)</f>
        <v>20</v>
      </c>
      <c r="J202" s="1288">
        <v>20</v>
      </c>
      <c r="K202" s="846"/>
      <c r="L202" s="846"/>
      <c r="M202" s="1282">
        <f t="shared" si="32"/>
        <v>40</v>
      </c>
      <c r="N202" s="162"/>
      <c r="O202" s="880">
        <v>2</v>
      </c>
      <c r="P202" s="73"/>
      <c r="Q202" s="1289"/>
      <c r="R202" s="101"/>
      <c r="S202" s="101"/>
      <c r="T202" s="101"/>
      <c r="U202" s="90"/>
      <c r="V202" s="90"/>
      <c r="W202" s="95"/>
      <c r="X202" s="91"/>
      <c r="Y202" s="92"/>
      <c r="Z202" s="92"/>
      <c r="AA202" s="92"/>
      <c r="AB202" s="92"/>
      <c r="AC202" s="20"/>
      <c r="AD202" s="20"/>
      <c r="AE202" s="20"/>
      <c r="AF202" s="20"/>
      <c r="AG202" s="20"/>
      <c r="AH202" s="102"/>
      <c r="AI202" s="102"/>
      <c r="AJ202" s="102"/>
      <c r="AK202" s="102"/>
      <c r="AL202" s="102"/>
      <c r="AM202" s="102"/>
      <c r="AN202" s="102"/>
      <c r="AO202" s="102"/>
      <c r="AP202" s="102"/>
      <c r="AQ202" s="102"/>
      <c r="AR202" s="102"/>
      <c r="AS202" s="102"/>
      <c r="AT202" s="102"/>
      <c r="AU202" s="102"/>
      <c r="AV202" s="102"/>
      <c r="AW202" s="102"/>
      <c r="AX202" s="102"/>
      <c r="AY202" s="102"/>
      <c r="AZ202" s="102"/>
      <c r="BA202" s="102"/>
      <c r="BB202" s="102"/>
      <c r="BC202" s="102"/>
    </row>
    <row r="203" spans="1:55" s="92" customFormat="1" ht="37.5" customHeight="1" x14ac:dyDescent="0.2">
      <c r="A203" s="1286" t="s">
        <v>207</v>
      </c>
      <c r="B203" s="1287" t="s">
        <v>206</v>
      </c>
      <c r="C203" s="167"/>
      <c r="D203" s="846">
        <v>3</v>
      </c>
      <c r="E203" s="846"/>
      <c r="F203" s="1237"/>
      <c r="G203" s="967">
        <v>2</v>
      </c>
      <c r="H203" s="1207">
        <f t="shared" si="26"/>
        <v>60</v>
      </c>
      <c r="I203" s="846">
        <f>SUM(J203:L203)</f>
        <v>20</v>
      </c>
      <c r="J203" s="1288">
        <v>20</v>
      </c>
      <c r="K203" s="846"/>
      <c r="L203" s="846"/>
      <c r="M203" s="1208">
        <f t="shared" si="32"/>
        <v>40</v>
      </c>
      <c r="N203" s="167"/>
      <c r="O203" s="880"/>
      <c r="P203" s="73">
        <v>2</v>
      </c>
      <c r="Q203" s="1289"/>
      <c r="R203" s="107"/>
      <c r="S203" s="107"/>
      <c r="T203" s="107"/>
      <c r="U203" s="108"/>
      <c r="V203" s="109"/>
      <c r="W203" s="109"/>
      <c r="AH203" s="92" t="e">
        <f>#REF!*#REF!-G208</f>
        <v>#REF!</v>
      </c>
      <c r="AI203" s="92" t="e">
        <f>#REF!*#REF!-G208</f>
        <v>#REF!</v>
      </c>
      <c r="AJ203" s="92" t="e">
        <f>#REF!*#REF!-G208</f>
        <v>#REF!</v>
      </c>
      <c r="AK203" s="92" t="e">
        <f>#REF!*#REF!-G208</f>
        <v>#REF!</v>
      </c>
      <c r="AM203" s="95">
        <v>66</v>
      </c>
      <c r="AN203" s="91" t="e">
        <f>M208*36-#REF!</f>
        <v>#REF!</v>
      </c>
      <c r="AO203" s="92" t="e">
        <f>#REF!/3</f>
        <v>#REF!</v>
      </c>
      <c r="AP203" s="92" t="e">
        <f>#REF!-AO203</f>
        <v>#REF!</v>
      </c>
      <c r="AQ203" s="92" t="e">
        <f>AO203*2</f>
        <v>#REF!</v>
      </c>
      <c r="AR203" s="92" t="e">
        <f>AQ203-#REF!</f>
        <v>#REF!</v>
      </c>
      <c r="AS203" s="20">
        <f>H208</f>
        <v>30</v>
      </c>
      <c r="AT203" s="20">
        <f>AS203/3</f>
        <v>10</v>
      </c>
      <c r="AU203" s="20">
        <f>I208</f>
        <v>15</v>
      </c>
      <c r="AV203" s="20">
        <f>AS203/3*2</f>
        <v>20</v>
      </c>
      <c r="AW203" s="20">
        <f>AU203</f>
        <v>15</v>
      </c>
      <c r="AX203" s="110"/>
    </row>
    <row r="204" spans="1:55" s="92" customFormat="1" ht="20.25" customHeight="1" x14ac:dyDescent="0.2">
      <c r="A204" s="1043" t="s">
        <v>208</v>
      </c>
      <c r="B204" s="157" t="s">
        <v>209</v>
      </c>
      <c r="C204" s="167"/>
      <c r="D204" s="846"/>
      <c r="E204" s="846"/>
      <c r="F204" s="1235"/>
      <c r="G204" s="919">
        <f>SUM(G205:G207)</f>
        <v>9.5</v>
      </c>
      <c r="H204" s="1207">
        <f t="shared" si="26"/>
        <v>285</v>
      </c>
      <c r="I204" s="774">
        <f>SUM(I205:I207)</f>
        <v>110</v>
      </c>
      <c r="J204" s="774">
        <f>SUM(J205:J207)</f>
        <v>50</v>
      </c>
      <c r="K204" s="774">
        <f>SUM(K205:K207)</f>
        <v>10</v>
      </c>
      <c r="L204" s="774">
        <f>SUM(L205:L207)</f>
        <v>50</v>
      </c>
      <c r="M204" s="1264">
        <f t="shared" si="32"/>
        <v>175</v>
      </c>
      <c r="N204" s="1290"/>
      <c r="O204" s="69"/>
      <c r="P204" s="1237"/>
      <c r="Q204" s="1238"/>
      <c r="R204" s="107"/>
      <c r="S204" s="107"/>
      <c r="T204" s="107"/>
      <c r="U204" s="108"/>
      <c r="V204" s="109"/>
      <c r="W204" s="109"/>
      <c r="AM204" s="95"/>
      <c r="AN204" s="91"/>
      <c r="AS204" s="20"/>
      <c r="AT204" s="20"/>
      <c r="AU204" s="20"/>
      <c r="AV204" s="20"/>
      <c r="AW204" s="20"/>
      <c r="AX204" s="110"/>
    </row>
    <row r="205" spans="1:55" s="92" customFormat="1" ht="21.75" customHeight="1" x14ac:dyDescent="0.2">
      <c r="A205" s="1043" t="s">
        <v>210</v>
      </c>
      <c r="B205" s="157" t="s">
        <v>209</v>
      </c>
      <c r="C205" s="167"/>
      <c r="D205" s="846">
        <v>1</v>
      </c>
      <c r="E205" s="846"/>
      <c r="F205" s="1235"/>
      <c r="G205" s="967">
        <v>4.5</v>
      </c>
      <c r="H205" s="1207">
        <f t="shared" si="26"/>
        <v>135</v>
      </c>
      <c r="I205" s="163">
        <f>J205+K205+L205</f>
        <v>45</v>
      </c>
      <c r="J205" s="1213">
        <v>30</v>
      </c>
      <c r="K205" s="1213"/>
      <c r="L205" s="1213">
        <v>15</v>
      </c>
      <c r="M205" s="1264">
        <f t="shared" si="32"/>
        <v>90</v>
      </c>
      <c r="N205" s="1290">
        <v>3</v>
      </c>
      <c r="O205" s="69"/>
      <c r="P205" s="1237"/>
      <c r="Q205" s="1238"/>
      <c r="R205" s="107"/>
      <c r="S205" s="107"/>
      <c r="T205" s="107"/>
      <c r="U205" s="108"/>
      <c r="V205" s="109"/>
      <c r="W205" s="109"/>
      <c r="AM205" s="95"/>
      <c r="AN205" s="91"/>
      <c r="AS205" s="20"/>
      <c r="AT205" s="20"/>
      <c r="AU205" s="20"/>
      <c r="AV205" s="20"/>
      <c r="AW205" s="20"/>
      <c r="AX205" s="110"/>
    </row>
    <row r="206" spans="1:55" ht="18.75" x14ac:dyDescent="0.2">
      <c r="A206" s="1043" t="s">
        <v>211</v>
      </c>
      <c r="B206" s="157" t="s">
        <v>209</v>
      </c>
      <c r="C206" s="167"/>
      <c r="D206" s="846"/>
      <c r="E206" s="846"/>
      <c r="F206" s="1235"/>
      <c r="G206" s="967">
        <v>3</v>
      </c>
      <c r="H206" s="1207">
        <f t="shared" si="26"/>
        <v>90</v>
      </c>
      <c r="I206" s="163">
        <f>J206+K206+L206</f>
        <v>30</v>
      </c>
      <c r="J206" s="1213">
        <v>20</v>
      </c>
      <c r="K206" s="1213">
        <v>10</v>
      </c>
      <c r="L206" s="1213">
        <v>0</v>
      </c>
      <c r="M206" s="1264">
        <f t="shared" si="32"/>
        <v>60</v>
      </c>
      <c r="N206" s="1290"/>
      <c r="O206" s="69">
        <v>3</v>
      </c>
      <c r="P206" s="1237"/>
      <c r="Q206" s="1238"/>
      <c r="S206" s="21"/>
      <c r="T206" s="21"/>
      <c r="U206" s="21"/>
    </row>
    <row r="207" spans="1:55" ht="19.5" customHeight="1" x14ac:dyDescent="0.2">
      <c r="A207" s="1043" t="s">
        <v>212</v>
      </c>
      <c r="B207" s="157" t="s">
        <v>213</v>
      </c>
      <c r="C207" s="167"/>
      <c r="D207" s="846"/>
      <c r="E207" s="846"/>
      <c r="F207" s="1291"/>
      <c r="G207" s="919">
        <f>G208+G209</f>
        <v>2</v>
      </c>
      <c r="H207" s="1207">
        <f t="shared" si="26"/>
        <v>60</v>
      </c>
      <c r="I207" s="163">
        <f>J207+K207+L207</f>
        <v>35</v>
      </c>
      <c r="J207" s="163"/>
      <c r="K207" s="163"/>
      <c r="L207" s="846">
        <f>L208+L209</f>
        <v>35</v>
      </c>
      <c r="M207" s="1264">
        <f>H207-I207</f>
        <v>25</v>
      </c>
      <c r="N207" s="1290"/>
      <c r="O207" s="69"/>
      <c r="P207" s="1237"/>
      <c r="Q207" s="1238"/>
      <c r="S207" s="21"/>
      <c r="T207" s="21"/>
      <c r="U207" s="21"/>
    </row>
    <row r="208" spans="1:55" ht="19.5" customHeight="1" x14ac:dyDescent="0.25">
      <c r="A208" s="1043" t="s">
        <v>214</v>
      </c>
      <c r="B208" s="157" t="s">
        <v>213</v>
      </c>
      <c r="C208" s="1292"/>
      <c r="D208" s="1293"/>
      <c r="E208" s="1293"/>
      <c r="F208" s="1294"/>
      <c r="G208" s="967">
        <v>1</v>
      </c>
      <c r="H208" s="1207">
        <f t="shared" si="26"/>
        <v>30</v>
      </c>
      <c r="I208" s="846">
        <f>SUM(J208:L208)</f>
        <v>15</v>
      </c>
      <c r="J208" s="1242"/>
      <c r="K208" s="1242"/>
      <c r="L208" s="1242">
        <v>15</v>
      </c>
      <c r="M208" s="1208">
        <f>H208-I208</f>
        <v>15</v>
      </c>
      <c r="N208" s="1243">
        <v>1</v>
      </c>
      <c r="O208" s="1242"/>
      <c r="P208" s="1244"/>
      <c r="Q208" s="1245"/>
      <c r="S208" s="23"/>
      <c r="T208" s="23"/>
      <c r="U208" s="22"/>
    </row>
    <row r="209" spans="1:21" ht="20.25" customHeight="1" thickBot="1" x14ac:dyDescent="0.3">
      <c r="A209" s="1088" t="s">
        <v>215</v>
      </c>
      <c r="B209" s="175" t="s">
        <v>213</v>
      </c>
      <c r="C209" s="1295"/>
      <c r="D209" s="1296"/>
      <c r="E209" s="1296">
        <v>2</v>
      </c>
      <c r="F209" s="1297"/>
      <c r="G209" s="1093">
        <v>1</v>
      </c>
      <c r="H209" s="176">
        <f>G209*30</f>
        <v>30</v>
      </c>
      <c r="I209" s="79">
        <v>10</v>
      </c>
      <c r="J209" s="1298"/>
      <c r="K209" s="1298"/>
      <c r="L209" s="1298">
        <v>20</v>
      </c>
      <c r="M209" s="1299">
        <f>H209-I209</f>
        <v>20</v>
      </c>
      <c r="N209" s="1300"/>
      <c r="O209" s="1298">
        <v>1</v>
      </c>
      <c r="P209" s="1301"/>
      <c r="Q209" s="1302"/>
      <c r="S209" s="22"/>
      <c r="T209" s="22"/>
      <c r="U209" s="22"/>
    </row>
    <row r="210" spans="1:21" ht="21.75" customHeight="1" thickBot="1" x14ac:dyDescent="0.25">
      <c r="A210" s="2263"/>
      <c r="B210" s="2264"/>
      <c r="C210" s="1225"/>
      <c r="D210" s="1226"/>
      <c r="E210" s="1226"/>
      <c r="F210" s="1303"/>
      <c r="G210" s="943">
        <f>G198+G201+G204</f>
        <v>17</v>
      </c>
      <c r="H210" s="1304">
        <f t="shared" ref="H210:M210" si="33">H198+H201+H204</f>
        <v>510</v>
      </c>
      <c r="I210" s="1305">
        <f t="shared" si="33"/>
        <v>185</v>
      </c>
      <c r="J210" s="1305">
        <f t="shared" si="33"/>
        <v>115</v>
      </c>
      <c r="K210" s="1305">
        <f t="shared" si="33"/>
        <v>10</v>
      </c>
      <c r="L210" s="1305">
        <f t="shared" si="33"/>
        <v>60</v>
      </c>
      <c r="M210" s="1306">
        <f t="shared" si="33"/>
        <v>325</v>
      </c>
      <c r="N210" s="1307"/>
      <c r="O210" s="1308"/>
      <c r="P210" s="1309"/>
      <c r="Q210" s="1260"/>
      <c r="S210" s="24"/>
      <c r="T210" s="24"/>
      <c r="U210" s="26"/>
    </row>
    <row r="211" spans="1:21" ht="30.75" customHeight="1" thickBot="1" x14ac:dyDescent="0.25">
      <c r="A211" s="2249" t="s">
        <v>268</v>
      </c>
      <c r="B211" s="2250"/>
      <c r="C211" s="2250"/>
      <c r="D211" s="2250"/>
      <c r="E211" s="2250"/>
      <c r="F211" s="2250"/>
      <c r="G211" s="2250"/>
      <c r="H211" s="2250"/>
      <c r="I211" s="2250"/>
      <c r="J211" s="2250"/>
      <c r="K211" s="2250"/>
      <c r="L211" s="2250"/>
      <c r="M211" s="2250"/>
      <c r="N211" s="2250"/>
      <c r="O211" s="2250"/>
      <c r="P211" s="2250"/>
      <c r="Q211" s="2252"/>
      <c r="R211" s="21"/>
      <c r="S211" s="21"/>
      <c r="T211" s="21"/>
    </row>
    <row r="212" spans="1:21" ht="19.5" customHeight="1" x14ac:dyDescent="0.2">
      <c r="A212" s="1033" t="s">
        <v>112</v>
      </c>
      <c r="B212" s="1310" t="s">
        <v>116</v>
      </c>
      <c r="C212" s="1311"/>
      <c r="D212" s="203">
        <v>1</v>
      </c>
      <c r="E212" s="1312"/>
      <c r="F212" s="1313"/>
      <c r="G212" s="1314">
        <v>3</v>
      </c>
      <c r="H212" s="913">
        <f>G212*30</f>
        <v>90</v>
      </c>
      <c r="I212" s="1315"/>
      <c r="J212" s="1315"/>
      <c r="K212" s="1315"/>
      <c r="L212" s="1315"/>
      <c r="M212" s="1313"/>
      <c r="N212" s="1316"/>
      <c r="O212" s="1315"/>
      <c r="P212" s="1313"/>
      <c r="Q212" s="1317"/>
      <c r="R212" s="22"/>
      <c r="S212" s="22"/>
      <c r="T212" s="22"/>
    </row>
    <row r="213" spans="1:21" ht="21" customHeight="1" x14ac:dyDescent="0.2">
      <c r="A213" s="1043" t="s">
        <v>113</v>
      </c>
      <c r="B213" s="1318" t="s">
        <v>66</v>
      </c>
      <c r="C213" s="167"/>
      <c r="D213" s="846">
        <v>4</v>
      </c>
      <c r="E213" s="846"/>
      <c r="F213" s="847"/>
      <c r="G213" s="388">
        <v>6</v>
      </c>
      <c r="H213" s="920">
        <f>G213*30</f>
        <v>180</v>
      </c>
      <c r="I213" s="886"/>
      <c r="J213" s="886"/>
      <c r="K213" s="886"/>
      <c r="L213" s="836"/>
      <c r="M213" s="882"/>
      <c r="N213" s="883"/>
      <c r="O213" s="836"/>
      <c r="P213" s="882"/>
      <c r="Q213" s="1319"/>
      <c r="R213" s="22"/>
      <c r="S213" s="22"/>
      <c r="T213" s="22"/>
    </row>
    <row r="214" spans="1:21" ht="21" customHeight="1" thickBot="1" x14ac:dyDescent="0.25">
      <c r="A214" s="1137" t="s">
        <v>65</v>
      </c>
      <c r="B214" s="1320" t="s">
        <v>67</v>
      </c>
      <c r="C214" s="1002"/>
      <c r="D214" s="930">
        <v>4</v>
      </c>
      <c r="E214" s="930"/>
      <c r="F214" s="931"/>
      <c r="G214" s="1120">
        <v>21</v>
      </c>
      <c r="H214" s="920">
        <f>G214*30</f>
        <v>630</v>
      </c>
      <c r="I214" s="930"/>
      <c r="J214" s="930"/>
      <c r="K214" s="930"/>
      <c r="L214" s="930"/>
      <c r="M214" s="931"/>
      <c r="N214" s="1002"/>
      <c r="O214" s="930"/>
      <c r="P214" s="931"/>
      <c r="Q214" s="1321"/>
      <c r="R214" s="22"/>
      <c r="S214" s="22"/>
      <c r="T214" s="22"/>
    </row>
    <row r="215" spans="1:21" ht="21" customHeight="1" thickBot="1" x14ac:dyDescent="0.25">
      <c r="A215" s="2231" t="s">
        <v>125</v>
      </c>
      <c r="B215" s="2265"/>
      <c r="C215" s="1014"/>
      <c r="D215" s="1017"/>
      <c r="E215" s="1017"/>
      <c r="F215" s="1018"/>
      <c r="G215" s="1185">
        <f>G212+G213+G214</f>
        <v>30</v>
      </c>
      <c r="H215" s="1322">
        <f>H212+H213+H214</f>
        <v>900</v>
      </c>
      <c r="I215" s="1017"/>
      <c r="J215" s="1017"/>
      <c r="K215" s="1017"/>
      <c r="L215" s="1323"/>
      <c r="M215" s="1323"/>
      <c r="N215" s="1014"/>
      <c r="O215" s="1017"/>
      <c r="P215" s="1018"/>
      <c r="Q215" s="1324"/>
      <c r="R215" s="22"/>
      <c r="S215" s="22"/>
      <c r="T215" s="22"/>
    </row>
    <row r="216" spans="1:21" ht="18.75" hidden="1" customHeight="1" thickBot="1" x14ac:dyDescent="0.25">
      <c r="A216" s="2249" t="s">
        <v>269</v>
      </c>
      <c r="B216" s="2250"/>
      <c r="C216" s="2250"/>
      <c r="D216" s="2250"/>
      <c r="E216" s="2250"/>
      <c r="F216" s="2250"/>
      <c r="G216" s="2250"/>
      <c r="H216" s="2250"/>
      <c r="I216" s="2250"/>
      <c r="J216" s="2250"/>
      <c r="K216" s="2250"/>
      <c r="L216" s="2250"/>
      <c r="M216" s="2250"/>
      <c r="N216" s="2251"/>
      <c r="O216" s="2251"/>
      <c r="P216" s="2251"/>
      <c r="Q216" s="2252"/>
      <c r="R216" s="24"/>
      <c r="S216" s="24"/>
      <c r="T216" s="24"/>
    </row>
    <row r="217" spans="1:21" ht="18.75" hidden="1" customHeight="1" thickBot="1" x14ac:dyDescent="0.25">
      <c r="A217" s="1062" t="s">
        <v>68</v>
      </c>
      <c r="B217" s="1325" t="s">
        <v>22</v>
      </c>
      <c r="C217" s="898">
        <v>4</v>
      </c>
      <c r="D217" s="1326"/>
      <c r="E217" s="1326"/>
      <c r="F217" s="1327"/>
      <c r="G217" s="818">
        <v>3</v>
      </c>
      <c r="H217" s="1328">
        <f>G217*30</f>
        <v>90</v>
      </c>
      <c r="I217" s="1329"/>
      <c r="J217" s="1329"/>
      <c r="K217" s="1329"/>
      <c r="L217" s="948"/>
      <c r="M217" s="949"/>
      <c r="N217" s="1023"/>
      <c r="O217" s="1024"/>
      <c r="P217" s="1025"/>
      <c r="Q217" s="1330"/>
      <c r="R217" s="24"/>
      <c r="S217" s="24"/>
      <c r="T217" s="24"/>
    </row>
    <row r="218" spans="1:21" ht="21" hidden="1" customHeight="1" thickBot="1" x14ac:dyDescent="0.25">
      <c r="A218" s="2231" t="s">
        <v>126</v>
      </c>
      <c r="B218" s="2232"/>
      <c r="C218" s="898"/>
      <c r="D218" s="1017"/>
      <c r="E218" s="1017"/>
      <c r="F218" s="1018"/>
      <c r="G218" s="818">
        <f>G217</f>
        <v>3</v>
      </c>
      <c r="H218" s="1331">
        <f>H217</f>
        <v>90</v>
      </c>
      <c r="I218" s="1332"/>
      <c r="J218" s="1332"/>
      <c r="K218" s="1332"/>
      <c r="L218" s="1333"/>
      <c r="M218" s="1334"/>
      <c r="N218" s="898"/>
      <c r="O218" s="945"/>
      <c r="P218" s="1160"/>
      <c r="Q218" s="1330"/>
      <c r="R218" s="30"/>
      <c r="S218" s="30"/>
      <c r="T218" s="30"/>
    </row>
    <row r="219" spans="1:21" ht="20.25" hidden="1" customHeight="1" thickBot="1" x14ac:dyDescent="0.25">
      <c r="A219" s="2249"/>
      <c r="B219" s="2253"/>
      <c r="C219" s="2253"/>
      <c r="D219" s="2253"/>
      <c r="E219" s="2253"/>
      <c r="F219" s="2253"/>
      <c r="G219" s="2253"/>
      <c r="H219" s="2253"/>
      <c r="I219" s="2253"/>
      <c r="J219" s="2253"/>
      <c r="K219" s="2253"/>
      <c r="L219" s="2253"/>
      <c r="M219" s="2253"/>
      <c r="N219" s="2253"/>
      <c r="O219" s="2253"/>
      <c r="P219" s="2253"/>
      <c r="Q219" s="2254"/>
      <c r="R219" s="30"/>
      <c r="S219" s="30"/>
      <c r="T219" s="30"/>
    </row>
    <row r="220" spans="1:21" ht="23.25" hidden="1" customHeight="1" thickBot="1" x14ac:dyDescent="0.25">
      <c r="A220" s="2249" t="s">
        <v>299</v>
      </c>
      <c r="B220" s="2253"/>
      <c r="C220" s="2253"/>
      <c r="D220" s="2253"/>
      <c r="E220" s="2253"/>
      <c r="F220" s="2253"/>
      <c r="G220" s="2253"/>
      <c r="H220" s="2253"/>
      <c r="I220" s="2253"/>
      <c r="J220" s="2253"/>
      <c r="K220" s="2253"/>
      <c r="L220" s="2253"/>
      <c r="M220" s="2253"/>
      <c r="N220" s="2253"/>
      <c r="O220" s="2253"/>
      <c r="P220" s="2253"/>
      <c r="Q220" s="2254"/>
      <c r="R220" s="2152"/>
      <c r="S220" s="2152"/>
      <c r="T220" s="1917"/>
    </row>
    <row r="221" spans="1:21" ht="21" hidden="1" customHeight="1" thickBot="1" x14ac:dyDescent="0.25">
      <c r="A221" s="2243" t="s">
        <v>288</v>
      </c>
      <c r="B221" s="2244"/>
      <c r="C221" s="2244"/>
      <c r="D221" s="2244"/>
      <c r="E221" s="2244"/>
      <c r="F221" s="2245"/>
      <c r="G221" s="818">
        <f t="shared" ref="G221:P221" si="34">G37+G48+G71+G85+G215+G218</f>
        <v>79.5</v>
      </c>
      <c r="H221" s="1147">
        <f t="shared" si="34"/>
        <v>2385</v>
      </c>
      <c r="I221" s="1082">
        <f t="shared" si="34"/>
        <v>498</v>
      </c>
      <c r="J221" s="1082">
        <f t="shared" si="34"/>
        <v>281</v>
      </c>
      <c r="K221" s="1082">
        <f t="shared" si="34"/>
        <v>129</v>
      </c>
      <c r="L221" s="1082">
        <f t="shared" si="34"/>
        <v>88</v>
      </c>
      <c r="M221" s="1148">
        <f t="shared" si="34"/>
        <v>897</v>
      </c>
      <c r="N221" s="1016">
        <f t="shared" si="34"/>
        <v>14.5</v>
      </c>
      <c r="O221" s="1335">
        <f t="shared" si="34"/>
        <v>14</v>
      </c>
      <c r="P221" s="1148">
        <f t="shared" si="34"/>
        <v>16</v>
      </c>
      <c r="Q221" s="818"/>
      <c r="R221" s="134"/>
      <c r="S221" s="134"/>
      <c r="T221" s="22"/>
    </row>
    <row r="222" spans="1:21" ht="19.5" hidden="1" thickBot="1" x14ac:dyDescent="0.25">
      <c r="A222" s="2246" t="s">
        <v>289</v>
      </c>
      <c r="B222" s="2247"/>
      <c r="C222" s="2247"/>
      <c r="D222" s="2247"/>
      <c r="E222" s="2247"/>
      <c r="F222" s="2248"/>
      <c r="G222" s="841">
        <f t="shared" ref="G222:P222" si="35">G40+G48+G71+G85+G215+G218</f>
        <v>79.5</v>
      </c>
      <c r="H222" s="1147">
        <f t="shared" si="35"/>
        <v>2385</v>
      </c>
      <c r="I222" s="1082">
        <f t="shared" si="35"/>
        <v>498</v>
      </c>
      <c r="J222" s="1082">
        <f t="shared" si="35"/>
        <v>281</v>
      </c>
      <c r="K222" s="1082">
        <f t="shared" si="35"/>
        <v>129</v>
      </c>
      <c r="L222" s="1082">
        <f t="shared" si="35"/>
        <v>88</v>
      </c>
      <c r="M222" s="1148">
        <f t="shared" si="35"/>
        <v>897</v>
      </c>
      <c r="N222" s="1336">
        <f t="shared" si="35"/>
        <v>14.5</v>
      </c>
      <c r="O222" s="1335">
        <f t="shared" si="35"/>
        <v>14</v>
      </c>
      <c r="P222" s="1148">
        <f t="shared" si="35"/>
        <v>16</v>
      </c>
      <c r="Q222" s="841"/>
      <c r="R222" s="31"/>
      <c r="S222" s="31"/>
      <c r="T222" s="31"/>
    </row>
    <row r="223" spans="1:21" ht="21" hidden="1" customHeight="1" thickBot="1" x14ac:dyDescent="0.25">
      <c r="A223" s="2238" t="s">
        <v>290</v>
      </c>
      <c r="B223" s="2239"/>
      <c r="C223" s="2239"/>
      <c r="D223" s="2239"/>
      <c r="E223" s="2239"/>
      <c r="F223" s="2239"/>
      <c r="G223" s="2239"/>
      <c r="H223" s="2239"/>
      <c r="I223" s="2239"/>
      <c r="J223" s="2239"/>
      <c r="K223" s="2239"/>
      <c r="L223" s="2239"/>
      <c r="M223" s="2239"/>
      <c r="N223" s="1147">
        <v>4</v>
      </c>
      <c r="O223" s="1082">
        <v>1</v>
      </c>
      <c r="P223" s="1148">
        <v>4</v>
      </c>
      <c r="Q223" s="1337"/>
      <c r="R223" s="22"/>
      <c r="S223" s="22"/>
      <c r="T223" s="22"/>
    </row>
    <row r="224" spans="1:21" ht="16.5" hidden="1" thickBot="1" x14ac:dyDescent="0.25">
      <c r="A224" s="2238" t="s">
        <v>291</v>
      </c>
      <c r="B224" s="2239"/>
      <c r="C224" s="2239"/>
      <c r="D224" s="2239"/>
      <c r="E224" s="2239"/>
      <c r="F224" s="2239"/>
      <c r="G224" s="2239"/>
      <c r="H224" s="2239"/>
      <c r="I224" s="2239"/>
      <c r="J224" s="2239"/>
      <c r="K224" s="2239"/>
      <c r="L224" s="2239"/>
      <c r="M224" s="2239"/>
      <c r="N224" s="1147">
        <v>4</v>
      </c>
      <c r="O224" s="1082">
        <v>1</v>
      </c>
      <c r="P224" s="1148">
        <v>3</v>
      </c>
      <c r="Q224" s="1337"/>
      <c r="R224" s="18"/>
      <c r="S224" s="18"/>
      <c r="T224" s="18"/>
    </row>
    <row r="225" spans="1:20" ht="16.5" hidden="1" thickBot="1" x14ac:dyDescent="0.25">
      <c r="A225" s="2238" t="s">
        <v>293</v>
      </c>
      <c r="B225" s="2239"/>
      <c r="C225" s="2239"/>
      <c r="D225" s="2239"/>
      <c r="E225" s="2239"/>
      <c r="F225" s="2239"/>
      <c r="G225" s="2239"/>
      <c r="H225" s="2239"/>
      <c r="I225" s="2239"/>
      <c r="J225" s="2239"/>
      <c r="K225" s="2239"/>
      <c r="L225" s="2239"/>
      <c r="M225" s="2239"/>
      <c r="N225" s="1147">
        <v>4</v>
      </c>
      <c r="O225" s="1082">
        <v>1</v>
      </c>
      <c r="P225" s="1148" t="s">
        <v>294</v>
      </c>
      <c r="Q225" s="1324">
        <v>1</v>
      </c>
      <c r="R225" s="18"/>
      <c r="S225" s="18"/>
      <c r="T225" s="18"/>
    </row>
    <row r="226" spans="1:20" ht="21" hidden="1" customHeight="1" thickBot="1" x14ac:dyDescent="0.25">
      <c r="A226" s="2238" t="s">
        <v>292</v>
      </c>
      <c r="B226" s="2239"/>
      <c r="C226" s="2239"/>
      <c r="D226" s="2239"/>
      <c r="E226" s="2239"/>
      <c r="F226" s="2239"/>
      <c r="G226" s="2239"/>
      <c r="H226" s="2239"/>
      <c r="I226" s="2239"/>
      <c r="J226" s="2239"/>
      <c r="K226" s="2239"/>
      <c r="L226" s="2239"/>
      <c r="M226" s="2239"/>
      <c r="N226" s="1147">
        <v>4</v>
      </c>
      <c r="O226" s="1082">
        <v>2</v>
      </c>
      <c r="P226" s="1148" t="s">
        <v>295</v>
      </c>
      <c r="Q226" s="1324">
        <v>1</v>
      </c>
      <c r="R226" s="18"/>
      <c r="S226" s="18"/>
      <c r="T226" s="18"/>
    </row>
    <row r="227" spans="1:20" ht="18.75" hidden="1" customHeight="1" thickBot="1" x14ac:dyDescent="0.25">
      <c r="A227" s="2238" t="s">
        <v>73</v>
      </c>
      <c r="B227" s="2239"/>
      <c r="C227" s="2239"/>
      <c r="D227" s="2239"/>
      <c r="E227" s="2239"/>
      <c r="F227" s="2239"/>
      <c r="G227" s="2239"/>
      <c r="H227" s="2239"/>
      <c r="I227" s="2239"/>
      <c r="J227" s="2239"/>
      <c r="K227" s="2239"/>
      <c r="L227" s="2239"/>
      <c r="M227" s="2239"/>
      <c r="N227" s="1147">
        <v>1</v>
      </c>
      <c r="O227" s="1082"/>
      <c r="P227" s="1148"/>
      <c r="Q227" s="1338"/>
      <c r="R227" s="18"/>
      <c r="S227" s="18"/>
      <c r="T227" s="18"/>
    </row>
    <row r="228" spans="1:20" ht="18.75" hidden="1" customHeight="1" thickBot="1" x14ac:dyDescent="0.25">
      <c r="A228" s="2238" t="s">
        <v>74</v>
      </c>
      <c r="B228" s="2239"/>
      <c r="C228" s="2239"/>
      <c r="D228" s="2239"/>
      <c r="E228" s="2239"/>
      <c r="F228" s="2239"/>
      <c r="G228" s="2239"/>
      <c r="H228" s="2239"/>
      <c r="I228" s="2239"/>
      <c r="J228" s="2239"/>
      <c r="K228" s="2239"/>
      <c r="L228" s="2239"/>
      <c r="M228" s="2239"/>
      <c r="N228" s="1147"/>
      <c r="O228" s="1082">
        <v>1</v>
      </c>
      <c r="P228" s="1148"/>
      <c r="Q228" s="1338"/>
      <c r="R228" s="18"/>
      <c r="S228" s="18"/>
      <c r="T228" s="18"/>
    </row>
    <row r="229" spans="1:20" ht="21" hidden="1" customHeight="1" thickBot="1" x14ac:dyDescent="0.3">
      <c r="A229" s="1339"/>
      <c r="B229" s="2233"/>
      <c r="C229" s="2234"/>
      <c r="D229" s="2234"/>
      <c r="E229" s="2234"/>
      <c r="F229" s="2234"/>
      <c r="G229" s="1339"/>
      <c r="H229" s="1339"/>
      <c r="I229" s="1339"/>
      <c r="J229" s="1339"/>
      <c r="K229" s="1339"/>
      <c r="L229" s="1339"/>
      <c r="M229" s="1340"/>
      <c r="N229" s="2228">
        <f>G14+G15+G16+G30+G32+G33+G46+G47+G62+G63+G65+G66+G67+G69+G70+G74+G75+G76+G77+G78+G212</f>
        <v>60</v>
      </c>
      <c r="O229" s="2229"/>
      <c r="P229" s="2230"/>
      <c r="Q229" s="1341">
        <f>G213+G214+G217</f>
        <v>30</v>
      </c>
      <c r="R229" s="18"/>
      <c r="S229" s="18"/>
      <c r="T229" s="18"/>
    </row>
    <row r="230" spans="1:20" ht="20.25" hidden="1" customHeight="1" thickBot="1" x14ac:dyDescent="0.3">
      <c r="A230" s="1342"/>
      <c r="B230" s="1343"/>
      <c r="C230" s="1344"/>
      <c r="D230" s="1344"/>
      <c r="E230" s="1344"/>
      <c r="F230" s="1344"/>
      <c r="G230" s="1345"/>
      <c r="H230" s="1345"/>
      <c r="I230" s="1345"/>
      <c r="J230" s="1345"/>
      <c r="K230" s="1345"/>
      <c r="L230" s="1345"/>
      <c r="M230" s="1345"/>
      <c r="N230" s="1346"/>
      <c r="O230" s="1347"/>
      <c r="P230" s="1347"/>
      <c r="Q230" s="1348"/>
      <c r="R230" s="18"/>
      <c r="S230" s="18"/>
      <c r="T230" s="18"/>
    </row>
    <row r="231" spans="1:20" ht="20.25" hidden="1" customHeight="1" thickBot="1" x14ac:dyDescent="0.25">
      <c r="A231" s="2240" t="s">
        <v>267</v>
      </c>
      <c r="B231" s="2241"/>
      <c r="C231" s="2241"/>
      <c r="D231" s="2241"/>
      <c r="E231" s="2241"/>
      <c r="F231" s="2241"/>
      <c r="G231" s="2241"/>
      <c r="H231" s="2241"/>
      <c r="I231" s="2241"/>
      <c r="J231" s="2241"/>
      <c r="K231" s="2241"/>
      <c r="L231" s="2241"/>
      <c r="M231" s="2241"/>
      <c r="N231" s="2241"/>
      <c r="O231" s="2241"/>
      <c r="P231" s="2241"/>
      <c r="Q231" s="2242"/>
      <c r="R231" s="18"/>
      <c r="S231" s="18"/>
      <c r="T231" s="18"/>
    </row>
    <row r="232" spans="1:20" ht="19.5" hidden="1" customHeight="1" thickBot="1" x14ac:dyDescent="0.25">
      <c r="A232" s="2243" t="s">
        <v>288</v>
      </c>
      <c r="B232" s="2244"/>
      <c r="C232" s="2244"/>
      <c r="D232" s="2244"/>
      <c r="E232" s="2244"/>
      <c r="F232" s="2245"/>
      <c r="G232" s="818">
        <f t="shared" ref="G232:P232" si="36">G37+G48+G71+G99+G215+G218</f>
        <v>79.5</v>
      </c>
      <c r="H232" s="819">
        <f t="shared" si="36"/>
        <v>2385</v>
      </c>
      <c r="I232" s="819">
        <f t="shared" si="36"/>
        <v>498</v>
      </c>
      <c r="J232" s="819">
        <f t="shared" si="36"/>
        <v>281</v>
      </c>
      <c r="K232" s="819">
        <f t="shared" si="36"/>
        <v>144</v>
      </c>
      <c r="L232" s="819">
        <f t="shared" si="36"/>
        <v>73</v>
      </c>
      <c r="M232" s="819">
        <f t="shared" si="36"/>
        <v>897</v>
      </c>
      <c r="N232" s="1016">
        <f t="shared" si="36"/>
        <v>14.5</v>
      </c>
      <c r="O232" s="1335">
        <f t="shared" si="36"/>
        <v>14</v>
      </c>
      <c r="P232" s="1148">
        <f t="shared" si="36"/>
        <v>16</v>
      </c>
      <c r="Q232" s="818"/>
      <c r="R232" s="18"/>
      <c r="S232" s="18"/>
      <c r="T232" s="18"/>
    </row>
    <row r="233" spans="1:20" ht="20.25" hidden="1" customHeight="1" thickBot="1" x14ac:dyDescent="0.25">
      <c r="A233" s="2246" t="s">
        <v>289</v>
      </c>
      <c r="B233" s="2247"/>
      <c r="C233" s="2247"/>
      <c r="D233" s="2247"/>
      <c r="E233" s="2247"/>
      <c r="F233" s="2248"/>
      <c r="G233" s="841">
        <f t="shared" ref="G233:P233" si="37">G40+G48+G71+G99+G215+G218</f>
        <v>79.5</v>
      </c>
      <c r="H233" s="842">
        <f t="shared" si="37"/>
        <v>2385</v>
      </c>
      <c r="I233" s="842">
        <f t="shared" si="37"/>
        <v>498</v>
      </c>
      <c r="J233" s="842">
        <f t="shared" si="37"/>
        <v>281</v>
      </c>
      <c r="K233" s="842">
        <f t="shared" si="37"/>
        <v>144</v>
      </c>
      <c r="L233" s="842">
        <f t="shared" si="37"/>
        <v>73</v>
      </c>
      <c r="M233" s="842">
        <f t="shared" si="37"/>
        <v>897</v>
      </c>
      <c r="N233" s="1336">
        <f t="shared" si="37"/>
        <v>14.5</v>
      </c>
      <c r="O233" s="1335">
        <f t="shared" si="37"/>
        <v>14</v>
      </c>
      <c r="P233" s="1148">
        <f t="shared" si="37"/>
        <v>16</v>
      </c>
      <c r="Q233" s="841"/>
      <c r="R233" s="18"/>
      <c r="S233" s="18"/>
      <c r="T233" s="18"/>
    </row>
    <row r="234" spans="1:20" ht="20.25" hidden="1" customHeight="1" thickBot="1" x14ac:dyDescent="0.25">
      <c r="A234" s="2238" t="s">
        <v>290</v>
      </c>
      <c r="B234" s="2239"/>
      <c r="C234" s="2239"/>
      <c r="D234" s="2239"/>
      <c r="E234" s="2239"/>
      <c r="F234" s="2239"/>
      <c r="G234" s="2239"/>
      <c r="H234" s="2239"/>
      <c r="I234" s="2239"/>
      <c r="J234" s="2239"/>
      <c r="K234" s="2239"/>
      <c r="L234" s="2239"/>
      <c r="M234" s="2239"/>
      <c r="N234" s="1147">
        <v>4</v>
      </c>
      <c r="O234" s="1082">
        <v>1</v>
      </c>
      <c r="P234" s="1148">
        <v>4</v>
      </c>
      <c r="Q234" s="1337"/>
      <c r="R234" s="18"/>
      <c r="S234" s="18"/>
      <c r="T234" s="18"/>
    </row>
    <row r="235" spans="1:20" ht="16.5" hidden="1" thickBot="1" x14ac:dyDescent="0.25">
      <c r="A235" s="2238" t="s">
        <v>291</v>
      </c>
      <c r="B235" s="2239"/>
      <c r="C235" s="2239"/>
      <c r="D235" s="2239"/>
      <c r="E235" s="2239"/>
      <c r="F235" s="2239"/>
      <c r="G235" s="2239"/>
      <c r="H235" s="2239"/>
      <c r="I235" s="2239"/>
      <c r="J235" s="2239"/>
      <c r="K235" s="2239"/>
      <c r="L235" s="2239"/>
      <c r="M235" s="2239"/>
      <c r="N235" s="1147">
        <v>4</v>
      </c>
      <c r="O235" s="1082">
        <v>1</v>
      </c>
      <c r="P235" s="1148">
        <v>3</v>
      </c>
      <c r="Q235" s="1337"/>
      <c r="R235" s="18"/>
      <c r="S235" s="18"/>
      <c r="T235" s="18"/>
    </row>
    <row r="236" spans="1:20" ht="16.5" hidden="1" thickBot="1" x14ac:dyDescent="0.25">
      <c r="A236" s="2238" t="s">
        <v>293</v>
      </c>
      <c r="B236" s="2239"/>
      <c r="C236" s="2239"/>
      <c r="D236" s="2239"/>
      <c r="E236" s="2239"/>
      <c r="F236" s="2239"/>
      <c r="G236" s="2239"/>
      <c r="H236" s="2239"/>
      <c r="I236" s="2239"/>
      <c r="J236" s="2239"/>
      <c r="K236" s="2239"/>
      <c r="L236" s="2239"/>
      <c r="M236" s="2239"/>
      <c r="N236" s="1147">
        <v>4</v>
      </c>
      <c r="O236" s="1082">
        <v>1</v>
      </c>
      <c r="P236" s="1148" t="s">
        <v>294</v>
      </c>
      <c r="Q236" s="1324">
        <v>1</v>
      </c>
      <c r="R236" s="18"/>
      <c r="S236" s="18"/>
      <c r="T236" s="18"/>
    </row>
    <row r="237" spans="1:20" ht="16.5" hidden="1" thickBot="1" x14ac:dyDescent="0.25">
      <c r="A237" s="2238" t="s">
        <v>292</v>
      </c>
      <c r="B237" s="2239"/>
      <c r="C237" s="2239"/>
      <c r="D237" s="2239"/>
      <c r="E237" s="2239"/>
      <c r="F237" s="2239"/>
      <c r="G237" s="2239"/>
      <c r="H237" s="2239"/>
      <c r="I237" s="2239"/>
      <c r="J237" s="2239"/>
      <c r="K237" s="2239"/>
      <c r="L237" s="2239"/>
      <c r="M237" s="2239"/>
      <c r="N237" s="1147">
        <v>4</v>
      </c>
      <c r="O237" s="1082">
        <v>2</v>
      </c>
      <c r="P237" s="1148" t="s">
        <v>295</v>
      </c>
      <c r="Q237" s="1324">
        <v>1</v>
      </c>
      <c r="R237" s="18"/>
      <c r="S237" s="18"/>
      <c r="T237" s="18"/>
    </row>
    <row r="238" spans="1:20" ht="16.5" hidden="1" thickBot="1" x14ac:dyDescent="0.25">
      <c r="A238" s="2238" t="s">
        <v>73</v>
      </c>
      <c r="B238" s="2239"/>
      <c r="C238" s="2239"/>
      <c r="D238" s="2239"/>
      <c r="E238" s="2239"/>
      <c r="F238" s="2239"/>
      <c r="G238" s="2239"/>
      <c r="H238" s="2239"/>
      <c r="I238" s="2239"/>
      <c r="J238" s="2239"/>
      <c r="K238" s="2239"/>
      <c r="L238" s="2239"/>
      <c r="M238" s="2239"/>
      <c r="N238" s="1147">
        <v>1</v>
      </c>
      <c r="O238" s="1082"/>
      <c r="P238" s="1148"/>
      <c r="Q238" s="1338"/>
      <c r="R238" s="18"/>
      <c r="S238" s="18"/>
      <c r="T238" s="18"/>
    </row>
    <row r="239" spans="1:20" ht="16.5" hidden="1" thickBot="1" x14ac:dyDescent="0.25">
      <c r="A239" s="2238" t="s">
        <v>74</v>
      </c>
      <c r="B239" s="2239"/>
      <c r="C239" s="2239"/>
      <c r="D239" s="2239"/>
      <c r="E239" s="2239"/>
      <c r="F239" s="2239"/>
      <c r="G239" s="2239"/>
      <c r="H239" s="2239"/>
      <c r="I239" s="2239"/>
      <c r="J239" s="2239"/>
      <c r="K239" s="2239"/>
      <c r="L239" s="2239"/>
      <c r="M239" s="2239"/>
      <c r="N239" s="1147"/>
      <c r="O239" s="1082">
        <v>1</v>
      </c>
      <c r="P239" s="1148"/>
      <c r="Q239" s="1338"/>
      <c r="R239" s="18"/>
      <c r="S239" s="18"/>
      <c r="T239" s="18"/>
    </row>
    <row r="240" spans="1:20" ht="16.5" hidden="1" customHeight="1" thickBot="1" x14ac:dyDescent="0.3">
      <c r="A240" s="1339"/>
      <c r="B240" s="2233"/>
      <c r="C240" s="2234"/>
      <c r="D240" s="2234"/>
      <c r="E240" s="2234"/>
      <c r="F240" s="2234"/>
      <c r="G240" s="1339"/>
      <c r="H240" s="1339"/>
      <c r="I240" s="1339"/>
      <c r="J240" s="1339"/>
      <c r="K240" s="1339"/>
      <c r="L240" s="1339"/>
      <c r="M240" s="1339"/>
      <c r="N240" s="2228">
        <f>G14+G15+G16+G30+G32+G33+G46+G47+G62+G63+G65+G66+G67+G69+G70+G87+G89+G90+G91+G92+G212</f>
        <v>60</v>
      </c>
      <c r="O240" s="2229"/>
      <c r="P240" s="2230"/>
      <c r="Q240" s="1341">
        <f>G213+G214+G217</f>
        <v>30</v>
      </c>
      <c r="R240" s="18"/>
      <c r="S240" s="18"/>
      <c r="T240" s="18"/>
    </row>
    <row r="241" spans="1:20" ht="27" hidden="1" customHeight="1" thickBot="1" x14ac:dyDescent="0.3">
      <c r="A241" s="1349"/>
      <c r="B241" s="1350"/>
      <c r="C241" s="1351"/>
      <c r="D241" s="1351"/>
      <c r="E241" s="1351"/>
      <c r="F241" s="1351"/>
      <c r="G241" s="1352"/>
      <c r="H241" s="1352"/>
      <c r="I241" s="1352"/>
      <c r="J241" s="1352"/>
      <c r="K241" s="1352"/>
      <c r="L241" s="1352"/>
      <c r="M241" s="1352"/>
      <c r="N241" s="1353"/>
      <c r="O241" s="1354"/>
      <c r="P241" s="1354"/>
      <c r="Q241" s="1355"/>
      <c r="R241" s="18"/>
      <c r="S241" s="18"/>
      <c r="T241" s="18"/>
    </row>
    <row r="242" spans="1:20" ht="16.5" hidden="1" customHeight="1" thickBot="1" x14ac:dyDescent="0.25">
      <c r="A242" s="2231" t="s">
        <v>128</v>
      </c>
      <c r="B242" s="2232"/>
      <c r="C242" s="1014"/>
      <c r="D242" s="1017"/>
      <c r="E242" s="1017"/>
      <c r="F242" s="1323"/>
      <c r="G242" s="818">
        <v>90</v>
      </c>
      <c r="H242" s="819">
        <f>G242*30</f>
        <v>2700</v>
      </c>
      <c r="I242" s="819"/>
      <c r="J242" s="819"/>
      <c r="K242" s="819"/>
      <c r="L242" s="819"/>
      <c r="M242" s="819"/>
      <c r="N242" s="840"/>
      <c r="O242" s="840"/>
      <c r="P242" s="840"/>
      <c r="Q242" s="819"/>
      <c r="R242" s="18"/>
      <c r="S242" s="18"/>
      <c r="T242" s="18"/>
    </row>
    <row r="243" spans="1:20" s="817" customFormat="1" ht="15.75" hidden="1" customHeight="1" thickBot="1" x14ac:dyDescent="0.25">
      <c r="A243" s="2217" t="s">
        <v>69</v>
      </c>
      <c r="B243" s="2218"/>
      <c r="C243" s="2218"/>
      <c r="D243" s="2218"/>
      <c r="E243" s="2218"/>
      <c r="F243" s="2219"/>
      <c r="G243" s="818">
        <f t="shared" ref="G243:P243" si="38">G37+G52+G119+G131+G215+G218</f>
        <v>79.5</v>
      </c>
      <c r="H243" s="818">
        <f t="shared" si="38"/>
        <v>2385</v>
      </c>
      <c r="I243" s="818">
        <f t="shared" si="38"/>
        <v>512</v>
      </c>
      <c r="J243" s="818">
        <f t="shared" si="38"/>
        <v>281</v>
      </c>
      <c r="K243" s="818">
        <f t="shared" si="38"/>
        <v>46</v>
      </c>
      <c r="L243" s="818">
        <f t="shared" si="38"/>
        <v>185</v>
      </c>
      <c r="M243" s="818">
        <f t="shared" si="38"/>
        <v>883</v>
      </c>
      <c r="N243" s="841">
        <f t="shared" si="38"/>
        <v>18</v>
      </c>
      <c r="O243" s="841">
        <f t="shared" si="38"/>
        <v>11</v>
      </c>
      <c r="P243" s="841">
        <f t="shared" si="38"/>
        <v>15</v>
      </c>
      <c r="Q243" s="819"/>
      <c r="R243" s="816"/>
      <c r="S243" s="816"/>
      <c r="T243" s="816"/>
    </row>
    <row r="244" spans="1:20" s="817" customFormat="1" ht="15.75" hidden="1" customHeight="1" thickBot="1" x14ac:dyDescent="0.25">
      <c r="A244" s="2235" t="s">
        <v>70</v>
      </c>
      <c r="B244" s="2236"/>
      <c r="C244" s="2236"/>
      <c r="D244" s="2236"/>
      <c r="E244" s="2236"/>
      <c r="F244" s="2237"/>
      <c r="G244" s="814">
        <f>G40+G52+G119+G131+G215+G218</f>
        <v>79.5</v>
      </c>
      <c r="H244" s="814">
        <f t="shared" ref="H244:M244" si="39">H40+H52+H119+H131+H215+H218</f>
        <v>2385</v>
      </c>
      <c r="I244" s="814">
        <f t="shared" si="39"/>
        <v>512</v>
      </c>
      <c r="J244" s="814">
        <f t="shared" si="39"/>
        <v>281</v>
      </c>
      <c r="K244" s="814">
        <f t="shared" si="39"/>
        <v>46</v>
      </c>
      <c r="L244" s="814">
        <f t="shared" si="39"/>
        <v>185</v>
      </c>
      <c r="M244" s="1371">
        <f t="shared" si="39"/>
        <v>883</v>
      </c>
      <c r="N244" s="839">
        <f>SUM(N243)</f>
        <v>18</v>
      </c>
      <c r="O244" s="839">
        <f>SUM(O243)</f>
        <v>11</v>
      </c>
      <c r="P244" s="839">
        <f>SUM(P243)</f>
        <v>15</v>
      </c>
      <c r="Q244" s="1372"/>
      <c r="R244" s="815"/>
      <c r="S244" s="816"/>
      <c r="T244" s="816"/>
    </row>
    <row r="245" spans="1:20" ht="15.75" hidden="1" x14ac:dyDescent="0.2">
      <c r="A245" s="2223" t="s">
        <v>71</v>
      </c>
      <c r="B245" s="2224"/>
      <c r="C245" s="2224"/>
      <c r="D245" s="2224"/>
      <c r="E245" s="2224"/>
      <c r="F245" s="2224"/>
      <c r="G245" s="2225"/>
      <c r="H245" s="2225"/>
      <c r="I245" s="2225"/>
      <c r="J245" s="2225"/>
      <c r="K245" s="2225"/>
      <c r="L245" s="2225"/>
      <c r="M245" s="2225"/>
      <c r="N245" s="75">
        <v>4</v>
      </c>
      <c r="O245" s="75">
        <v>3</v>
      </c>
      <c r="P245" s="75" t="s">
        <v>350</v>
      </c>
      <c r="Q245" s="1356"/>
      <c r="R245" s="18"/>
      <c r="S245" s="18"/>
      <c r="T245" s="18"/>
    </row>
    <row r="246" spans="1:20" ht="31.5" hidden="1" x14ac:dyDescent="0.2">
      <c r="A246" s="2223" t="s">
        <v>72</v>
      </c>
      <c r="B246" s="2224"/>
      <c r="C246" s="2224"/>
      <c r="D246" s="2224"/>
      <c r="E246" s="2224"/>
      <c r="F246" s="2224"/>
      <c r="G246" s="2224"/>
      <c r="H246" s="2224"/>
      <c r="I246" s="2224"/>
      <c r="J246" s="2224"/>
      <c r="K246" s="2224"/>
      <c r="L246" s="2224"/>
      <c r="M246" s="2224"/>
      <c r="N246" s="75">
        <v>7</v>
      </c>
      <c r="O246" s="75" t="s">
        <v>349</v>
      </c>
      <c r="P246" s="210" t="s">
        <v>351</v>
      </c>
      <c r="Q246" s="1210">
        <v>1</v>
      </c>
      <c r="R246" s="18"/>
      <c r="S246" s="18"/>
      <c r="T246" s="18"/>
    </row>
    <row r="247" spans="1:20" ht="15.75" hidden="1" x14ac:dyDescent="0.2">
      <c r="A247" s="2223" t="s">
        <v>73</v>
      </c>
      <c r="B247" s="2224"/>
      <c r="C247" s="2224"/>
      <c r="D247" s="2224"/>
      <c r="E247" s="2224"/>
      <c r="F247" s="2224"/>
      <c r="G247" s="2224"/>
      <c r="H247" s="2224"/>
      <c r="I247" s="2224"/>
      <c r="J247" s="2224"/>
      <c r="K247" s="2224"/>
      <c r="L247" s="2224"/>
      <c r="M247" s="2224"/>
      <c r="N247" s="75">
        <v>1</v>
      </c>
      <c r="O247" s="75"/>
      <c r="P247" s="210"/>
      <c r="Q247" s="923"/>
      <c r="R247" s="18"/>
      <c r="S247" s="18"/>
      <c r="T247" s="18"/>
    </row>
    <row r="248" spans="1:20" ht="16.5" hidden="1" thickBot="1" x14ac:dyDescent="0.25">
      <c r="A248" s="2209" t="s">
        <v>74</v>
      </c>
      <c r="B248" s="2210"/>
      <c r="C248" s="2210"/>
      <c r="D248" s="2210"/>
      <c r="E248" s="2210"/>
      <c r="F248" s="2210"/>
      <c r="G248" s="2210"/>
      <c r="H248" s="2210"/>
      <c r="I248" s="2210"/>
      <c r="J248" s="2210"/>
      <c r="K248" s="2210"/>
      <c r="L248" s="2210"/>
      <c r="M248" s="2210"/>
      <c r="N248" s="80"/>
      <c r="O248" s="80">
        <v>1</v>
      </c>
      <c r="P248" s="1141">
        <v>1</v>
      </c>
      <c r="Q248" s="1357"/>
      <c r="R248" s="18"/>
      <c r="S248" s="18"/>
      <c r="T248" s="18"/>
    </row>
    <row r="249" spans="1:20" ht="16.5" hidden="1" customHeight="1" thickBot="1" x14ac:dyDescent="0.3">
      <c r="A249" s="1349"/>
      <c r="B249" s="2226"/>
      <c r="C249" s="2227"/>
      <c r="D249" s="2227"/>
      <c r="E249" s="2227"/>
      <c r="F249" s="2227"/>
      <c r="G249" s="1352"/>
      <c r="H249" s="1352"/>
      <c r="I249" s="1352"/>
      <c r="J249" s="1352"/>
      <c r="K249" s="1352"/>
      <c r="L249" s="1352"/>
      <c r="M249" s="1352"/>
      <c r="N249" s="2228">
        <f>G140+G212+G52+G37</f>
        <v>49.5</v>
      </c>
      <c r="O249" s="2229"/>
      <c r="P249" s="2230"/>
      <c r="Q249" s="1358">
        <v>30</v>
      </c>
      <c r="R249" s="18"/>
      <c r="S249" s="18"/>
      <c r="T249" s="18"/>
    </row>
    <row r="250" spans="1:20" ht="27" hidden="1" customHeight="1" thickBot="1" x14ac:dyDescent="0.25">
      <c r="A250" s="2231" t="s">
        <v>216</v>
      </c>
      <c r="B250" s="2232"/>
      <c r="C250" s="1014"/>
      <c r="D250" s="1017"/>
      <c r="E250" s="1017"/>
      <c r="F250" s="1323"/>
      <c r="G250" s="818">
        <v>90</v>
      </c>
      <c r="H250" s="819">
        <f>G250*30</f>
        <v>2700</v>
      </c>
      <c r="I250" s="819"/>
      <c r="J250" s="819"/>
      <c r="K250" s="819"/>
      <c r="L250" s="819"/>
      <c r="M250" s="819"/>
      <c r="N250" s="819"/>
      <c r="O250" s="819"/>
      <c r="P250" s="819"/>
      <c r="Q250" s="819"/>
      <c r="R250" s="18"/>
      <c r="S250" s="18"/>
      <c r="T250" s="18"/>
    </row>
    <row r="251" spans="1:20" ht="16.5" hidden="1" customHeight="1" thickBot="1" x14ac:dyDescent="0.25">
      <c r="A251" s="2217" t="s">
        <v>69</v>
      </c>
      <c r="B251" s="2218"/>
      <c r="C251" s="2218"/>
      <c r="D251" s="2218"/>
      <c r="E251" s="2218"/>
      <c r="F251" s="2219"/>
      <c r="G251" s="841">
        <f t="shared" ref="G251:M251" si="40">G17+G36+G158+G172+G215+G218+G56</f>
        <v>33</v>
      </c>
      <c r="H251" s="841">
        <f t="shared" si="40"/>
        <v>990</v>
      </c>
      <c r="I251" s="841">
        <f t="shared" si="40"/>
        <v>0</v>
      </c>
      <c r="J251" s="841">
        <f t="shared" si="40"/>
        <v>0</v>
      </c>
      <c r="K251" s="841">
        <f t="shared" si="40"/>
        <v>0</v>
      </c>
      <c r="L251" s="841">
        <f t="shared" si="40"/>
        <v>0</v>
      </c>
      <c r="M251" s="841">
        <f t="shared" si="40"/>
        <v>0</v>
      </c>
      <c r="N251" s="841">
        <f>SUM(N17,N36,N148:N154,N160:N167)</f>
        <v>0</v>
      </c>
      <c r="O251" s="841">
        <f>SUM(O17,O36,O148:O154,O160:O167)</f>
        <v>0</v>
      </c>
      <c r="P251" s="841">
        <f>SUM(P17,P36,P148:P154,P160:P167)</f>
        <v>0</v>
      </c>
      <c r="Q251" s="842"/>
      <c r="R251" s="18"/>
      <c r="S251" s="18"/>
      <c r="T251" s="18"/>
    </row>
    <row r="252" spans="1:20" ht="15.75" hidden="1" customHeight="1" thickBot="1" x14ac:dyDescent="0.25">
      <c r="A252" s="2220" t="s">
        <v>70</v>
      </c>
      <c r="B252" s="2221"/>
      <c r="C252" s="2221"/>
      <c r="D252" s="2221"/>
      <c r="E252" s="2221"/>
      <c r="F252" s="2222"/>
      <c r="G252" s="843">
        <f>G40+G56+G158+G172+G215+G218</f>
        <v>33</v>
      </c>
      <c r="H252" s="843">
        <f t="shared" ref="H252:M252" si="41">H40+H56+H158+H172+H215+H218</f>
        <v>990</v>
      </c>
      <c r="I252" s="843">
        <f t="shared" si="41"/>
        <v>0</v>
      </c>
      <c r="J252" s="843">
        <f t="shared" si="41"/>
        <v>0</v>
      </c>
      <c r="K252" s="843">
        <f t="shared" si="41"/>
        <v>0</v>
      </c>
      <c r="L252" s="843">
        <f t="shared" si="41"/>
        <v>0</v>
      </c>
      <c r="M252" s="1373">
        <f t="shared" si="41"/>
        <v>0</v>
      </c>
      <c r="N252" s="839">
        <f>SUM(N17,N36,N148:N154,N187:N196)</f>
        <v>5</v>
      </c>
      <c r="O252" s="839">
        <f>SUM(O17,O36,O148:O154,O187:O195)</f>
        <v>8</v>
      </c>
      <c r="P252" s="839">
        <f>SUM(P17,P36,P148:P154,P187:P196)</f>
        <v>2</v>
      </c>
      <c r="Q252" s="1375"/>
      <c r="R252" s="18"/>
      <c r="S252" s="18"/>
      <c r="T252" s="18"/>
    </row>
    <row r="253" spans="1:20" ht="15" hidden="1" customHeight="1" thickBot="1" x14ac:dyDescent="0.25">
      <c r="A253" s="2220" t="s">
        <v>217</v>
      </c>
      <c r="B253" s="2221"/>
      <c r="C253" s="2221"/>
      <c r="D253" s="2221"/>
      <c r="E253" s="2221"/>
      <c r="F253" s="2222"/>
      <c r="G253" s="843">
        <f t="shared" ref="G253:M253" si="42">G17+G36+G158+G210+G215+G218</f>
        <v>50</v>
      </c>
      <c r="H253" s="1359">
        <f t="shared" si="42"/>
        <v>1500</v>
      </c>
      <c r="I253" s="1359">
        <f t="shared" si="42"/>
        <v>185</v>
      </c>
      <c r="J253" s="1359">
        <f t="shared" si="42"/>
        <v>115</v>
      </c>
      <c r="K253" s="1359">
        <f t="shared" si="42"/>
        <v>10</v>
      </c>
      <c r="L253" s="1359">
        <f t="shared" si="42"/>
        <v>60</v>
      </c>
      <c r="M253" s="1374">
        <f t="shared" si="42"/>
        <v>325</v>
      </c>
      <c r="N253" s="75">
        <f>SUM(N17,N36,N148:N154,N198:N209)</f>
        <v>5</v>
      </c>
      <c r="O253" s="75">
        <f>SUM(O17,O36,O148:O154,O198:O209)</f>
        <v>8</v>
      </c>
      <c r="P253" s="75">
        <f>SUM(P17,P36,P148:P154,P198:P209)</f>
        <v>2</v>
      </c>
      <c r="Q253" s="1375"/>
      <c r="R253" s="18"/>
      <c r="S253" s="18"/>
      <c r="T253" s="18"/>
    </row>
    <row r="254" spans="1:20" ht="15.75" hidden="1" x14ac:dyDescent="0.2">
      <c r="A254" s="2223" t="s">
        <v>71</v>
      </c>
      <c r="B254" s="2224"/>
      <c r="C254" s="2224"/>
      <c r="D254" s="2224"/>
      <c r="E254" s="2224"/>
      <c r="F254" s="2224"/>
      <c r="G254" s="2225"/>
      <c r="H254" s="2225"/>
      <c r="I254" s="2225"/>
      <c r="J254" s="2225"/>
      <c r="K254" s="2225"/>
      <c r="L254" s="2225"/>
      <c r="M254" s="2225"/>
      <c r="N254" s="75">
        <v>3</v>
      </c>
      <c r="O254" s="75"/>
      <c r="P254" s="75">
        <v>3</v>
      </c>
      <c r="Q254" s="1356">
        <v>1</v>
      </c>
    </row>
    <row r="255" spans="1:20" ht="16.5" hidden="1" customHeight="1" x14ac:dyDescent="0.2">
      <c r="A255" s="2223" t="s">
        <v>72</v>
      </c>
      <c r="B255" s="2224"/>
      <c r="C255" s="2224"/>
      <c r="D255" s="2224"/>
      <c r="E255" s="2224"/>
      <c r="F255" s="2224"/>
      <c r="G255" s="2224"/>
      <c r="H255" s="2224"/>
      <c r="I255" s="2224"/>
      <c r="J255" s="2224"/>
      <c r="K255" s="2224"/>
      <c r="L255" s="2224"/>
      <c r="M255" s="2224"/>
      <c r="N255" s="75">
        <v>4</v>
      </c>
      <c r="O255" s="75">
        <v>1</v>
      </c>
      <c r="P255" s="75">
        <v>1</v>
      </c>
      <c r="Q255" s="1210">
        <v>1</v>
      </c>
      <c r="R255" s="18"/>
      <c r="S255" s="18"/>
      <c r="T255" s="18"/>
    </row>
    <row r="256" spans="1:20" ht="15.75" hidden="1" x14ac:dyDescent="0.2">
      <c r="A256" s="2223" t="s">
        <v>73</v>
      </c>
      <c r="B256" s="2224"/>
      <c r="C256" s="2224"/>
      <c r="D256" s="2224"/>
      <c r="E256" s="2224"/>
      <c r="F256" s="2224"/>
      <c r="G256" s="2224"/>
      <c r="H256" s="2224"/>
      <c r="I256" s="2224"/>
      <c r="J256" s="2224"/>
      <c r="K256" s="2224"/>
      <c r="L256" s="2224"/>
      <c r="M256" s="2224"/>
      <c r="N256" s="75">
        <v>1</v>
      </c>
      <c r="O256" s="75"/>
      <c r="P256" s="75"/>
      <c r="Q256" s="923"/>
      <c r="R256" s="18"/>
      <c r="S256" s="18"/>
      <c r="T256" s="18"/>
    </row>
    <row r="257" spans="1:20" ht="24" hidden="1" customHeight="1" thickBot="1" x14ac:dyDescent="0.25">
      <c r="A257" s="2209" t="s">
        <v>74</v>
      </c>
      <c r="B257" s="2210"/>
      <c r="C257" s="2210"/>
      <c r="D257" s="2210"/>
      <c r="E257" s="2210"/>
      <c r="F257" s="2210"/>
      <c r="G257" s="2210"/>
      <c r="H257" s="2210"/>
      <c r="I257" s="2210"/>
      <c r="J257" s="2210"/>
      <c r="K257" s="2210"/>
      <c r="L257" s="2210"/>
      <c r="M257" s="2210"/>
      <c r="N257" s="75"/>
      <c r="O257" s="75">
        <v>2</v>
      </c>
      <c r="P257" s="75">
        <v>2</v>
      </c>
      <c r="Q257" s="1357"/>
      <c r="R257" s="18"/>
      <c r="S257" s="18"/>
      <c r="T257" s="18"/>
    </row>
    <row r="258" spans="1:20" ht="16.5" hidden="1" thickBot="1" x14ac:dyDescent="0.3">
      <c r="A258" s="1360"/>
      <c r="B258" s="1361"/>
      <c r="C258" s="1361"/>
      <c r="D258" s="1361"/>
      <c r="E258" s="1361"/>
      <c r="F258" s="1361"/>
      <c r="G258" s="1361"/>
      <c r="H258" s="1361"/>
      <c r="I258" s="1361"/>
      <c r="J258" s="1361"/>
      <c r="K258" s="1361"/>
      <c r="L258" s="1361"/>
      <c r="M258" s="1361"/>
      <c r="N258" s="2211">
        <f>G37+G158+G172+G212+G56</f>
        <v>3</v>
      </c>
      <c r="O258" s="2212"/>
      <c r="P258" s="2213"/>
      <c r="Q258" s="1362">
        <f>G217+G213+G214</f>
        <v>30</v>
      </c>
      <c r="R258" s="18"/>
      <c r="S258" s="18"/>
      <c r="T258" s="18"/>
    </row>
    <row r="259" spans="1:20" ht="21.75" customHeight="1" x14ac:dyDescent="0.2">
      <c r="R259" s="18"/>
      <c r="S259" s="18"/>
      <c r="T259" s="18"/>
    </row>
    <row r="260" spans="1:20" ht="15.75" x14ac:dyDescent="0.25">
      <c r="A260" s="1345"/>
      <c r="B260" s="1343"/>
      <c r="C260" s="1344"/>
      <c r="D260" s="1344"/>
      <c r="E260" s="1344"/>
      <c r="F260" s="1344"/>
      <c r="G260" s="1345"/>
      <c r="H260" s="1345"/>
      <c r="I260" s="1345"/>
      <c r="J260" s="1345"/>
      <c r="K260" s="1363"/>
      <c r="L260" s="1363"/>
      <c r="M260" s="1363"/>
      <c r="N260" s="1364"/>
      <c r="O260" s="1365"/>
      <c r="P260" s="1365"/>
      <c r="Q260" s="1364"/>
      <c r="R260" s="18"/>
      <c r="S260" s="18"/>
      <c r="T260" s="18"/>
    </row>
    <row r="261" spans="1:20" ht="15.75" x14ac:dyDescent="0.25">
      <c r="A261" s="424"/>
      <c r="B261" s="1367" t="s">
        <v>270</v>
      </c>
      <c r="C261" s="2148" t="s">
        <v>271</v>
      </c>
      <c r="D261" s="2148"/>
      <c r="E261" s="2148"/>
      <c r="F261" s="426"/>
      <c r="G261" s="1367" t="s">
        <v>300</v>
      </c>
      <c r="H261" s="427"/>
      <c r="I261" s="427"/>
      <c r="K261" s="1345"/>
      <c r="L261" s="1345"/>
      <c r="M261" s="1345"/>
      <c r="N261" s="1364"/>
      <c r="O261" s="1365"/>
      <c r="P261" s="1365"/>
      <c r="Q261" s="1364"/>
      <c r="R261" s="18"/>
      <c r="S261" s="18"/>
      <c r="T261" s="18"/>
    </row>
    <row r="262" spans="1:20" ht="15.75" x14ac:dyDescent="0.2">
      <c r="A262" s="816"/>
      <c r="B262" s="1366"/>
      <c r="C262" s="2214"/>
      <c r="D262" s="2214"/>
      <c r="E262" s="2214"/>
      <c r="F262" s="2214"/>
      <c r="G262" s="2214"/>
      <c r="H262" s="816"/>
      <c r="I262" s="2215"/>
      <c r="J262" s="2215"/>
      <c r="K262" s="2215"/>
      <c r="L262" s="816"/>
      <c r="M262" s="816"/>
      <c r="N262" s="816"/>
      <c r="O262" s="816"/>
      <c r="P262" s="816"/>
      <c r="Q262" s="816"/>
    </row>
    <row r="263" spans="1:20" ht="15.75" x14ac:dyDescent="0.25">
      <c r="A263" s="816"/>
      <c r="B263" s="1367" t="s">
        <v>275</v>
      </c>
      <c r="C263" s="2148" t="s">
        <v>271</v>
      </c>
      <c r="D263" s="2148"/>
      <c r="E263" s="2148"/>
      <c r="F263" s="426"/>
      <c r="G263" s="1367" t="s">
        <v>272</v>
      </c>
      <c r="H263" s="427"/>
      <c r="I263" s="2216"/>
      <c r="J263" s="2216"/>
      <c r="K263" s="2216"/>
      <c r="L263" s="816"/>
      <c r="M263" s="816"/>
      <c r="N263" s="816"/>
      <c r="O263" s="816"/>
      <c r="P263" s="816"/>
      <c r="Q263" s="816"/>
    </row>
    <row r="264" spans="1:20" ht="18.75" x14ac:dyDescent="0.3">
      <c r="A264" s="816"/>
      <c r="B264" s="1366"/>
      <c r="C264" s="2202"/>
      <c r="D264" s="2203"/>
      <c r="E264" s="2203"/>
      <c r="F264" s="2203"/>
      <c r="G264" s="2203"/>
      <c r="H264" s="1368"/>
      <c r="I264" s="2204"/>
      <c r="J264" s="2205"/>
      <c r="K264" s="2205"/>
      <c r="L264" s="2205"/>
      <c r="M264" s="816"/>
      <c r="N264" s="816"/>
      <c r="O264" s="816"/>
      <c r="P264" s="816"/>
      <c r="Q264" s="816"/>
    </row>
    <row r="265" spans="1:20" ht="15.75" x14ac:dyDescent="0.2">
      <c r="A265" s="816"/>
      <c r="B265" s="1367" t="s">
        <v>276</v>
      </c>
      <c r="C265" s="2148" t="s">
        <v>271</v>
      </c>
      <c r="D265" s="2148"/>
      <c r="E265" s="2148"/>
      <c r="F265" s="426"/>
      <c r="G265" s="1367" t="s">
        <v>273</v>
      </c>
      <c r="H265" s="427"/>
      <c r="I265" s="816"/>
      <c r="J265" s="816"/>
      <c r="K265" s="816"/>
      <c r="L265" s="816"/>
      <c r="M265" s="816"/>
      <c r="N265" s="816"/>
      <c r="O265" s="816"/>
      <c r="P265" s="816"/>
      <c r="Q265" s="816"/>
    </row>
    <row r="266" spans="1:20" x14ac:dyDescent="0.2">
      <c r="A266" s="816"/>
      <c r="B266" s="816"/>
      <c r="C266" s="816"/>
      <c r="D266" s="816"/>
      <c r="E266" s="816"/>
      <c r="F266" s="816"/>
      <c r="G266" s="816"/>
      <c r="H266" s="816"/>
      <c r="I266" s="816"/>
      <c r="J266" s="816"/>
      <c r="K266" s="816"/>
      <c r="L266" s="816"/>
      <c r="M266" s="816"/>
      <c r="N266" s="816"/>
      <c r="O266" s="816"/>
      <c r="P266" s="816"/>
      <c r="Q266" s="816"/>
    </row>
    <row r="267" spans="1:20" ht="15.75" x14ac:dyDescent="0.2">
      <c r="B267" s="1367" t="s">
        <v>274</v>
      </c>
      <c r="C267" s="2148" t="s">
        <v>271</v>
      </c>
      <c r="D267" s="2148"/>
      <c r="E267" s="2148"/>
      <c r="F267" s="426"/>
      <c r="G267" s="1367" t="s">
        <v>127</v>
      </c>
      <c r="H267" s="427"/>
    </row>
  </sheetData>
  <mergeCells count="125">
    <mergeCell ref="C267:E267"/>
    <mergeCell ref="A256:M256"/>
    <mergeCell ref="A257:M257"/>
    <mergeCell ref="N258:P258"/>
    <mergeCell ref="C261:E261"/>
    <mergeCell ref="C262:G262"/>
    <mergeCell ref="I262:K262"/>
    <mergeCell ref="A171:B171"/>
    <mergeCell ref="A178:B178"/>
    <mergeCell ref="A184:B184"/>
    <mergeCell ref="C263:E263"/>
    <mergeCell ref="I263:K263"/>
    <mergeCell ref="C264:G264"/>
    <mergeCell ref="I264:L264"/>
    <mergeCell ref="A250:B250"/>
    <mergeCell ref="A251:F251"/>
    <mergeCell ref="A252:F252"/>
    <mergeCell ref="A253:F253"/>
    <mergeCell ref="A254:M254"/>
    <mergeCell ref="A255:M255"/>
    <mergeCell ref="A245:M245"/>
    <mergeCell ref="A246:M246"/>
    <mergeCell ref="A247:M247"/>
    <mergeCell ref="A248:M248"/>
    <mergeCell ref="B249:F249"/>
    <mergeCell ref="C265:E265"/>
    <mergeCell ref="A233:F233"/>
    <mergeCell ref="A234:M234"/>
    <mergeCell ref="A235:M235"/>
    <mergeCell ref="A236:M236"/>
    <mergeCell ref="A237:M237"/>
    <mergeCell ref="A238:M238"/>
    <mergeCell ref="N249:P249"/>
    <mergeCell ref="A239:M239"/>
    <mergeCell ref="B240:F240"/>
    <mergeCell ref="N240:P240"/>
    <mergeCell ref="A242:B242"/>
    <mergeCell ref="A243:F243"/>
    <mergeCell ref="A244:F244"/>
    <mergeCell ref="A224:M224"/>
    <mergeCell ref="A225:M225"/>
    <mergeCell ref="A226:M226"/>
    <mergeCell ref="A227:M227"/>
    <mergeCell ref="A228:M228"/>
    <mergeCell ref="B229:F229"/>
    <mergeCell ref="N229:P229"/>
    <mergeCell ref="A231:Q231"/>
    <mergeCell ref="A232:F232"/>
    <mergeCell ref="A215:B215"/>
    <mergeCell ref="A216:Q216"/>
    <mergeCell ref="A218:B218"/>
    <mergeCell ref="A219:Q219"/>
    <mergeCell ref="A220:Q220"/>
    <mergeCell ref="R220:T220"/>
    <mergeCell ref="A221:F221"/>
    <mergeCell ref="A222:F222"/>
    <mergeCell ref="A223:M223"/>
    <mergeCell ref="A147:Q147"/>
    <mergeCell ref="A158:B158"/>
    <mergeCell ref="A159:Q159"/>
    <mergeCell ref="A172:B172"/>
    <mergeCell ref="A186:Q186"/>
    <mergeCell ref="A196:B196"/>
    <mergeCell ref="A197:Q197"/>
    <mergeCell ref="A210:B210"/>
    <mergeCell ref="A211:Q211"/>
    <mergeCell ref="A86:Q86"/>
    <mergeCell ref="A93:Q93"/>
    <mergeCell ref="A96:Q96"/>
    <mergeCell ref="A99:B99"/>
    <mergeCell ref="A100:Q100"/>
    <mergeCell ref="A101:Q101"/>
    <mergeCell ref="A126:Q126"/>
    <mergeCell ref="A134:Q134"/>
    <mergeCell ref="A146:Q146"/>
    <mergeCell ref="A56:B56"/>
    <mergeCell ref="A57:Q57"/>
    <mergeCell ref="A58:Q58"/>
    <mergeCell ref="A59:Q59"/>
    <mergeCell ref="A71:B71"/>
    <mergeCell ref="A72:Q72"/>
    <mergeCell ref="A79:Q79"/>
    <mergeCell ref="A82:Q82"/>
    <mergeCell ref="A85:B85"/>
    <mergeCell ref="A37:B37"/>
    <mergeCell ref="A40:B40"/>
    <mergeCell ref="A43:Q43"/>
    <mergeCell ref="A44:Q44"/>
    <mergeCell ref="A45:Q45"/>
    <mergeCell ref="A48:B48"/>
    <mergeCell ref="B49:R49"/>
    <mergeCell ref="A52:B52"/>
    <mergeCell ref="A53:Q53"/>
    <mergeCell ref="A10:Q10"/>
    <mergeCell ref="A11:Q11"/>
    <mergeCell ref="A12:Q12"/>
    <mergeCell ref="A17:B17"/>
    <mergeCell ref="A20:Q20"/>
    <mergeCell ref="A26:B26"/>
    <mergeCell ref="A28:Q28"/>
    <mergeCell ref="A29:Q29"/>
    <mergeCell ref="A36:B36"/>
    <mergeCell ref="A1:Q1"/>
    <mergeCell ref="A2:A8"/>
    <mergeCell ref="B2:B8"/>
    <mergeCell ref="C2:F4"/>
    <mergeCell ref="G2:G8"/>
    <mergeCell ref="H2:M2"/>
    <mergeCell ref="N2:Q2"/>
    <mergeCell ref="H3:H8"/>
    <mergeCell ref="I3:L3"/>
    <mergeCell ref="M3:M8"/>
    <mergeCell ref="N3:P5"/>
    <mergeCell ref="Q3:Q5"/>
    <mergeCell ref="I4:I8"/>
    <mergeCell ref="J4:L4"/>
    <mergeCell ref="C5:C8"/>
    <mergeCell ref="D5:D8"/>
    <mergeCell ref="E5:F6"/>
    <mergeCell ref="J5:J8"/>
    <mergeCell ref="K5:K8"/>
    <mergeCell ref="L5:L8"/>
    <mergeCell ref="E7:E8"/>
    <mergeCell ref="F7:F8"/>
    <mergeCell ref="N7:Q7"/>
  </mergeCells>
  <conditionalFormatting sqref="B164:F164 M162:N164 I204:L204 A198 N190:P193 N198:P198 Y196:IV202 A204:A210 Y153:IV160 C165:F165 I165:N165 G164:G165 I162:I164 B161:G163 I161:N161 A161:A171 B201:G206 I205:I206 M204:N206 G199 I199:N199 G193 I193:M193 A191:A195 C207:G207 I207:N207 G152 J154:P157 B154:H157 B198:B200 H198 J202:Q203 O204:Q207 R196:V202 I201:Q201 R153:V160 O161:Q165">
    <cfRule type="cellIs" dxfId="27" priority="28" stopIfTrue="1" operator="equal">
      <formula>0</formula>
    </cfRule>
  </conditionalFormatting>
  <conditionalFormatting sqref="Y164:IV195 I160:Q160 U196:V202 Y196:AB202 I202:I203 M202:N203 A187:G190 B191:G192 I201:N201 G201:G204 B193:F195 U153:V160 Y153:AB160 J162:L164 L165 V161:IV163 I166:I171 M166:M171 B165:B171 F166:G171 A199:A203 C199:G200 J205:L206 V203:IV205 H160:H171 F208:G210 G161 H187:H195 L193 I194:I195 M194:M195 G194:G195 H199:H209 L207 I208:I209 M208:M209 H210:M210 Y144:AB146 U143:V146 I149:I151 A152:B153 G149:H153 Y147:IV152 A154:A157 Y143:IV143 A148:B148 G154:G157 C198:N198 I204:L204 I187:M192 A160:G160 B207:B209 Q190:Q196 Q198 I199:Q200 Q154:Q157 R147:V152 I152:Q153 G148:Q148 R164:V195 N187:Q189 R143:T143 P158:Q158">
    <cfRule type="cellIs" dxfId="26" priority="27" stopIfTrue="1" operator="equal">
      <formula>0</formula>
    </cfRule>
  </conditionalFormatting>
  <conditionalFormatting sqref="N190:P193 I160:Q165 A193:F195 C160:G165 AM161:AX163 A187:Q189 C199:G200 A201:G206 A207:A210 AM203:AX205 G193 I193:M193 H193:H195 A190:M192 C207:G207 H199:H209 A148:B153 A198:B200 C198:Q198 A160:A171 B160:B164 H160:H171 Q190:Q196 P158:Q158 R164:IV202 I199:Q207 G148:Q153 R143:IV160 A154:Q157 A168:B170">
    <cfRule type="cellIs" dxfId="25" priority="26" stopIfTrue="1" operator="equal">
      <formula>0</formula>
    </cfRule>
  </conditionalFormatting>
  <conditionalFormatting sqref="AE150:AE152 AE164:AE202">
    <cfRule type="cellIs" dxfId="24" priority="25" stopIfTrue="1" operator="lessThan">
      <formula>AD150</formula>
    </cfRule>
  </conditionalFormatting>
  <conditionalFormatting sqref="AG150:AG152 AG164:AG202">
    <cfRule type="cellIs" dxfId="23" priority="24" stopIfTrue="1" operator="greaterThan">
      <formula>AF150</formula>
    </cfRule>
  </conditionalFormatting>
  <conditionalFormatting sqref="AE153:AE160">
    <cfRule type="cellIs" dxfId="22" priority="23" stopIfTrue="1" operator="lessThan">
      <formula>AD153</formula>
    </cfRule>
  </conditionalFormatting>
  <conditionalFormatting sqref="AG153:AG160">
    <cfRule type="cellIs" dxfId="21" priority="22" stopIfTrue="1" operator="greaterThan">
      <formula>AF153</formula>
    </cfRule>
  </conditionalFormatting>
  <conditionalFormatting sqref="AU161:AU162">
    <cfRule type="cellIs" dxfId="20" priority="21" stopIfTrue="1" operator="lessThan">
      <formula>AT161</formula>
    </cfRule>
  </conditionalFormatting>
  <conditionalFormatting sqref="AW161:AW162">
    <cfRule type="cellIs" dxfId="19" priority="20" stopIfTrue="1" operator="greaterThan">
      <formula>AV161</formula>
    </cfRule>
  </conditionalFormatting>
  <conditionalFormatting sqref="Y161:AB163 Y203:AB205">
    <cfRule type="cellIs" dxfId="18" priority="19" stopIfTrue="1" operator="greaterThan">
      <formula>0</formula>
    </cfRule>
  </conditionalFormatting>
  <conditionalFormatting sqref="AU163">
    <cfRule type="cellIs" dxfId="17" priority="18" stopIfTrue="1" operator="lessThan">
      <formula>AT163</formula>
    </cfRule>
  </conditionalFormatting>
  <conditionalFormatting sqref="AW163">
    <cfRule type="cellIs" dxfId="16" priority="17" stopIfTrue="1" operator="greaterThan">
      <formula>AV163</formula>
    </cfRule>
  </conditionalFormatting>
  <conditionalFormatting sqref="AU203:AU205">
    <cfRule type="cellIs" dxfId="15" priority="16" stopIfTrue="1" operator="lessThan">
      <formula>AT203</formula>
    </cfRule>
  </conditionalFormatting>
  <conditionalFormatting sqref="AW203:AW205">
    <cfRule type="cellIs" dxfId="14" priority="15" stopIfTrue="1" operator="greaterThan">
      <formula>AV203</formula>
    </cfRule>
  </conditionalFormatting>
  <conditionalFormatting sqref="AE143:AE149">
    <cfRule type="cellIs" dxfId="13" priority="14" stopIfTrue="1" operator="lessThan">
      <formula>AD143</formula>
    </cfRule>
  </conditionalFormatting>
  <conditionalFormatting sqref="AG143:AG149">
    <cfRule type="cellIs" dxfId="12" priority="13" stopIfTrue="1" operator="greaterThan">
      <formula>AF143</formula>
    </cfRule>
  </conditionalFormatting>
  <conditionalFormatting sqref="B168:B170">
    <cfRule type="cellIs" dxfId="11" priority="12" stopIfTrue="1" operator="equal">
      <formula>0</formula>
    </cfRule>
  </conditionalFormatting>
  <conditionalFormatting sqref="A168:A170">
    <cfRule type="cellIs" dxfId="10" priority="11" stopIfTrue="1" operator="equal">
      <formula>0</formula>
    </cfRule>
  </conditionalFormatting>
  <conditionalFormatting sqref="A175:A178">
    <cfRule type="cellIs" dxfId="9" priority="10" stopIfTrue="1" operator="equal">
      <formula>0</formula>
    </cfRule>
  </conditionalFormatting>
  <conditionalFormatting sqref="B175:B178">
    <cfRule type="cellIs" dxfId="8" priority="9" stopIfTrue="1" operator="equal">
      <formula>0</formula>
    </cfRule>
  </conditionalFormatting>
  <conditionalFormatting sqref="A175:A178 B175:B177">
    <cfRule type="cellIs" dxfId="7" priority="8" stopIfTrue="1" operator="equal">
      <formula>0</formula>
    </cfRule>
  </conditionalFormatting>
  <conditionalFormatting sqref="B175:B177">
    <cfRule type="cellIs" dxfId="6" priority="7" stopIfTrue="1" operator="equal">
      <formula>0</formula>
    </cfRule>
  </conditionalFormatting>
  <conditionalFormatting sqref="A175:A177">
    <cfRule type="cellIs" dxfId="5" priority="6" stopIfTrue="1" operator="equal">
      <formula>0</formula>
    </cfRule>
  </conditionalFormatting>
  <conditionalFormatting sqref="A181:A184">
    <cfRule type="cellIs" dxfId="4" priority="5" stopIfTrue="1" operator="equal">
      <formula>0</formula>
    </cfRule>
  </conditionalFormatting>
  <conditionalFormatting sqref="B181:B184">
    <cfRule type="cellIs" dxfId="3" priority="4" stopIfTrue="1" operator="equal">
      <formula>0</formula>
    </cfRule>
  </conditionalFormatting>
  <conditionalFormatting sqref="A181:A184 B181:B183">
    <cfRule type="cellIs" dxfId="2" priority="3" stopIfTrue="1" operator="equal">
      <formula>0</formula>
    </cfRule>
  </conditionalFormatting>
  <conditionalFormatting sqref="B181:B183">
    <cfRule type="cellIs" dxfId="1" priority="2" stopIfTrue="1" operator="equal">
      <formula>0</formula>
    </cfRule>
  </conditionalFormatting>
  <conditionalFormatting sqref="A181:A183">
    <cfRule type="cellIs" dxfId="0" priority="1" stopIfTrue="1" operator="equal">
      <formula>0</formula>
    </cfRule>
  </conditionalFormatting>
  <pageMargins left="0.7" right="0.7" top="0.75" bottom="0.75" header="0.3" footer="0.3"/>
  <pageSetup paperSize="9" scale="67" fitToHeight="0" orientation="landscape" r:id="rId1"/>
  <colBreaks count="2" manualBreakCount="2">
    <brk id="2" max="213" man="1"/>
    <brk id="7" max="21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Титул</vt:lpstr>
      <vt:lpstr>План 17_18</vt:lpstr>
      <vt:lpstr>План 18-19</vt:lpstr>
      <vt:lpstr>общий шаблон (2)</vt:lpstr>
      <vt:lpstr>Лист2</vt:lpstr>
      <vt:lpstr>подсчет экз АММ</vt:lpstr>
      <vt:lpstr>Лист1</vt:lpstr>
      <vt:lpstr>'общий шаблон (2)'!Область_печати</vt:lpstr>
      <vt:lpstr>'План 17_18'!Область_печати</vt:lpstr>
      <vt:lpstr>'подсчет экз АММ'!Область_печати</vt:lpstr>
      <vt:lpstr>Титул!Область_печати</vt:lpstr>
    </vt:vector>
  </TitlesOfParts>
  <Company>DGMA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Kafedra EP</dc:creator>
  <cp:lastModifiedBy>Алена Латышева</cp:lastModifiedBy>
  <cp:lastPrinted>2018-07-11T04:43:14Z</cp:lastPrinted>
  <dcterms:created xsi:type="dcterms:W3CDTF">2007-11-26T10:42:37Z</dcterms:created>
  <dcterms:modified xsi:type="dcterms:W3CDTF">2018-07-11T04:44:14Z</dcterms:modified>
</cp:coreProperties>
</file>