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60" yWindow="-60" windowWidth="12120" windowHeight="9060" activeTab="2"/>
  </bookViews>
  <sheets>
    <sheet name="Титул" sheetId="1" r:id="rId1"/>
    <sheet name="План 17_18" sheetId="3" state="hidden" r:id="rId2"/>
    <sheet name="План 18-19" sheetId="4" r:id="rId3"/>
    <sheet name="общий шаблон (2)" sheetId="5" state="hidden" r:id="rId4"/>
    <sheet name="Лист2" sheetId="6" state="hidden" r:id="rId5"/>
    <sheet name="подсчет экз АММ" sheetId="7" state="hidden" r:id="rId6"/>
  </sheets>
  <definedNames>
    <definedName name="_xlnm._FilterDatabase" localSheetId="2" hidden="1">'План 18-19'!$D$1:$D$200</definedName>
    <definedName name="_xlnm.Print_Area" localSheetId="3">'общий шаблон (2)'!$A$1:$Q$237</definedName>
    <definedName name="_xlnm.Print_Area" localSheetId="1">'План 17_18'!$A$1:$Q$214</definedName>
    <definedName name="_xlnm.Print_Area" localSheetId="5">'подсчет экз АММ'!$A$1:$Q$268</definedName>
    <definedName name="_xlnm.Print_Area" localSheetId="0">Титул!$A$1:$BA$36</definedName>
  </definedNames>
  <calcPr calcId="145621"/>
</workbook>
</file>

<file path=xl/calcChain.xml><?xml version="1.0" encoding="utf-8"?>
<calcChain xmlns="http://schemas.openxmlformats.org/spreadsheetml/2006/main">
  <c r="Q97" i="4" l="1"/>
  <c r="N97" i="4"/>
  <c r="N96" i="4"/>
  <c r="H97" i="4"/>
  <c r="Q105" i="4"/>
  <c r="N105" i="4"/>
  <c r="I97" i="4"/>
  <c r="J97" i="4"/>
  <c r="K97" i="4"/>
  <c r="L97" i="4"/>
  <c r="M97" i="4"/>
  <c r="O97" i="4"/>
  <c r="P97" i="4"/>
  <c r="H96" i="4"/>
  <c r="I96" i="4"/>
  <c r="J96" i="4"/>
  <c r="K96" i="4"/>
  <c r="L96" i="4"/>
  <c r="M96" i="4"/>
  <c r="O96" i="4"/>
  <c r="P96" i="4"/>
  <c r="Q96" i="4"/>
  <c r="G97" i="4"/>
  <c r="G96" i="4"/>
  <c r="Q93" i="4"/>
  <c r="N93" i="4"/>
  <c r="H74" i="4"/>
  <c r="H67" i="4"/>
  <c r="Q68" i="4"/>
  <c r="L68" i="4"/>
  <c r="K68" i="4"/>
  <c r="J68" i="4"/>
  <c r="G68" i="4"/>
  <c r="H58" i="4" l="1"/>
  <c r="G77" i="4" l="1"/>
  <c r="I63" i="4"/>
  <c r="H63" i="4"/>
  <c r="M63" i="4" s="1"/>
  <c r="P65" i="4"/>
  <c r="P72" i="4" s="1"/>
  <c r="O65" i="4"/>
  <c r="O72" i="4" s="1"/>
  <c r="K65" i="4"/>
  <c r="K72" i="4" s="1"/>
  <c r="J65" i="4"/>
  <c r="J72" i="4" s="1"/>
  <c r="I67" i="4"/>
  <c r="I68" i="4" s="1"/>
  <c r="I69" i="4"/>
  <c r="H69" i="4"/>
  <c r="I71" i="4"/>
  <c r="H71" i="4"/>
  <c r="M71" i="4" s="1"/>
  <c r="I70" i="4"/>
  <c r="H70" i="4"/>
  <c r="M70" i="4" s="1"/>
  <c r="L59" i="4"/>
  <c r="L65" i="4" s="1"/>
  <c r="L72" i="4" s="1"/>
  <c r="I62" i="4"/>
  <c r="I61" i="4"/>
  <c r="I60" i="4"/>
  <c r="I59" i="4" s="1"/>
  <c r="H62" i="4"/>
  <c r="M62" i="4" s="1"/>
  <c r="H61" i="4"/>
  <c r="M61" i="4" s="1"/>
  <c r="H60" i="4"/>
  <c r="G59" i="4"/>
  <c r="G65" i="4" s="1"/>
  <c r="G72" i="4" s="1"/>
  <c r="N55" i="4"/>
  <c r="J38" i="4"/>
  <c r="I51" i="4"/>
  <c r="H51" i="4"/>
  <c r="H26" i="4"/>
  <c r="N24" i="4"/>
  <c r="W35" i="1"/>
  <c r="T35" i="1"/>
  <c r="Q35" i="1"/>
  <c r="N35" i="1"/>
  <c r="G35" i="1"/>
  <c r="C35" i="1"/>
  <c r="W34" i="1"/>
  <c r="W33" i="1"/>
  <c r="M67" i="4" l="1"/>
  <c r="M68" i="4" s="1"/>
  <c r="H68" i="4"/>
  <c r="H59" i="4"/>
  <c r="M60" i="4"/>
  <c r="M59" i="4" s="1"/>
  <c r="M69" i="4"/>
  <c r="M51" i="4"/>
  <c r="BB66" i="4" l="1"/>
  <c r="BB18" i="4"/>
  <c r="BB11" i="4"/>
  <c r="N49" i="4" l="1"/>
  <c r="H46" i="4"/>
  <c r="I48" i="4"/>
  <c r="H48" i="4"/>
  <c r="M48" i="4" s="1"/>
  <c r="H47" i="4"/>
  <c r="K38" i="4" l="1"/>
  <c r="L38" i="4"/>
  <c r="G38" i="4"/>
  <c r="G43" i="4" s="1"/>
  <c r="Q30" i="4"/>
  <c r="P30" i="4"/>
  <c r="O30" i="4"/>
  <c r="N30" i="4"/>
  <c r="J30" i="4"/>
  <c r="L30" i="4"/>
  <c r="G30" i="4"/>
  <c r="I26" i="4"/>
  <c r="M26" i="4" l="1"/>
  <c r="I41" i="4"/>
  <c r="L43" i="4"/>
  <c r="H41" i="4"/>
  <c r="M41" i="4" s="1"/>
  <c r="N65" i="4"/>
  <c r="N72" i="4" s="1"/>
  <c r="Q65" i="4"/>
  <c r="Q72" i="4" s="1"/>
  <c r="I64" i="4"/>
  <c r="H76" i="4"/>
  <c r="H75" i="4"/>
  <c r="H77" i="4" s="1"/>
  <c r="H64" i="4"/>
  <c r="I58" i="4"/>
  <c r="I65" i="4" s="1"/>
  <c r="I72" i="4" s="1"/>
  <c r="H65" i="4"/>
  <c r="H72" i="4" s="1"/>
  <c r="O43" i="4"/>
  <c r="P43" i="4"/>
  <c r="N43" i="4"/>
  <c r="I42" i="4"/>
  <c r="H42" i="4"/>
  <c r="Q34" i="4"/>
  <c r="Q85" i="4" s="1"/>
  <c r="O24" i="4"/>
  <c r="P24" i="4"/>
  <c r="Q24" i="4"/>
  <c r="L19" i="4"/>
  <c r="L24" i="4" s="1"/>
  <c r="G19" i="4"/>
  <c r="G24" i="4" s="1"/>
  <c r="I23" i="4"/>
  <c r="H23" i="4"/>
  <c r="O16" i="4"/>
  <c r="N16" i="4"/>
  <c r="I15" i="4"/>
  <c r="H15" i="4"/>
  <c r="L12" i="4"/>
  <c r="L16" i="4" s="1"/>
  <c r="J12" i="4"/>
  <c r="J16" i="4" s="1"/>
  <c r="G12" i="4"/>
  <c r="G16" i="4" s="1"/>
  <c r="I14" i="4"/>
  <c r="I13" i="4"/>
  <c r="H14" i="4"/>
  <c r="M14" i="4" s="1"/>
  <c r="H13" i="4"/>
  <c r="M13" i="4" s="1"/>
  <c r="Q182" i="7"/>
  <c r="Q181" i="7"/>
  <c r="O177" i="7"/>
  <c r="P177" i="7"/>
  <c r="Q177" i="7"/>
  <c r="N177" i="7"/>
  <c r="Q176" i="7"/>
  <c r="Q175" i="7"/>
  <c r="O42" i="7"/>
  <c r="O182" i="7"/>
  <c r="P42" i="7"/>
  <c r="P182" i="7"/>
  <c r="N42" i="7"/>
  <c r="N182" i="7"/>
  <c r="O41" i="7"/>
  <c r="O181" i="7"/>
  <c r="P41" i="7"/>
  <c r="P181" i="7"/>
  <c r="N41" i="7"/>
  <c r="N181" i="7"/>
  <c r="O39" i="7"/>
  <c r="O176" i="7"/>
  <c r="P39" i="7"/>
  <c r="P176" i="7"/>
  <c r="N38" i="7"/>
  <c r="N175" i="7"/>
  <c r="N39" i="7"/>
  <c r="N176" i="7"/>
  <c r="O38" i="7"/>
  <c r="O175" i="7"/>
  <c r="P38" i="7"/>
  <c r="P175" i="7"/>
  <c r="Q258" i="7"/>
  <c r="H250" i="7"/>
  <c r="H242" i="7"/>
  <c r="Q240" i="7"/>
  <c r="N240" i="7"/>
  <c r="Q229" i="7"/>
  <c r="N229" i="7"/>
  <c r="G218" i="7"/>
  <c r="H217" i="7"/>
  <c r="H218" i="7"/>
  <c r="G215" i="7"/>
  <c r="G251" i="7"/>
  <c r="H214" i="7"/>
  <c r="H213" i="7"/>
  <c r="H212" i="7"/>
  <c r="H215" i="7"/>
  <c r="H251" i="7"/>
  <c r="H209" i="7"/>
  <c r="M209" i="7"/>
  <c r="I208" i="7"/>
  <c r="H208" i="7"/>
  <c r="AS203" i="7"/>
  <c r="AT203" i="7"/>
  <c r="L207" i="7"/>
  <c r="I207" i="7"/>
  <c r="G207" i="7"/>
  <c r="H207" i="7"/>
  <c r="I206" i="7"/>
  <c r="H206" i="7"/>
  <c r="M206" i="7"/>
  <c r="I205" i="7"/>
  <c r="H205" i="7"/>
  <c r="K204" i="7"/>
  <c r="J204" i="7"/>
  <c r="AO203" i="7"/>
  <c r="AQ203" i="7"/>
  <c r="AR203" i="7"/>
  <c r="AK203" i="7"/>
  <c r="AJ203" i="7"/>
  <c r="AI203" i="7"/>
  <c r="AH203" i="7"/>
  <c r="I203" i="7"/>
  <c r="AE198" i="7"/>
  <c r="AG198" i="7"/>
  <c r="H203" i="7"/>
  <c r="M203" i="7"/>
  <c r="I202" i="7"/>
  <c r="H202" i="7"/>
  <c r="M202" i="7"/>
  <c r="L201" i="7"/>
  <c r="K201" i="7"/>
  <c r="J201" i="7"/>
  <c r="G201" i="7"/>
  <c r="H201" i="7"/>
  <c r="AF200" i="7"/>
  <c r="AE200" i="7"/>
  <c r="AG200" i="7"/>
  <c r="I200" i="7"/>
  <c r="H200" i="7"/>
  <c r="AF199" i="7"/>
  <c r="I199" i="7"/>
  <c r="H199" i="7"/>
  <c r="AF198" i="7"/>
  <c r="L198" i="7"/>
  <c r="K198" i="7"/>
  <c r="K210" i="7"/>
  <c r="J198" i="7"/>
  <c r="J210" i="7"/>
  <c r="J253" i="7"/>
  <c r="G198" i="7"/>
  <c r="AF197" i="7"/>
  <c r="AE197" i="7"/>
  <c r="AG197" i="7"/>
  <c r="AF196" i="7"/>
  <c r="H195" i="7"/>
  <c r="M195" i="7"/>
  <c r="AF194" i="7"/>
  <c r="I194" i="7"/>
  <c r="H194" i="7"/>
  <c r="M194" i="7"/>
  <c r="L193" i="7"/>
  <c r="I193" i="7"/>
  <c r="G193" i="7"/>
  <c r="H193" i="7"/>
  <c r="M193" i="7"/>
  <c r="I192" i="7"/>
  <c r="H192" i="7"/>
  <c r="I191" i="7"/>
  <c r="H191" i="7"/>
  <c r="K190" i="7"/>
  <c r="J190" i="7"/>
  <c r="G190" i="7"/>
  <c r="H190" i="7"/>
  <c r="I189" i="7"/>
  <c r="H189" i="7"/>
  <c r="M189" i="7"/>
  <c r="I188" i="7"/>
  <c r="H188" i="7"/>
  <c r="M188" i="7"/>
  <c r="L187" i="7"/>
  <c r="K187" i="7"/>
  <c r="J187" i="7"/>
  <c r="J196" i="7"/>
  <c r="G187" i="7"/>
  <c r="H187" i="7"/>
  <c r="H196" i="7"/>
  <c r="H167" i="7"/>
  <c r="M167" i="7"/>
  <c r="AN163" i="7"/>
  <c r="I166" i="7"/>
  <c r="AU161" i="7"/>
  <c r="AW161" i="7"/>
  <c r="H166" i="7"/>
  <c r="M166" i="7"/>
  <c r="AN161" i="7"/>
  <c r="L165" i="7"/>
  <c r="I165" i="7"/>
  <c r="G165" i="7"/>
  <c r="I164" i="7"/>
  <c r="H164" i="7"/>
  <c r="AU163" i="7"/>
  <c r="AW163" i="7"/>
  <c r="AS163" i="7"/>
  <c r="AO163" i="7"/>
  <c r="AP163" i="7"/>
  <c r="AK163" i="7"/>
  <c r="AJ163" i="7"/>
  <c r="AI163" i="7"/>
  <c r="AH163" i="7"/>
  <c r="I163" i="7"/>
  <c r="H163" i="7"/>
  <c r="M163" i="7"/>
  <c r="I162" i="7"/>
  <c r="H162" i="7"/>
  <c r="M162" i="7"/>
  <c r="AS161" i="7"/>
  <c r="AV161" i="7"/>
  <c r="AO161" i="7"/>
  <c r="AP161" i="7"/>
  <c r="AK161" i="7"/>
  <c r="AJ161" i="7"/>
  <c r="AI161" i="7"/>
  <c r="AH161" i="7"/>
  <c r="L161" i="7"/>
  <c r="K161" i="7"/>
  <c r="J161" i="7"/>
  <c r="I160" i="7"/>
  <c r="H160" i="7"/>
  <c r="AF159" i="7"/>
  <c r="AF154" i="7"/>
  <c r="AE154" i="7"/>
  <c r="AG154" i="7"/>
  <c r="I154" i="7"/>
  <c r="H154" i="7"/>
  <c r="M154" i="7"/>
  <c r="AF153" i="7"/>
  <c r="I153" i="7"/>
  <c r="H153" i="7"/>
  <c r="M153" i="7"/>
  <c r="AF152" i="7"/>
  <c r="AE152" i="7"/>
  <c r="AG152" i="7"/>
  <c r="I152" i="7"/>
  <c r="H152" i="7"/>
  <c r="M152" i="7"/>
  <c r="I151" i="7"/>
  <c r="H151" i="7"/>
  <c r="M151" i="7"/>
  <c r="I150" i="7"/>
  <c r="H150" i="7"/>
  <c r="M150" i="7"/>
  <c r="L149" i="7"/>
  <c r="K149" i="7"/>
  <c r="J149" i="7"/>
  <c r="G149" i="7"/>
  <c r="I148" i="7"/>
  <c r="H148" i="7"/>
  <c r="M148" i="7"/>
  <c r="AF144" i="7"/>
  <c r="AF143" i="7"/>
  <c r="Q139" i="7"/>
  <c r="Q140" i="7"/>
  <c r="P139" i="7"/>
  <c r="O139" i="7"/>
  <c r="N139" i="7"/>
  <c r="L139" i="7"/>
  <c r="K139" i="7"/>
  <c r="J139" i="7"/>
  <c r="I139" i="7"/>
  <c r="G139" i="7"/>
  <c r="H138" i="7"/>
  <c r="M138" i="7"/>
  <c r="H137" i="7"/>
  <c r="M137" i="7"/>
  <c r="M139" i="7"/>
  <c r="H135" i="7"/>
  <c r="H139" i="7"/>
  <c r="Q132" i="7"/>
  <c r="P131" i="7"/>
  <c r="O131" i="7"/>
  <c r="N131" i="7"/>
  <c r="L131" i="7"/>
  <c r="J131" i="7"/>
  <c r="I131" i="7"/>
  <c r="H130" i="7"/>
  <c r="M130" i="7"/>
  <c r="H129" i="7"/>
  <c r="H128" i="7"/>
  <c r="H131" i="7"/>
  <c r="M127" i="7"/>
  <c r="G127" i="7"/>
  <c r="G131" i="7"/>
  <c r="K120" i="7"/>
  <c r="P119" i="7"/>
  <c r="O119" i="7"/>
  <c r="O132" i="7"/>
  <c r="N119" i="7"/>
  <c r="L119" i="7"/>
  <c r="L140" i="7"/>
  <c r="K119" i="7"/>
  <c r="J119" i="7"/>
  <c r="J140" i="7"/>
  <c r="I119" i="7"/>
  <c r="G119" i="7"/>
  <c r="G132" i="7"/>
  <c r="H116" i="7"/>
  <c r="M116" i="7"/>
  <c r="H114" i="7"/>
  <c r="M114" i="7"/>
  <c r="H113" i="7"/>
  <c r="M113" i="7"/>
  <c r="H112" i="7"/>
  <c r="H111" i="7"/>
  <c r="M111" i="7"/>
  <c r="H110" i="7"/>
  <c r="H109" i="7"/>
  <c r="H108" i="7"/>
  <c r="M108" i="7"/>
  <c r="H107" i="7"/>
  <c r="M107" i="7"/>
  <c r="H106" i="7"/>
  <c r="M106" i="7"/>
  <c r="H105" i="7"/>
  <c r="H104" i="7"/>
  <c r="P99" i="7"/>
  <c r="O99" i="7"/>
  <c r="N99" i="7"/>
  <c r="I98" i="7"/>
  <c r="H98" i="7"/>
  <c r="I97" i="7"/>
  <c r="H97" i="7"/>
  <c r="I95" i="7"/>
  <c r="H95" i="7"/>
  <c r="M95" i="7"/>
  <c r="I94" i="7"/>
  <c r="H94" i="7"/>
  <c r="M94" i="7"/>
  <c r="I92" i="7"/>
  <c r="H92" i="7"/>
  <c r="M92" i="7"/>
  <c r="I91" i="7"/>
  <c r="H91" i="7"/>
  <c r="M91" i="7"/>
  <c r="I90" i="7"/>
  <c r="H90" i="7"/>
  <c r="I89" i="7"/>
  <c r="I88" i="7"/>
  <c r="H89" i="7"/>
  <c r="L88" i="7"/>
  <c r="L99" i="7"/>
  <c r="K88" i="7"/>
  <c r="K99" i="7"/>
  <c r="J88" i="7"/>
  <c r="J99" i="7"/>
  <c r="G88" i="7"/>
  <c r="G99" i="7"/>
  <c r="I87" i="7"/>
  <c r="H87" i="7"/>
  <c r="P85" i="7"/>
  <c r="O85" i="7"/>
  <c r="N85" i="7"/>
  <c r="I84" i="7"/>
  <c r="H84" i="7"/>
  <c r="M84" i="7"/>
  <c r="I83" i="7"/>
  <c r="H83" i="7"/>
  <c r="M83" i="7"/>
  <c r="I81" i="7"/>
  <c r="H81" i="7"/>
  <c r="M81" i="7"/>
  <c r="I80" i="7"/>
  <c r="H80" i="7"/>
  <c r="M80" i="7"/>
  <c r="I78" i="7"/>
  <c r="H78" i="7"/>
  <c r="M78" i="7"/>
  <c r="I77" i="7"/>
  <c r="H77" i="7"/>
  <c r="M77" i="7"/>
  <c r="I76" i="7"/>
  <c r="H76" i="7"/>
  <c r="M76" i="7"/>
  <c r="I75" i="7"/>
  <c r="H75" i="7"/>
  <c r="M75" i="7"/>
  <c r="I74" i="7"/>
  <c r="H74" i="7"/>
  <c r="M74" i="7"/>
  <c r="L73" i="7"/>
  <c r="L85" i="7"/>
  <c r="K73" i="7"/>
  <c r="K85" i="7"/>
  <c r="J73" i="7"/>
  <c r="J85" i="7"/>
  <c r="G73" i="7"/>
  <c r="G85" i="7"/>
  <c r="P71" i="7"/>
  <c r="O71" i="7"/>
  <c r="N71" i="7"/>
  <c r="I70" i="7"/>
  <c r="H70" i="7"/>
  <c r="I69" i="7"/>
  <c r="I68" i="7"/>
  <c r="H69" i="7"/>
  <c r="L68" i="7"/>
  <c r="L71" i="7"/>
  <c r="K68" i="7"/>
  <c r="J68" i="7"/>
  <c r="G68" i="7"/>
  <c r="I67" i="7"/>
  <c r="H67" i="7"/>
  <c r="I66" i="7"/>
  <c r="H66" i="7"/>
  <c r="I65" i="7"/>
  <c r="I64" i="7"/>
  <c r="H65" i="7"/>
  <c r="H64" i="7"/>
  <c r="K64" i="7"/>
  <c r="J64" i="7"/>
  <c r="G64" i="7"/>
  <c r="I63" i="7"/>
  <c r="H63" i="7"/>
  <c r="I62" i="7"/>
  <c r="I61" i="7"/>
  <c r="I60" i="7"/>
  <c r="I71" i="7"/>
  <c r="H62" i="7"/>
  <c r="H61" i="7"/>
  <c r="H60" i="7"/>
  <c r="K61" i="7"/>
  <c r="K60" i="7"/>
  <c r="K71" i="7"/>
  <c r="J61" i="7"/>
  <c r="J60" i="7"/>
  <c r="J71" i="7"/>
  <c r="G61" i="7"/>
  <c r="G60" i="7"/>
  <c r="G71" i="7"/>
  <c r="K252" i="7"/>
  <c r="H54" i="7"/>
  <c r="Q52" i="7"/>
  <c r="P52" i="7"/>
  <c r="O52" i="7"/>
  <c r="N52" i="7"/>
  <c r="M52" i="7"/>
  <c r="L52" i="7"/>
  <c r="K52" i="7"/>
  <c r="J52" i="7"/>
  <c r="I52" i="7"/>
  <c r="G52" i="7"/>
  <c r="G244" i="7"/>
  <c r="H51" i="7"/>
  <c r="H50" i="7"/>
  <c r="H52" i="7"/>
  <c r="P48" i="7"/>
  <c r="N48" i="7"/>
  <c r="L48" i="7"/>
  <c r="K48" i="7"/>
  <c r="J48" i="7"/>
  <c r="G48" i="7"/>
  <c r="I47" i="7"/>
  <c r="H47" i="7"/>
  <c r="I46" i="7"/>
  <c r="I48" i="7"/>
  <c r="H46" i="7"/>
  <c r="I33" i="7"/>
  <c r="H33" i="7"/>
  <c r="M33" i="7"/>
  <c r="I32" i="7"/>
  <c r="I31" i="7"/>
  <c r="H32" i="7"/>
  <c r="H31" i="7"/>
  <c r="L31" i="7"/>
  <c r="J31" i="7"/>
  <c r="G31" i="7"/>
  <c r="H30" i="7"/>
  <c r="I27" i="7"/>
  <c r="I23" i="7"/>
  <c r="H23" i="7"/>
  <c r="M23" i="7"/>
  <c r="I22" i="7"/>
  <c r="H22" i="7"/>
  <c r="M22" i="7"/>
  <c r="I21" i="7"/>
  <c r="H21" i="7"/>
  <c r="O253" i="7"/>
  <c r="I16" i="7"/>
  <c r="H16" i="7"/>
  <c r="I15" i="7"/>
  <c r="H15" i="7"/>
  <c r="I14" i="7"/>
  <c r="H14" i="7"/>
  <c r="L13" i="7"/>
  <c r="H13" i="7"/>
  <c r="G13" i="7"/>
  <c r="D42" i="6"/>
  <c r="E42" i="6"/>
  <c r="F42" i="6"/>
  <c r="G42" i="6"/>
  <c r="H42" i="6"/>
  <c r="I42" i="6"/>
  <c r="I44" i="6"/>
  <c r="J42" i="6"/>
  <c r="J44" i="6"/>
  <c r="C42" i="6"/>
  <c r="J30" i="6"/>
  <c r="J32" i="6"/>
  <c r="K30" i="6"/>
  <c r="K32" i="6"/>
  <c r="L30" i="6"/>
  <c r="L33" i="6"/>
  <c r="M30" i="6"/>
  <c r="M32" i="6"/>
  <c r="N30" i="6"/>
  <c r="N33" i="6"/>
  <c r="D30" i="6"/>
  <c r="E30" i="6"/>
  <c r="F30" i="6"/>
  <c r="G30" i="6"/>
  <c r="H30" i="6"/>
  <c r="I30" i="6"/>
  <c r="I32" i="6"/>
  <c r="C30" i="6"/>
  <c r="F19" i="6"/>
  <c r="G19" i="6"/>
  <c r="H19" i="6"/>
  <c r="I19" i="6"/>
  <c r="J19" i="6"/>
  <c r="J20" i="6"/>
  <c r="K19" i="6"/>
  <c r="L19" i="6"/>
  <c r="L20" i="6"/>
  <c r="M19" i="6"/>
  <c r="E19" i="6"/>
  <c r="D19" i="6"/>
  <c r="C19" i="6"/>
  <c r="I21" i="6"/>
  <c r="J21" i="6"/>
  <c r="K21" i="6"/>
  <c r="L21" i="6"/>
  <c r="M21" i="6"/>
  <c r="I20" i="6"/>
  <c r="K20" i="6"/>
  <c r="M20" i="6"/>
  <c r="D9" i="6"/>
  <c r="D33" i="6"/>
  <c r="D45" i="6"/>
  <c r="E9" i="6"/>
  <c r="E33" i="6"/>
  <c r="F9" i="6"/>
  <c r="F33" i="6"/>
  <c r="G9" i="6"/>
  <c r="G21" i="6"/>
  <c r="H9" i="6"/>
  <c r="H33" i="6"/>
  <c r="H21" i="6"/>
  <c r="C9" i="6"/>
  <c r="D8" i="6"/>
  <c r="D20" i="6"/>
  <c r="E8" i="6"/>
  <c r="E44" i="6"/>
  <c r="F8" i="6"/>
  <c r="F20" i="6"/>
  <c r="G8" i="6"/>
  <c r="G44" i="6"/>
  <c r="H8" i="6"/>
  <c r="C8" i="6"/>
  <c r="C32" i="6"/>
  <c r="Q227" i="5"/>
  <c r="H219" i="5"/>
  <c r="H211" i="5"/>
  <c r="Q209" i="5"/>
  <c r="N209" i="5"/>
  <c r="Q198" i="5"/>
  <c r="N198" i="5"/>
  <c r="G187" i="5"/>
  <c r="H186" i="5"/>
  <c r="H187" i="5"/>
  <c r="G184" i="5"/>
  <c r="H183" i="5"/>
  <c r="H182" i="5"/>
  <c r="H181" i="5"/>
  <c r="H184" i="5"/>
  <c r="H178" i="5"/>
  <c r="M178" i="5"/>
  <c r="I177" i="5"/>
  <c r="H177" i="5"/>
  <c r="M177" i="5"/>
  <c r="AN172" i="5"/>
  <c r="L176" i="5"/>
  <c r="I176" i="5"/>
  <c r="G176" i="5"/>
  <c r="H176" i="5"/>
  <c r="M176" i="5"/>
  <c r="I175" i="5"/>
  <c r="H175" i="5"/>
  <c r="M175" i="5"/>
  <c r="I174" i="5"/>
  <c r="I173" i="5"/>
  <c r="AE168" i="5"/>
  <c r="AG168" i="5"/>
  <c r="H174" i="5"/>
  <c r="M174" i="5"/>
  <c r="K173" i="5"/>
  <c r="J173" i="5"/>
  <c r="AU172" i="5"/>
  <c r="AW172" i="5"/>
  <c r="AO172" i="5"/>
  <c r="AQ172" i="5"/>
  <c r="AR172" i="5"/>
  <c r="AK172" i="5"/>
  <c r="AJ172" i="5"/>
  <c r="AI172" i="5"/>
  <c r="AH172" i="5"/>
  <c r="I172" i="5"/>
  <c r="H172" i="5"/>
  <c r="M172" i="5"/>
  <c r="I171" i="5"/>
  <c r="H171" i="5"/>
  <c r="M171" i="5"/>
  <c r="L170" i="5"/>
  <c r="K170" i="5"/>
  <c r="J170" i="5"/>
  <c r="I170" i="5"/>
  <c r="AE165" i="5"/>
  <c r="AG165" i="5"/>
  <c r="G170" i="5"/>
  <c r="H170" i="5"/>
  <c r="AF169" i="5"/>
  <c r="I169" i="5"/>
  <c r="H169" i="5"/>
  <c r="AF168" i="5"/>
  <c r="I168" i="5"/>
  <c r="H168" i="5"/>
  <c r="M168" i="5"/>
  <c r="AF167" i="5"/>
  <c r="AE167" i="5"/>
  <c r="AG167" i="5"/>
  <c r="L167" i="5"/>
  <c r="K167" i="5"/>
  <c r="K179" i="5"/>
  <c r="J167" i="5"/>
  <c r="J179" i="5"/>
  <c r="G167" i="5"/>
  <c r="AF166" i="5"/>
  <c r="AE166" i="5"/>
  <c r="AG166" i="5"/>
  <c r="AF165" i="5"/>
  <c r="H164" i="5"/>
  <c r="M164" i="5"/>
  <c r="AF163" i="5"/>
  <c r="I163" i="5"/>
  <c r="H163" i="5"/>
  <c r="M163" i="5"/>
  <c r="L162" i="5"/>
  <c r="I162" i="5"/>
  <c r="G162" i="5"/>
  <c r="H162" i="5"/>
  <c r="M162" i="5"/>
  <c r="I161" i="5"/>
  <c r="H161" i="5"/>
  <c r="M161" i="5"/>
  <c r="I160" i="5"/>
  <c r="H160" i="5"/>
  <c r="M160" i="5"/>
  <c r="K159" i="5"/>
  <c r="J159" i="5"/>
  <c r="G159" i="5"/>
  <c r="H159" i="5"/>
  <c r="I158" i="5"/>
  <c r="H158" i="5"/>
  <c r="M158" i="5"/>
  <c r="I157" i="5"/>
  <c r="H157" i="5"/>
  <c r="M157" i="5"/>
  <c r="L156" i="5"/>
  <c r="K156" i="5"/>
  <c r="K165" i="5"/>
  <c r="J156" i="5"/>
  <c r="J165" i="5"/>
  <c r="G156" i="5"/>
  <c r="H156" i="5"/>
  <c r="H153" i="5"/>
  <c r="M153" i="5"/>
  <c r="AN149" i="5"/>
  <c r="I152" i="5"/>
  <c r="AU147" i="5"/>
  <c r="AW147" i="5"/>
  <c r="H152" i="5"/>
  <c r="M152" i="5"/>
  <c r="AN147" i="5"/>
  <c r="L151" i="5"/>
  <c r="G151" i="5"/>
  <c r="I150" i="5"/>
  <c r="H150" i="5"/>
  <c r="M150" i="5"/>
  <c r="AU149" i="5"/>
  <c r="AW149" i="5"/>
  <c r="AS149" i="5"/>
  <c r="AV149" i="5"/>
  <c r="AO149" i="5"/>
  <c r="AP149" i="5"/>
  <c r="AK149" i="5"/>
  <c r="AJ149" i="5"/>
  <c r="AI149" i="5"/>
  <c r="AH149" i="5"/>
  <c r="I149" i="5"/>
  <c r="H149" i="5"/>
  <c r="M149" i="5"/>
  <c r="I148" i="5"/>
  <c r="H148" i="5"/>
  <c r="M148" i="5"/>
  <c r="AS147" i="5"/>
  <c r="AT147" i="5"/>
  <c r="AO147" i="5"/>
  <c r="AP147" i="5"/>
  <c r="AK147" i="5"/>
  <c r="AJ147" i="5"/>
  <c r="AI147" i="5"/>
  <c r="AH147" i="5"/>
  <c r="K147" i="5"/>
  <c r="K154" i="5"/>
  <c r="J147" i="5"/>
  <c r="J154" i="5"/>
  <c r="I146" i="5"/>
  <c r="H146" i="5"/>
  <c r="AF145" i="5"/>
  <c r="AF143" i="5"/>
  <c r="AE143" i="5"/>
  <c r="AG143" i="5"/>
  <c r="I143" i="5"/>
  <c r="H143" i="5"/>
  <c r="M143" i="5"/>
  <c r="AF142" i="5"/>
  <c r="I142" i="5"/>
  <c r="H142" i="5"/>
  <c r="M142" i="5"/>
  <c r="AF141" i="5"/>
  <c r="AE141" i="5"/>
  <c r="AG141" i="5"/>
  <c r="I141" i="5"/>
  <c r="H141" i="5"/>
  <c r="M141" i="5"/>
  <c r="I140" i="5"/>
  <c r="H140" i="5"/>
  <c r="M140" i="5"/>
  <c r="I139" i="5"/>
  <c r="H139" i="5"/>
  <c r="M139" i="5"/>
  <c r="L138" i="5"/>
  <c r="L144" i="5"/>
  <c r="K138" i="5"/>
  <c r="K144" i="5"/>
  <c r="J138" i="5"/>
  <c r="J144" i="5"/>
  <c r="G138" i="5"/>
  <c r="G144" i="5"/>
  <c r="I137" i="5"/>
  <c r="H137" i="5"/>
  <c r="M137" i="5"/>
  <c r="AF133" i="5"/>
  <c r="AF132" i="5"/>
  <c r="AE132" i="5"/>
  <c r="AG132" i="5"/>
  <c r="Q128" i="5"/>
  <c r="Q129" i="5"/>
  <c r="P128" i="5"/>
  <c r="O128" i="5"/>
  <c r="N128" i="5"/>
  <c r="L128" i="5"/>
  <c r="K128" i="5"/>
  <c r="J128" i="5"/>
  <c r="I128" i="5"/>
  <c r="G128" i="5"/>
  <c r="H127" i="5"/>
  <c r="M127" i="5"/>
  <c r="H126" i="5"/>
  <c r="M126" i="5"/>
  <c r="M128" i="5"/>
  <c r="H124" i="5"/>
  <c r="H128" i="5"/>
  <c r="Q121" i="5"/>
  <c r="P120" i="5"/>
  <c r="O120" i="5"/>
  <c r="N120" i="5"/>
  <c r="L120" i="5"/>
  <c r="J120" i="5"/>
  <c r="I120" i="5"/>
  <c r="H119" i="5"/>
  <c r="M119" i="5"/>
  <c r="H118" i="5"/>
  <c r="H117" i="5"/>
  <c r="M116" i="5"/>
  <c r="M120" i="5"/>
  <c r="G116" i="5"/>
  <c r="G120" i="5"/>
  <c r="K109" i="5"/>
  <c r="P108" i="5"/>
  <c r="O108" i="5"/>
  <c r="O121" i="5"/>
  <c r="N108" i="5"/>
  <c r="L108" i="5"/>
  <c r="L129" i="5"/>
  <c r="K108" i="5"/>
  <c r="J108" i="5"/>
  <c r="J129" i="5"/>
  <c r="I108" i="5"/>
  <c r="G108" i="5"/>
  <c r="G111" i="5"/>
  <c r="H105" i="5"/>
  <c r="M105" i="5"/>
  <c r="H103" i="5"/>
  <c r="M103" i="5"/>
  <c r="H102" i="5"/>
  <c r="M102" i="5"/>
  <c r="H101" i="5"/>
  <c r="H100" i="5"/>
  <c r="M100" i="5"/>
  <c r="H99" i="5"/>
  <c r="M99" i="5"/>
  <c r="H98" i="5"/>
  <c r="H97" i="5"/>
  <c r="M97" i="5"/>
  <c r="H96" i="5"/>
  <c r="M96" i="5"/>
  <c r="H95" i="5"/>
  <c r="M95" i="5"/>
  <c r="M108" i="5"/>
  <c r="H94" i="5"/>
  <c r="H93" i="5"/>
  <c r="H108" i="5"/>
  <c r="P88" i="5"/>
  <c r="O88" i="5"/>
  <c r="N88" i="5"/>
  <c r="I87" i="5"/>
  <c r="H87" i="5"/>
  <c r="M87" i="5"/>
  <c r="I86" i="5"/>
  <c r="H86" i="5"/>
  <c r="M86" i="5"/>
  <c r="I84" i="5"/>
  <c r="H84" i="5"/>
  <c r="M84" i="5"/>
  <c r="I83" i="5"/>
  <c r="H83" i="5"/>
  <c r="M83" i="5"/>
  <c r="I81" i="5"/>
  <c r="H81" i="5"/>
  <c r="M81" i="5"/>
  <c r="I80" i="5"/>
  <c r="H80" i="5"/>
  <c r="M80" i="5"/>
  <c r="I79" i="5"/>
  <c r="H79" i="5"/>
  <c r="M79" i="5"/>
  <c r="I78" i="5"/>
  <c r="I77" i="5"/>
  <c r="H78" i="5"/>
  <c r="M78" i="5"/>
  <c r="M77" i="5"/>
  <c r="L77" i="5"/>
  <c r="L88" i="5"/>
  <c r="K77" i="5"/>
  <c r="K88" i="5"/>
  <c r="J77" i="5"/>
  <c r="J88" i="5"/>
  <c r="G77" i="5"/>
  <c r="G88" i="5"/>
  <c r="I76" i="5"/>
  <c r="H76" i="5"/>
  <c r="P74" i="5"/>
  <c r="O74" i="5"/>
  <c r="N74" i="5"/>
  <c r="I73" i="5"/>
  <c r="H73" i="5"/>
  <c r="M73" i="5"/>
  <c r="I72" i="5"/>
  <c r="H72" i="5"/>
  <c r="M72" i="5"/>
  <c r="I70" i="5"/>
  <c r="H70" i="5"/>
  <c r="M70" i="5"/>
  <c r="I69" i="5"/>
  <c r="H69" i="5"/>
  <c r="M69" i="5"/>
  <c r="I67" i="5"/>
  <c r="H67" i="5"/>
  <c r="M67" i="5"/>
  <c r="I66" i="5"/>
  <c r="H66" i="5"/>
  <c r="M66" i="5"/>
  <c r="I65" i="5"/>
  <c r="H65" i="5"/>
  <c r="M65" i="5"/>
  <c r="I64" i="5"/>
  <c r="H64" i="5"/>
  <c r="M64" i="5"/>
  <c r="I63" i="5"/>
  <c r="H63" i="5"/>
  <c r="H62" i="5"/>
  <c r="H74" i="5"/>
  <c r="L62" i="5"/>
  <c r="L74" i="5"/>
  <c r="K62" i="5"/>
  <c r="K74" i="5"/>
  <c r="J62" i="5"/>
  <c r="J74" i="5"/>
  <c r="I62" i="5"/>
  <c r="I74" i="5"/>
  <c r="I191" i="5"/>
  <c r="G62" i="5"/>
  <c r="G74" i="5"/>
  <c r="P60" i="5"/>
  <c r="O60" i="5"/>
  <c r="N60" i="5"/>
  <c r="I59" i="5"/>
  <c r="H59" i="5"/>
  <c r="M59" i="5"/>
  <c r="I58" i="5"/>
  <c r="I57" i="5"/>
  <c r="H58" i="5"/>
  <c r="M58" i="5"/>
  <c r="M57" i="5"/>
  <c r="L57" i="5"/>
  <c r="L60" i="5"/>
  <c r="K57" i="5"/>
  <c r="J57" i="5"/>
  <c r="G57" i="5"/>
  <c r="I56" i="5"/>
  <c r="H56" i="5"/>
  <c r="M56" i="5"/>
  <c r="I55" i="5"/>
  <c r="H55" i="5"/>
  <c r="M55" i="5"/>
  <c r="I54" i="5"/>
  <c r="I53" i="5"/>
  <c r="H54" i="5"/>
  <c r="H53" i="5"/>
  <c r="K53" i="5"/>
  <c r="J53" i="5"/>
  <c r="G53" i="5"/>
  <c r="I52" i="5"/>
  <c r="H52" i="5"/>
  <c r="M52" i="5"/>
  <c r="I51" i="5"/>
  <c r="I50" i="5"/>
  <c r="I49" i="5"/>
  <c r="I60" i="5"/>
  <c r="H51" i="5"/>
  <c r="M51" i="5"/>
  <c r="K50" i="5"/>
  <c r="K49" i="5"/>
  <c r="K60" i="5"/>
  <c r="J50" i="5"/>
  <c r="G50" i="5"/>
  <c r="G49" i="5"/>
  <c r="G60" i="5"/>
  <c r="Q45" i="5"/>
  <c r="P45" i="5"/>
  <c r="O45" i="5"/>
  <c r="N45" i="5"/>
  <c r="M45" i="5"/>
  <c r="L45" i="5"/>
  <c r="K45" i="5"/>
  <c r="J45" i="5"/>
  <c r="I45" i="5"/>
  <c r="G45" i="5"/>
  <c r="H44" i="5"/>
  <c r="H45" i="5"/>
  <c r="Q42" i="5"/>
  <c r="P42" i="5"/>
  <c r="O42" i="5"/>
  <c r="N42" i="5"/>
  <c r="M42" i="5"/>
  <c r="L42" i="5"/>
  <c r="K42" i="5"/>
  <c r="J42" i="5"/>
  <c r="I42" i="5"/>
  <c r="G42" i="5"/>
  <c r="H41" i="5"/>
  <c r="H40" i="5"/>
  <c r="H42" i="5"/>
  <c r="P38" i="5"/>
  <c r="N38" i="5"/>
  <c r="L38" i="5"/>
  <c r="K38" i="5"/>
  <c r="K202" i="5"/>
  <c r="J38" i="5"/>
  <c r="G38" i="5"/>
  <c r="I37" i="5"/>
  <c r="H37" i="5"/>
  <c r="M37" i="5"/>
  <c r="I36" i="5"/>
  <c r="I38" i="5"/>
  <c r="H36" i="5"/>
  <c r="P30" i="5"/>
  <c r="O30" i="5"/>
  <c r="N30" i="5"/>
  <c r="I29" i="5"/>
  <c r="H29" i="5"/>
  <c r="M29" i="5"/>
  <c r="I28" i="5"/>
  <c r="I27" i="5"/>
  <c r="I30" i="5"/>
  <c r="H28" i="5"/>
  <c r="M28" i="5"/>
  <c r="L27" i="5"/>
  <c r="L30" i="5"/>
  <c r="J27" i="5"/>
  <c r="J30" i="5"/>
  <c r="G27" i="5"/>
  <c r="G30" i="5"/>
  <c r="H26" i="5"/>
  <c r="M26" i="5"/>
  <c r="I23" i="5"/>
  <c r="P22" i="5"/>
  <c r="P32" i="5"/>
  <c r="O22" i="5"/>
  <c r="O32" i="5"/>
  <c r="N22" i="5"/>
  <c r="N32" i="5"/>
  <c r="N202" i="5"/>
  <c r="L22" i="5"/>
  <c r="J22" i="5"/>
  <c r="J32" i="5"/>
  <c r="G22" i="5"/>
  <c r="I21" i="5"/>
  <c r="H21" i="5"/>
  <c r="M21" i="5"/>
  <c r="I20" i="5"/>
  <c r="H20" i="5"/>
  <c r="M20" i="5"/>
  <c r="I19" i="5"/>
  <c r="I22" i="5"/>
  <c r="I32" i="5"/>
  <c r="H19" i="5"/>
  <c r="M19" i="5"/>
  <c r="M22" i="5"/>
  <c r="P17" i="5"/>
  <c r="P31" i="5"/>
  <c r="O17" i="5"/>
  <c r="O222" i="5"/>
  <c r="N17" i="5"/>
  <c r="I16" i="5"/>
  <c r="H16" i="5"/>
  <c r="M16" i="5"/>
  <c r="I15" i="5"/>
  <c r="H15" i="5"/>
  <c r="M15" i="5"/>
  <c r="I14" i="5"/>
  <c r="I13" i="5"/>
  <c r="I17" i="5"/>
  <c r="H14" i="5"/>
  <c r="M14" i="5"/>
  <c r="L13" i="5"/>
  <c r="L17" i="5"/>
  <c r="G13" i="5"/>
  <c r="G17" i="5"/>
  <c r="G31" i="5"/>
  <c r="G80" i="4"/>
  <c r="H79" i="4"/>
  <c r="H80" i="4" s="1"/>
  <c r="I54" i="4"/>
  <c r="H54" i="4"/>
  <c r="I53" i="4"/>
  <c r="I52" i="4" s="1"/>
  <c r="I55" i="4" s="1"/>
  <c r="H53" i="4"/>
  <c r="L52" i="4"/>
  <c r="L55" i="4" s="1"/>
  <c r="K52" i="4"/>
  <c r="K55" i="4" s="1"/>
  <c r="J52" i="4"/>
  <c r="J55" i="4" s="1"/>
  <c r="G52" i="4"/>
  <c r="G55" i="4" s="1"/>
  <c r="I47" i="4"/>
  <c r="I46" i="4"/>
  <c r="L45" i="4"/>
  <c r="L49" i="4" s="1"/>
  <c r="K45" i="4"/>
  <c r="K49" i="4" s="1"/>
  <c r="J45" i="4"/>
  <c r="J49" i="4" s="1"/>
  <c r="G45" i="4"/>
  <c r="G49" i="4" s="1"/>
  <c r="I40" i="4"/>
  <c r="H40" i="4"/>
  <c r="I39" i="4"/>
  <c r="H39" i="4"/>
  <c r="K43" i="4"/>
  <c r="J43" i="4"/>
  <c r="I37" i="4"/>
  <c r="H37" i="4"/>
  <c r="I31" i="4"/>
  <c r="P34" i="4"/>
  <c r="P85" i="4" s="1"/>
  <c r="I29" i="4"/>
  <c r="H29" i="4"/>
  <c r="I28" i="4"/>
  <c r="H28" i="4"/>
  <c r="I27" i="4"/>
  <c r="H27" i="4"/>
  <c r="I22" i="4"/>
  <c r="H22" i="4"/>
  <c r="I21" i="4"/>
  <c r="H21" i="4"/>
  <c r="I20" i="4"/>
  <c r="H20" i="4"/>
  <c r="H19" i="4" s="1"/>
  <c r="H24" i="4" s="1"/>
  <c r="Q186" i="3"/>
  <c r="N186" i="3"/>
  <c r="Q175" i="3"/>
  <c r="N175" i="3"/>
  <c r="N22" i="3"/>
  <c r="P17" i="3"/>
  <c r="H69" i="3"/>
  <c r="H65" i="3"/>
  <c r="H62" i="3"/>
  <c r="H36" i="3"/>
  <c r="N30" i="3"/>
  <c r="I16" i="3"/>
  <c r="H158" i="3"/>
  <c r="P81" i="3"/>
  <c r="O81" i="3"/>
  <c r="N81" i="3"/>
  <c r="I80" i="3"/>
  <c r="H80" i="3"/>
  <c r="M80" i="3"/>
  <c r="I79" i="3"/>
  <c r="H79" i="3"/>
  <c r="M79" i="3"/>
  <c r="I77" i="3"/>
  <c r="H77" i="3"/>
  <c r="M77" i="3"/>
  <c r="I76" i="3"/>
  <c r="H76" i="3"/>
  <c r="M76" i="3"/>
  <c r="I74" i="3"/>
  <c r="H74" i="3"/>
  <c r="M74" i="3"/>
  <c r="I73" i="3"/>
  <c r="H73" i="3"/>
  <c r="M73" i="3"/>
  <c r="I72" i="3"/>
  <c r="H72" i="3"/>
  <c r="M72" i="3"/>
  <c r="I71" i="3"/>
  <c r="I70" i="3"/>
  <c r="H71" i="3"/>
  <c r="L70" i="3"/>
  <c r="L81" i="3"/>
  <c r="K70" i="3"/>
  <c r="K81" i="3"/>
  <c r="J70" i="3"/>
  <c r="J81" i="3"/>
  <c r="G70" i="3"/>
  <c r="G81" i="3"/>
  <c r="I69" i="3"/>
  <c r="N67" i="3"/>
  <c r="P67" i="3"/>
  <c r="H58" i="3"/>
  <c r="O67" i="3"/>
  <c r="I63" i="3"/>
  <c r="H63" i="3"/>
  <c r="M63" i="3"/>
  <c r="I62" i="3"/>
  <c r="M62" i="3"/>
  <c r="I66" i="3"/>
  <c r="H66" i="3"/>
  <c r="M66" i="3"/>
  <c r="I65" i="3"/>
  <c r="M65" i="3"/>
  <c r="G55" i="3"/>
  <c r="G67" i="3"/>
  <c r="I60" i="3"/>
  <c r="H60" i="3"/>
  <c r="M60" i="3"/>
  <c r="I59" i="3"/>
  <c r="H59" i="3"/>
  <c r="M59" i="3"/>
  <c r="I57" i="3"/>
  <c r="H57" i="3"/>
  <c r="M57" i="3"/>
  <c r="I56" i="3"/>
  <c r="I55" i="3"/>
  <c r="H56" i="3"/>
  <c r="M56" i="3"/>
  <c r="L55" i="3"/>
  <c r="L67" i="3"/>
  <c r="K55" i="3"/>
  <c r="K67" i="3"/>
  <c r="J55" i="3"/>
  <c r="J67" i="3"/>
  <c r="I58" i="3"/>
  <c r="I67" i="3"/>
  <c r="M58" i="3"/>
  <c r="P53" i="3"/>
  <c r="O53" i="3"/>
  <c r="N53" i="3"/>
  <c r="I52" i="3"/>
  <c r="H52" i="3"/>
  <c r="M52" i="3"/>
  <c r="I51" i="3"/>
  <c r="H51" i="3"/>
  <c r="M51" i="3"/>
  <c r="L50" i="3"/>
  <c r="L53" i="3"/>
  <c r="K50" i="3"/>
  <c r="J50" i="3"/>
  <c r="I50" i="3"/>
  <c r="G50" i="3"/>
  <c r="I49" i="3"/>
  <c r="H49" i="3"/>
  <c r="M49" i="3"/>
  <c r="I48" i="3"/>
  <c r="H48" i="3"/>
  <c r="M48" i="3"/>
  <c r="I47" i="3"/>
  <c r="I46" i="3"/>
  <c r="H47" i="3"/>
  <c r="K46" i="3"/>
  <c r="J46" i="3"/>
  <c r="G46" i="3"/>
  <c r="I45" i="3"/>
  <c r="H45" i="3"/>
  <c r="M45" i="3"/>
  <c r="I44" i="3"/>
  <c r="H44" i="3"/>
  <c r="K43" i="3"/>
  <c r="K42" i="3"/>
  <c r="K53" i="3"/>
  <c r="J43" i="3"/>
  <c r="J42" i="3"/>
  <c r="J53" i="3"/>
  <c r="J167" i="3"/>
  <c r="I43" i="3"/>
  <c r="I42" i="3"/>
  <c r="I53" i="3"/>
  <c r="G43" i="3"/>
  <c r="G42" i="3"/>
  <c r="G53" i="3"/>
  <c r="P38" i="3"/>
  <c r="N38" i="3"/>
  <c r="J38" i="3"/>
  <c r="K38" i="3"/>
  <c r="L38" i="3"/>
  <c r="G38" i="3"/>
  <c r="I37" i="3"/>
  <c r="H37" i="3"/>
  <c r="M37" i="3"/>
  <c r="I36" i="3"/>
  <c r="I38" i="3"/>
  <c r="M36" i="3"/>
  <c r="M38" i="3"/>
  <c r="I26" i="3"/>
  <c r="J22" i="3"/>
  <c r="L22" i="3"/>
  <c r="G22" i="3"/>
  <c r="I21" i="3"/>
  <c r="I20" i="3"/>
  <c r="I19" i="3"/>
  <c r="I22" i="3"/>
  <c r="L13" i="3"/>
  <c r="L17" i="3"/>
  <c r="G13" i="3"/>
  <c r="I15" i="3"/>
  <c r="I14" i="3"/>
  <c r="I13" i="3"/>
  <c r="I17" i="3"/>
  <c r="H160" i="3"/>
  <c r="Q204" i="3"/>
  <c r="H196" i="3"/>
  <c r="H159" i="3"/>
  <c r="H161" i="3"/>
  <c r="K133" i="3"/>
  <c r="L133" i="3"/>
  <c r="J133" i="3"/>
  <c r="G144" i="3"/>
  <c r="J150" i="3"/>
  <c r="K150" i="3"/>
  <c r="G133" i="3"/>
  <c r="I134" i="3"/>
  <c r="H134" i="3"/>
  <c r="I135" i="3"/>
  <c r="H135" i="3"/>
  <c r="M135" i="3"/>
  <c r="H155" i="3"/>
  <c r="M155" i="3"/>
  <c r="AO154" i="3"/>
  <c r="AK154" i="3"/>
  <c r="AJ154" i="3"/>
  <c r="AI154" i="3"/>
  <c r="AH154" i="3"/>
  <c r="I154" i="3"/>
  <c r="H154" i="3"/>
  <c r="AS154" i="3"/>
  <c r="L153" i="3"/>
  <c r="L150" i="3"/>
  <c r="I153" i="3"/>
  <c r="G153" i="3"/>
  <c r="G150" i="3"/>
  <c r="H153" i="3"/>
  <c r="M153" i="3"/>
  <c r="I152" i="3"/>
  <c r="H152" i="3"/>
  <c r="M152" i="3"/>
  <c r="I151" i="3"/>
  <c r="AE151" i="3"/>
  <c r="AG151" i="3"/>
  <c r="H151" i="3"/>
  <c r="I149" i="3"/>
  <c r="AE149" i="3"/>
  <c r="AG149" i="3"/>
  <c r="H149" i="3"/>
  <c r="M149" i="3"/>
  <c r="I148" i="3"/>
  <c r="AE148" i="3"/>
  <c r="AG148" i="3"/>
  <c r="H148" i="3"/>
  <c r="L147" i="3"/>
  <c r="K147" i="3"/>
  <c r="J147" i="3"/>
  <c r="I147" i="3"/>
  <c r="G147" i="3"/>
  <c r="I146" i="3"/>
  <c r="AE145" i="3"/>
  <c r="AG145" i="3"/>
  <c r="H146" i="3"/>
  <c r="AF145" i="3"/>
  <c r="I145" i="3"/>
  <c r="H145" i="3"/>
  <c r="L144" i="3"/>
  <c r="L156" i="3"/>
  <c r="K144" i="3"/>
  <c r="K156" i="3"/>
  <c r="J144" i="3"/>
  <c r="J156" i="3"/>
  <c r="H141" i="3"/>
  <c r="M141" i="3"/>
  <c r="I140" i="3"/>
  <c r="H140" i="3"/>
  <c r="M140" i="3"/>
  <c r="L139" i="3"/>
  <c r="I139" i="3"/>
  <c r="G139" i="3"/>
  <c r="H139" i="3"/>
  <c r="M139" i="3"/>
  <c r="I138" i="3"/>
  <c r="H138" i="3"/>
  <c r="I137" i="3"/>
  <c r="H137" i="3"/>
  <c r="M137" i="3"/>
  <c r="L136" i="3"/>
  <c r="L142" i="3"/>
  <c r="K136" i="3"/>
  <c r="J136" i="3"/>
  <c r="G136" i="3"/>
  <c r="H136" i="3"/>
  <c r="H133" i="3"/>
  <c r="AO131" i="3"/>
  <c r="AP131" i="3"/>
  <c r="AK131" i="3"/>
  <c r="AJ131" i="3"/>
  <c r="AI131" i="3"/>
  <c r="AH131" i="3"/>
  <c r="H130" i="3"/>
  <c r="AO129" i="3"/>
  <c r="AP129" i="3"/>
  <c r="AK129" i="3"/>
  <c r="AJ129" i="3"/>
  <c r="AI129" i="3"/>
  <c r="AH129" i="3"/>
  <c r="I129" i="3"/>
  <c r="H129" i="3"/>
  <c r="AS129" i="3"/>
  <c r="L128" i="3"/>
  <c r="I128" i="3"/>
  <c r="G128" i="3"/>
  <c r="H128" i="3"/>
  <c r="I127" i="3"/>
  <c r="H127" i="3"/>
  <c r="I126" i="3"/>
  <c r="H126" i="3"/>
  <c r="M126" i="3"/>
  <c r="I125" i="3"/>
  <c r="H125" i="3"/>
  <c r="M125" i="3"/>
  <c r="L124" i="3"/>
  <c r="L131" i="3"/>
  <c r="K124" i="3"/>
  <c r="K131" i="3"/>
  <c r="J124" i="3"/>
  <c r="J131" i="3"/>
  <c r="G124" i="3"/>
  <c r="I123" i="3"/>
  <c r="AE123" i="3"/>
  <c r="AG123" i="3"/>
  <c r="H123" i="3"/>
  <c r="I120" i="3"/>
  <c r="H120" i="3"/>
  <c r="I119" i="3"/>
  <c r="H119" i="3"/>
  <c r="M119" i="3"/>
  <c r="M121" i="3"/>
  <c r="I118" i="3"/>
  <c r="H118" i="3"/>
  <c r="I117" i="3"/>
  <c r="H117" i="3"/>
  <c r="M117" i="3"/>
  <c r="I116" i="3"/>
  <c r="H116" i="3"/>
  <c r="L115" i="3"/>
  <c r="L121" i="3"/>
  <c r="K115" i="3"/>
  <c r="K121" i="3"/>
  <c r="J115" i="3"/>
  <c r="J121" i="3"/>
  <c r="I115" i="3"/>
  <c r="G115" i="3"/>
  <c r="G121" i="3"/>
  <c r="I114" i="3"/>
  <c r="AE114" i="3"/>
  <c r="AG114" i="3"/>
  <c r="H114" i="3"/>
  <c r="H90" i="3"/>
  <c r="M90" i="3"/>
  <c r="I85" i="3"/>
  <c r="H85" i="3"/>
  <c r="M85" i="3"/>
  <c r="H89" i="3"/>
  <c r="M89" i="3"/>
  <c r="H94" i="3"/>
  <c r="O95" i="3"/>
  <c r="P95" i="3"/>
  <c r="Q95" i="3"/>
  <c r="N95" i="3"/>
  <c r="I86" i="3"/>
  <c r="I95" i="3"/>
  <c r="J86" i="3"/>
  <c r="K86" i="3"/>
  <c r="K95" i="3"/>
  <c r="L86" i="3"/>
  <c r="L95" i="3"/>
  <c r="G86" i="3"/>
  <c r="J95" i="3"/>
  <c r="Q110" i="3"/>
  <c r="P110" i="3"/>
  <c r="O110" i="3"/>
  <c r="N110" i="3"/>
  <c r="L110" i="3"/>
  <c r="K110" i="3"/>
  <c r="J110" i="3"/>
  <c r="G110" i="3"/>
  <c r="I109" i="3"/>
  <c r="I110" i="3"/>
  <c r="H109" i="3"/>
  <c r="H108" i="3"/>
  <c r="M108" i="3"/>
  <c r="H106" i="3"/>
  <c r="Q103" i="3"/>
  <c r="Q111" i="3"/>
  <c r="P103" i="3"/>
  <c r="O103" i="3"/>
  <c r="O111" i="3"/>
  <c r="N103" i="3"/>
  <c r="L103" i="3"/>
  <c r="L111" i="3"/>
  <c r="K103" i="3"/>
  <c r="K111" i="3"/>
  <c r="J103" i="3"/>
  <c r="J111" i="3"/>
  <c r="I103" i="3"/>
  <c r="I111" i="3"/>
  <c r="H102" i="3"/>
  <c r="M102" i="3"/>
  <c r="H101" i="3"/>
  <c r="H100" i="3"/>
  <c r="M99" i="3"/>
  <c r="G99" i="3"/>
  <c r="G103" i="3"/>
  <c r="M94" i="3"/>
  <c r="H93" i="3"/>
  <c r="M93" i="3"/>
  <c r="M92" i="3"/>
  <c r="G92" i="3"/>
  <c r="M91" i="3"/>
  <c r="H88" i="3"/>
  <c r="H86" i="3"/>
  <c r="M87" i="3"/>
  <c r="M86" i="3"/>
  <c r="M95" i="3"/>
  <c r="H84" i="3"/>
  <c r="G164" i="3"/>
  <c r="G161" i="3"/>
  <c r="I29" i="3"/>
  <c r="I28" i="3"/>
  <c r="I27" i="3"/>
  <c r="P30" i="3"/>
  <c r="O30" i="3"/>
  <c r="H26" i="3"/>
  <c r="I23" i="3"/>
  <c r="P22" i="3"/>
  <c r="P32" i="3"/>
  <c r="P179" i="3"/>
  <c r="O22" i="3"/>
  <c r="O32" i="3"/>
  <c r="N32" i="3"/>
  <c r="N179" i="3"/>
  <c r="H21" i="3"/>
  <c r="M21" i="3"/>
  <c r="M22" i="3"/>
  <c r="H20" i="3"/>
  <c r="M20" i="3"/>
  <c r="H19" i="3"/>
  <c r="H22" i="3"/>
  <c r="P31" i="3"/>
  <c r="P178" i="3"/>
  <c r="P197" i="3"/>
  <c r="O17" i="3"/>
  <c r="N17" i="3"/>
  <c r="N31" i="3"/>
  <c r="N198" i="3"/>
  <c r="H16" i="3"/>
  <c r="M16" i="3"/>
  <c r="H15" i="3"/>
  <c r="M15" i="3"/>
  <c r="H14" i="3"/>
  <c r="G17" i="3"/>
  <c r="H29" i="3"/>
  <c r="M29" i="3"/>
  <c r="H28" i="3"/>
  <c r="H27" i="3"/>
  <c r="L27" i="3"/>
  <c r="L30" i="3"/>
  <c r="J27" i="3"/>
  <c r="J30" i="3"/>
  <c r="J199" i="3"/>
  <c r="G27" i="3"/>
  <c r="G30" i="3"/>
  <c r="H163" i="3"/>
  <c r="H164" i="3"/>
  <c r="M19" i="3"/>
  <c r="N111" i="3"/>
  <c r="M109" i="3"/>
  <c r="M110" i="3"/>
  <c r="M14" i="3"/>
  <c r="M134" i="3"/>
  <c r="AF127" i="3"/>
  <c r="H115" i="3"/>
  <c r="M120" i="3"/>
  <c r="M127" i="3"/>
  <c r="M138" i="3"/>
  <c r="N197" i="3"/>
  <c r="N199" i="3"/>
  <c r="P199" i="3"/>
  <c r="P198" i="3"/>
  <c r="M116" i="3"/>
  <c r="M118" i="3"/>
  <c r="AF123" i="3"/>
  <c r="M114" i="3"/>
  <c r="AF148" i="3"/>
  <c r="M123" i="3"/>
  <c r="AE125" i="3"/>
  <c r="AG125" i="3"/>
  <c r="M129" i="3"/>
  <c r="AN129" i="3"/>
  <c r="AQ129" i="3"/>
  <c r="AR129" i="3"/>
  <c r="AU129" i="3"/>
  <c r="AW129" i="3"/>
  <c r="AQ131" i="3"/>
  <c r="AR131" i="3"/>
  <c r="AU131" i="3"/>
  <c r="AW131" i="3"/>
  <c r="M151" i="3"/>
  <c r="M148" i="3"/>
  <c r="AF151" i="3"/>
  <c r="AF149" i="3"/>
  <c r="AF125" i="3"/>
  <c r="AF124" i="3"/>
  <c r="AF114" i="3"/>
  <c r="AF115" i="3"/>
  <c r="I150" i="3"/>
  <c r="AE150" i="3"/>
  <c r="AG150" i="3"/>
  <c r="AF150" i="3"/>
  <c r="AF147" i="3"/>
  <c r="O197" i="3"/>
  <c r="P168" i="3"/>
  <c r="P167" i="3"/>
  <c r="N168" i="3"/>
  <c r="H45" i="4"/>
  <c r="H49" i="4" s="1"/>
  <c r="H150" i="3"/>
  <c r="M150" i="3"/>
  <c r="J31" i="3"/>
  <c r="J197" i="3"/>
  <c r="M28" i="3"/>
  <c r="M27" i="3"/>
  <c r="H70" i="3"/>
  <c r="H81" i="3"/>
  <c r="C44" i="6"/>
  <c r="H32" i="6"/>
  <c r="F32" i="6"/>
  <c r="D32" i="6"/>
  <c r="I33" i="6"/>
  <c r="G33" i="6"/>
  <c r="E32" i="6"/>
  <c r="F21" i="6"/>
  <c r="D21" i="6"/>
  <c r="I213" i="5"/>
  <c r="N191" i="5"/>
  <c r="J220" i="5"/>
  <c r="O191" i="5"/>
  <c r="M170" i="5"/>
  <c r="H22" i="5"/>
  <c r="M54" i="5"/>
  <c r="M53" i="5"/>
  <c r="H13" i="5"/>
  <c r="H17" i="5"/>
  <c r="O31" i="5"/>
  <c r="H38" i="5"/>
  <c r="H50" i="5"/>
  <c r="H49" i="5"/>
  <c r="M93" i="5"/>
  <c r="K110" i="5"/>
  <c r="O111" i="5"/>
  <c r="G113" i="5"/>
  <c r="O113" i="5"/>
  <c r="J121" i="5"/>
  <c r="L121" i="5"/>
  <c r="I138" i="5"/>
  <c r="AQ149" i="5"/>
  <c r="AR149" i="5"/>
  <c r="G165" i="5"/>
  <c r="AP172" i="5"/>
  <c r="K190" i="5"/>
  <c r="K191" i="5"/>
  <c r="K201" i="5"/>
  <c r="N220" i="5"/>
  <c r="J111" i="5"/>
  <c r="L111" i="5"/>
  <c r="N111" i="5"/>
  <c r="J113" i="5"/>
  <c r="L113" i="5"/>
  <c r="N113" i="5"/>
  <c r="M146" i="5"/>
  <c r="AT149" i="5"/>
  <c r="I156" i="5"/>
  <c r="M156" i="5"/>
  <c r="L159" i="5"/>
  <c r="L173" i="5"/>
  <c r="K220" i="5"/>
  <c r="O220" i="5"/>
  <c r="O221" i="5"/>
  <c r="O212" i="5"/>
  <c r="O213" i="5"/>
  <c r="O190" i="5"/>
  <c r="O109" i="5"/>
  <c r="O110" i="5"/>
  <c r="M97" i="7"/>
  <c r="M46" i="7"/>
  <c r="M63" i="7"/>
  <c r="I201" i="7"/>
  <c r="M98" i="7"/>
  <c r="I149" i="7"/>
  <c r="AE144" i="7"/>
  <c r="AG144" i="7"/>
  <c r="G204" i="7"/>
  <c r="H204" i="7"/>
  <c r="M14" i="7"/>
  <c r="M15" i="7"/>
  <c r="M16" i="7"/>
  <c r="O243" i="7"/>
  <c r="O244" i="7"/>
  <c r="M66" i="7"/>
  <c r="M67" i="7"/>
  <c r="M104" i="7"/>
  <c r="L132" i="7"/>
  <c r="J132" i="7"/>
  <c r="M164" i="7"/>
  <c r="M191" i="7"/>
  <c r="M192" i="7"/>
  <c r="AP203" i="7"/>
  <c r="I13" i="7"/>
  <c r="H48" i="7"/>
  <c r="H68" i="7"/>
  <c r="I73" i="7"/>
  <c r="I85" i="7"/>
  <c r="M87" i="7"/>
  <c r="P132" i="7"/>
  <c r="K196" i="7"/>
  <c r="M205" i="7"/>
  <c r="I204" i="7"/>
  <c r="AE199" i="7"/>
  <c r="AG199" i="7"/>
  <c r="N221" i="7"/>
  <c r="N120" i="7"/>
  <c r="N243" i="7"/>
  <c r="N244" i="7"/>
  <c r="P232" i="7"/>
  <c r="P221" i="7"/>
  <c r="P120" i="7"/>
  <c r="P243" i="7"/>
  <c r="P244" i="7"/>
  <c r="I244" i="7"/>
  <c r="J233" i="7"/>
  <c r="J252" i="7"/>
  <c r="N233" i="7"/>
  <c r="P233" i="7"/>
  <c r="P222" i="7"/>
  <c r="AV203" i="7"/>
  <c r="M131" i="7"/>
  <c r="L251" i="7"/>
  <c r="G233" i="7"/>
  <c r="L233" i="7"/>
  <c r="L252" i="7"/>
  <c r="L244" i="7"/>
  <c r="O233" i="7"/>
  <c r="J251" i="7"/>
  <c r="K233" i="7"/>
  <c r="K222" i="7"/>
  <c r="K253" i="7"/>
  <c r="K251" i="7"/>
  <c r="M32" i="7"/>
  <c r="M31" i="7"/>
  <c r="M47" i="7"/>
  <c r="M70" i="7"/>
  <c r="M90" i="7"/>
  <c r="O120" i="7"/>
  <c r="K121" i="7"/>
  <c r="O121" i="7"/>
  <c r="G122" i="7"/>
  <c r="K122" i="7"/>
  <c r="K123" i="7"/>
  <c r="O122" i="7"/>
  <c r="O123" i="7"/>
  <c r="G124" i="7"/>
  <c r="K124" i="7"/>
  <c r="O124" i="7"/>
  <c r="G140" i="7"/>
  <c r="N249" i="7"/>
  <c r="I140" i="7"/>
  <c r="O140" i="7"/>
  <c r="AQ161" i="7"/>
  <c r="AR161" i="7"/>
  <c r="AQ163" i="7"/>
  <c r="AR163" i="7"/>
  <c r="G196" i="7"/>
  <c r="O232" i="7"/>
  <c r="N251" i="7"/>
  <c r="P251" i="7"/>
  <c r="N252" i="7"/>
  <c r="P252" i="7"/>
  <c r="N253" i="7"/>
  <c r="P253" i="7"/>
  <c r="M21" i="7"/>
  <c r="M30" i="7"/>
  <c r="J122" i="7"/>
  <c r="L122" i="7"/>
  <c r="N122" i="7"/>
  <c r="N123" i="7"/>
  <c r="P122" i="7"/>
  <c r="P123" i="7"/>
  <c r="J124" i="7"/>
  <c r="L124" i="7"/>
  <c r="N124" i="7"/>
  <c r="AE143" i="7"/>
  <c r="AG143" i="7"/>
  <c r="H149" i="7"/>
  <c r="M160" i="7"/>
  <c r="AT161" i="7"/>
  <c r="I187" i="7"/>
  <c r="L190" i="7"/>
  <c r="L204" i="7"/>
  <c r="L210" i="7"/>
  <c r="L253" i="7"/>
  <c r="O251" i="7"/>
  <c r="O252" i="7"/>
  <c r="G210" i="7"/>
  <c r="G253" i="7"/>
  <c r="M13" i="7"/>
  <c r="M149" i="7"/>
  <c r="I120" i="7"/>
  <c r="I121" i="7"/>
  <c r="N258" i="7"/>
  <c r="G243" i="7"/>
  <c r="G221" i="7"/>
  <c r="G120" i="7"/>
  <c r="G121" i="7"/>
  <c r="H120" i="7"/>
  <c r="G123" i="7"/>
  <c r="M251" i="7"/>
  <c r="M252" i="7"/>
  <c r="J221" i="7"/>
  <c r="J120" i="7"/>
  <c r="J123" i="7"/>
  <c r="J121" i="7"/>
  <c r="L232" i="7"/>
  <c r="L120" i="7"/>
  <c r="L121" i="7"/>
  <c r="L243" i="7"/>
  <c r="G252" i="7"/>
  <c r="I251" i="7"/>
  <c r="I252" i="7"/>
  <c r="M120" i="7"/>
  <c r="L123" i="7"/>
  <c r="H252" i="7"/>
  <c r="I222" i="7"/>
  <c r="I221" i="7"/>
  <c r="K167" i="3"/>
  <c r="K179" i="3"/>
  <c r="M50" i="3"/>
  <c r="AV154" i="3"/>
  <c r="AT154" i="3"/>
  <c r="N189" i="3"/>
  <c r="M13" i="5"/>
  <c r="M17" i="5"/>
  <c r="K222" i="5"/>
  <c r="K221" i="5"/>
  <c r="N222" i="5"/>
  <c r="P222" i="5"/>
  <c r="H27" i="5"/>
  <c r="H30" i="5"/>
  <c r="H32" i="5"/>
  <c r="H57" i="5"/>
  <c r="M63" i="5"/>
  <c r="M62" i="5"/>
  <c r="M74" i="5"/>
  <c r="G129" i="5"/>
  <c r="I129" i="5"/>
  <c r="K129" i="5"/>
  <c r="O129" i="5"/>
  <c r="H138" i="5"/>
  <c r="AQ147" i="5"/>
  <c r="AR147" i="5"/>
  <c r="H167" i="5"/>
  <c r="AE169" i="5"/>
  <c r="AG169" i="5"/>
  <c r="G173" i="5"/>
  <c r="G179" i="5"/>
  <c r="E21" i="6"/>
  <c r="G20" i="6"/>
  <c r="N32" i="6"/>
  <c r="L32" i="6"/>
  <c r="M33" i="6"/>
  <c r="C45" i="6"/>
  <c r="H44" i="6"/>
  <c r="F44" i="6"/>
  <c r="D44" i="6"/>
  <c r="J45" i="6"/>
  <c r="F45" i="6"/>
  <c r="C21" i="6"/>
  <c r="K33" i="6"/>
  <c r="G45" i="6"/>
  <c r="E45" i="6"/>
  <c r="AE159" i="7"/>
  <c r="AG159" i="7"/>
  <c r="I161" i="7"/>
  <c r="AE153" i="7"/>
  <c r="AG153" i="7"/>
  <c r="H73" i="7"/>
  <c r="H85" i="7"/>
  <c r="H173" i="5"/>
  <c r="G222" i="5"/>
  <c r="M173" i="5"/>
  <c r="H179" i="5"/>
  <c r="G32" i="3"/>
  <c r="G31" i="3"/>
  <c r="AV129" i="3"/>
  <c r="AT129" i="3"/>
  <c r="N167" i="3"/>
  <c r="N178" i="3"/>
  <c r="O188" i="3"/>
  <c r="O190" i="3"/>
  <c r="O189" i="3"/>
  <c r="H38" i="3"/>
  <c r="M55" i="3"/>
  <c r="M67" i="3"/>
  <c r="M27" i="5"/>
  <c r="M30" i="5"/>
  <c r="M32" i="5"/>
  <c r="H165" i="5"/>
  <c r="H46" i="3"/>
  <c r="M207" i="7"/>
  <c r="AV147" i="5"/>
  <c r="M73" i="7"/>
  <c r="M85" i="7"/>
  <c r="C33" i="6"/>
  <c r="H45" i="6"/>
  <c r="J33" i="6"/>
  <c r="I45" i="6"/>
  <c r="M65" i="7"/>
  <c r="M64" i="7"/>
  <c r="G178" i="3"/>
  <c r="G167" i="3"/>
  <c r="G168" i="3"/>
  <c r="G179" i="3"/>
  <c r="H31" i="5"/>
  <c r="M128" i="3"/>
  <c r="G32" i="5"/>
  <c r="M50" i="5"/>
  <c r="M49" i="5"/>
  <c r="M60" i="5"/>
  <c r="M31" i="5"/>
  <c r="O112" i="5"/>
  <c r="L197" i="3"/>
  <c r="AE127" i="3"/>
  <c r="AG127" i="3"/>
  <c r="I124" i="3"/>
  <c r="L199" i="3"/>
  <c r="H50" i="3"/>
  <c r="H55" i="3"/>
  <c r="H67" i="3"/>
  <c r="H77" i="5"/>
  <c r="H88" i="5"/>
  <c r="E20" i="6"/>
  <c r="AS172" i="5"/>
  <c r="M62" i="7"/>
  <c r="M61" i="7"/>
  <c r="M60" i="7"/>
  <c r="AE124" i="3"/>
  <c r="AG124" i="3"/>
  <c r="I131" i="3"/>
  <c r="M109" i="5"/>
  <c r="G213" i="5"/>
  <c r="G191" i="5"/>
  <c r="G202" i="5"/>
  <c r="H109" i="5"/>
  <c r="AV172" i="5"/>
  <c r="AT172" i="5"/>
  <c r="H110" i="5"/>
  <c r="M187" i="7"/>
  <c r="I159" i="5"/>
  <c r="L165" i="5"/>
  <c r="I144" i="5"/>
  <c r="AE133" i="5"/>
  <c r="AG133" i="5"/>
  <c r="AE115" i="3"/>
  <c r="AG115" i="3"/>
  <c r="I121" i="3"/>
  <c r="K197" i="3"/>
  <c r="M130" i="3"/>
  <c r="AN131" i="3"/>
  <c r="AS131" i="3"/>
  <c r="H142" i="3"/>
  <c r="K199" i="3"/>
  <c r="M138" i="5"/>
  <c r="M144" i="5"/>
  <c r="H144" i="5"/>
  <c r="H222" i="5"/>
  <c r="M204" i="7"/>
  <c r="M115" i="3"/>
  <c r="H121" i="3"/>
  <c r="H110" i="3"/>
  <c r="L198" i="3"/>
  <c r="K178" i="3"/>
  <c r="K168" i="3"/>
  <c r="M44" i="3"/>
  <c r="M43" i="3"/>
  <c r="H43" i="3"/>
  <c r="H42" i="3"/>
  <c r="H53" i="3"/>
  <c r="I190" i="7"/>
  <c r="M190" i="7"/>
  <c r="L196" i="7"/>
  <c r="H60" i="5"/>
  <c r="M13" i="3"/>
  <c r="M17" i="3"/>
  <c r="O31" i="3"/>
  <c r="O198" i="3"/>
  <c r="O199" i="3"/>
  <c r="O179" i="3"/>
  <c r="O168" i="3"/>
  <c r="I144" i="3"/>
  <c r="M145" i="3"/>
  <c r="M146" i="3"/>
  <c r="M144" i="3"/>
  <c r="H144" i="3"/>
  <c r="AP154" i="3"/>
  <c r="AQ154" i="3"/>
  <c r="AR154" i="3"/>
  <c r="G142" i="3"/>
  <c r="G198" i="3"/>
  <c r="J142" i="3"/>
  <c r="J198" i="3"/>
  <c r="I133" i="3"/>
  <c r="M133" i="3"/>
  <c r="K142" i="3"/>
  <c r="K198" i="3"/>
  <c r="L32" i="3"/>
  <c r="I30" i="3"/>
  <c r="N31" i="5"/>
  <c r="N221" i="5"/>
  <c r="P201" i="5"/>
  <c r="P109" i="5"/>
  <c r="P110" i="5"/>
  <c r="P212" i="5"/>
  <c r="P213" i="5"/>
  <c r="P190" i="5"/>
  <c r="J221" i="5"/>
  <c r="J213" i="5"/>
  <c r="P202" i="5"/>
  <c r="P191" i="5"/>
  <c r="J222" i="5"/>
  <c r="J31" i="5"/>
  <c r="P220" i="5"/>
  <c r="P221" i="5"/>
  <c r="I88" i="5"/>
  <c r="I202" i="5"/>
  <c r="M76" i="5"/>
  <c r="M88" i="5"/>
  <c r="O202" i="5"/>
  <c r="O201" i="5"/>
  <c r="H113" i="5"/>
  <c r="H129" i="5"/>
  <c r="I121" i="5"/>
  <c r="I113" i="5"/>
  <c r="I111" i="5"/>
  <c r="K121" i="5"/>
  <c r="K111" i="5"/>
  <c r="K112" i="5"/>
  <c r="K212" i="5"/>
  <c r="K113" i="5"/>
  <c r="N129" i="5"/>
  <c r="N121" i="5"/>
  <c r="P129" i="5"/>
  <c r="P121" i="5"/>
  <c r="P113" i="5"/>
  <c r="P111" i="5"/>
  <c r="AE163" i="5"/>
  <c r="AG163" i="5"/>
  <c r="M169" i="5"/>
  <c r="M167" i="5"/>
  <c r="M179" i="5"/>
  <c r="G222" i="7"/>
  <c r="G232" i="7"/>
  <c r="K232" i="7"/>
  <c r="K221" i="7"/>
  <c r="N232" i="7"/>
  <c r="N222" i="7"/>
  <c r="J244" i="7"/>
  <c r="J243" i="7"/>
  <c r="J222" i="7"/>
  <c r="J232" i="7"/>
  <c r="H71" i="7"/>
  <c r="L222" i="7"/>
  <c r="L221" i="7"/>
  <c r="O222" i="7"/>
  <c r="O221" i="7"/>
  <c r="M89" i="7"/>
  <c r="M88" i="7"/>
  <c r="M99" i="7"/>
  <c r="H88" i="7"/>
  <c r="H99" i="7"/>
  <c r="M110" i="7"/>
  <c r="M119" i="7"/>
  <c r="H119" i="7"/>
  <c r="H243" i="7"/>
  <c r="I132" i="7"/>
  <c r="I122" i="7"/>
  <c r="I123" i="7"/>
  <c r="I124" i="7"/>
  <c r="I243" i="7"/>
  <c r="K132" i="7"/>
  <c r="K140" i="7"/>
  <c r="K243" i="7"/>
  <c r="N140" i="7"/>
  <c r="N132" i="7"/>
  <c r="N121" i="7"/>
  <c r="P140" i="7"/>
  <c r="P121" i="7"/>
  <c r="P124" i="7"/>
  <c r="AV163" i="7"/>
  <c r="AT163" i="7"/>
  <c r="H165" i="7"/>
  <c r="M165" i="7"/>
  <c r="G161" i="7"/>
  <c r="H161" i="7"/>
  <c r="M161" i="7"/>
  <c r="AE196" i="7"/>
  <c r="AG196" i="7"/>
  <c r="M201" i="7"/>
  <c r="M48" i="7"/>
  <c r="J178" i="3"/>
  <c r="N190" i="3"/>
  <c r="N188" i="3"/>
  <c r="J189" i="3"/>
  <c r="J32" i="3"/>
  <c r="J190" i="3"/>
  <c r="H13" i="3"/>
  <c r="H17" i="3"/>
  <c r="H30" i="3"/>
  <c r="M26" i="3"/>
  <c r="M30" i="3"/>
  <c r="H95" i="3"/>
  <c r="N195" i="3"/>
  <c r="G95" i="3"/>
  <c r="G111" i="3"/>
  <c r="M103" i="3"/>
  <c r="M111" i="3"/>
  <c r="H103" i="3"/>
  <c r="P111" i="3"/>
  <c r="G131" i="3"/>
  <c r="H124" i="3"/>
  <c r="I136" i="3"/>
  <c r="M136" i="3"/>
  <c r="H147" i="3"/>
  <c r="H156" i="3"/>
  <c r="M147" i="3"/>
  <c r="G156" i="3"/>
  <c r="G199" i="3"/>
  <c r="M154" i="3"/>
  <c r="AN154" i="3"/>
  <c r="AU154" i="3"/>
  <c r="AW154" i="3"/>
  <c r="L31" i="3"/>
  <c r="M47" i="3"/>
  <c r="M46" i="3"/>
  <c r="I81" i="3"/>
  <c r="M69" i="3"/>
  <c r="L31" i="5"/>
  <c r="I31" i="5"/>
  <c r="J49" i="5"/>
  <c r="J60" i="5"/>
  <c r="J191" i="5"/>
  <c r="H151" i="5"/>
  <c r="G147" i="5"/>
  <c r="L179" i="5"/>
  <c r="L222" i="5"/>
  <c r="AU203" i="7"/>
  <c r="AW203" i="7"/>
  <c r="M208" i="7"/>
  <c r="AN203" i="7"/>
  <c r="M71" i="3"/>
  <c r="M70" i="3"/>
  <c r="L32" i="5"/>
  <c r="M36" i="5"/>
  <c r="M38" i="5"/>
  <c r="M190" i="5"/>
  <c r="K213" i="5"/>
  <c r="G121" i="5"/>
  <c r="H120" i="5"/>
  <c r="I151" i="5"/>
  <c r="L147" i="5"/>
  <c r="L154" i="5"/>
  <c r="L220" i="5"/>
  <c r="I167" i="5"/>
  <c r="I179" i="5"/>
  <c r="M199" i="7"/>
  <c r="H198" i="7"/>
  <c r="H210" i="7"/>
  <c r="H253" i="7"/>
  <c r="AE194" i="7"/>
  <c r="AG194" i="7"/>
  <c r="M200" i="7"/>
  <c r="C20" i="6"/>
  <c r="H20" i="6"/>
  <c r="K244" i="7"/>
  <c r="M69" i="7"/>
  <c r="M68" i="7"/>
  <c r="M71" i="7"/>
  <c r="I99" i="7"/>
  <c r="I232" i="7"/>
  <c r="I198" i="7"/>
  <c r="I210" i="7"/>
  <c r="I253" i="7"/>
  <c r="AE145" i="5"/>
  <c r="AG145" i="5"/>
  <c r="I147" i="5"/>
  <c r="H111" i="5"/>
  <c r="H112" i="5"/>
  <c r="H212" i="5"/>
  <c r="L202" i="5"/>
  <c r="L221" i="5"/>
  <c r="L191" i="5"/>
  <c r="L213" i="5"/>
  <c r="H147" i="5"/>
  <c r="G154" i="5"/>
  <c r="L190" i="5"/>
  <c r="L109" i="5"/>
  <c r="L201" i="5"/>
  <c r="L212" i="5"/>
  <c r="M81" i="3"/>
  <c r="N204" i="3"/>
  <c r="G197" i="3"/>
  <c r="G190" i="3"/>
  <c r="G189" i="3"/>
  <c r="G188" i="3"/>
  <c r="H111" i="3"/>
  <c r="H190" i="3"/>
  <c r="H188" i="3"/>
  <c r="H32" i="3"/>
  <c r="M113" i="5"/>
  <c r="M111" i="5"/>
  <c r="M112" i="5"/>
  <c r="M129" i="5"/>
  <c r="M110" i="5"/>
  <c r="M121" i="5"/>
  <c r="M132" i="7"/>
  <c r="M124" i="7"/>
  <c r="M140" i="7"/>
  <c r="M122" i="7"/>
  <c r="M123" i="7"/>
  <c r="M244" i="7"/>
  <c r="M243" i="7"/>
  <c r="M121" i="7"/>
  <c r="H121" i="5"/>
  <c r="J201" i="5"/>
  <c r="J109" i="5"/>
  <c r="J212" i="5"/>
  <c r="J190" i="5"/>
  <c r="I189" i="3"/>
  <c r="I31" i="3"/>
  <c r="I190" i="3"/>
  <c r="I32" i="3"/>
  <c r="I197" i="3"/>
  <c r="O167" i="3"/>
  <c r="O178" i="3"/>
  <c r="M42" i="3"/>
  <c r="M53" i="3"/>
  <c r="M222" i="5"/>
  <c r="M142" i="3"/>
  <c r="AV131" i="3"/>
  <c r="AT131" i="3"/>
  <c r="I196" i="7"/>
  <c r="H213" i="5"/>
  <c r="M213" i="5"/>
  <c r="M198" i="7"/>
  <c r="M210" i="7"/>
  <c r="M253" i="7"/>
  <c r="M151" i="5"/>
  <c r="I201" i="5"/>
  <c r="I109" i="5"/>
  <c r="I112" i="5"/>
  <c r="I110" i="5"/>
  <c r="I212" i="5"/>
  <c r="I190" i="5"/>
  <c r="L178" i="3"/>
  <c r="L167" i="3"/>
  <c r="H131" i="3"/>
  <c r="M124" i="3"/>
  <c r="M131" i="3"/>
  <c r="M197" i="3"/>
  <c r="P189" i="3"/>
  <c r="P190" i="3"/>
  <c r="P188" i="3"/>
  <c r="M32" i="3"/>
  <c r="M190" i="3"/>
  <c r="H199" i="3"/>
  <c r="H198" i="3"/>
  <c r="H31" i="3"/>
  <c r="H197" i="3"/>
  <c r="H189" i="3"/>
  <c r="J179" i="3"/>
  <c r="J168" i="3"/>
  <c r="M233" i="7"/>
  <c r="M221" i="7"/>
  <c r="M222" i="7"/>
  <c r="M232" i="7"/>
  <c r="H124" i="7"/>
  <c r="H132" i="7"/>
  <c r="H244" i="7"/>
  <c r="H140" i="7"/>
  <c r="H122" i="7"/>
  <c r="H123" i="7"/>
  <c r="H121" i="7"/>
  <c r="H222" i="7"/>
  <c r="H232" i="7"/>
  <c r="H221" i="7"/>
  <c r="H233" i="7"/>
  <c r="I233" i="7"/>
  <c r="P112" i="5"/>
  <c r="J202" i="5"/>
  <c r="N201" i="5"/>
  <c r="N190" i="5"/>
  <c r="N212" i="5"/>
  <c r="N213" i="5"/>
  <c r="N109" i="5"/>
  <c r="L179" i="3"/>
  <c r="L168" i="3"/>
  <c r="I142" i="3"/>
  <c r="I198" i="3"/>
  <c r="M189" i="3"/>
  <c r="M198" i="3"/>
  <c r="M31" i="3"/>
  <c r="H190" i="5"/>
  <c r="H191" i="5"/>
  <c r="H201" i="5"/>
  <c r="M201" i="5"/>
  <c r="I222" i="5"/>
  <c r="I165" i="5"/>
  <c r="M159" i="5"/>
  <c r="M165" i="5"/>
  <c r="M196" i="7"/>
  <c r="H202" i="5"/>
  <c r="M202" i="5"/>
  <c r="M191" i="5"/>
  <c r="M212" i="5"/>
  <c r="M178" i="3"/>
  <c r="M167" i="3"/>
  <c r="H178" i="3"/>
  <c r="H167" i="3"/>
  <c r="M168" i="3"/>
  <c r="M179" i="3"/>
  <c r="M147" i="5"/>
  <c r="M154" i="5"/>
  <c r="H154" i="5"/>
  <c r="N112" i="5"/>
  <c r="N110" i="5"/>
  <c r="I179" i="3"/>
  <c r="I168" i="3"/>
  <c r="I178" i="3"/>
  <c r="I167" i="3"/>
  <c r="J110" i="5"/>
  <c r="J112" i="5"/>
  <c r="H179" i="3"/>
  <c r="H168" i="3"/>
  <c r="L110" i="5"/>
  <c r="L112" i="5"/>
  <c r="G220" i="5"/>
  <c r="N227" i="5"/>
  <c r="G221" i="5"/>
  <c r="AE142" i="5"/>
  <c r="AG142" i="5"/>
  <c r="I154" i="5"/>
  <c r="M221" i="5"/>
  <c r="M220" i="5"/>
  <c r="I221" i="5"/>
  <c r="I220" i="5"/>
  <c r="H220" i="5"/>
  <c r="H221" i="5"/>
  <c r="M53" i="4"/>
  <c r="H12" i="4"/>
  <c r="H16" i="4"/>
  <c r="N34" i="4"/>
  <c r="N85" i="4" s="1"/>
  <c r="M156" i="3"/>
  <c r="M199" i="3"/>
  <c r="K189" i="3"/>
  <c r="K190" i="3"/>
  <c r="L190" i="3"/>
  <c r="L189" i="3"/>
  <c r="AE147" i="3"/>
  <c r="AG147" i="3"/>
  <c r="I156" i="3"/>
  <c r="I199" i="3"/>
  <c r="G201" i="5"/>
  <c r="N218" i="5"/>
  <c r="G212" i="5"/>
  <c r="G190" i="5"/>
  <c r="G109" i="5"/>
  <c r="G32" i="6"/>
  <c r="O33" i="4"/>
  <c r="O84" i="4" s="1"/>
  <c r="O86" i="4" s="1"/>
  <c r="G110" i="5"/>
  <c r="G112" i="5"/>
  <c r="M39" i="4"/>
  <c r="M21" i="4"/>
  <c r="M28" i="4"/>
  <c r="O34" i="4"/>
  <c r="O85" i="4" s="1"/>
  <c r="M47" i="4"/>
  <c r="M54" i="4"/>
  <c r="M52" i="4" s="1"/>
  <c r="M55" i="4" s="1"/>
  <c r="I19" i="4"/>
  <c r="I24" i="4" s="1"/>
  <c r="M22" i="4"/>
  <c r="M37" i="4"/>
  <c r="I12" i="4"/>
  <c r="I16" i="4" s="1"/>
  <c r="M64" i="4"/>
  <c r="H52" i="4"/>
  <c r="H55" i="4" s="1"/>
  <c r="M58" i="4"/>
  <c r="M65" i="4" s="1"/>
  <c r="M72" i="4" s="1"/>
  <c r="M15" i="4"/>
  <c r="M27" i="4"/>
  <c r="M42" i="4"/>
  <c r="M20" i="4"/>
  <c r="M46" i="4"/>
  <c r="K85" i="4" l="1"/>
  <c r="K84" i="4"/>
  <c r="N33" i="4"/>
  <c r="N84" i="4" s="1"/>
  <c r="N86" i="4" s="1"/>
  <c r="Q33" i="4"/>
  <c r="Q84" i="4" s="1"/>
  <c r="P33" i="4"/>
  <c r="P84" i="4" s="1"/>
  <c r="M45" i="4"/>
  <c r="M49" i="4" s="1"/>
  <c r="M40" i="4"/>
  <c r="I45" i="4"/>
  <c r="I49" i="4" s="1"/>
  <c r="M29" i="4"/>
  <c r="M23" i="4"/>
  <c r="M19" i="4" s="1"/>
  <c r="M24" i="4" s="1"/>
  <c r="I33" i="4"/>
  <c r="H38" i="4"/>
  <c r="H43" i="4" s="1"/>
  <c r="M30" i="4"/>
  <c r="M38" i="4"/>
  <c r="M43" i="4" s="1"/>
  <c r="H33" i="4"/>
  <c r="H84" i="4" s="1"/>
  <c r="H30" i="4"/>
  <c r="H34" i="4" s="1"/>
  <c r="H85" i="4" s="1"/>
  <c r="M12" i="4"/>
  <c r="M16" i="4" s="1"/>
  <c r="G34" i="4"/>
  <c r="G85" i="4" s="1"/>
  <c r="G33" i="4"/>
  <c r="L33" i="4"/>
  <c r="L84" i="4" s="1"/>
  <c r="L34" i="4"/>
  <c r="L85" i="4" s="1"/>
  <c r="J33" i="4"/>
  <c r="J84" i="4" s="1"/>
  <c r="J34" i="4"/>
  <c r="J85" i="4" s="1"/>
  <c r="Q86" i="4"/>
  <c r="I30" i="4"/>
  <c r="I34" i="4" s="1"/>
  <c r="I38" i="4"/>
  <c r="I43" i="4" s="1"/>
  <c r="P86" i="4"/>
  <c r="N98" i="4"/>
  <c r="Q98" i="4"/>
  <c r="P98" i="4"/>
  <c r="O98" i="4"/>
  <c r="I85" i="4" l="1"/>
  <c r="G84" i="4"/>
  <c r="I84" i="4"/>
  <c r="M33" i="4"/>
  <c r="M84" i="4" s="1"/>
  <c r="M34" i="4"/>
  <c r="M85" i="4" s="1"/>
</calcChain>
</file>

<file path=xl/sharedStrings.xml><?xml version="1.0" encoding="utf-8"?>
<sst xmlns="http://schemas.openxmlformats.org/spreadsheetml/2006/main" count="1410" uniqueCount="456">
  <si>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</si>
  <si>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</si>
  <si>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</si>
  <si>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</si>
  <si>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</si>
  <si>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</si>
  <si>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</si>
  <si>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</si>
  <si>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</si>
  <si>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</si>
  <si>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</si>
  <si>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</si>
  <si>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</si>
  <si>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</si>
  <si>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</si>
  <si>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</si>
  <si>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</si>
  <si>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</si>
  <si>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</si>
  <si>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</si>
  <si>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</si>
  <si>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</si>
  <si>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</si>
  <si>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</si>
  <si>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</si>
  <si>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Міністерство освіти і науки України</t>
  </si>
  <si>
    <t xml:space="preserve">НАВЧАЛЬНИЙ ПЛАН 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</si>
  <si>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</si>
  <si>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</si>
  <si>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</si>
  <si>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</si>
  <si>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</si>
  <si>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</si>
  <si>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№ п/п</t>
  </si>
  <si>
    <t>НАЗВА НАВЧАЛЬНОЇ ДИСЦИПЛІНИ</t>
  </si>
  <si>
    <t>Розподіл за триместрами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</si>
  <si>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</si>
  <si>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</si>
  <si>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</si>
  <si>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</si>
  <si>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</si>
  <si>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</si>
  <si>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</si>
  <si>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</si>
  <si>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</si>
  <si>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</si>
  <si>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</si>
  <si>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</si>
  <si>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</si>
  <si>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</si>
  <si>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</si>
  <si>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Інтелектуальна власність</t>
  </si>
  <si>
    <t>1.2.2</t>
  </si>
  <si>
    <t>Сучасні фізичні та математичні методи досліжень</t>
  </si>
  <si>
    <t>Охорона праці в галузі та цивільний захист</t>
  </si>
  <si>
    <t>Охорона праці в галузі</t>
  </si>
  <si>
    <t>Цивільний захист</t>
  </si>
  <si>
    <t>1 траєкторія</t>
  </si>
  <si>
    <t>Іноземна мова (за професійним спрямуванням)</t>
  </si>
  <si>
    <t>2 траєкторія</t>
  </si>
  <si>
    <t>Працевлаштування та ділова кар’єра</t>
  </si>
  <si>
    <t>Філософія і наука</t>
  </si>
  <si>
    <t>Фізичне виховання</t>
  </si>
  <si>
    <t>с*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</si>
  <si>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</si>
  <si>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</si>
  <si>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</si>
  <si>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</si>
  <si>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4.1</t>
  </si>
  <si>
    <t>ЗАГАЛЬНА КІЛЬКІСТЬ (1 траекторія)</t>
  </si>
  <si>
    <t>ЗАГАЛЬНА КІЛЬКІСТЬ (2 траекторія)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</si>
  <si>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</si>
  <si>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</si>
  <si>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</si>
  <si>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</si>
  <si>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>1.2.1</t>
  </si>
  <si>
    <t>1.2.2.1</t>
  </si>
  <si>
    <t>1.2.2.2</t>
  </si>
  <si>
    <t>2 курс</t>
  </si>
  <si>
    <t>1.1.1</t>
  </si>
  <si>
    <t>1.1.1.1</t>
  </si>
  <si>
    <t>1.1.1.2</t>
  </si>
  <si>
    <t>1.1.1.3</t>
  </si>
  <si>
    <t>Дослідження та випробування верстатів і верстатних комплексів</t>
  </si>
  <si>
    <t>Мехатронні системи</t>
  </si>
  <si>
    <t>Мехатронні системи (курсова робота)</t>
  </si>
  <si>
    <t>Системи автоматизованого проектування верстатів</t>
  </si>
  <si>
    <t>Системи автоматизованого проектування верстатів (курсовий проект)</t>
  </si>
  <si>
    <t xml:space="preserve">Системи автоматизованого проектування технологічних процесів (САПР ТП) </t>
  </si>
  <si>
    <t>Високі технології в машинобудуванні</t>
  </si>
  <si>
    <t>3 (2)</t>
  </si>
  <si>
    <t>Автоматизоване проектування інструментів</t>
  </si>
  <si>
    <t>Автоматизоване проектування інструментів (курсовий проект)</t>
  </si>
  <si>
    <t>2.3.1.1</t>
  </si>
  <si>
    <t>2.3.1.2</t>
  </si>
  <si>
    <t>2.3.1.3</t>
  </si>
  <si>
    <t>2.3.1.3.1</t>
  </si>
  <si>
    <t>2.3.1.3.2</t>
  </si>
  <si>
    <t>2.3.2.1</t>
  </si>
  <si>
    <t>2.3.2.2</t>
  </si>
  <si>
    <t>2.3.2.3</t>
  </si>
  <si>
    <t>2.3.2.4</t>
  </si>
  <si>
    <t>2.3.2.4.1</t>
  </si>
  <si>
    <t>2.3.2.4.2</t>
  </si>
  <si>
    <t>2.3.3.1</t>
  </si>
  <si>
    <t>2.3.3.3</t>
  </si>
  <si>
    <t>2.3.3.3.1</t>
  </si>
  <si>
    <t>2.3.3.3.2</t>
  </si>
  <si>
    <t>2.3.3.4</t>
  </si>
  <si>
    <t>Інструментальні системи та інструментальне забезпечення</t>
  </si>
  <si>
    <t>2.3.4.3.1</t>
  </si>
  <si>
    <t>2.3.4.3.2</t>
  </si>
  <si>
    <t>3.1</t>
  </si>
  <si>
    <t>3.2</t>
  </si>
  <si>
    <t>Правове забезпечення безпеки підприємств України</t>
  </si>
  <si>
    <t>Наукова робота та принципи її організації</t>
  </si>
  <si>
    <t>Науково-дослідна практика</t>
  </si>
  <si>
    <t>1.1.3</t>
  </si>
  <si>
    <t>1.1.2</t>
  </si>
  <si>
    <t>1.1.4</t>
  </si>
  <si>
    <t>1.1.5</t>
  </si>
  <si>
    <t>2.3.1.1.1</t>
  </si>
  <si>
    <t>2.3.1.1.2</t>
  </si>
  <si>
    <t>Разом п. 2.3.1:</t>
  </si>
  <si>
    <t>Разом п. 2.3.2:</t>
  </si>
  <si>
    <t>Разом п. 3:</t>
  </si>
  <si>
    <t>Разом п. 4:</t>
  </si>
  <si>
    <t>С. С. Красовський</t>
  </si>
  <si>
    <t>Разом з підготовки магістра ПТМ:</t>
  </si>
  <si>
    <t>2.3.4.1.1</t>
  </si>
  <si>
    <t>Методика та організація наукових досліджень (ПТМ)</t>
  </si>
  <si>
    <t>2.3.4.1.2</t>
  </si>
  <si>
    <t>2.3.4.1.3</t>
  </si>
  <si>
    <t>САПР ПТМ</t>
  </si>
  <si>
    <t>2.3.4.1.3.1</t>
  </si>
  <si>
    <t>2.3.4.1.3.2</t>
  </si>
  <si>
    <t>САПР ПТМ (курсова робота)</t>
  </si>
  <si>
    <t>2.3.4.1.4</t>
  </si>
  <si>
    <t>Комп"ютерне моделювання і оптимальне проектування ПТБіДМ</t>
  </si>
  <si>
    <t>2.3.4.1.5</t>
  </si>
  <si>
    <t>Стандартизація та сертифікація ПТБіДМ</t>
  </si>
  <si>
    <t>2.3.4.1.6</t>
  </si>
  <si>
    <t>Спеціальні крани (курсовий проект)</t>
  </si>
  <si>
    <t>2.3.4.1.7</t>
  </si>
  <si>
    <t>Експериментальні методи досліджень</t>
  </si>
  <si>
    <t>2.3.4.1.8</t>
  </si>
  <si>
    <t>Спецкурс за напрямком магістерської роботи</t>
  </si>
  <si>
    <t>2.3.4.3.3</t>
  </si>
  <si>
    <t>Робототехнічні комплекси</t>
  </si>
  <si>
    <t>Разом 2.3.4.1</t>
  </si>
  <si>
    <t>2.3.4.2.1</t>
  </si>
  <si>
    <t>Потужні екскаватори</t>
  </si>
  <si>
    <t>2.3.4.2.2</t>
  </si>
  <si>
    <t>Моделювання робочих процесів ПТБіДМ</t>
  </si>
  <si>
    <t>2.3.4.2.3</t>
  </si>
  <si>
    <t>Спеціальні види транспорту</t>
  </si>
  <si>
    <t>2.3.4.2.4</t>
  </si>
  <si>
    <t>Надійність та довговічність ПТБіДМ</t>
  </si>
  <si>
    <t>Разом 2.3.4.2</t>
  </si>
  <si>
    <t>Сбалансовані маніпулятори</t>
  </si>
  <si>
    <t>Транспортно-логістичні системи</t>
  </si>
  <si>
    <t>Складські споруди</t>
  </si>
  <si>
    <t>2.3.4.3.4</t>
  </si>
  <si>
    <t>Промисловий транспорт</t>
  </si>
  <si>
    <t>Разом 2.3.4.3</t>
  </si>
  <si>
    <t>2.3.2 Спеціалізації кафедри ПТМ</t>
  </si>
  <si>
    <t xml:space="preserve">2.3.2.1  Спеціалізації "Підйомно-транспортні, дорожні, будівельні, меліоративні машини і обладнання ",  "Інжиніринг транспортно-логістичних систем " </t>
  </si>
  <si>
    <t>2.3.2.2 Спеціалізація "Підйомно-транспортні, дорожні, будівельні, меліоративні машини і обладнання "</t>
  </si>
  <si>
    <t xml:space="preserve">2.3.2.3 Спеціалізація  "Інжиніринг транспортно-логістичних систем " </t>
  </si>
  <si>
    <t>Разом з 2.3.2</t>
  </si>
  <si>
    <t>3+ 1дф*</t>
  </si>
  <si>
    <t>Динаміка ПТБіДМ</t>
  </si>
  <si>
    <t>Спеціалізації: Інжиніринг автоматизованих машин і агрегатів, Машини та технології виробництва спеціальних матеріалів для медицини, Комп’ютерне проектування автоматизованих і роботизованих систем</t>
  </si>
  <si>
    <t>2.3.1</t>
  </si>
  <si>
    <t>Динаміка та міцність  машин</t>
  </si>
  <si>
    <t>2.3.2</t>
  </si>
  <si>
    <t>Теорія обробки металі тиском (Федорінов)</t>
  </si>
  <si>
    <t xml:space="preserve">Теорія обробки металі тиском </t>
  </si>
  <si>
    <t>2.3.3</t>
  </si>
  <si>
    <t xml:space="preserve">Комп'ютерне моделювання і проектування в машинобудуванні </t>
  </si>
  <si>
    <t>2.3.4</t>
  </si>
  <si>
    <t>Надійність, ремонт та монтаж обладнання</t>
  </si>
  <si>
    <t>2.3.5</t>
  </si>
  <si>
    <t>Перспективні технології та конструкції прокатного виробництва (Федорінов)</t>
  </si>
  <si>
    <t>Спеціалізації: Інжиніринг автоматизованих машин і агрегатів</t>
  </si>
  <si>
    <t>Електропривод  машин</t>
  </si>
  <si>
    <t>2.3.6</t>
  </si>
  <si>
    <t xml:space="preserve">Механічне обладнання металургійних заводів </t>
  </si>
  <si>
    <t>2.3.6.1</t>
  </si>
  <si>
    <t>2.3.6.2</t>
  </si>
  <si>
    <t>2.3.6.3</t>
  </si>
  <si>
    <t>2.3.6.4</t>
  </si>
  <si>
    <t>Механічне обладнання металургійних заводів (к.пр.)</t>
  </si>
  <si>
    <t>2.3.6.4.1</t>
  </si>
  <si>
    <t>2.3.6.4.2</t>
  </si>
  <si>
    <t>Спеціалізації: Машини та технології виробництва спеціальних матеріалів для медицини</t>
  </si>
  <si>
    <t>Комп’ютерні технології виготовлення медичних інплантантів (DELCAM)</t>
  </si>
  <si>
    <t>Наноструктурировані та композиційні  матеріали в медицині та обладнання для їх виробництва</t>
  </si>
  <si>
    <t>Наноструктурировані та композиційні  матеріали в медицині та обладнання для їх виробництва (к.пр)</t>
  </si>
  <si>
    <t>2.3.6.3.1</t>
  </si>
  <si>
    <t>2.3.6.3.2</t>
  </si>
  <si>
    <t>Спеціалізації: Комп’ютерне проектування автоматизованих і роботизованих систем</t>
  </si>
  <si>
    <t>Автоматизоване управління процесами та агрегатами</t>
  </si>
  <si>
    <t>2.3.7</t>
  </si>
  <si>
    <t>Сучасні методи чисельного математичного моделювання процесів та обладнання (Марков)</t>
  </si>
  <si>
    <t>2.3.7.1</t>
  </si>
  <si>
    <t>Сучасні методи чисельного математичного моделювання процесів та обладнання</t>
  </si>
  <si>
    <t>2.3.7.2</t>
  </si>
  <si>
    <t>2.3.8</t>
  </si>
  <si>
    <t>Розрахунок і конструювання прокатних станів</t>
  </si>
  <si>
    <t>2.3.8.1</t>
  </si>
  <si>
    <t>2.3.8.2</t>
  </si>
  <si>
    <t>2.3.8.4</t>
  </si>
  <si>
    <t>Розрахунок і конструювання прокатних станів(к.пр.)</t>
  </si>
  <si>
    <t>2.3.8.4.1</t>
  </si>
  <si>
    <t>2.3.8.4.2</t>
  </si>
  <si>
    <t>Разом з підготовки магістра АММ</t>
  </si>
  <si>
    <t>ЗАГАЛЬНА КІЛЬКІСТЬ (3 траекторія)</t>
  </si>
  <si>
    <t xml:space="preserve">      І . ГРАФІК НАВЧАЛЬНОГО ПРОЦЕСУ</t>
  </si>
  <si>
    <r>
      <t xml:space="preserve">галузь знань: </t>
    </r>
    <r>
      <rPr>
        <b/>
        <sz val="16"/>
        <rFont val="Times New Roman"/>
        <family val="1"/>
        <charset val="204"/>
      </rPr>
      <t>13 "Механічна інженерія"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</si>
  <si>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133 "Галузеве машинобудування"</t>
    </r>
  </si>
  <si>
    <r>
      <t xml:space="preserve">форма навчання: </t>
    </r>
    <r>
      <rPr>
        <b/>
        <sz val="16"/>
        <rFont val="Times New Roman"/>
        <family val="1"/>
        <charset val="204"/>
      </rPr>
      <t>денна</t>
    </r>
  </si>
  <si>
    <t>на основі ОПП підготовки бакалавра</t>
  </si>
  <si>
    <t xml:space="preserve">ІІІ. ПРАКТИКА  </t>
  </si>
  <si>
    <t xml:space="preserve"> IV. ДЕРЖАВНА АТЕСТАЦІЯ</t>
  </si>
  <si>
    <t xml:space="preserve">                                                       II. ЗВЕДЕНІ ДАНІ ПРО БЮДЖЕТ ЧАСУ, тижні                                                                                                                              </t>
  </si>
  <si>
    <t xml:space="preserve">Науково-дослідна </t>
  </si>
  <si>
    <t>90 год.*</t>
  </si>
  <si>
    <t>екзамени</t>
  </si>
  <si>
    <t>заліки</t>
  </si>
  <si>
    <t>1 ОБОВ'ЯЗКОВІ НАВЧАЛЬНІ ДИСЦИПЛІНИ</t>
  </si>
  <si>
    <t>Разом п. 1.1 (1 траєкторія):</t>
  </si>
  <si>
    <t>Разом п. 1.1 (2 траєкторія):</t>
  </si>
  <si>
    <t>1.2 Дисципліни природничо-наукової (фундаментальної) підготовки</t>
  </si>
  <si>
    <t>Разом п. 1.2:</t>
  </si>
  <si>
    <t>2 ДИСЦИПЛІНИ ВІЛЬНОГО ВИБОРУ</t>
  </si>
  <si>
    <t xml:space="preserve">2.2 Природничо-наукові (фундаментальні) дисципліни                                                                                                                </t>
  </si>
  <si>
    <t>2.2.1.1</t>
  </si>
  <si>
    <t>2.2.1.2</t>
  </si>
  <si>
    <t>2.2.1 Спеціалізації "Комп'ютерно-інтегровані технології інструментального забезпечення", "Комп'ютеризовані мехатронні верстати та системи"</t>
  </si>
  <si>
    <t>2.3.1 Спеціалізації "Комп'ютерно-інтегровані технології інструментального забезпечення", "Комп'ютеризовані мехатронні верстати та системи"</t>
  </si>
  <si>
    <t>Автоматизація конструкторсько-технологічної підготовки виробництва</t>
  </si>
  <si>
    <t xml:space="preserve">CAD\CAM-системи </t>
  </si>
  <si>
    <t>2.3.1.1.1.1</t>
  </si>
  <si>
    <t>2.3.1.1.1.2</t>
  </si>
  <si>
    <t>2.3.1.1.2.1</t>
  </si>
  <si>
    <t>2.3.1.1.2.2</t>
  </si>
  <si>
    <t>Моделювання та оптимізація технологічних систем</t>
  </si>
  <si>
    <t>Основи сучасних теорій управління якістю технологічних систем</t>
  </si>
  <si>
    <t>2.3.2.3.1</t>
  </si>
  <si>
    <t>Траєкторія підготовки "Проектування та модернізація металорізальних верстатів"</t>
  </si>
  <si>
    <t>Автоматизований електропривод верстатних комплексів</t>
  </si>
  <si>
    <t>2.3.2.3.2</t>
  </si>
  <si>
    <t>Методика і апаратура контролю та діагностики процесу різання та систем механічної обробки</t>
  </si>
  <si>
    <t>2.3.2.1.1</t>
  </si>
  <si>
    <t>2.3.2.1.2</t>
  </si>
  <si>
    <t>Траєкторія підготовки "Інструментальне забезпечення інтегрованих машинобудівних виробництв"</t>
  </si>
  <si>
    <t>Траєкторія підготовки "Управління процесами механічної обробки в автоматизованому виробництві"</t>
  </si>
  <si>
    <t>2.3.3 Спеціалізація "Комп'ютеризовані мехатронні верстати та системи"</t>
  </si>
  <si>
    <t>2.3.3.2</t>
  </si>
  <si>
    <t>Разом п. 2.3.3:</t>
  </si>
  <si>
    <t>2.3.3.4.1</t>
  </si>
  <si>
    <t>2.3.3.4.2</t>
  </si>
  <si>
    <t>Дисципліна вільного вибору студента 1 (2 триместр)</t>
  </si>
  <si>
    <t>Дисципліна вільного вибору студента 2 (3 триместр)</t>
  </si>
  <si>
    <t>Спеціалізація "Комп’ютерно-інтегровані технології інструментального забезпечення"</t>
  </si>
  <si>
    <t>Спеціалізація "Комп'ютеризовані мехатронні верстати та системи"</t>
  </si>
  <si>
    <t>3 ПРАКТИЧНА ПІДГОТОВКА</t>
  </si>
  <si>
    <t>4 ДЕРЖАВНА АТЕСТАЦІЯ</t>
  </si>
  <si>
    <t>Зав. кафедри КМСІТ</t>
  </si>
  <si>
    <t>_________________________</t>
  </si>
  <si>
    <t>В. Д. Кассов</t>
  </si>
  <si>
    <t>В. А. Федорінов</t>
  </si>
  <si>
    <t>Декан факультету машинобудування</t>
  </si>
  <si>
    <t>Зав. кафедри ПТМ</t>
  </si>
  <si>
    <t>Зав. кафедри АММО</t>
  </si>
  <si>
    <t xml:space="preserve">Примітка: д - диференційований залік; ф* - факультатив; с* - секційні заняття </t>
  </si>
  <si>
    <t>2.3.2 Спеціалізація "Комп'ютерно-інтегровані технології інструментального забезпечення"</t>
  </si>
  <si>
    <t>Магістерська робота</t>
  </si>
  <si>
    <t>1.1 Гуманітарні та соціально-економічні дисципліни</t>
  </si>
  <si>
    <t>Кількість кредитів ЄКТС</t>
  </si>
  <si>
    <t>3дф*</t>
  </si>
  <si>
    <t>Разом п. 1 (1 траєкторія гуманітарних та соціально-економічних дисциплін):</t>
  </si>
  <si>
    <t>Разом п. 1 (2 траєкторія гуманітарних та соціально-економічних дисциплін):</t>
  </si>
  <si>
    <t>Разом п. 2.2.1:</t>
  </si>
  <si>
    <t>2.3.3.2.1</t>
  </si>
  <si>
    <t>2.3.3.2.2</t>
  </si>
  <si>
    <t>ЗАГАЛЬНА КІЛЬКІСТЬ (1 траєкторія гуманітарних та соціально-економічних дисциплін)</t>
  </si>
  <si>
    <t>ЗАГАЛЬНА КІЛЬКІСТЬ (2 траєкторія гуманітарних та соціально-економічних дисциплін)</t>
  </si>
  <si>
    <t xml:space="preserve"> Кількість екзаменів (1 траєкторія гуманітарних та соціально-економічних дисциплін)</t>
  </si>
  <si>
    <t xml:space="preserve"> Кількість екзаменів (2 траєкторія гуманітарних та соціально-економічних дисциплін)</t>
  </si>
  <si>
    <t xml:space="preserve"> Кількість заліків (2 траєкторія гуманітарних та соціально-економічних дисциплін)</t>
  </si>
  <si>
    <t xml:space="preserve"> Кількість заліків (1 траєкторія гуманітарних та соціально-економічних дисциплін)</t>
  </si>
  <si>
    <t>2 + 1дф*</t>
  </si>
  <si>
    <t>3 + 1дф*</t>
  </si>
  <si>
    <t>Кваліфікація: магістр з галузевого машинобудування</t>
  </si>
  <si>
    <t>V. ПЛАН НАВЧАЛЬНОГО ПРОЦЕСУ НА 2017/2018 НАВЧАЛЬНИЙ РІК</t>
  </si>
  <si>
    <t>Траєкторія підготовки "Автоматизовані приводи верстатних комплексів"</t>
  </si>
  <si>
    <t>Спеціалізації кафедри КМСІТ</t>
  </si>
  <si>
    <t>Я. В. Васильченко</t>
  </si>
  <si>
    <t>2.2.2 Спеціалізації кафедри ПТМ</t>
  </si>
  <si>
    <t>2.2.2.1</t>
  </si>
  <si>
    <t>Методологія та організація наукових досліджень (ПТМ)</t>
  </si>
  <si>
    <t>2.2.2.2</t>
  </si>
  <si>
    <t>Основи сучасних теорій підвищення працездатності ПТБіДМ</t>
  </si>
  <si>
    <t>Разом 2.2.2</t>
  </si>
  <si>
    <t>2.2.3 Спеціалізації кафедри АММО</t>
  </si>
  <si>
    <t>Спеціальні крани</t>
  </si>
  <si>
    <t>2.3.4.1.9</t>
  </si>
  <si>
    <t>2.3.4.1.10</t>
  </si>
  <si>
    <t>2.3.4.1.11</t>
  </si>
  <si>
    <t>2.3.4.1.12</t>
  </si>
  <si>
    <t>Моделювання робочих процесів та експериментальні методи досліджень ПТБіДМ</t>
  </si>
  <si>
    <t>Моделювання робочих процесів та експериментальні методи досліджень ПТБіДМ (к/р)</t>
  </si>
  <si>
    <t>Дінаміка ПТМБіДМ</t>
  </si>
  <si>
    <t xml:space="preserve">2.3.4.1  Спеціалізації "Підйомно-транспортні, дорожні, будівельні, меліоративні машини і обладнання ",  "Інжиніринг транспортно-логістичних систем " </t>
  </si>
  <si>
    <t>Основи ергономіки та дизайну ПТМБіДМ</t>
  </si>
  <si>
    <t>2.3.4.1.1 Спеціалізація "Підйомно-транспортні, дорожні, будівельні, меліоративні машини і обладнання "</t>
  </si>
  <si>
    <t xml:space="preserve">2.3.4.1.2 Спеціалізація  "Інжиніринг транспортно-логістичних систем " </t>
  </si>
  <si>
    <t>Разом 2.3.4.1.1</t>
  </si>
  <si>
    <t xml:space="preserve">загальні дисціпліни </t>
  </si>
  <si>
    <t>Разом 2.3.4.1.2</t>
  </si>
  <si>
    <t xml:space="preserve">загальні дисціпліни +  2.3.4.1 </t>
  </si>
  <si>
    <t>Разом 2.3.4.1 з 2.3.4.1.1</t>
  </si>
  <si>
    <t>Разом 2.3.4.1 з 2.3.4.1.2</t>
  </si>
  <si>
    <t>загальні дисціпліни +  Разом 2.3.4.1 з 2.3.4.1.1</t>
  </si>
  <si>
    <t>САПР   ПТМ</t>
  </si>
  <si>
    <t>Разом 2.3.4.1 і 2.3.4.1.1</t>
  </si>
  <si>
    <t>Разом 2.3.4.1 і 2.3.4.1.2</t>
  </si>
  <si>
    <t>Спеціалізації кафедри АММО</t>
  </si>
  <si>
    <t>ЗАТВЕРДЖЕНО:</t>
  </si>
  <si>
    <t>на засіданні Вченої ради</t>
  </si>
  <si>
    <t xml:space="preserve">                Ректор __________________</t>
  </si>
  <si>
    <t>(Ковальов В.Д.)</t>
  </si>
  <si>
    <t>экзамены</t>
  </si>
  <si>
    <t>зачеты</t>
  </si>
  <si>
    <t>1 тр</t>
  </si>
  <si>
    <t>триместры</t>
  </si>
  <si>
    <t>цикл 1.2</t>
  </si>
  <si>
    <t>Разом п1 1 траекторія</t>
  </si>
  <si>
    <t>2  траект</t>
  </si>
  <si>
    <t>Разом п1 2 траекторія</t>
  </si>
  <si>
    <t>КМСИТ</t>
  </si>
  <si>
    <t>курс проект</t>
  </si>
  <si>
    <t>курс работа</t>
  </si>
  <si>
    <t>траектория 1</t>
  </si>
  <si>
    <t>траектория 2</t>
  </si>
  <si>
    <t>ПТМ</t>
  </si>
  <si>
    <t>2 (3)</t>
  </si>
  <si>
    <t>2 (1)</t>
  </si>
  <si>
    <t>4(5)+ 1дф*</t>
  </si>
  <si>
    <t>АММ</t>
  </si>
  <si>
    <t>екзамены</t>
  </si>
  <si>
    <t>курсовой проект</t>
  </si>
  <si>
    <t>курсовая работа</t>
  </si>
  <si>
    <t>итого по специализации</t>
  </si>
  <si>
    <t>практика (зачет)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</si>
  <si>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</si>
  <si>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</si>
  <si>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</si>
  <si>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</si>
  <si>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</si>
  <si>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</si>
  <si>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K</t>
  </si>
  <si>
    <t>кількість тижнів у семестрі</t>
  </si>
  <si>
    <t>А</t>
  </si>
  <si>
    <t>V. ПЛАН НАВЧАЛЬНОГО ПРОЦЕСУ НА 2018/2019 НАВЧАЛЬНИЙ РІК</t>
  </si>
  <si>
    <t>1 ЦИКЛ ЗАГАЛЬНОЇ ПІДГОТОВКИ</t>
  </si>
  <si>
    <t>1.1 Навчальні дисципліни базової підготовки</t>
  </si>
  <si>
    <t>Разом п. 1.1:</t>
  </si>
  <si>
    <t>Педагогіка і методика викладання у вищій школі</t>
  </si>
  <si>
    <t>1.2 Навчальні дисципліни базової підготовки (за вибором студентів)</t>
  </si>
  <si>
    <t>1.2.1.1</t>
  </si>
  <si>
    <t>1.2.1.2</t>
  </si>
  <si>
    <t>1.2.1.3</t>
  </si>
  <si>
    <t>1.2.1.4</t>
  </si>
  <si>
    <t>1.2.3</t>
  </si>
  <si>
    <t>1.2.4</t>
  </si>
  <si>
    <t>1.2.5</t>
  </si>
  <si>
    <t>1.2.6</t>
  </si>
  <si>
    <t>Разом п. 1.2 (1 траєкторія):</t>
  </si>
  <si>
    <t>Разом п. 1.2 (2 траєкторія):</t>
  </si>
  <si>
    <t>Разом п. 1 (1 траєкторія навчальних дисциплін базової підготовки (за вибором студентів)):</t>
  </si>
  <si>
    <t>2 ЦИКЛ ПРОФЕСІЙНОЇ ПІДГОТОВКИ</t>
  </si>
  <si>
    <t>3 ЦИКЛ НАУКОВО-ДОСЛІДНОЇ ПІДГОТОВКИ</t>
  </si>
  <si>
    <t>3.1.1</t>
  </si>
  <si>
    <t>Наукова роботи та принципи її організації</t>
  </si>
  <si>
    <t>3.1.2</t>
  </si>
  <si>
    <t>3.1.3</t>
  </si>
  <si>
    <t>3.2 Дисципліни науково-дослідної підготовки (за вибором студентів)</t>
  </si>
  <si>
    <t>3.2.1</t>
  </si>
  <si>
    <t>2.1.1</t>
  </si>
  <si>
    <t>Разом п. 2.1:</t>
  </si>
  <si>
    <t>2.1.2</t>
  </si>
  <si>
    <t>2.2.1</t>
  </si>
  <si>
    <t>Разом п. 2.2:</t>
  </si>
  <si>
    <t>Разом п. 2.3:</t>
  </si>
  <si>
    <t>Разом п. 3.1:</t>
  </si>
  <si>
    <t>3.1.4</t>
  </si>
  <si>
    <t>4 ПРАКТИЧНА ПІДГОТОВКА</t>
  </si>
  <si>
    <t>4.2</t>
  </si>
  <si>
    <t>5.1</t>
  </si>
  <si>
    <t>5 ДЕРЖАВНА АТЕСТАЦІЯ</t>
  </si>
  <si>
    <t>Разом п. 5:</t>
  </si>
  <si>
    <t>Кількість годин на тиждень</t>
  </si>
  <si>
    <t>Спеціалізація "Комп'ютерно-інтегровані технології інструментального забезпечення"</t>
  </si>
  <si>
    <t>Кількість кредитів ЄКТС на рік</t>
  </si>
  <si>
    <t>Сучасні фізичні та математичні методи досліджень</t>
  </si>
  <si>
    <t>ЗАГАЛЬНА КІЛЬКІСТЬ (2 траєкторія навчальних дисциплін базової підготовки (за вибором студентів))</t>
  </si>
  <si>
    <t xml:space="preserve"> Кількість екзаменів (1 траєкторія навчальних дисциплін базової підготовки (за вибором студентів))</t>
  </si>
  <si>
    <t xml:space="preserve"> Кількість екзаменів (2 траєкторія навчальних дисциплін базової підготовки (за вибором студентів))</t>
  </si>
  <si>
    <t xml:space="preserve"> Кількість заліків (1 траєкторія навчальних дисциплін базової підготовки (за вибором студентів))</t>
  </si>
  <si>
    <t xml:space="preserve"> Кількість заліків  (2 траєкторія навчальних дисциплін базової підготовки (за вибором студентів))</t>
  </si>
  <si>
    <t>Сучасні програмні засоби у наукових дослідженнях</t>
  </si>
  <si>
    <t>2.1.3</t>
  </si>
  <si>
    <t>Теоретичні основи створення прогресивних конструкцій машин, верстатів та інструментів</t>
  </si>
  <si>
    <t>" 29 "  березня          2018 р.</t>
  </si>
  <si>
    <t>Т/П</t>
  </si>
  <si>
    <t>ПК</t>
  </si>
  <si>
    <t>5 + 90 год.*</t>
  </si>
  <si>
    <t>Разом п. 1 (2 траєкторія навчальних дисциплін базової підготовки (за вибором студентів)):</t>
  </si>
  <si>
    <t xml:space="preserve">Інструментальні системи та інструментальне забезпечення </t>
  </si>
  <si>
    <t>2.1.2.1</t>
  </si>
  <si>
    <t>2.1.2.2</t>
  </si>
  <si>
    <t>2.1.2.3</t>
  </si>
  <si>
    <t>Науково-дослідна робота магістранта</t>
  </si>
  <si>
    <t>Разом п. 3.2:</t>
  </si>
  <si>
    <t>ЗАГАЛЬНА КІЛЬКІСТЬ (1 траєкторія навчальних дисциплін базової підготовки (за вибором студентів))</t>
  </si>
  <si>
    <t>Виконання дипломн. проекту (роботи)</t>
  </si>
  <si>
    <t>* 1 доба на тиждень навчального семестру</t>
  </si>
  <si>
    <t>протокол № 8</t>
  </si>
  <si>
    <r>
      <t xml:space="preserve">спеціалізації: </t>
    </r>
    <r>
      <rPr>
        <b/>
        <sz val="16"/>
        <rFont val="Times New Roman"/>
        <family val="1"/>
        <charset val="204"/>
      </rPr>
      <t>1 "Комп'ютерно-інтегровані технології інструментального забезпечення" (КМСІТ)</t>
    </r>
  </si>
  <si>
    <t>2 "Комп'ютеризовані мехатронні верстати та системи" (КМСІТ)</t>
  </si>
  <si>
    <t>Екзаменаційна сесія  та проміжний контроль</t>
  </si>
  <si>
    <t>Позначення: Т – теоретичне навчання; С – екзаменаційна сесія; ПК – проміжний контроль; П – практика; К – канікули; Д – дипломне проектування; А – державна атестація</t>
  </si>
  <si>
    <t>2.1 Спеціалізації  "Комп'ютерно-інтегровані технології інструментального забезпечення", "Комп'ютеризовані мехатронні верстати та системи"</t>
  </si>
  <si>
    <t>2.2 Спеціалізація "Комп'ютерно-інтегровані технології інструментального забезпечення"</t>
  </si>
  <si>
    <t>2.3 Спеціалізація "Комп'ютеризовані мехатронні верстати та системи"</t>
  </si>
  <si>
    <t>3.1 Дисципліни науково-дослідної підготовки</t>
  </si>
  <si>
    <t>2.2.2</t>
  </si>
  <si>
    <t>3.1.2.1</t>
  </si>
  <si>
    <t>3.1.2.2</t>
  </si>
  <si>
    <t>3.1.2.3</t>
  </si>
  <si>
    <t>7,5</t>
  </si>
  <si>
    <t>30</t>
  </si>
  <si>
    <t>45</t>
  </si>
  <si>
    <t>3.2.1.1</t>
  </si>
  <si>
    <t>3.2.1.2</t>
  </si>
  <si>
    <t>3.2.1.3</t>
  </si>
  <si>
    <t>Дисципліни вільного вибору студента 1, 2</t>
  </si>
  <si>
    <t>3, 3</t>
  </si>
  <si>
    <t>Комп'ютерні системи інженерного аналізу</t>
  </si>
  <si>
    <t>4.3</t>
  </si>
  <si>
    <t>1 + 1дф*</t>
  </si>
  <si>
    <r>
      <t xml:space="preserve">підготовки: </t>
    </r>
    <r>
      <rPr>
        <b/>
        <sz val="16"/>
        <rFont val="Times New Roman"/>
        <family val="1"/>
        <charset val="204"/>
      </rPr>
      <t>магістра за освітньо-науковою програмою</t>
    </r>
  </si>
  <si>
    <t>Строк навчання - 1 рік 9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</si>
</sst>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-;\-* #,##0_-;\ &quot;&quot;_-;_-@_-"/>
    <numFmt numFmtId="165" formatCode="0.0"/>
    <numFmt numFmtId="166" formatCode="#,##0_ ;\-#,##0\ "/>
    <numFmt numFmtId="167" formatCode="#,##0.0_ ;\-#,##0.0\ "/>
    <numFmt numFmtId="168" formatCode="#,##0;\-* #,##0_-;\ _-;_-@_-"/>
    <numFmt numFmtId="169" formatCode="#,##0_-;\-* #,##0_-;\ _-;_-@_-"/>
  </numFmts>
  <fonts count="56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sz val="16"/>
      <name val="Arial Cyr"/>
      <family val="2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8"/>
      <name val="Arial Cyr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1"/>
    </font>
    <font>
      <u/>
      <sz val="20"/>
      <name val="Times New Roman"/>
      <family val="1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FFFF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374">
    <xf numFmtId="0" fontId="0" fillId="0" borderId="0" xfId="0"/>
    <xf numFmtId="0" fontId="3" fillId="0" borderId="0" xfId="0" applyFo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1" fillId="0" borderId="0" xfId="0" applyFont="1" applyFill="1" applyBorder="1"/>
    <xf numFmtId="169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6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/>
    <xf numFmtId="0" fontId="3" fillId="0" borderId="15" xfId="0" applyFont="1" applyFill="1" applyBorder="1"/>
    <xf numFmtId="165" fontId="5" fillId="0" borderId="16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4" xfId="0" applyFont="1" applyFill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right" vertical="center" wrapText="1"/>
    </xf>
    <xf numFmtId="168" fontId="19" fillId="4" borderId="1" xfId="0" applyNumberFormat="1" applyFont="1" applyFill="1" applyBorder="1" applyAlignment="1" applyProtection="1">
      <alignment horizontal="center" vertical="center"/>
    </xf>
    <xf numFmtId="168" fontId="3" fillId="4" borderId="4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/>
    </xf>
    <xf numFmtId="16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1" fontId="5" fillId="3" borderId="2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/>
    <xf numFmtId="166" fontId="20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0" fontId="4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9" fillId="0" borderId="0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30" fillId="0" borderId="0" xfId="0" applyNumberFormat="1" applyFont="1" applyFill="1" applyBorder="1" applyAlignment="1" applyProtection="1">
      <alignment horizontal="center" vertical="center"/>
    </xf>
    <xf numFmtId="2" fontId="31" fillId="0" borderId="0" xfId="0" applyNumberFormat="1" applyFont="1" applyFill="1" applyBorder="1" applyAlignment="1" applyProtection="1">
      <alignment horizontal="center" vertical="center"/>
    </xf>
    <xf numFmtId="1" fontId="3" fillId="0" borderId="2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1" fontId="16" fillId="0" borderId="0" xfId="0" applyNumberFormat="1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/>
    <xf numFmtId="169" fontId="11" fillId="0" borderId="0" xfId="0" applyNumberFormat="1" applyFont="1" applyFill="1" applyBorder="1" applyAlignment="1" applyProtection="1">
      <alignment horizontal="center" vertical="center" wrapText="1"/>
    </xf>
    <xf numFmtId="2" fontId="42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ill="1"/>
    <xf numFmtId="165" fontId="3" fillId="0" borderId="1" xfId="0" applyNumberFormat="1" applyFont="1" applyFill="1" applyBorder="1" applyAlignment="1" applyProtection="1">
      <alignment horizontal="center" vertical="center"/>
    </xf>
    <xf numFmtId="165" fontId="5" fillId="7" borderId="19" xfId="0" applyNumberFormat="1" applyFont="1" applyFill="1" applyBorder="1" applyAlignment="1">
      <alignment horizontal="center" vertical="center" wrapText="1"/>
    </xf>
    <xf numFmtId="1" fontId="5" fillId="7" borderId="19" xfId="0" applyNumberFormat="1" applyFont="1" applyFill="1" applyBorder="1" applyAlignment="1">
      <alignment horizontal="center" vertical="center" wrapText="1"/>
    </xf>
    <xf numFmtId="165" fontId="5" fillId="7" borderId="28" xfId="0" applyNumberFormat="1" applyFont="1" applyFill="1" applyBorder="1" applyAlignment="1">
      <alignment horizontal="center" vertical="center" wrapText="1"/>
    </xf>
    <xf numFmtId="1" fontId="3" fillId="7" borderId="28" xfId="0" applyNumberFormat="1" applyFont="1" applyFill="1" applyBorder="1" applyAlignment="1">
      <alignment horizontal="center" vertical="center" wrapText="1"/>
    </xf>
    <xf numFmtId="1" fontId="5" fillId="7" borderId="28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3" fillId="4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4" borderId="29" xfId="0" applyNumberFormat="1" applyFont="1" applyFill="1" applyBorder="1" applyAlignment="1" applyProtection="1">
      <alignment horizontal="center" vertical="center"/>
    </xf>
    <xf numFmtId="165" fontId="5" fillId="8" borderId="3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165" fontId="5" fillId="8" borderId="19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/>
    </xf>
    <xf numFmtId="0" fontId="23" fillId="0" borderId="15" xfId="0" applyFont="1" applyFill="1" applyBorder="1" applyAlignment="1">
      <alignment horizontal="right"/>
    </xf>
    <xf numFmtId="0" fontId="3" fillId="0" borderId="34" xfId="0" applyFont="1" applyFill="1" applyBorder="1"/>
    <xf numFmtId="0" fontId="3" fillId="0" borderId="35" xfId="0" applyFont="1" applyFill="1" applyBorder="1"/>
    <xf numFmtId="0" fontId="3" fillId="0" borderId="36" xfId="0" applyFont="1" applyFill="1" applyBorder="1"/>
    <xf numFmtId="165" fontId="5" fillId="0" borderId="34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165" fontId="5" fillId="0" borderId="3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166" fontId="20" fillId="4" borderId="3" xfId="0" applyNumberFormat="1" applyFont="1" applyFill="1" applyBorder="1" applyAlignment="1" applyProtection="1">
      <alignment horizontal="center" vertical="center" wrapText="1"/>
    </xf>
    <xf numFmtId="166" fontId="20" fillId="4" borderId="4" xfId="0" applyNumberFormat="1" applyFont="1" applyFill="1" applyBorder="1" applyAlignment="1" applyProtection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7" fontId="20" fillId="4" borderId="3" xfId="0" applyNumberFormat="1" applyFont="1" applyFill="1" applyBorder="1" applyAlignment="1" applyProtection="1">
      <alignment horizontal="center" vertical="center" wrapText="1"/>
    </xf>
    <xf numFmtId="168" fontId="19" fillId="4" borderId="4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69" fontId="5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49" fontId="3" fillId="9" borderId="8" xfId="0" applyNumberFormat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>
      <alignment horizontal="center" vertical="center" wrapText="1"/>
    </xf>
    <xf numFmtId="165" fontId="5" fillId="9" borderId="9" xfId="0" applyNumberFormat="1" applyFont="1" applyFill="1" applyBorder="1" applyAlignment="1">
      <alignment horizontal="center" vertical="center" wrapText="1"/>
    </xf>
    <xf numFmtId="167" fontId="5" fillId="9" borderId="9" xfId="0" applyNumberFormat="1" applyFont="1" applyFill="1" applyBorder="1" applyAlignment="1">
      <alignment horizontal="center" vertical="center" wrapText="1"/>
    </xf>
    <xf numFmtId="167" fontId="5" fillId="9" borderId="33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 applyProtection="1">
      <alignment horizontal="center" vertical="center"/>
    </xf>
    <xf numFmtId="0" fontId="5" fillId="4" borderId="43" xfId="0" applyNumberFormat="1" applyFont="1" applyFill="1" applyBorder="1" applyAlignment="1">
      <alignment horizontal="center" vertical="center" wrapText="1"/>
    </xf>
    <xf numFmtId="169" fontId="3" fillId="4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/>
    </xf>
    <xf numFmtId="169" fontId="3" fillId="0" borderId="44" xfId="0" applyNumberFormat="1" applyFont="1" applyFill="1" applyBorder="1" applyAlignment="1" applyProtection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" fontId="30" fillId="0" borderId="2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9" fontId="3" fillId="0" borderId="21" xfId="0" applyNumberFormat="1" applyFont="1" applyFill="1" applyBorder="1" applyAlignment="1" applyProtection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169" fontId="3" fillId="0" borderId="45" xfId="0" applyNumberFormat="1" applyFont="1" applyFill="1" applyBorder="1" applyAlignment="1" applyProtection="1">
      <alignment horizontal="center" vertical="center"/>
    </xf>
    <xf numFmtId="169" fontId="3" fillId="0" borderId="32" xfId="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/>
    <xf numFmtId="0" fontId="16" fillId="0" borderId="6" xfId="0" applyFont="1" applyFill="1" applyBorder="1"/>
    <xf numFmtId="165" fontId="3" fillId="0" borderId="2" xfId="0" applyNumberFormat="1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69" fontId="39" fillId="0" borderId="48" xfId="0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169" fontId="41" fillId="0" borderId="25" xfId="0" applyNumberFormat="1" applyFont="1" applyBorder="1" applyAlignment="1">
      <alignment horizontal="center" vertical="center"/>
    </xf>
    <xf numFmtId="169" fontId="40" fillId="0" borderId="25" xfId="0" applyNumberFormat="1" applyFont="1" applyBorder="1" applyAlignment="1">
      <alignment horizontal="center" vertical="center"/>
    </xf>
    <xf numFmtId="164" fontId="3" fillId="0" borderId="31" xfId="0" applyNumberFormat="1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5" fillId="2" borderId="38" xfId="0" applyNumberFormat="1" applyFont="1" applyFill="1" applyBorder="1" applyAlignment="1" applyProtection="1">
      <alignment horizontal="center" vertical="center"/>
    </xf>
    <xf numFmtId="165" fontId="5" fillId="2" borderId="24" xfId="0" applyNumberFormat="1" applyFont="1" applyFill="1" applyBorder="1" applyAlignment="1" applyProtection="1">
      <alignment horizontal="center" vertical="center"/>
    </xf>
    <xf numFmtId="165" fontId="5" fillId="2" borderId="51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169" fontId="5" fillId="0" borderId="32" xfId="0" applyNumberFormat="1" applyFont="1" applyFill="1" applyBorder="1" applyAlignment="1" applyProtection="1">
      <alignment horizontal="center" vertical="center"/>
    </xf>
    <xf numFmtId="164" fontId="19" fillId="0" borderId="4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/>
    <xf numFmtId="0" fontId="20" fillId="0" borderId="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65" fontId="5" fillId="2" borderId="55" xfId="0" applyNumberFormat="1" applyFont="1" applyFill="1" applyBorder="1" applyAlignment="1" applyProtection="1">
      <alignment horizontal="center" vertical="center"/>
    </xf>
    <xf numFmtId="165" fontId="5" fillId="2" borderId="27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169" fontId="3" fillId="0" borderId="38" xfId="0" applyNumberFormat="1" applyFont="1" applyFill="1" applyBorder="1" applyAlignment="1" applyProtection="1">
      <alignment horizontal="center" vertical="center"/>
    </xf>
    <xf numFmtId="164" fontId="3" fillId="0" borderId="24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/>
    <xf numFmtId="0" fontId="16" fillId="0" borderId="51" xfId="0" applyFont="1" applyFill="1" applyBorder="1"/>
    <xf numFmtId="0" fontId="3" fillId="0" borderId="48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69" fontId="5" fillId="0" borderId="4" xfId="0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164" fontId="19" fillId="0" borderId="21" xfId="0" applyNumberFormat="1" applyFont="1" applyFill="1" applyBorder="1" applyAlignment="1" applyProtection="1">
      <alignment horizontal="center" vertical="center"/>
    </xf>
    <xf numFmtId="0" fontId="20" fillId="0" borderId="56" xfId="0" applyFont="1" applyFill="1" applyBorder="1" applyAlignment="1">
      <alignment horizontal="center" vertical="center" wrapText="1"/>
    </xf>
    <xf numFmtId="165" fontId="5" fillId="0" borderId="49" xfId="0" applyNumberFormat="1" applyFont="1" applyFill="1" applyBorder="1" applyAlignment="1" applyProtection="1">
      <alignment horizontal="center" vertical="center"/>
    </xf>
    <xf numFmtId="165" fontId="3" fillId="2" borderId="24" xfId="0" applyNumberFormat="1" applyFont="1" applyFill="1" applyBorder="1" applyAlignment="1" applyProtection="1">
      <alignment horizontal="center" vertical="center"/>
    </xf>
    <xf numFmtId="165" fontId="3" fillId="5" borderId="24" xfId="0" applyNumberFormat="1" applyFont="1" applyFill="1" applyBorder="1" applyAlignment="1" applyProtection="1">
      <alignment horizontal="center" vertical="center"/>
    </xf>
    <xf numFmtId="165" fontId="3" fillId="5" borderId="51" xfId="0" applyNumberFormat="1" applyFont="1" applyFill="1" applyBorder="1" applyAlignment="1" applyProtection="1">
      <alignment horizontal="center" vertical="center"/>
    </xf>
    <xf numFmtId="165" fontId="5" fillId="0" borderId="48" xfId="0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1" fontId="3" fillId="0" borderId="53" xfId="0" applyNumberFormat="1" applyFont="1" applyFill="1" applyBorder="1" applyAlignment="1">
      <alignment horizontal="center" vertical="center" wrapText="1"/>
    </xf>
    <xf numFmtId="169" fontId="3" fillId="0" borderId="24" xfId="0" applyNumberFormat="1" applyFont="1" applyFill="1" applyBorder="1" applyAlignment="1" applyProtection="1">
      <alignment horizontal="center" vertical="center"/>
    </xf>
    <xf numFmtId="1" fontId="3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center" vertical="center" wrapText="1"/>
    </xf>
    <xf numFmtId="165" fontId="3" fillId="5" borderId="26" xfId="0" applyNumberFormat="1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0" fontId="16" fillId="0" borderId="26" xfId="0" applyFont="1" applyFill="1" applyBorder="1"/>
    <xf numFmtId="0" fontId="16" fillId="0" borderId="9" xfId="0" applyFont="1" applyFill="1" applyBorder="1"/>
    <xf numFmtId="165" fontId="3" fillId="5" borderId="9" xfId="0" applyNumberFormat="1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3" xfId="0" applyFont="1" applyFill="1" applyBorder="1"/>
    <xf numFmtId="0" fontId="16" fillId="0" borderId="58" xfId="0" applyFont="1" applyFill="1" applyBorder="1" applyAlignment="1">
      <alignment horizontal="center" vertical="center"/>
    </xf>
    <xf numFmtId="165" fontId="3" fillId="5" borderId="33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9" xfId="0" applyFont="1" applyFill="1" applyBorder="1"/>
    <xf numFmtId="0" fontId="16" fillId="0" borderId="8" xfId="0" applyFont="1" applyFill="1" applyBorder="1"/>
    <xf numFmtId="0" fontId="20" fillId="0" borderId="3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9" fontId="3" fillId="0" borderId="33" xfId="0" applyNumberFormat="1" applyFont="1" applyFill="1" applyBorder="1" applyAlignment="1" applyProtection="1">
      <alignment horizontal="center" vertical="center"/>
    </xf>
    <xf numFmtId="0" fontId="16" fillId="0" borderId="58" xfId="0" applyFont="1" applyFill="1" applyBorder="1"/>
    <xf numFmtId="165" fontId="3" fillId="0" borderId="1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33" xfId="0" applyNumberFormat="1" applyFont="1" applyFill="1" applyBorder="1" applyAlignment="1">
      <alignment horizontal="center"/>
    </xf>
    <xf numFmtId="0" fontId="16" fillId="0" borderId="10" xfId="0" applyFont="1" applyFill="1" applyBorder="1"/>
    <xf numFmtId="169" fontId="3" fillId="0" borderId="19" xfId="0" applyNumberFormat="1" applyFont="1" applyFill="1" applyBorder="1" applyAlignment="1" applyProtection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0" borderId="33" xfId="0" applyNumberFormat="1" applyFont="1" applyFill="1" applyBorder="1" applyAlignment="1">
      <alignment horizontal="center" vertical="center"/>
    </xf>
    <xf numFmtId="169" fontId="5" fillId="0" borderId="48" xfId="0" applyNumberFormat="1" applyFont="1" applyFill="1" applyBorder="1" applyAlignment="1" applyProtection="1">
      <alignment horizontal="center" vertical="center"/>
    </xf>
    <xf numFmtId="169" fontId="5" fillId="0" borderId="25" xfId="0" applyNumberFormat="1" applyFont="1" applyFill="1" applyBorder="1" applyAlignment="1" applyProtection="1">
      <alignment horizontal="center" vertical="center"/>
    </xf>
    <xf numFmtId="169" fontId="5" fillId="0" borderId="31" xfId="0" applyNumberFormat="1" applyFont="1" applyFill="1" applyBorder="1" applyAlignment="1" applyProtection="1">
      <alignment horizontal="center" vertical="center"/>
    </xf>
    <xf numFmtId="165" fontId="3" fillId="0" borderId="58" xfId="0" applyNumberFormat="1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horizontal="center" vertical="center"/>
    </xf>
    <xf numFmtId="165" fontId="3" fillId="5" borderId="58" xfId="0" applyNumberFormat="1" applyFont="1" applyFill="1" applyBorder="1" applyAlignment="1" applyProtection="1">
      <alignment horizontal="center" vertical="center"/>
    </xf>
    <xf numFmtId="165" fontId="3" fillId="5" borderId="19" xfId="0" applyNumberFormat="1" applyFont="1" applyFill="1" applyBorder="1" applyAlignment="1" applyProtection="1">
      <alignment horizontal="center" vertical="center"/>
    </xf>
    <xf numFmtId="0" fontId="16" fillId="0" borderId="59" xfId="0" applyFont="1" applyFill="1" applyBorder="1"/>
    <xf numFmtId="0" fontId="16" fillId="0" borderId="60" xfId="0" applyFont="1" applyFill="1" applyBorder="1"/>
    <xf numFmtId="165" fontId="3" fillId="5" borderId="61" xfId="0" applyNumberFormat="1" applyFont="1" applyFill="1" applyBorder="1" applyAlignment="1" applyProtection="1">
      <alignment horizontal="center" vertical="center"/>
    </xf>
    <xf numFmtId="165" fontId="3" fillId="0" borderId="19" xfId="0" applyNumberFormat="1" applyFont="1" applyFill="1" applyBorder="1" applyAlignment="1">
      <alignment horizontal="center"/>
    </xf>
    <xf numFmtId="169" fontId="3" fillId="0" borderId="62" xfId="0" applyNumberFormat="1" applyFont="1" applyFill="1" applyBorder="1" applyAlignment="1" applyProtection="1">
      <alignment horizontal="center" vertical="center"/>
    </xf>
    <xf numFmtId="165" fontId="3" fillId="0" borderId="58" xfId="0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 wrapText="1"/>
    </xf>
    <xf numFmtId="49" fontId="19" fillId="8" borderId="36" xfId="0" applyNumberFormat="1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center"/>
    </xf>
    <xf numFmtId="165" fontId="5" fillId="8" borderId="0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65" fontId="5" fillId="4" borderId="52" xfId="0" applyNumberFormat="1" applyFont="1" applyFill="1" applyBorder="1" applyAlignment="1">
      <alignment horizontal="center" vertical="center" wrapText="1"/>
    </xf>
    <xf numFmtId="165" fontId="5" fillId="4" borderId="53" xfId="0" applyNumberFormat="1" applyFont="1" applyFill="1" applyBorder="1" applyAlignment="1">
      <alignment horizontal="center" vertical="center" wrapText="1"/>
    </xf>
    <xf numFmtId="165" fontId="5" fillId="4" borderId="53" xfId="0" applyNumberFormat="1" applyFont="1" applyFill="1" applyBorder="1" applyAlignment="1" applyProtection="1">
      <alignment horizontal="center" vertical="center"/>
    </xf>
    <xf numFmtId="1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32" xfId="0" applyNumberFormat="1" applyFont="1" applyFill="1" applyBorder="1" applyAlignment="1">
      <alignment horizontal="center" vertical="center" wrapText="1"/>
    </xf>
    <xf numFmtId="0" fontId="5" fillId="4" borderId="29" xfId="0" applyNumberFormat="1" applyFont="1" applyFill="1" applyBorder="1" applyAlignment="1">
      <alignment horizontal="center" vertical="center" wrapText="1"/>
    </xf>
    <xf numFmtId="0" fontId="5" fillId="4" borderId="12" xfId="0" applyNumberFormat="1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center" vertical="center" wrapText="1"/>
    </xf>
    <xf numFmtId="168" fontId="3" fillId="4" borderId="65" xfId="0" applyNumberFormat="1" applyFont="1" applyFill="1" applyBorder="1" applyAlignment="1" applyProtection="1">
      <alignment horizontal="center" vertical="center"/>
    </xf>
    <xf numFmtId="165" fontId="3" fillId="4" borderId="66" xfId="0" applyNumberFormat="1" applyFont="1" applyFill="1" applyBorder="1" applyAlignment="1" applyProtection="1">
      <alignment horizontal="center" vertical="center"/>
    </xf>
    <xf numFmtId="169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49" fontId="19" fillId="9" borderId="8" xfId="0" applyNumberFormat="1" applyFont="1" applyFill="1" applyBorder="1" applyAlignment="1" applyProtection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165" fontId="5" fillId="9" borderId="67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5" fillId="9" borderId="33" xfId="0" applyNumberFormat="1" applyFont="1" applyFill="1" applyBorder="1" applyAlignment="1">
      <alignment horizontal="center" vertical="center" wrapText="1"/>
    </xf>
    <xf numFmtId="0" fontId="5" fillId="9" borderId="8" xfId="0" applyNumberFormat="1" applyFont="1" applyFill="1" applyBorder="1" applyAlignment="1">
      <alignment horizontal="center" vertical="center" wrapText="1"/>
    </xf>
    <xf numFmtId="0" fontId="5" fillId="9" borderId="33" xfId="0" applyNumberFormat="1" applyFont="1" applyFill="1" applyBorder="1" applyAlignment="1">
      <alignment horizontal="center" vertical="center" wrapText="1"/>
    </xf>
    <xf numFmtId="0" fontId="5" fillId="9" borderId="19" xfId="0" applyNumberFormat="1" applyFont="1" applyFill="1" applyBorder="1" applyAlignment="1" applyProtection="1">
      <alignment horizontal="center" vertical="center"/>
    </xf>
    <xf numFmtId="49" fontId="19" fillId="8" borderId="8" xfId="0" applyNumberFormat="1" applyFont="1" applyFill="1" applyBorder="1" applyAlignment="1" applyProtection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165" fontId="5" fillId="8" borderId="67" xfId="0" applyNumberFormat="1" applyFont="1" applyFill="1" applyBorder="1" applyAlignment="1">
      <alignment horizontal="center" vertical="center" wrapText="1"/>
    </xf>
    <xf numFmtId="165" fontId="5" fillId="8" borderId="8" xfId="0" applyNumberFormat="1" applyFont="1" applyFill="1" applyBorder="1" applyAlignment="1">
      <alignment horizontal="center" vertical="center" wrapText="1"/>
    </xf>
    <xf numFmtId="165" fontId="5" fillId="8" borderId="9" xfId="0" applyNumberFormat="1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8" fontId="3" fillId="4" borderId="12" xfId="0" applyNumberFormat="1" applyFont="1" applyFill="1" applyBorder="1" applyAlignment="1" applyProtection="1">
      <alignment horizontal="center" vertical="center"/>
    </xf>
    <xf numFmtId="0" fontId="43" fillId="4" borderId="29" xfId="0" applyFont="1" applyFill="1" applyBorder="1" applyAlignment="1">
      <alignment horizontal="center" vertical="center" wrapText="1"/>
    </xf>
    <xf numFmtId="169" fontId="43" fillId="4" borderId="12" xfId="0" applyNumberFormat="1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5" fillId="9" borderId="10" xfId="0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165" fontId="3" fillId="4" borderId="69" xfId="0" applyNumberFormat="1" applyFont="1" applyFill="1" applyBorder="1" applyAlignment="1" applyProtection="1">
      <alignment horizontal="center" vertical="center"/>
    </xf>
    <xf numFmtId="165" fontId="5" fillId="4" borderId="24" xfId="0" applyNumberFormat="1" applyFont="1" applyFill="1" applyBorder="1" applyAlignment="1">
      <alignment horizontal="center" vertical="center" wrapText="1"/>
    </xf>
    <xf numFmtId="165" fontId="3" fillId="4" borderId="68" xfId="0" applyNumberFormat="1" applyFont="1" applyFill="1" applyBorder="1" applyAlignment="1" applyProtection="1">
      <alignment horizontal="center" vertical="center"/>
    </xf>
    <xf numFmtId="165" fontId="5" fillId="9" borderId="19" xfId="0" applyNumberFormat="1" applyFont="1" applyFill="1" applyBorder="1" applyAlignment="1">
      <alignment horizontal="center" vertical="center" wrapText="1"/>
    </xf>
    <xf numFmtId="0" fontId="5" fillId="9" borderId="58" xfId="0" applyNumberFormat="1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left" vertical="center" wrapText="1"/>
    </xf>
    <xf numFmtId="49" fontId="3" fillId="4" borderId="42" xfId="0" applyNumberFormat="1" applyFont="1" applyFill="1" applyBorder="1" applyAlignment="1">
      <alignment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0" fontId="28" fillId="0" borderId="25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 wrapText="1"/>
    </xf>
    <xf numFmtId="165" fontId="5" fillId="0" borderId="70" xfId="0" applyNumberFormat="1" applyFont="1" applyFill="1" applyBorder="1" applyAlignment="1" applyProtection="1">
      <alignment horizontal="center" vertical="center"/>
    </xf>
    <xf numFmtId="167" fontId="20" fillId="4" borderId="21" xfId="0" applyNumberFormat="1" applyFont="1" applyFill="1" applyBorder="1" applyAlignment="1" applyProtection="1">
      <alignment horizontal="center" vertical="center" wrapText="1"/>
    </xf>
    <xf numFmtId="165" fontId="3" fillId="4" borderId="22" xfId="0" applyNumberFormat="1" applyFont="1" applyFill="1" applyBorder="1" applyAlignment="1" applyProtection="1">
      <alignment horizontal="center" vertical="center"/>
    </xf>
    <xf numFmtId="165" fontId="3" fillId="4" borderId="21" xfId="0" applyNumberFormat="1" applyFont="1" applyFill="1" applyBorder="1" applyAlignment="1" applyProtection="1">
      <alignment horizontal="center" vertical="center"/>
    </xf>
    <xf numFmtId="165" fontId="5" fillId="4" borderId="21" xfId="0" applyNumberFormat="1" applyFont="1" applyFill="1" applyBorder="1" applyAlignment="1" applyProtection="1">
      <alignment horizontal="center" vertical="center"/>
    </xf>
    <xf numFmtId="165" fontId="27" fillId="4" borderId="21" xfId="0" applyNumberFormat="1" applyFont="1" applyFill="1" applyBorder="1" applyAlignment="1" applyProtection="1">
      <alignment horizontal="center" vertical="center"/>
    </xf>
    <xf numFmtId="165" fontId="3" fillId="4" borderId="70" xfId="0" applyNumberFormat="1" applyFont="1" applyFill="1" applyBorder="1" applyAlignment="1" applyProtection="1">
      <alignment horizontal="center" vertical="center"/>
    </xf>
    <xf numFmtId="165" fontId="3" fillId="4" borderId="71" xfId="0" applyNumberFormat="1" applyFont="1" applyFill="1" applyBorder="1" applyAlignment="1" applyProtection="1">
      <alignment horizontal="center" vertical="center"/>
    </xf>
    <xf numFmtId="165" fontId="5" fillId="4" borderId="23" xfId="0" applyNumberFormat="1" applyFont="1" applyFill="1" applyBorder="1" applyAlignment="1" applyProtection="1">
      <alignment horizontal="center" vertical="center"/>
    </xf>
    <xf numFmtId="165" fontId="5" fillId="9" borderId="58" xfId="0" applyNumberFormat="1" applyFont="1" applyFill="1" applyBorder="1" applyAlignment="1">
      <alignment horizontal="center" vertical="center" wrapText="1"/>
    </xf>
    <xf numFmtId="0" fontId="3" fillId="0" borderId="72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 applyProtection="1">
      <alignment horizontal="center" vertical="center"/>
    </xf>
    <xf numFmtId="168" fontId="19" fillId="4" borderId="3" xfId="0" applyNumberFormat="1" applyFont="1" applyFill="1" applyBorder="1" applyAlignment="1" applyProtection="1">
      <alignment horizontal="center" vertical="center"/>
    </xf>
    <xf numFmtId="0" fontId="3" fillId="4" borderId="7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56" xfId="0" applyNumberFormat="1" applyFont="1" applyFill="1" applyBorder="1" applyAlignment="1" applyProtection="1">
      <alignment horizontal="center" vertical="center"/>
    </xf>
    <xf numFmtId="168" fontId="3" fillId="4" borderId="56" xfId="0" applyNumberFormat="1" applyFont="1" applyFill="1" applyBorder="1" applyAlignment="1" applyProtection="1">
      <alignment horizontal="center" vertical="center"/>
    </xf>
    <xf numFmtId="49" fontId="19" fillId="0" borderId="73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74" xfId="0" applyNumberFormat="1" applyFont="1" applyFill="1" applyBorder="1" applyAlignment="1">
      <alignment horizontal="center" vertical="center" wrapText="1"/>
    </xf>
    <xf numFmtId="169" fontId="3" fillId="4" borderId="75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right" vertical="center"/>
    </xf>
    <xf numFmtId="0" fontId="0" fillId="4" borderId="0" xfId="0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165" fontId="44" fillId="3" borderId="24" xfId="0" applyNumberFormat="1" applyFont="1" applyFill="1" applyBorder="1" applyAlignment="1">
      <alignment horizontal="center" vertical="center" wrapText="1"/>
    </xf>
    <xf numFmtId="165" fontId="44" fillId="3" borderId="20" xfId="0" applyNumberFormat="1" applyFont="1" applyFill="1" applyBorder="1" applyAlignment="1">
      <alignment horizontal="center" vertical="center" wrapText="1"/>
    </xf>
    <xf numFmtId="169" fontId="5" fillId="10" borderId="0" xfId="0" applyNumberFormat="1" applyFont="1" applyFill="1" applyBorder="1" applyAlignment="1" applyProtection="1">
      <alignment vertical="center"/>
    </xf>
    <xf numFmtId="169" fontId="3" fillId="0" borderId="32" xfId="0" applyNumberFormat="1" applyFont="1" applyFill="1" applyBorder="1" applyAlignment="1" applyProtection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6" xfId="0" applyNumberFormat="1" applyFont="1" applyFill="1" applyBorder="1" applyAlignment="1" applyProtection="1">
      <alignment horizontal="center" vertical="center"/>
    </xf>
    <xf numFmtId="168" fontId="3" fillId="0" borderId="11" xfId="0" applyNumberFormat="1" applyFont="1" applyFill="1" applyBorder="1" applyAlignment="1" applyProtection="1">
      <alignment horizontal="center" vertical="center"/>
    </xf>
    <xf numFmtId="168" fontId="3" fillId="0" borderId="51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168" fontId="5" fillId="0" borderId="33" xfId="0" applyNumberFormat="1" applyFont="1" applyFill="1" applyBorder="1" applyAlignment="1" applyProtection="1">
      <alignment horizontal="center" vertical="center"/>
    </xf>
    <xf numFmtId="168" fontId="5" fillId="0" borderId="19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169" fontId="3" fillId="0" borderId="8" xfId="0" applyNumberFormat="1" applyFont="1" applyFill="1" applyBorder="1" applyAlignment="1" applyProtection="1">
      <alignment horizontal="center" vertical="center"/>
    </xf>
    <xf numFmtId="169" fontId="3" fillId="0" borderId="9" xfId="0" applyNumberFormat="1" applyFont="1" applyFill="1" applyBorder="1" applyAlignment="1" applyProtection="1">
      <alignment horizontal="center" vertical="center"/>
    </xf>
    <xf numFmtId="169" fontId="3" fillId="0" borderId="76" xfId="0" applyNumberFormat="1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45" fillId="0" borderId="24" xfId="0" applyNumberFormat="1" applyFont="1" applyFill="1" applyBorder="1" applyAlignment="1" applyProtection="1">
      <alignment horizontal="center" vertical="center"/>
    </xf>
    <xf numFmtId="0" fontId="45" fillId="0" borderId="3" xfId="0" applyNumberFormat="1" applyFont="1" applyFill="1" applyBorder="1" applyAlignment="1" applyProtection="1">
      <alignment horizontal="center" vertical="center"/>
    </xf>
    <xf numFmtId="0" fontId="45" fillId="0" borderId="1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wrapText="1"/>
    </xf>
    <xf numFmtId="0" fontId="45" fillId="0" borderId="24" xfId="0" applyNumberFormat="1" applyFont="1" applyFill="1" applyBorder="1" applyAlignment="1" applyProtection="1">
      <alignment horizontal="center" vertical="center"/>
    </xf>
    <xf numFmtId="0" fontId="45" fillId="0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 applyProtection="1">
      <alignment horizontal="center" vertical="center" wrapText="1"/>
    </xf>
    <xf numFmtId="165" fontId="45" fillId="0" borderId="26" xfId="0" applyNumberFormat="1" applyFont="1" applyFill="1" applyBorder="1" applyAlignment="1" applyProtection="1">
      <alignment horizontal="center" vertical="center"/>
    </xf>
    <xf numFmtId="0" fontId="45" fillId="0" borderId="29" xfId="0" applyNumberFormat="1" applyFont="1" applyFill="1" applyBorder="1" applyAlignment="1" applyProtection="1">
      <alignment horizontal="center" vertical="center"/>
    </xf>
    <xf numFmtId="0" fontId="45" fillId="0" borderId="18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29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9" fontId="3" fillId="0" borderId="33" xfId="0" applyNumberFormat="1" applyFont="1" applyFill="1" applyBorder="1" applyAlignment="1" applyProtection="1">
      <alignment horizontal="center" vertical="center" wrapText="1"/>
    </xf>
    <xf numFmtId="165" fontId="44" fillId="0" borderId="19" xfId="0" applyNumberFormat="1" applyFont="1" applyFill="1" applyBorder="1" applyAlignment="1" applyProtection="1">
      <alignment horizontal="center" vertical="center"/>
    </xf>
    <xf numFmtId="0" fontId="44" fillId="0" borderId="8" xfId="0" applyNumberFormat="1" applyFont="1" applyFill="1" applyBorder="1" applyAlignment="1" applyProtection="1">
      <alignment horizontal="center" vertical="center"/>
    </xf>
    <xf numFmtId="0" fontId="44" fillId="0" borderId="9" xfId="0" applyNumberFormat="1" applyFont="1" applyFill="1" applyBorder="1" applyAlignment="1" applyProtection="1">
      <alignment horizontal="center" vertical="center"/>
    </xf>
    <xf numFmtId="0" fontId="44" fillId="0" borderId="3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44" fillId="0" borderId="7" xfId="0" applyNumberFormat="1" applyFont="1" applyFill="1" applyBorder="1" applyAlignment="1">
      <alignment horizontal="center" vertical="center" wrapText="1"/>
    </xf>
    <xf numFmtId="0" fontId="4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8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wrapText="1"/>
    </xf>
    <xf numFmtId="0" fontId="3" fillId="0" borderId="44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4" fillId="0" borderId="3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>
      <alignment horizontal="center" vertical="center" wrapText="1"/>
    </xf>
    <xf numFmtId="0" fontId="44" fillId="0" borderId="18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165" fontId="5" fillId="0" borderId="19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/>
    </xf>
    <xf numFmtId="0" fontId="5" fillId="0" borderId="6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165" fontId="3" fillId="0" borderId="19" xfId="0" applyNumberFormat="1" applyFont="1" applyFill="1" applyBorder="1" applyAlignment="1" applyProtection="1">
      <alignment horizontal="center" vertical="center"/>
    </xf>
    <xf numFmtId="16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6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>
      <alignment wrapText="1"/>
    </xf>
    <xf numFmtId="0" fontId="3" fillId="0" borderId="2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68" fontId="19" fillId="0" borderId="58" xfId="0" applyNumberFormat="1" applyFont="1" applyFill="1" applyBorder="1" applyAlignment="1" applyProtection="1">
      <alignment horizontal="center" vertical="center"/>
    </xf>
    <xf numFmtId="168" fontId="19" fillId="0" borderId="9" xfId="0" applyNumberFormat="1" applyFont="1" applyFill="1" applyBorder="1" applyAlignment="1" applyProtection="1">
      <alignment horizontal="center" vertical="center"/>
    </xf>
    <xf numFmtId="168" fontId="19" fillId="0" borderId="10" xfId="0" applyNumberFormat="1" applyFont="1" applyFill="1" applyBorder="1" applyAlignment="1" applyProtection="1">
      <alignment horizontal="center" vertical="center"/>
    </xf>
    <xf numFmtId="168" fontId="19" fillId="0" borderId="8" xfId="0" applyNumberFormat="1" applyFont="1" applyFill="1" applyBorder="1" applyAlignment="1" applyProtection="1">
      <alignment horizontal="center" vertical="center"/>
    </xf>
    <xf numFmtId="168" fontId="19" fillId="0" borderId="77" xfId="0" applyNumberFormat="1" applyFont="1" applyFill="1" applyBorder="1" applyAlignment="1" applyProtection="1">
      <alignment horizontal="center" vertical="center"/>
    </xf>
    <xf numFmtId="168" fontId="19" fillId="0" borderId="78" xfId="0" applyNumberFormat="1" applyFont="1" applyFill="1" applyBorder="1" applyAlignment="1" applyProtection="1">
      <alignment horizontal="center" vertical="center"/>
    </xf>
    <xf numFmtId="0" fontId="44" fillId="0" borderId="4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1" fontId="45" fillId="0" borderId="3" xfId="0" applyNumberFormat="1" applyFont="1" applyFill="1" applyBorder="1" applyAlignment="1">
      <alignment horizontal="center" vertical="center" wrapText="1"/>
    </xf>
    <xf numFmtId="165" fontId="45" fillId="0" borderId="1" xfId="0" applyNumberFormat="1" applyFont="1" applyFill="1" applyBorder="1" applyAlignment="1">
      <alignment horizontal="center" vertical="center" wrapText="1"/>
    </xf>
    <xf numFmtId="1" fontId="45" fillId="0" borderId="21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1" fontId="4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1" fontId="45" fillId="0" borderId="1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23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33" xfId="0" applyNumberFormat="1" applyFont="1" applyFill="1" applyBorder="1" applyAlignment="1" applyProtection="1">
      <alignment horizontal="center" vertical="center"/>
    </xf>
    <xf numFmtId="167" fontId="5" fillId="0" borderId="9" xfId="0" applyNumberFormat="1" applyFont="1" applyFill="1" applyBorder="1" applyAlignment="1" applyProtection="1">
      <alignment horizontal="center" vertical="center"/>
    </xf>
    <xf numFmtId="166" fontId="5" fillId="0" borderId="62" xfId="0" applyNumberFormat="1" applyFont="1" applyFill="1" applyBorder="1" applyAlignment="1" applyProtection="1">
      <alignment horizontal="center" vertical="center" wrapText="1"/>
    </xf>
    <xf numFmtId="167" fontId="5" fillId="0" borderId="76" xfId="0" applyNumberFormat="1" applyFont="1" applyFill="1" applyBorder="1" applyAlignment="1" applyProtection="1">
      <alignment horizontal="center"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167" fontId="5" fillId="0" borderId="8" xfId="0" applyNumberFormat="1" applyFont="1" applyFill="1" applyBorder="1" applyAlignment="1" applyProtection="1">
      <alignment horizontal="center" vertical="center"/>
    </xf>
    <xf numFmtId="165" fontId="3" fillId="0" borderId="24" xfId="0" applyNumberFormat="1" applyFont="1" applyFill="1" applyBorder="1" applyAlignment="1" applyProtection="1">
      <alignment horizontal="center" vertical="center"/>
    </xf>
    <xf numFmtId="167" fontId="5" fillId="0" borderId="19" xfId="0" applyNumberFormat="1" applyFont="1" applyFill="1" applyBorder="1" applyAlignment="1" applyProtection="1">
      <alignment horizontal="center" vertical="center"/>
    </xf>
    <xf numFmtId="49" fontId="3" fillId="0" borderId="4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79" xfId="0" applyFont="1" applyFill="1" applyBorder="1" applyAlignment="1">
      <alignment horizontal="left" vertical="top" wrapText="1"/>
    </xf>
    <xf numFmtId="49" fontId="3" fillId="0" borderId="80" xfId="0" applyNumberFormat="1" applyFont="1" applyFill="1" applyBorder="1" applyAlignment="1" applyProtection="1">
      <alignment horizontal="center" vertical="center" wrapText="1"/>
    </xf>
    <xf numFmtId="49" fontId="45" fillId="0" borderId="81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44" fillId="0" borderId="8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74" xfId="0" applyFont="1" applyFill="1" applyBorder="1" applyAlignment="1">
      <alignment horizontal="center" vertical="center" wrapText="1"/>
    </xf>
    <xf numFmtId="165" fontId="45" fillId="0" borderId="73" xfId="0" applyNumberFormat="1" applyFont="1" applyFill="1" applyBorder="1" applyAlignment="1">
      <alignment horizontal="center" vertical="center" wrapText="1"/>
    </xf>
    <xf numFmtId="1" fontId="45" fillId="0" borderId="16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left" vertical="top" wrapText="1"/>
    </xf>
    <xf numFmtId="1" fontId="45" fillId="0" borderId="30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3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45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vertical="center" wrapText="1"/>
    </xf>
    <xf numFmtId="165" fontId="5" fillId="0" borderId="51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horizontal="left" vertical="center" wrapText="1"/>
    </xf>
    <xf numFmtId="0" fontId="3" fillId="0" borderId="49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 applyProtection="1">
      <alignment horizontal="center" vertical="center"/>
    </xf>
    <xf numFmtId="165" fontId="5" fillId="0" borderId="52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2" xfId="0" applyNumberFormat="1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>
      <alignment vertical="center"/>
    </xf>
    <xf numFmtId="0" fontId="47" fillId="0" borderId="4" xfId="0" applyNumberFormat="1" applyFont="1" applyFill="1" applyBorder="1" applyAlignment="1" applyProtection="1">
      <alignment horizontal="left" vertical="center"/>
    </xf>
    <xf numFmtId="49" fontId="5" fillId="0" borderId="4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47" fillId="0" borderId="4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5" fontId="5" fillId="0" borderId="53" xfId="0" applyNumberFormat="1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>
      <alignment vertical="center"/>
    </xf>
    <xf numFmtId="165" fontId="3" fillId="0" borderId="53" xfId="0" applyNumberFormat="1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5" fillId="0" borderId="83" xfId="0" applyNumberFormat="1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165" fontId="5" fillId="0" borderId="76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1" fontId="5" fillId="0" borderId="33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169" fontId="5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1" fontId="45" fillId="0" borderId="2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69" fontId="3" fillId="0" borderId="18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45" fillId="0" borderId="23" xfId="0" applyNumberFormat="1" applyFont="1" applyFill="1" applyBorder="1" applyAlignment="1">
      <alignment horizontal="center" vertical="center"/>
    </xf>
    <xf numFmtId="49" fontId="3" fillId="0" borderId="85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" fontId="45" fillId="0" borderId="4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 applyProtection="1">
      <alignment horizontal="center" vertical="center"/>
    </xf>
    <xf numFmtId="165" fontId="5" fillId="0" borderId="28" xfId="0" applyNumberFormat="1" applyFont="1" applyFill="1" applyBorder="1" applyAlignment="1">
      <alignment horizontal="center" vertical="center" wrapText="1"/>
    </xf>
    <xf numFmtId="1" fontId="5" fillId="0" borderId="86" xfId="0" applyNumberFormat="1" applyFont="1" applyFill="1" applyBorder="1" applyAlignment="1">
      <alignment horizontal="center" vertical="center" wrapText="1"/>
    </xf>
    <xf numFmtId="1" fontId="5" fillId="0" borderId="77" xfId="0" applyNumberFormat="1" applyFont="1" applyFill="1" applyBorder="1" applyAlignment="1">
      <alignment horizontal="center" vertical="center" wrapText="1"/>
    </xf>
    <xf numFmtId="1" fontId="5" fillId="0" borderId="8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" fontId="45" fillId="0" borderId="38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73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79" xfId="0" applyNumberFormat="1" applyFont="1" applyFill="1" applyBorder="1" applyAlignment="1" applyProtection="1">
      <alignment horizontal="center" vertical="center"/>
    </xf>
    <xf numFmtId="165" fontId="5" fillId="0" borderId="5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" fontId="45" fillId="0" borderId="20" xfId="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169" fontId="5" fillId="0" borderId="17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" fontId="45" fillId="0" borderId="84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69" fontId="5" fillId="0" borderId="18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1" fontId="45" fillId="0" borderId="51" xfId="0" applyNumberFormat="1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165" fontId="5" fillId="0" borderId="89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33" xfId="0" applyNumberFormat="1" applyFont="1" applyFill="1" applyBorder="1" applyAlignment="1">
      <alignment horizontal="center" vertical="center" wrapText="1"/>
    </xf>
    <xf numFmtId="0" fontId="5" fillId="0" borderId="80" xfId="0" applyNumberFormat="1" applyFont="1" applyFill="1" applyBorder="1" applyAlignment="1">
      <alignment horizontal="center" vertical="center" wrapText="1"/>
    </xf>
    <xf numFmtId="1" fontId="5" fillId="0" borderId="54" xfId="0" applyNumberFormat="1" applyFont="1" applyFill="1" applyBorder="1" applyAlignment="1">
      <alignment horizontal="center" vertical="center" wrapText="1"/>
    </xf>
    <xf numFmtId="0" fontId="5" fillId="0" borderId="60" xfId="0" applyNumberFormat="1" applyFont="1" applyFill="1" applyBorder="1" applyAlignment="1">
      <alignment horizontal="center" vertical="center" wrapText="1"/>
    </xf>
    <xf numFmtId="1" fontId="45" fillId="0" borderId="89" xfId="0" applyNumberFormat="1" applyFont="1" applyFill="1" applyBorder="1" applyAlignment="1">
      <alignment horizontal="center" vertical="center"/>
    </xf>
    <xf numFmtId="49" fontId="3" fillId="0" borderId="90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 wrapText="1"/>
    </xf>
    <xf numFmtId="1" fontId="45" fillId="0" borderId="44" xfId="0" applyNumberFormat="1" applyFont="1" applyFill="1" applyBorder="1" applyAlignment="1">
      <alignment horizontal="center" vertical="center"/>
    </xf>
    <xf numFmtId="49" fontId="3" fillId="0" borderId="91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89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92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center" vertical="center" wrapText="1"/>
    </xf>
    <xf numFmtId="165" fontId="5" fillId="0" borderId="67" xfId="0" applyNumberFormat="1" applyFont="1" applyFill="1" applyBorder="1" applyAlignment="1">
      <alignment horizontal="center" vertical="center" wrapText="1"/>
    </xf>
    <xf numFmtId="1" fontId="5" fillId="0" borderId="6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center" vertical="center" wrapText="1"/>
    </xf>
    <xf numFmtId="0" fontId="45" fillId="0" borderId="9" xfId="0" applyNumberFormat="1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4" fillId="0" borderId="80" xfId="0" applyNumberFormat="1" applyFont="1" applyFill="1" applyBorder="1" applyAlignment="1">
      <alignment horizontal="center" vertical="center" wrapText="1"/>
    </xf>
    <xf numFmtId="0" fontId="45" fillId="0" borderId="54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Fill="1" applyBorder="1" applyAlignment="1">
      <alignment horizontal="center" vertical="center" wrapText="1"/>
    </xf>
    <xf numFmtId="0" fontId="3" fillId="0" borderId="88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" fontId="3" fillId="0" borderId="62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 vertical="center" wrapText="1"/>
    </xf>
    <xf numFmtId="1" fontId="5" fillId="0" borderId="28" xfId="0" applyNumberFormat="1" applyFont="1" applyFill="1" applyBorder="1" applyAlignment="1">
      <alignment horizontal="center" vertical="center" wrapText="1"/>
    </xf>
    <xf numFmtId="0" fontId="42" fillId="3" borderId="0" xfId="0" applyNumberFormat="1" applyFont="1" applyFill="1" applyBorder="1" applyAlignment="1" applyProtection="1">
      <alignment horizontal="center" vertical="center"/>
    </xf>
    <xf numFmtId="169" fontId="42" fillId="3" borderId="0" xfId="0" applyNumberFormat="1" applyFont="1" applyFill="1" applyBorder="1" applyAlignment="1" applyProtection="1">
      <alignment vertical="center"/>
    </xf>
    <xf numFmtId="0" fontId="48" fillId="3" borderId="0" xfId="0" applyFont="1" applyFill="1"/>
    <xf numFmtId="169" fontId="3" fillId="4" borderId="4" xfId="0" applyNumberFormat="1" applyFont="1" applyFill="1" applyBorder="1" applyAlignment="1">
      <alignment horizontal="center" vertical="center" wrapText="1"/>
    </xf>
    <xf numFmtId="165" fontId="17" fillId="4" borderId="21" xfId="0" applyNumberFormat="1" applyFont="1" applyFill="1" applyBorder="1" applyAlignment="1" applyProtection="1">
      <alignment horizontal="center" vertical="center"/>
    </xf>
    <xf numFmtId="0" fontId="3" fillId="4" borderId="93" xfId="0" applyFont="1" applyFill="1" applyBorder="1" applyAlignment="1">
      <alignment horizontal="center" vertical="center" wrapText="1"/>
    </xf>
    <xf numFmtId="0" fontId="3" fillId="4" borderId="94" xfId="0" applyFont="1" applyFill="1" applyBorder="1" applyAlignment="1">
      <alignment horizontal="center" vertical="center" wrapText="1"/>
    </xf>
    <xf numFmtId="0" fontId="3" fillId="4" borderId="57" xfId="0" applyNumberFormat="1" applyFont="1" applyFill="1" applyBorder="1" applyAlignment="1" applyProtection="1">
      <alignment horizontal="center" vertical="center"/>
    </xf>
    <xf numFmtId="165" fontId="3" fillId="4" borderId="30" xfId="0" applyNumberFormat="1" applyFont="1" applyFill="1" applyBorder="1" applyAlignment="1" applyProtection="1">
      <alignment horizontal="center" vertical="center"/>
    </xf>
    <xf numFmtId="168" fontId="3" fillId="4" borderId="57" xfId="0" applyNumberFormat="1" applyFont="1" applyFill="1" applyBorder="1" applyAlignment="1" applyProtection="1">
      <alignment horizontal="center" vertical="center"/>
    </xf>
    <xf numFmtId="165" fontId="3" fillId="4" borderId="95" xfId="0" applyNumberFormat="1" applyFont="1" applyFill="1" applyBorder="1" applyAlignment="1" applyProtection="1">
      <alignment horizontal="center" vertical="center"/>
    </xf>
    <xf numFmtId="168" fontId="3" fillId="4" borderId="1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/>
    </xf>
    <xf numFmtId="1" fontId="3" fillId="4" borderId="39" xfId="0" applyNumberFormat="1" applyFont="1" applyFill="1" applyBorder="1" applyAlignment="1" applyProtection="1">
      <alignment horizontal="center" vertical="center"/>
    </xf>
    <xf numFmtId="1" fontId="3" fillId="4" borderId="18" xfId="0" applyNumberFormat="1" applyFont="1" applyFill="1" applyBorder="1" applyAlignment="1" applyProtection="1">
      <alignment horizontal="center" vertical="center"/>
    </xf>
    <xf numFmtId="1" fontId="3" fillId="4" borderId="12" xfId="0" applyNumberFormat="1" applyFont="1" applyFill="1" applyBorder="1" applyAlignment="1">
      <alignment horizontal="center" vertical="center" wrapText="1"/>
    </xf>
    <xf numFmtId="49" fontId="49" fillId="4" borderId="7" xfId="0" applyNumberFormat="1" applyFont="1" applyFill="1" applyBorder="1" applyAlignment="1" applyProtection="1">
      <alignment horizontal="center" vertical="center"/>
    </xf>
    <xf numFmtId="0" fontId="49" fillId="4" borderId="48" xfId="0" applyFont="1" applyFill="1" applyBorder="1" applyAlignment="1">
      <alignment horizontal="left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2" xfId="0" applyFont="1" applyFill="1" applyBorder="1" applyAlignment="1">
      <alignment horizontal="center" vertical="center" wrapText="1"/>
    </xf>
    <xf numFmtId="0" fontId="49" fillId="4" borderId="32" xfId="0" applyFont="1" applyFill="1" applyBorder="1" applyAlignment="1">
      <alignment horizontal="center" vertical="center" wrapText="1"/>
    </xf>
    <xf numFmtId="165" fontId="49" fillId="4" borderId="35" xfId="0" applyNumberFormat="1" applyFont="1" applyFill="1" applyBorder="1" applyAlignment="1">
      <alignment horizontal="center" vertical="center" wrapText="1"/>
    </xf>
    <xf numFmtId="1" fontId="49" fillId="4" borderId="7" xfId="0" applyNumberFormat="1" applyFont="1" applyFill="1" applyBorder="1" applyAlignment="1">
      <alignment horizontal="center" vertical="center" wrapText="1"/>
    </xf>
    <xf numFmtId="1" fontId="49" fillId="4" borderId="2" xfId="0" applyNumberFormat="1" applyFont="1" applyFill="1" applyBorder="1" applyAlignment="1">
      <alignment horizontal="center" vertical="center" wrapText="1"/>
    </xf>
    <xf numFmtId="1" fontId="49" fillId="4" borderId="32" xfId="0" applyNumberFormat="1" applyFont="1" applyFill="1" applyBorder="1" applyAlignment="1">
      <alignment horizontal="center" vertical="center" wrapText="1"/>
    </xf>
    <xf numFmtId="0" fontId="49" fillId="4" borderId="7" xfId="0" applyNumberFormat="1" applyFont="1" applyFill="1" applyBorder="1" applyAlignment="1">
      <alignment horizontal="center" vertical="center" wrapText="1"/>
    </xf>
    <xf numFmtId="1" fontId="50" fillId="4" borderId="2" xfId="0" applyNumberFormat="1" applyFont="1" applyFill="1" applyBorder="1" applyAlignment="1">
      <alignment horizontal="center" vertical="center" wrapText="1"/>
    </xf>
    <xf numFmtId="0" fontId="50" fillId="4" borderId="32" xfId="0" applyNumberFormat="1" applyFont="1" applyFill="1" applyBorder="1" applyAlignment="1">
      <alignment horizontal="center" vertical="center" wrapText="1"/>
    </xf>
    <xf numFmtId="0" fontId="50" fillId="4" borderId="38" xfId="0" applyNumberFormat="1" applyFont="1" applyFill="1" applyBorder="1" applyAlignment="1" applyProtection="1">
      <alignment horizontal="center" vertical="center"/>
    </xf>
    <xf numFmtId="49" fontId="49" fillId="4" borderId="1" xfId="0" applyNumberFormat="1" applyFont="1" applyFill="1" applyBorder="1" applyAlignment="1" applyProtection="1">
      <alignment horizontal="center" vertical="center" wrapText="1"/>
    </xf>
    <xf numFmtId="0" fontId="51" fillId="4" borderId="1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center" vertical="center" wrapText="1"/>
    </xf>
    <xf numFmtId="165" fontId="49" fillId="4" borderId="1" xfId="0" applyNumberFormat="1" applyFont="1" applyFill="1" applyBorder="1" applyAlignment="1">
      <alignment horizontal="center" vertical="center" wrapText="1"/>
    </xf>
    <xf numFmtId="1" fontId="49" fillId="4" borderId="1" xfId="0" applyNumberFormat="1" applyFont="1" applyFill="1" applyBorder="1" applyAlignment="1">
      <alignment horizontal="center" vertical="center" wrapText="1"/>
    </xf>
    <xf numFmtId="0" fontId="49" fillId="4" borderId="1" xfId="0" applyNumberFormat="1" applyFont="1" applyFill="1" applyBorder="1" applyAlignment="1">
      <alignment horizontal="center" vertical="center" wrapText="1"/>
    </xf>
    <xf numFmtId="1" fontId="50" fillId="4" borderId="1" xfId="0" applyNumberFormat="1" applyFont="1" applyFill="1" applyBorder="1" applyAlignment="1">
      <alignment horizontal="center" vertical="center" wrapText="1"/>
    </xf>
    <xf numFmtId="0" fontId="50" fillId="4" borderId="1" xfId="0" applyNumberFormat="1" applyFont="1" applyFill="1" applyBorder="1" applyAlignment="1">
      <alignment horizontal="center" vertical="center" wrapText="1"/>
    </xf>
    <xf numFmtId="0" fontId="50" fillId="4" borderId="1" xfId="0" applyNumberFormat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168" fontId="3" fillId="4" borderId="18" xfId="0" applyNumberFormat="1" applyFont="1" applyFill="1" applyBorder="1" applyAlignment="1" applyProtection="1">
      <alignment horizontal="center" vertical="center"/>
    </xf>
    <xf numFmtId="165" fontId="3" fillId="4" borderId="18" xfId="0" applyNumberFormat="1" applyFont="1" applyFill="1" applyBorder="1" applyAlignment="1" applyProtection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4" borderId="18" xfId="0" applyNumberFormat="1" applyFont="1" applyFill="1" applyBorder="1" applyAlignment="1">
      <alignment horizontal="center" vertical="center" wrapText="1"/>
    </xf>
    <xf numFmtId="0" fontId="5" fillId="11" borderId="0" xfId="0" applyNumberFormat="1" applyFont="1" applyFill="1" applyBorder="1" applyAlignment="1" applyProtection="1">
      <alignment horizontal="center" vertical="center"/>
    </xf>
    <xf numFmtId="169" fontId="5" fillId="11" borderId="0" xfId="0" applyNumberFormat="1" applyFont="1" applyFill="1" applyBorder="1" applyAlignment="1" applyProtection="1">
      <alignment vertical="center"/>
    </xf>
    <xf numFmtId="0" fontId="0" fillId="11" borderId="0" xfId="0" applyFill="1"/>
    <xf numFmtId="165" fontId="5" fillId="4" borderId="20" xfId="0" applyNumberFormat="1" applyFont="1" applyFill="1" applyBorder="1" applyAlignment="1">
      <alignment horizontal="center" vertical="center" wrapText="1"/>
    </xf>
    <xf numFmtId="165" fontId="21" fillId="4" borderId="0" xfId="0" applyNumberFormat="1" applyFont="1" applyFill="1" applyBorder="1"/>
    <xf numFmtId="0" fontId="21" fillId="4" borderId="0" xfId="0" applyFont="1" applyFill="1" applyBorder="1"/>
    <xf numFmtId="0" fontId="0" fillId="4" borderId="0" xfId="0" applyFill="1"/>
    <xf numFmtId="165" fontId="5" fillId="4" borderId="19" xfId="0" applyNumberFormat="1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 wrapText="1"/>
    </xf>
    <xf numFmtId="49" fontId="3" fillId="4" borderId="40" xfId="0" applyNumberFormat="1" applyFont="1" applyFill="1" applyBorder="1" applyAlignment="1" applyProtection="1">
      <alignment horizontal="center" vertical="center" wrapText="1"/>
    </xf>
    <xf numFmtId="0" fontId="3" fillId="4" borderId="74" xfId="0" applyFont="1" applyFill="1" applyBorder="1" applyAlignment="1">
      <alignment horizontal="left" vertical="center"/>
    </xf>
    <xf numFmtId="0" fontId="3" fillId="4" borderId="7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165" fontId="3" fillId="4" borderId="30" xfId="0" applyNumberFormat="1" applyFont="1" applyFill="1" applyBorder="1" applyAlignment="1">
      <alignment horizontal="center" vertical="center" wrapText="1"/>
    </xf>
    <xf numFmtId="1" fontId="3" fillId="4" borderId="73" xfId="0" applyNumberFormat="1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 wrapText="1"/>
    </xf>
    <xf numFmtId="1" fontId="3" fillId="4" borderId="79" xfId="0" applyNumberFormat="1" applyFont="1" applyFill="1" applyBorder="1" applyAlignment="1">
      <alignment horizontal="center" vertical="center" wrapText="1"/>
    </xf>
    <xf numFmtId="0" fontId="3" fillId="4" borderId="73" xfId="0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0" fontId="5" fillId="4" borderId="79" xfId="0" applyNumberFormat="1" applyFont="1" applyFill="1" applyBorder="1" applyAlignment="1">
      <alignment horizontal="center" vertical="center" wrapText="1"/>
    </xf>
    <xf numFmtId="0" fontId="5" fillId="4" borderId="20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65" fontId="42" fillId="4" borderId="28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8" fontId="3" fillId="4" borderId="5" xfId="0" applyNumberFormat="1" applyFont="1" applyFill="1" applyBorder="1" applyAlignment="1" applyProtection="1">
      <alignment horizontal="center" vertical="center"/>
    </xf>
    <xf numFmtId="168" fontId="3" fillId="4" borderId="6" xfId="0" applyNumberFormat="1" applyFont="1" applyFill="1" applyBorder="1" applyAlignment="1" applyProtection="1">
      <alignment horizontal="center" vertical="center"/>
    </xf>
    <xf numFmtId="168" fontId="3" fillId="4" borderId="11" xfId="0" applyNumberFormat="1" applyFont="1" applyFill="1" applyBorder="1" applyAlignment="1" applyProtection="1">
      <alignment horizontal="center" vertical="center"/>
    </xf>
    <xf numFmtId="168" fontId="3" fillId="4" borderId="51" xfId="0" applyNumberFormat="1" applyFont="1" applyFill="1" applyBorder="1" applyAlignment="1" applyProtection="1">
      <alignment horizontal="center" vertical="center"/>
    </xf>
    <xf numFmtId="168" fontId="5" fillId="4" borderId="8" xfId="0" applyNumberFormat="1" applyFont="1" applyFill="1" applyBorder="1" applyAlignment="1" applyProtection="1">
      <alignment horizontal="center" vertical="center"/>
    </xf>
    <xf numFmtId="168" fontId="5" fillId="4" borderId="9" xfId="0" applyNumberFormat="1" applyFont="1" applyFill="1" applyBorder="1" applyAlignment="1" applyProtection="1">
      <alignment horizontal="center" vertical="center"/>
    </xf>
    <xf numFmtId="168" fontId="5" fillId="4" borderId="33" xfId="0" applyNumberFormat="1" applyFont="1" applyFill="1" applyBorder="1" applyAlignment="1" applyProtection="1">
      <alignment horizontal="center" vertical="center"/>
    </xf>
    <xf numFmtId="168" fontId="5" fillId="4" borderId="19" xfId="0" applyNumberFormat="1" applyFont="1" applyFill="1" applyBorder="1" applyAlignment="1" applyProtection="1">
      <alignment horizontal="center"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49" fontId="3" fillId="4" borderId="33" xfId="0" applyNumberFormat="1" applyFont="1" applyFill="1" applyBorder="1" applyAlignment="1" applyProtection="1">
      <alignment horizontal="center" vertical="center"/>
    </xf>
    <xf numFmtId="169" fontId="3" fillId="4" borderId="8" xfId="0" applyNumberFormat="1" applyFont="1" applyFill="1" applyBorder="1" applyAlignment="1" applyProtection="1">
      <alignment horizontal="center" vertical="center"/>
    </xf>
    <xf numFmtId="169" fontId="3" fillId="4" borderId="9" xfId="0" applyNumberFormat="1" applyFont="1" applyFill="1" applyBorder="1" applyAlignment="1" applyProtection="1">
      <alignment horizontal="center" vertical="center"/>
    </xf>
    <xf numFmtId="169" fontId="3" fillId="4" borderId="33" xfId="0" applyNumberFormat="1" applyFont="1" applyFill="1" applyBorder="1" applyAlignment="1" applyProtection="1">
      <alignment horizontal="center" vertical="center"/>
    </xf>
    <xf numFmtId="169" fontId="3" fillId="4" borderId="76" xfId="0" applyNumberFormat="1" applyFont="1" applyFill="1" applyBorder="1" applyAlignment="1" applyProtection="1">
      <alignment horizontal="center" vertical="center"/>
    </xf>
    <xf numFmtId="169" fontId="3" fillId="4" borderId="19" xfId="0" applyNumberFormat="1" applyFont="1" applyFill="1" applyBorder="1" applyAlignment="1" applyProtection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69" fontId="3" fillId="4" borderId="32" xfId="0" applyNumberFormat="1" applyFont="1" applyFill="1" applyBorder="1" applyAlignment="1" applyProtection="1">
      <alignment horizontal="center" vertical="center" wrapText="1"/>
    </xf>
    <xf numFmtId="165" fontId="5" fillId="4" borderId="38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9" fontId="3" fillId="4" borderId="4" xfId="0" applyNumberFormat="1" applyFont="1" applyFill="1" applyBorder="1" applyAlignment="1" applyProtection="1">
      <alignment horizontal="center" vertical="center" wrapText="1"/>
    </xf>
    <xf numFmtId="165" fontId="45" fillId="4" borderId="24" xfId="0" applyNumberFormat="1" applyFont="1" applyFill="1" applyBorder="1" applyAlignment="1" applyProtection="1">
      <alignment horizontal="center" vertical="center"/>
    </xf>
    <xf numFmtId="0" fontId="45" fillId="4" borderId="3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45" fillId="4" borderId="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45" fillId="4" borderId="24" xfId="0" applyNumberFormat="1" applyFont="1" applyFill="1" applyBorder="1" applyAlignment="1" applyProtection="1">
      <alignment horizontal="center" vertical="center"/>
    </xf>
    <xf numFmtId="0" fontId="45" fillId="4" borderId="1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169" fontId="3" fillId="4" borderId="12" xfId="0" applyNumberFormat="1" applyFont="1" applyFill="1" applyBorder="1" applyAlignment="1" applyProtection="1">
      <alignment horizontal="center" vertical="center" wrapText="1"/>
    </xf>
    <xf numFmtId="165" fontId="45" fillId="4" borderId="26" xfId="0" applyNumberFormat="1" applyFont="1" applyFill="1" applyBorder="1" applyAlignment="1" applyProtection="1">
      <alignment horizontal="center" vertical="center"/>
    </xf>
    <xf numFmtId="0" fontId="45" fillId="4" borderId="29" xfId="0" applyNumberFormat="1" applyFont="1" applyFill="1" applyBorder="1" applyAlignment="1" applyProtection="1">
      <alignment horizontal="center" vertical="center"/>
    </xf>
    <xf numFmtId="0" fontId="45" fillId="4" borderId="18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horizontal="center" vertical="center" wrapText="1"/>
    </xf>
    <xf numFmtId="0" fontId="3" fillId="4" borderId="2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9" fontId="3" fillId="4" borderId="33" xfId="0" applyNumberFormat="1" applyFont="1" applyFill="1" applyBorder="1" applyAlignment="1" applyProtection="1">
      <alignment horizontal="center" vertical="center" wrapText="1"/>
    </xf>
    <xf numFmtId="165" fontId="44" fillId="4" borderId="19" xfId="0" applyNumberFormat="1" applyFont="1" applyFill="1" applyBorder="1" applyAlignment="1" applyProtection="1">
      <alignment horizontal="center" vertical="center"/>
    </xf>
    <xf numFmtId="0" fontId="44" fillId="4" borderId="8" xfId="0" applyNumberFormat="1" applyFont="1" applyFill="1" applyBorder="1" applyAlignment="1" applyProtection="1">
      <alignment horizontal="center" vertical="center"/>
    </xf>
    <xf numFmtId="0" fontId="44" fillId="4" borderId="9" xfId="0" applyNumberFormat="1" applyFont="1" applyFill="1" applyBorder="1" applyAlignment="1" applyProtection="1">
      <alignment horizontal="center" vertical="center"/>
    </xf>
    <xf numFmtId="0" fontId="44" fillId="4" borderId="33" xfId="0" applyNumberFormat="1" applyFont="1" applyFill="1" applyBorder="1" applyAlignment="1" applyProtection="1">
      <alignment horizontal="center" vertical="center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5" fillId="4" borderId="33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32" xfId="0" applyFont="1" applyFill="1" applyBorder="1" applyAlignment="1">
      <alignment wrapText="1"/>
    </xf>
    <xf numFmtId="0" fontId="44" fillId="4" borderId="7" xfId="0" applyNumberFormat="1" applyFont="1" applyFill="1" applyBorder="1" applyAlignment="1">
      <alignment horizontal="center" vertical="center" wrapText="1"/>
    </xf>
    <xf numFmtId="0" fontId="42" fillId="4" borderId="2" xfId="0" applyNumberFormat="1" applyFont="1" applyFill="1" applyBorder="1" applyAlignment="1">
      <alignment horizontal="center" vertical="center" wrapText="1"/>
    </xf>
    <xf numFmtId="0" fontId="42" fillId="4" borderId="48" xfId="0" applyNumberFormat="1" applyFont="1" applyFill="1" applyBorder="1" applyAlignment="1">
      <alignment horizontal="center" vertical="center" wrapText="1"/>
    </xf>
    <xf numFmtId="0" fontId="52" fillId="4" borderId="7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wrapText="1"/>
    </xf>
    <xf numFmtId="0" fontId="3" fillId="4" borderId="44" xfId="0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 applyProtection="1">
      <alignment horizontal="center" vertical="center"/>
    </xf>
    <xf numFmtId="0" fontId="44" fillId="4" borderId="3" xfId="0" applyNumberFormat="1" applyFont="1" applyFill="1" applyBorder="1" applyAlignment="1">
      <alignment horizontal="center" vertical="center" wrapText="1"/>
    </xf>
    <xf numFmtId="0" fontId="44" fillId="4" borderId="1" xfId="0" applyNumberFormat="1" applyFont="1" applyFill="1" applyBorder="1" applyAlignment="1">
      <alignment horizontal="center" vertical="center" wrapText="1"/>
    </xf>
    <xf numFmtId="0" fontId="5" fillId="4" borderId="25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9" fillId="4" borderId="12" xfId="0" applyNumberFormat="1" applyFont="1" applyFill="1" applyBorder="1" applyAlignment="1" applyProtection="1">
      <alignment horizontal="center" vertical="center"/>
    </xf>
    <xf numFmtId="165" fontId="5" fillId="4" borderId="26" xfId="0" applyNumberFormat="1" applyFont="1" applyFill="1" applyBorder="1" applyAlignment="1" applyProtection="1">
      <alignment horizontal="center" vertical="center"/>
    </xf>
    <xf numFmtId="0" fontId="44" fillId="4" borderId="18" xfId="0" applyNumberFormat="1" applyFont="1" applyFill="1" applyBorder="1" applyAlignment="1">
      <alignment horizontal="center" vertical="center" wrapText="1"/>
    </xf>
    <xf numFmtId="0" fontId="5" fillId="4" borderId="18" xfId="0" applyNumberFormat="1" applyFont="1" applyFill="1" applyBorder="1" applyAlignment="1">
      <alignment horizontal="center" vertical="center" wrapText="1"/>
    </xf>
    <xf numFmtId="0" fontId="5" fillId="4" borderId="42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165" fontId="5" fillId="4" borderId="19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0" fontId="5" fillId="4" borderId="33" xfId="0" applyNumberFormat="1" applyFont="1" applyFill="1" applyBorder="1" applyAlignment="1">
      <alignment horizontal="center" vertical="center"/>
    </xf>
    <xf numFmtId="0" fontId="5" fillId="4" borderId="62" xfId="0" applyNumberFormat="1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left" vertical="center" wrapText="1"/>
    </xf>
    <xf numFmtId="165" fontId="3" fillId="4" borderId="19" xfId="0" applyNumberFormat="1" applyFont="1" applyFill="1" applyBorder="1" applyAlignment="1" applyProtection="1">
      <alignment horizontal="center" vertical="center"/>
    </xf>
    <xf numFmtId="16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6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>
      <alignment wrapText="1"/>
    </xf>
    <xf numFmtId="165" fontId="44" fillId="4" borderId="24" xfId="0" applyNumberFormat="1" applyFont="1" applyFill="1" applyBorder="1" applyAlignment="1">
      <alignment horizontal="center" vertical="center" wrapText="1"/>
    </xf>
    <xf numFmtId="0" fontId="44" fillId="4" borderId="43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4" borderId="25" xfId="0" applyFont="1" applyFill="1" applyBorder="1" applyAlignment="1">
      <alignment horizontal="center" vertical="center" wrapText="1"/>
    </xf>
    <xf numFmtId="1" fontId="45" fillId="4" borderId="3" xfId="0" applyNumberFormat="1" applyFont="1" applyFill="1" applyBorder="1" applyAlignment="1">
      <alignment horizontal="center" vertical="center" wrapText="1"/>
    </xf>
    <xf numFmtId="165" fontId="45" fillId="4" borderId="1" xfId="0" applyNumberFormat="1" applyFont="1" applyFill="1" applyBorder="1" applyAlignment="1">
      <alignment horizontal="center" vertical="center" wrapText="1"/>
    </xf>
    <xf numFmtId="1" fontId="45" fillId="4" borderId="21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1" fontId="45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3" fillId="4" borderId="21" xfId="0" applyNumberFormat="1" applyFont="1" applyFill="1" applyBorder="1" applyAlignment="1">
      <alignment horizontal="center" vertical="center" wrapText="1"/>
    </xf>
    <xf numFmtId="165" fontId="3" fillId="4" borderId="24" xfId="0" applyNumberFormat="1" applyFont="1" applyFill="1" applyBorder="1" applyAlignment="1" applyProtection="1">
      <alignment horizontal="center" vertical="center"/>
    </xf>
    <xf numFmtId="0" fontId="3" fillId="4" borderId="43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1" fontId="45" fillId="4" borderId="18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top" wrapText="1"/>
    </xf>
    <xf numFmtId="0" fontId="3" fillId="4" borderId="23" xfId="0" applyNumberFormat="1" applyFont="1" applyFill="1" applyBorder="1" applyAlignment="1">
      <alignment horizontal="center" vertical="center" wrapText="1"/>
    </xf>
    <xf numFmtId="168" fontId="19" fillId="4" borderId="58" xfId="0" applyNumberFormat="1" applyFont="1" applyFill="1" applyBorder="1" applyAlignment="1" applyProtection="1">
      <alignment horizontal="center" vertical="center"/>
    </xf>
    <xf numFmtId="168" fontId="19" fillId="4" borderId="9" xfId="0" applyNumberFormat="1" applyFont="1" applyFill="1" applyBorder="1" applyAlignment="1" applyProtection="1">
      <alignment horizontal="center" vertical="center"/>
    </xf>
    <xf numFmtId="168" fontId="19" fillId="4" borderId="10" xfId="0" applyNumberFormat="1" applyFont="1" applyFill="1" applyBorder="1" applyAlignment="1" applyProtection="1">
      <alignment horizontal="center" vertical="center"/>
    </xf>
    <xf numFmtId="167" fontId="5" fillId="4" borderId="19" xfId="0" applyNumberFormat="1" applyFont="1" applyFill="1" applyBorder="1" applyAlignment="1" applyProtection="1">
      <alignment horizontal="center" vertical="center"/>
    </xf>
    <xf numFmtId="166" fontId="5" fillId="4" borderId="8" xfId="0" applyNumberFormat="1" applyFont="1" applyFill="1" applyBorder="1" applyAlignment="1" applyProtection="1">
      <alignment horizontal="center" vertical="center"/>
    </xf>
    <xf numFmtId="166" fontId="5" fillId="4" borderId="9" xfId="0" applyNumberFormat="1" applyFont="1" applyFill="1" applyBorder="1" applyAlignment="1" applyProtection="1">
      <alignment horizontal="center" vertical="center"/>
    </xf>
    <xf numFmtId="166" fontId="5" fillId="4" borderId="33" xfId="0" applyNumberFormat="1" applyFont="1" applyFill="1" applyBorder="1" applyAlignment="1" applyProtection="1">
      <alignment horizontal="center" vertical="center"/>
    </xf>
    <xf numFmtId="167" fontId="5" fillId="4" borderId="9" xfId="0" applyNumberFormat="1" applyFont="1" applyFill="1" applyBorder="1" applyAlignment="1" applyProtection="1">
      <alignment horizontal="center" vertical="center"/>
    </xf>
    <xf numFmtId="166" fontId="5" fillId="4" borderId="62" xfId="0" applyNumberFormat="1" applyFont="1" applyFill="1" applyBorder="1" applyAlignment="1" applyProtection="1">
      <alignment horizontal="center" vertical="center" wrapText="1"/>
    </xf>
    <xf numFmtId="168" fontId="19" fillId="4" borderId="8" xfId="0" applyNumberFormat="1" applyFont="1" applyFill="1" applyBorder="1" applyAlignment="1" applyProtection="1">
      <alignment horizontal="center" vertical="center"/>
    </xf>
    <xf numFmtId="167" fontId="5" fillId="4" borderId="76" xfId="0" applyNumberFormat="1" applyFont="1" applyFill="1" applyBorder="1" applyAlignment="1" applyProtection="1">
      <alignment horizontal="center" vertical="center"/>
    </xf>
    <xf numFmtId="166" fontId="5" fillId="4" borderId="19" xfId="0" applyNumberFormat="1" applyFont="1" applyFill="1" applyBorder="1" applyAlignment="1" applyProtection="1">
      <alignment horizontal="center" vertical="center"/>
    </xf>
    <xf numFmtId="168" fontId="19" fillId="4" borderId="77" xfId="0" applyNumberFormat="1" applyFont="1" applyFill="1" applyBorder="1" applyAlignment="1" applyProtection="1">
      <alignment horizontal="center" vertical="center"/>
    </xf>
    <xf numFmtId="168" fontId="19" fillId="4" borderId="78" xfId="0" applyNumberFormat="1" applyFont="1" applyFill="1" applyBorder="1" applyAlignment="1" applyProtection="1">
      <alignment horizontal="center" vertical="center"/>
    </xf>
    <xf numFmtId="167" fontId="5" fillId="4" borderId="8" xfId="0" applyNumberFormat="1" applyFont="1" applyFill="1" applyBorder="1" applyAlignment="1" applyProtection="1">
      <alignment horizontal="center" vertical="center"/>
    </xf>
    <xf numFmtId="0" fontId="45" fillId="4" borderId="0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79" xfId="0" applyFont="1" applyFill="1" applyBorder="1" applyAlignment="1">
      <alignment horizontal="left" vertical="top" wrapText="1"/>
    </xf>
    <xf numFmtId="165" fontId="44" fillId="4" borderId="20" xfId="0" applyNumberFormat="1" applyFont="1" applyFill="1" applyBorder="1" applyAlignment="1">
      <alignment horizontal="center" vertical="center" wrapText="1"/>
    </xf>
    <xf numFmtId="0" fontId="44" fillId="4" borderId="82" xfId="0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44" fillId="4" borderId="74" xfId="0" applyFont="1" applyFill="1" applyBorder="1" applyAlignment="1">
      <alignment horizontal="center" vertical="center" wrapText="1"/>
    </xf>
    <xf numFmtId="165" fontId="45" fillId="4" borderId="73" xfId="0" applyNumberFormat="1" applyFont="1" applyFill="1" applyBorder="1" applyAlignment="1">
      <alignment horizontal="center" vertical="center" wrapText="1"/>
    </xf>
    <xf numFmtId="1" fontId="45" fillId="4" borderId="16" xfId="0" applyNumberFormat="1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left" vertical="top" wrapText="1"/>
    </xf>
    <xf numFmtId="1" fontId="45" fillId="4" borderId="30" xfId="0" applyNumberFormat="1" applyFont="1" applyFill="1" applyBorder="1" applyAlignment="1">
      <alignment horizontal="center" vertical="center" wrapText="1"/>
    </xf>
    <xf numFmtId="49" fontId="45" fillId="4" borderId="81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5" fillId="4" borderId="51" xfId="0" applyNumberFormat="1" applyFont="1" applyFill="1" applyBorder="1" applyAlignment="1" applyProtection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169" fontId="5" fillId="4" borderId="6" xfId="0" applyNumberFormat="1" applyFont="1" applyFill="1" applyBorder="1" applyAlignment="1">
      <alignment horizontal="center" vertical="center" wrapText="1"/>
    </xf>
    <xf numFmtId="169" fontId="5" fillId="4" borderId="31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4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169" fontId="5" fillId="4" borderId="9" xfId="0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vertical="center" wrapText="1"/>
    </xf>
    <xf numFmtId="168" fontId="5" fillId="4" borderId="14" xfId="0" applyNumberFormat="1" applyFont="1" applyFill="1" applyBorder="1" applyAlignment="1" applyProtection="1">
      <alignment horizontal="right" vertical="center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78" xfId="0" applyFont="1" applyFill="1" applyBorder="1" applyAlignment="1">
      <alignment horizontal="left" vertical="center"/>
    </xf>
    <xf numFmtId="0" fontId="3" fillId="4" borderId="86" xfId="0" applyFont="1" applyFill="1" applyBorder="1" applyAlignment="1">
      <alignment horizontal="center" vertical="center" wrapText="1"/>
    </xf>
    <xf numFmtId="0" fontId="3" fillId="4" borderId="77" xfId="0" applyFont="1" applyFill="1" applyBorder="1" applyAlignment="1">
      <alignment horizontal="center" vertical="center" wrapText="1"/>
    </xf>
    <xf numFmtId="0" fontId="3" fillId="4" borderId="87" xfId="0" applyFont="1" applyFill="1" applyBorder="1" applyAlignment="1">
      <alignment horizontal="center" vertical="center" wrapText="1"/>
    </xf>
    <xf numFmtId="165" fontId="3" fillId="4" borderId="35" xfId="0" applyNumberFormat="1" applyFont="1" applyFill="1" applyBorder="1" applyAlignment="1">
      <alignment horizontal="center" vertical="center" wrapText="1"/>
    </xf>
    <xf numFmtId="1" fontId="3" fillId="4" borderId="86" xfId="0" applyNumberFormat="1" applyFont="1" applyFill="1" applyBorder="1" applyAlignment="1">
      <alignment horizontal="center" vertical="center" wrapText="1"/>
    </xf>
    <xf numFmtId="1" fontId="3" fillId="4" borderId="77" xfId="0" applyNumberFormat="1" applyFont="1" applyFill="1" applyBorder="1" applyAlignment="1">
      <alignment horizontal="center" vertical="center" wrapText="1"/>
    </xf>
    <xf numFmtId="1" fontId="3" fillId="4" borderId="87" xfId="0" applyNumberFormat="1" applyFont="1" applyFill="1" applyBorder="1" applyAlignment="1">
      <alignment horizontal="center" vertical="center" wrapText="1"/>
    </xf>
    <xf numFmtId="0" fontId="3" fillId="4" borderId="86" xfId="0" applyNumberFormat="1" applyFont="1" applyFill="1" applyBorder="1" applyAlignment="1">
      <alignment horizontal="center" vertical="center" wrapText="1"/>
    </xf>
    <xf numFmtId="1" fontId="5" fillId="4" borderId="77" xfId="0" applyNumberFormat="1" applyFont="1" applyFill="1" applyBorder="1" applyAlignment="1">
      <alignment horizontal="center" vertical="center" wrapText="1"/>
    </xf>
    <xf numFmtId="0" fontId="5" fillId="4" borderId="8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46" fillId="4" borderId="32" xfId="0" applyFont="1" applyFill="1" applyBorder="1" applyAlignment="1">
      <alignment horizontal="left" vertical="center" wrapText="1"/>
    </xf>
    <xf numFmtId="0" fontId="3" fillId="4" borderId="49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48" xfId="0" applyNumberFormat="1" applyFont="1" applyFill="1" applyBorder="1" applyAlignment="1" applyProtection="1">
      <alignment horizontal="center" vertical="center"/>
    </xf>
    <xf numFmtId="165" fontId="5" fillId="4" borderId="52" xfId="0" applyNumberFormat="1" applyFont="1" applyFill="1" applyBorder="1" applyAlignment="1" applyProtection="1">
      <alignment horizontal="center" vertical="center"/>
    </xf>
    <xf numFmtId="1" fontId="5" fillId="4" borderId="7" xfId="0" applyNumberFormat="1" applyFont="1" applyFill="1" applyBorder="1" applyAlignment="1" applyProtection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</xf>
    <xf numFmtId="1" fontId="5" fillId="4" borderId="32" xfId="0" applyNumberFormat="1" applyFont="1" applyFill="1" applyBorder="1" applyAlignment="1" applyProtection="1">
      <alignment horizontal="center" vertical="center"/>
    </xf>
    <xf numFmtId="0" fontId="23" fillId="4" borderId="44" xfId="0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47" fillId="4" borderId="4" xfId="0" applyNumberFormat="1" applyFont="1" applyFill="1" applyBorder="1" applyAlignment="1" applyProtection="1">
      <alignment horizontal="left" vertical="center"/>
    </xf>
    <xf numFmtId="49" fontId="5" fillId="4" borderId="4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165" fontId="3" fillId="4" borderId="2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47" fillId="4" borderId="4" xfId="0" applyNumberFormat="1" applyFont="1" applyFill="1" applyBorder="1" applyAlignment="1">
      <alignment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vertical="center"/>
    </xf>
    <xf numFmtId="165" fontId="3" fillId="4" borderId="53" xfId="0" applyNumberFormat="1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>
      <alignment vertical="center"/>
    </xf>
    <xf numFmtId="49" fontId="3" fillId="4" borderId="40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5" fillId="4" borderId="83" xfId="0" applyNumberFormat="1" applyFont="1" applyFill="1" applyBorder="1" applyAlignment="1">
      <alignment horizontal="center" vertical="center"/>
    </xf>
    <xf numFmtId="0" fontId="23" fillId="4" borderId="84" xfId="0" applyFont="1" applyFill="1" applyBorder="1" applyAlignment="1">
      <alignment vertical="center"/>
    </xf>
    <xf numFmtId="0" fontId="46" fillId="4" borderId="4" xfId="0" applyFont="1" applyFill="1" applyBorder="1" applyAlignment="1">
      <alignment horizontal="left" vertical="center" wrapText="1"/>
    </xf>
    <xf numFmtId="0" fontId="19" fillId="4" borderId="4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3" fillId="4" borderId="33" xfId="0" applyNumberFormat="1" applyFont="1" applyFill="1" applyBorder="1" applyAlignment="1" applyProtection="1">
      <alignment horizontal="center" vertical="center"/>
    </xf>
    <xf numFmtId="165" fontId="5" fillId="4" borderId="76" xfId="0" applyNumberFormat="1" applyFont="1" applyFill="1" applyBorder="1" applyAlignment="1" applyProtection="1">
      <alignment horizontal="center" vertical="center"/>
    </xf>
    <xf numFmtId="1" fontId="5" fillId="4" borderId="8" xfId="0" applyNumberFormat="1" applyFont="1" applyFill="1" applyBorder="1" applyAlignment="1" applyProtection="1">
      <alignment horizontal="center" vertical="center"/>
    </xf>
    <xf numFmtId="1" fontId="5" fillId="4" borderId="9" xfId="0" applyNumberFormat="1" applyFont="1" applyFill="1" applyBorder="1" applyAlignment="1" applyProtection="1">
      <alignment horizontal="center" vertical="center"/>
    </xf>
    <xf numFmtId="1" fontId="5" fillId="4" borderId="33" xfId="0" applyNumberFormat="1" applyFont="1" applyFill="1" applyBorder="1" applyAlignment="1" applyProtection="1">
      <alignment horizontal="center" vertical="center"/>
    </xf>
    <xf numFmtId="1" fontId="5" fillId="4" borderId="9" xfId="0" applyNumberFormat="1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horizontal="center" vertical="center"/>
    </xf>
    <xf numFmtId="169" fontId="5" fillId="4" borderId="4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1" fontId="45" fillId="4" borderId="21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 wrapText="1"/>
    </xf>
    <xf numFmtId="0" fontId="46" fillId="4" borderId="12" xfId="0" applyFont="1" applyFill="1" applyBorder="1" applyAlignment="1">
      <alignment horizontal="left" vertical="center" wrapText="1"/>
    </xf>
    <xf numFmtId="0" fontId="3" fillId="4" borderId="29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 applyProtection="1">
      <alignment horizontal="center" vertical="center"/>
    </xf>
    <xf numFmtId="165" fontId="3" fillId="4" borderId="26" xfId="0" applyNumberFormat="1" applyFont="1" applyFill="1" applyBorder="1" applyAlignment="1" applyProtection="1">
      <alignment horizontal="center" vertical="center"/>
    </xf>
    <xf numFmtId="1" fontId="3" fillId="4" borderId="29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1" fontId="45" fillId="4" borderId="2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3" fillId="4" borderId="85" xfId="0" applyNumberFormat="1" applyFont="1" applyFill="1" applyBorder="1" applyAlignment="1">
      <alignment horizontal="center" vertical="center" wrapText="1"/>
    </xf>
    <xf numFmtId="0" fontId="46" fillId="4" borderId="11" xfId="0" applyFont="1" applyFill="1" applyBorder="1" applyAlignment="1">
      <alignment horizontal="left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" fontId="45" fillId="4" borderId="45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1" fontId="5" fillId="4" borderId="86" xfId="0" applyNumberFormat="1" applyFont="1" applyFill="1" applyBorder="1" applyAlignment="1">
      <alignment horizontal="center" vertical="center" wrapText="1"/>
    </xf>
    <xf numFmtId="1" fontId="5" fillId="4" borderId="87" xfId="0" applyNumberFormat="1" applyFont="1" applyFill="1" applyBorder="1" applyAlignment="1">
      <alignment horizontal="center" vertical="center" wrapText="1"/>
    </xf>
    <xf numFmtId="1" fontId="45" fillId="4" borderId="38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73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0" fontId="3" fillId="4" borderId="79" xfId="0" applyNumberFormat="1" applyFont="1" applyFill="1" applyBorder="1" applyAlignment="1" applyProtection="1">
      <alignment horizontal="center" vertical="center"/>
    </xf>
    <xf numFmtId="165" fontId="5" fillId="4" borderId="51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1" fontId="45" fillId="4" borderId="20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4" borderId="17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169" fontId="5" fillId="4" borderId="17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 wrapText="1"/>
    </xf>
    <xf numFmtId="1" fontId="45" fillId="4" borderId="8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" fontId="5" fillId="4" borderId="29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0" fontId="5" fillId="4" borderId="18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 wrapText="1"/>
    </xf>
    <xf numFmtId="1" fontId="45" fillId="4" borderId="51" xfId="0" applyNumberFormat="1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88" xfId="0" applyFont="1" applyFill="1" applyBorder="1" applyAlignment="1">
      <alignment horizontal="center" vertical="center" wrapText="1"/>
    </xf>
    <xf numFmtId="165" fontId="5" fillId="4" borderId="89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33" xfId="0" applyNumberFormat="1" applyFont="1" applyFill="1" applyBorder="1" applyAlignment="1">
      <alignment horizontal="center" vertical="center" wrapText="1"/>
    </xf>
    <xf numFmtId="0" fontId="5" fillId="4" borderId="80" xfId="0" applyNumberFormat="1" applyFont="1" applyFill="1" applyBorder="1" applyAlignment="1">
      <alignment horizontal="center" vertical="center" wrapText="1"/>
    </xf>
    <xf numFmtId="1" fontId="5" fillId="4" borderId="54" xfId="0" applyNumberFormat="1" applyFont="1" applyFill="1" applyBorder="1" applyAlignment="1">
      <alignment horizontal="center" vertical="center" wrapText="1"/>
    </xf>
    <xf numFmtId="0" fontId="5" fillId="4" borderId="60" xfId="0" applyNumberFormat="1" applyFont="1" applyFill="1" applyBorder="1" applyAlignment="1">
      <alignment horizontal="center" vertical="center" wrapText="1"/>
    </xf>
    <xf numFmtId="1" fontId="45" fillId="4" borderId="89" xfId="0" applyNumberFormat="1" applyFont="1" applyFill="1" applyBorder="1" applyAlignment="1">
      <alignment horizontal="center" vertical="center"/>
    </xf>
    <xf numFmtId="49" fontId="3" fillId="4" borderId="90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/>
    </xf>
    <xf numFmtId="169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1" fontId="45" fillId="4" borderId="44" xfId="0" applyNumberFormat="1" applyFont="1" applyFill="1" applyBorder="1" applyAlignment="1">
      <alignment horizontal="center" vertical="center"/>
    </xf>
    <xf numFmtId="49" fontId="3" fillId="4" borderId="91" xfId="0" applyNumberFormat="1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5" fillId="4" borderId="89" xfId="0" applyNumberFormat="1" applyFont="1" applyFill="1" applyBorder="1" applyAlignment="1" applyProtection="1">
      <alignment horizontal="center" vertical="center"/>
    </xf>
    <xf numFmtId="0" fontId="0" fillId="4" borderId="1" xfId="0" applyFill="1" applyBorder="1"/>
    <xf numFmtId="49" fontId="3" fillId="4" borderId="73" xfId="0" applyNumberFormat="1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165" fontId="5" fillId="4" borderId="82" xfId="0" applyNumberFormat="1" applyFont="1" applyFill="1" applyBorder="1" applyAlignment="1">
      <alignment horizontal="center" vertical="center" wrapText="1"/>
    </xf>
    <xf numFmtId="167" fontId="5" fillId="4" borderId="79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 wrapText="1"/>
    </xf>
    <xf numFmtId="168" fontId="5" fillId="4" borderId="1" xfId="0" applyNumberFormat="1" applyFont="1" applyFill="1" applyBorder="1" applyAlignment="1">
      <alignment horizontal="center" vertical="center" wrapText="1"/>
    </xf>
    <xf numFmtId="165" fontId="37" fillId="4" borderId="1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49" fontId="37" fillId="4" borderId="1" xfId="0" applyNumberFormat="1" applyFont="1" applyFill="1" applyBorder="1" applyAlignment="1">
      <alignment horizontal="center" vertical="center"/>
    </xf>
    <xf numFmtId="165" fontId="37" fillId="4" borderId="1" xfId="0" applyNumberFormat="1" applyFont="1" applyFill="1" applyBorder="1"/>
    <xf numFmtId="167" fontId="37" fillId="4" borderId="1" xfId="0" applyNumberFormat="1" applyFont="1" applyFill="1" applyBorder="1"/>
    <xf numFmtId="166" fontId="37" fillId="4" borderId="1" xfId="0" applyNumberFormat="1" applyFont="1" applyFill="1" applyBorder="1" applyAlignment="1">
      <alignment horizontal="center" vertical="center"/>
    </xf>
    <xf numFmtId="2" fontId="37" fillId="4" borderId="1" xfId="0" applyNumberFormat="1" applyFont="1" applyFill="1" applyBorder="1" applyAlignment="1">
      <alignment horizontal="center"/>
    </xf>
    <xf numFmtId="49" fontId="19" fillId="4" borderId="86" xfId="0" applyNumberFormat="1" applyFont="1" applyFill="1" applyBorder="1" applyAlignment="1" applyProtection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5" fillId="4" borderId="96" xfId="0" applyNumberFormat="1" applyFont="1" applyFill="1" applyBorder="1" applyAlignment="1">
      <alignment horizontal="center" vertical="center" wrapText="1"/>
    </xf>
    <xf numFmtId="49" fontId="5" fillId="4" borderId="78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19" fillId="4" borderId="8" xfId="0" applyNumberFormat="1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165" fontId="5" fillId="4" borderId="67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/>
    </xf>
    <xf numFmtId="49" fontId="19" fillId="4" borderId="36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165" fontId="5" fillId="4" borderId="30" xfId="0" applyNumberFormat="1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 applyProtection="1">
      <alignment vertical="center"/>
    </xf>
    <xf numFmtId="0" fontId="16" fillId="4" borderId="1" xfId="0" applyFont="1" applyFill="1" applyBorder="1"/>
    <xf numFmtId="0" fontId="3" fillId="4" borderId="32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 wrapText="1"/>
    </xf>
    <xf numFmtId="169" fontId="39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/>
    </xf>
    <xf numFmtId="169" fontId="3" fillId="4" borderId="32" xfId="0" applyNumberFormat="1" applyFont="1" applyFill="1" applyBorder="1" applyAlignment="1" applyProtection="1">
      <alignment horizontal="center" vertical="center"/>
    </xf>
    <xf numFmtId="169" fontId="3" fillId="4" borderId="44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169" fontId="41" fillId="4" borderId="25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" fontId="30" fillId="4" borderId="21" xfId="0" applyNumberFormat="1" applyFont="1" applyFill="1" applyBorder="1" applyAlignment="1" applyProtection="1">
      <alignment horizontal="center" vertical="center"/>
    </xf>
    <xf numFmtId="169" fontId="40" fillId="4" borderId="25" xfId="0" applyNumberFormat="1" applyFont="1" applyFill="1" applyBorder="1" applyAlignment="1">
      <alignment horizontal="center" vertical="center"/>
    </xf>
    <xf numFmtId="169" fontId="3" fillId="4" borderId="4" xfId="0" applyNumberFormat="1" applyFont="1" applyFill="1" applyBorder="1" applyAlignment="1" applyProtection="1">
      <alignment horizontal="center" vertical="center"/>
    </xf>
    <xf numFmtId="169" fontId="3" fillId="4" borderId="21" xfId="0" applyNumberFormat="1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164" fontId="3" fillId="4" borderId="31" xfId="0" applyNumberFormat="1" applyFont="1" applyFill="1" applyBorder="1" applyAlignment="1" applyProtection="1">
      <alignment horizontal="center" vertical="center"/>
    </xf>
    <xf numFmtId="0" fontId="3" fillId="4" borderId="50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/>
    </xf>
    <xf numFmtId="1" fontId="3" fillId="4" borderId="31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 applyProtection="1">
      <alignment horizontal="center" vertical="center"/>
    </xf>
    <xf numFmtId="169" fontId="3" fillId="4" borderId="45" xfId="0" applyNumberFormat="1" applyFont="1" applyFill="1" applyBorder="1" applyAlignment="1" applyProtection="1">
      <alignment horizontal="center" vertical="center"/>
    </xf>
    <xf numFmtId="0" fontId="16" fillId="4" borderId="8" xfId="0" applyFont="1" applyFill="1" applyBorder="1"/>
    <xf numFmtId="0" fontId="16" fillId="4" borderId="9" xfId="0" applyFont="1" applyFill="1" applyBorder="1"/>
    <xf numFmtId="0" fontId="16" fillId="4" borderId="33" xfId="0" applyFont="1" applyFill="1" applyBorder="1"/>
    <xf numFmtId="165" fontId="3" fillId="4" borderId="58" xfId="0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9" fontId="3" fillId="4" borderId="62" xfId="0" applyNumberFormat="1" applyFont="1" applyFill="1" applyBorder="1" applyAlignment="1" applyProtection="1">
      <alignment horizontal="center" vertical="center"/>
    </xf>
    <xf numFmtId="169" fontId="5" fillId="4" borderId="32" xfId="0" applyNumberFormat="1" applyFont="1" applyFill="1" applyBorder="1" applyAlignment="1" applyProtection="1">
      <alignment horizontal="center" vertical="center"/>
    </xf>
    <xf numFmtId="165" fontId="5" fillId="4" borderId="55" xfId="0" applyNumberFormat="1" applyFont="1" applyFill="1" applyBorder="1" applyAlignment="1" applyProtection="1">
      <alignment horizontal="center" vertical="center"/>
    </xf>
    <xf numFmtId="169" fontId="3" fillId="4" borderId="38" xfId="0" applyNumberFormat="1" applyFont="1" applyFill="1" applyBorder="1" applyAlignment="1" applyProtection="1">
      <alignment horizontal="center" vertical="center"/>
    </xf>
    <xf numFmtId="164" fontId="19" fillId="4" borderId="4" xfId="0" applyNumberFormat="1" applyFont="1" applyFill="1" applyBorder="1" applyAlignment="1" applyProtection="1">
      <alignment horizontal="center" vertical="center"/>
    </xf>
    <xf numFmtId="165" fontId="5" fillId="4" borderId="27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24" xfId="0" applyNumberFormat="1" applyFont="1" applyFill="1" applyBorder="1" applyAlignment="1" applyProtection="1">
      <alignment horizontal="center" vertical="center"/>
    </xf>
    <xf numFmtId="165" fontId="3" fillId="4" borderId="27" xfId="0" applyNumberFormat="1" applyFont="1" applyFill="1" applyBorder="1" applyAlignment="1" applyProtection="1">
      <alignment horizontal="center" vertical="center"/>
    </xf>
    <xf numFmtId="0" fontId="16" fillId="4" borderId="3" xfId="0" applyFont="1" applyFill="1" applyBorder="1"/>
    <xf numFmtId="0" fontId="20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0" fontId="16" fillId="4" borderId="24" xfId="0" applyFont="1" applyFill="1" applyBorder="1"/>
    <xf numFmtId="0" fontId="16" fillId="4" borderId="5" xfId="0" applyFont="1" applyFill="1" applyBorder="1"/>
    <xf numFmtId="0" fontId="16" fillId="4" borderId="6" xfId="0" applyFont="1" applyFill="1" applyBorder="1"/>
    <xf numFmtId="0" fontId="20" fillId="4" borderId="11" xfId="0" applyFont="1" applyFill="1" applyBorder="1" applyAlignment="1">
      <alignment horizontal="center" vertical="center" wrapText="1"/>
    </xf>
    <xf numFmtId="165" fontId="3" fillId="4" borderId="61" xfId="0" applyNumberFormat="1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/>
    </xf>
    <xf numFmtId="0" fontId="16" fillId="4" borderId="51" xfId="0" applyFont="1" applyFill="1" applyBorder="1"/>
    <xf numFmtId="0" fontId="16" fillId="4" borderId="59" xfId="0" applyFont="1" applyFill="1" applyBorder="1"/>
    <xf numFmtId="0" fontId="16" fillId="4" borderId="54" xfId="0" applyFont="1" applyFill="1" applyBorder="1"/>
    <xf numFmtId="0" fontId="16" fillId="4" borderId="60" xfId="0" applyFont="1" applyFill="1" applyBorder="1"/>
    <xf numFmtId="165" fontId="3" fillId="4" borderId="19" xfId="0" applyNumberFormat="1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165" fontId="3" fillId="4" borderId="33" xfId="0" applyNumberFormat="1" applyFont="1" applyFill="1" applyBorder="1" applyAlignment="1">
      <alignment horizontal="center"/>
    </xf>
    <xf numFmtId="0" fontId="16" fillId="4" borderId="19" xfId="0" applyFont="1" applyFill="1" applyBorder="1"/>
    <xf numFmtId="169" fontId="5" fillId="4" borderId="48" xfId="0" applyNumberFormat="1" applyFont="1" applyFill="1" applyBorder="1" applyAlignment="1" applyProtection="1">
      <alignment horizontal="center" vertical="center"/>
    </xf>
    <xf numFmtId="165" fontId="3" fillId="4" borderId="2" xfId="0" applyNumberFormat="1" applyFont="1" applyFill="1" applyBorder="1" applyAlignment="1" applyProtection="1">
      <alignment horizontal="center" vertical="center"/>
    </xf>
    <xf numFmtId="169" fontId="5" fillId="4" borderId="25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169" fontId="5" fillId="4" borderId="31" xfId="0" applyNumberFormat="1" applyFont="1" applyFill="1" applyBorder="1" applyAlignment="1" applyProtection="1">
      <alignment horizontal="center" vertical="center"/>
    </xf>
    <xf numFmtId="165" fontId="3" fillId="4" borderId="51" xfId="0" applyNumberFormat="1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16" fillId="4" borderId="58" xfId="0" applyFont="1" applyFill="1" applyBorder="1"/>
    <xf numFmtId="0" fontId="16" fillId="4" borderId="10" xfId="0" applyFont="1" applyFill="1" applyBorder="1"/>
    <xf numFmtId="165" fontId="3" fillId="4" borderId="19" xfId="0" applyNumberFormat="1" applyFont="1" applyFill="1" applyBorder="1" applyAlignment="1">
      <alignment horizontal="center" vertical="center"/>
    </xf>
    <xf numFmtId="165" fontId="3" fillId="4" borderId="58" xfId="0" applyNumberFormat="1" applyFont="1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center" vertical="center"/>
    </xf>
    <xf numFmtId="165" fontId="3" fillId="4" borderId="33" xfId="0" applyNumberFormat="1" applyFont="1" applyFill="1" applyBorder="1" applyAlignment="1">
      <alignment horizontal="center" vertical="center"/>
    </xf>
    <xf numFmtId="165" fontId="5" fillId="4" borderId="49" xfId="0" applyNumberFormat="1" applyFont="1" applyFill="1" applyBorder="1" applyAlignment="1" applyProtection="1">
      <alignment horizontal="center" vertical="center"/>
    </xf>
    <xf numFmtId="165" fontId="5" fillId="4" borderId="2" xfId="0" applyNumberFormat="1" applyFont="1" applyFill="1" applyBorder="1" applyAlignment="1" applyProtection="1">
      <alignment horizontal="center" vertical="center"/>
    </xf>
    <xf numFmtId="165" fontId="5" fillId="4" borderId="48" xfId="0" applyNumberFormat="1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/>
    </xf>
    <xf numFmtId="1" fontId="3" fillId="4" borderId="32" xfId="0" applyNumberFormat="1" applyFont="1" applyFill="1" applyBorder="1" applyAlignment="1" applyProtection="1">
      <alignment horizontal="center" vertical="center"/>
    </xf>
    <xf numFmtId="169" fontId="5" fillId="4" borderId="4" xfId="0" applyNumberFormat="1" applyFont="1" applyFill="1" applyBorder="1" applyAlignment="1" applyProtection="1">
      <alignment horizontal="center" vertical="center"/>
    </xf>
    <xf numFmtId="1" fontId="3" fillId="4" borderId="47" xfId="0" applyNumberFormat="1" applyFont="1" applyFill="1" applyBorder="1" applyAlignment="1">
      <alignment horizontal="center" vertical="center" wrapText="1"/>
    </xf>
    <xf numFmtId="169" fontId="3" fillId="4" borderId="24" xfId="0" applyNumberFormat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 applyProtection="1">
      <alignment horizontal="center" vertical="center"/>
    </xf>
    <xf numFmtId="1" fontId="3" fillId="4" borderId="24" xfId="0" applyNumberFormat="1" applyFont="1" applyFill="1" applyBorder="1" applyAlignment="1" applyProtection="1">
      <alignment horizontal="center" vertical="center"/>
    </xf>
    <xf numFmtId="49" fontId="20" fillId="4" borderId="3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 applyProtection="1">
      <alignment horizontal="center" vertical="center"/>
    </xf>
    <xf numFmtId="1" fontId="3" fillId="4" borderId="53" xfId="0" applyNumberFormat="1" applyFont="1" applyFill="1" applyBorder="1" applyAlignment="1">
      <alignment horizontal="center" vertical="center" wrapText="1"/>
    </xf>
    <xf numFmtId="164" fontId="19" fillId="4" borderId="21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0" fillId="4" borderId="5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20" fillId="4" borderId="5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/>
    </xf>
    <xf numFmtId="0" fontId="16" fillId="4" borderId="26" xfId="0" applyFont="1" applyFill="1" applyBorder="1"/>
    <xf numFmtId="0" fontId="20" fillId="4" borderId="33" xfId="0" applyFont="1" applyFill="1" applyBorder="1" applyAlignment="1">
      <alignment horizontal="center" vertical="center" wrapText="1"/>
    </xf>
    <xf numFmtId="165" fontId="3" fillId="4" borderId="58" xfId="0" applyNumberFormat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horizontal="center" vertical="center"/>
    </xf>
    <xf numFmtId="165" fontId="3" fillId="4" borderId="33" xfId="0" applyNumberFormat="1" applyFont="1" applyFill="1" applyBorder="1" applyAlignment="1" applyProtection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0" fontId="3" fillId="4" borderId="32" xfId="0" applyFont="1" applyFill="1" applyBorder="1" applyAlignment="1">
      <alignment vertical="center" wrapText="1"/>
    </xf>
    <xf numFmtId="0" fontId="9" fillId="4" borderId="52" xfId="0" applyFont="1" applyFill="1" applyBorder="1" applyAlignment="1">
      <alignment vertical="center" wrapText="1"/>
    </xf>
    <xf numFmtId="0" fontId="9" fillId="4" borderId="92" xfId="0" applyFont="1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165" fontId="5" fillId="4" borderId="38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38" xfId="0" applyFont="1" applyFill="1" applyBorder="1" applyAlignment="1">
      <alignment vertical="center" wrapText="1"/>
    </xf>
    <xf numFmtId="0" fontId="45" fillId="4" borderId="4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5" fillId="4" borderId="11" xfId="0" applyFont="1" applyFill="1" applyBorder="1" applyAlignment="1">
      <alignment vertical="center" wrapText="1"/>
    </xf>
    <xf numFmtId="0" fontId="3" fillId="4" borderId="51" xfId="0" applyFont="1" applyFill="1" applyBorder="1" applyAlignment="1">
      <alignment horizontal="center" vertical="center" wrapText="1"/>
    </xf>
    <xf numFmtId="1" fontId="5" fillId="4" borderId="67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44" fillId="4" borderId="8" xfId="0" applyNumberFormat="1" applyFont="1" applyFill="1" applyBorder="1" applyAlignment="1">
      <alignment horizontal="center" vertical="center" wrapText="1"/>
    </xf>
    <xf numFmtId="0" fontId="45" fillId="4" borderId="9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4" fillId="4" borderId="80" xfId="0" applyNumberFormat="1" applyFont="1" applyFill="1" applyBorder="1" applyAlignment="1">
      <alignment horizontal="center" vertical="center" wrapText="1"/>
    </xf>
    <xf numFmtId="0" fontId="45" fillId="4" borderId="54" xfId="0" applyNumberFormat="1" applyFont="1" applyFill="1" applyBorder="1" applyAlignment="1">
      <alignment horizontal="center" vertical="center" wrapText="1"/>
    </xf>
    <xf numFmtId="0" fontId="3" fillId="4" borderId="54" xfId="0" applyNumberFormat="1" applyFont="1" applyFill="1" applyBorder="1" applyAlignment="1">
      <alignment horizontal="center" vertical="center" wrapText="1"/>
    </xf>
    <xf numFmtId="0" fontId="3" fillId="4" borderId="88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1" fontId="3" fillId="4" borderId="62" xfId="0" applyNumberFormat="1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34" xfId="0" applyFont="1" applyFill="1" applyBorder="1"/>
    <xf numFmtId="0" fontId="3" fillId="4" borderId="35" xfId="0" applyFont="1" applyFill="1" applyBorder="1"/>
    <xf numFmtId="165" fontId="5" fillId="4" borderId="19" xfId="0" applyNumberFormat="1" applyFont="1" applyFill="1" applyBorder="1" applyAlignment="1">
      <alignment horizontal="center"/>
    </xf>
    <xf numFmtId="0" fontId="3" fillId="4" borderId="36" xfId="0" applyFont="1" applyFill="1" applyBorder="1"/>
    <xf numFmtId="0" fontId="5" fillId="4" borderId="0" xfId="0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0" fontId="3" fillId="4" borderId="0" xfId="0" applyFont="1" applyFill="1" applyBorder="1"/>
    <xf numFmtId="165" fontId="5" fillId="4" borderId="34" xfId="0" applyNumberFormat="1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5" fillId="4" borderId="15" xfId="0" applyFont="1" applyFill="1" applyBorder="1" applyAlignment="1">
      <alignment horizontal="right"/>
    </xf>
    <xf numFmtId="0" fontId="23" fillId="4" borderId="15" xfId="0" applyFont="1" applyFill="1" applyBorder="1" applyAlignment="1">
      <alignment horizontal="right"/>
    </xf>
    <xf numFmtId="0" fontId="3" fillId="4" borderId="15" xfId="0" applyFont="1" applyFill="1" applyBorder="1"/>
    <xf numFmtId="0" fontId="5" fillId="4" borderId="15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1" fontId="52" fillId="4" borderId="28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right" vertical="center" wrapText="1"/>
    </xf>
    <xf numFmtId="0" fontId="5" fillId="4" borderId="15" xfId="0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>
      <alignment horizontal="center"/>
    </xf>
    <xf numFmtId="165" fontId="3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1" fillId="4" borderId="0" xfId="0" applyFont="1" applyFill="1" applyBorder="1"/>
    <xf numFmtId="165" fontId="53" fillId="4" borderId="53" xfId="0" applyNumberFormat="1" applyFont="1" applyFill="1" applyBorder="1" applyAlignment="1" applyProtection="1">
      <alignment horizontal="center" vertical="center"/>
    </xf>
    <xf numFmtId="165" fontId="54" fillId="4" borderId="53" xfId="0" applyNumberFormat="1" applyFont="1" applyFill="1" applyBorder="1" applyAlignment="1" applyProtection="1">
      <alignment horizontal="center" vertical="center"/>
    </xf>
    <xf numFmtId="165" fontId="5" fillId="4" borderId="36" xfId="0" applyNumberFormat="1" applyFont="1" applyFill="1" applyBorder="1" applyAlignment="1">
      <alignment horizontal="center" vertical="center" wrapText="1"/>
    </xf>
    <xf numFmtId="1" fontId="5" fillId="4" borderId="30" xfId="0" applyNumberFormat="1" applyFont="1" applyFill="1" applyBorder="1" applyAlignment="1">
      <alignment horizontal="center" vertical="center" wrapText="1"/>
    </xf>
    <xf numFmtId="165" fontId="42" fillId="4" borderId="97" xfId="0" applyNumberFormat="1" applyFont="1" applyFill="1" applyBorder="1" applyAlignment="1">
      <alignment horizontal="center" vertical="center" wrapText="1"/>
    </xf>
    <xf numFmtId="1" fontId="52" fillId="4" borderId="97" xfId="0" applyNumberFormat="1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1" xfId="0" applyFont="1" applyBorder="1"/>
    <xf numFmtId="0" fontId="3" fillId="4" borderId="82" xfId="0" applyFont="1" applyFill="1" applyBorder="1" applyAlignment="1">
      <alignment horizontal="center" vertical="center" wrapText="1"/>
    </xf>
    <xf numFmtId="49" fontId="3" fillId="4" borderId="77" xfId="0" applyNumberFormat="1" applyFont="1" applyFill="1" applyBorder="1" applyAlignment="1">
      <alignment horizontal="center" vertical="center" wrapText="1"/>
    </xf>
    <xf numFmtId="169" fontId="3" fillId="4" borderId="87" xfId="0" applyNumberFormat="1" applyFont="1" applyFill="1" applyBorder="1" applyAlignment="1" applyProtection="1">
      <alignment horizontal="center" vertical="center" wrapText="1"/>
    </xf>
    <xf numFmtId="165" fontId="44" fillId="4" borderId="28" xfId="0" applyNumberFormat="1" applyFont="1" applyFill="1" applyBorder="1" applyAlignment="1" applyProtection="1">
      <alignment horizontal="center" vertical="center"/>
    </xf>
    <xf numFmtId="0" fontId="44" fillId="4" borderId="86" xfId="0" applyNumberFormat="1" applyFont="1" applyFill="1" applyBorder="1" applyAlignment="1" applyProtection="1">
      <alignment horizontal="center" vertical="center"/>
    </xf>
    <xf numFmtId="0" fontId="44" fillId="4" borderId="77" xfId="0" applyNumberFormat="1" applyFont="1" applyFill="1" applyBorder="1" applyAlignment="1" applyProtection="1">
      <alignment horizontal="center" vertical="center"/>
    </xf>
    <xf numFmtId="0" fontId="44" fillId="4" borderId="87" xfId="0" applyNumberFormat="1" applyFont="1" applyFill="1" applyBorder="1" applyAlignment="1" applyProtection="1">
      <alignment horizontal="center" vertical="center"/>
    </xf>
    <xf numFmtId="0" fontId="5" fillId="4" borderId="86" xfId="0" applyNumberFormat="1" applyFont="1" applyFill="1" applyBorder="1" applyAlignment="1">
      <alignment horizontal="center" vertical="center" wrapText="1"/>
    </xf>
    <xf numFmtId="0" fontId="5" fillId="4" borderId="77" xfId="0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>
      <alignment horizontal="center" vertical="center" wrapText="1"/>
    </xf>
    <xf numFmtId="49" fontId="3" fillId="4" borderId="84" xfId="0" applyNumberFormat="1" applyFont="1" applyFill="1" applyBorder="1" applyAlignment="1">
      <alignment horizontal="center" vertical="center" wrapText="1"/>
    </xf>
    <xf numFmtId="0" fontId="17" fillId="4" borderId="84" xfId="0" applyFont="1" applyFill="1" applyBorder="1" applyAlignment="1">
      <alignment vertical="center" wrapText="1"/>
    </xf>
    <xf numFmtId="0" fontId="25" fillId="4" borderId="40" xfId="0" applyFont="1" applyFill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165" fontId="5" fillId="4" borderId="84" xfId="0" applyNumberFormat="1" applyFont="1" applyFill="1" applyBorder="1" applyAlignment="1" applyProtection="1">
      <alignment horizontal="center" vertical="center"/>
    </xf>
    <xf numFmtId="0" fontId="44" fillId="4" borderId="40" xfId="0" applyNumberFormat="1" applyFont="1" applyFill="1" applyBorder="1" applyAlignment="1">
      <alignment horizontal="center" vertical="center" wrapText="1"/>
    </xf>
    <xf numFmtId="0" fontId="42" fillId="4" borderId="17" xfId="0" applyNumberFormat="1" applyFont="1" applyFill="1" applyBorder="1" applyAlignment="1">
      <alignment horizontal="center" vertical="center" wrapText="1"/>
    </xf>
    <xf numFmtId="0" fontId="42" fillId="4" borderId="41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wrapText="1"/>
    </xf>
    <xf numFmtId="0" fontId="3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165" fontId="44" fillId="4" borderId="1" xfId="0" applyNumberFormat="1" applyFont="1" applyFill="1" applyBorder="1" applyAlignment="1" applyProtection="1">
      <alignment horizontal="center" vertical="center"/>
    </xf>
    <xf numFmtId="0" fontId="44" fillId="4" borderId="1" xfId="0" applyNumberFormat="1" applyFont="1" applyFill="1" applyBorder="1" applyAlignment="1" applyProtection="1">
      <alignment horizontal="center" vertical="center"/>
    </xf>
    <xf numFmtId="49" fontId="3" fillId="4" borderId="66" xfId="0" applyNumberFormat="1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88" xfId="0" applyFont="1" applyFill="1" applyBorder="1" applyAlignment="1">
      <alignment horizontal="center" vertical="center"/>
    </xf>
    <xf numFmtId="165" fontId="5" fillId="4" borderId="89" xfId="0" applyNumberFormat="1" applyFont="1" applyFill="1" applyBorder="1" applyAlignment="1">
      <alignment horizontal="center" vertical="center"/>
    </xf>
    <xf numFmtId="0" fontId="5" fillId="4" borderId="80" xfId="0" applyNumberFormat="1" applyFont="1" applyFill="1" applyBorder="1" applyAlignment="1">
      <alignment horizontal="center" vertical="center"/>
    </xf>
    <xf numFmtId="0" fontId="5" fillId="4" borderId="54" xfId="0" applyNumberFormat="1" applyFont="1" applyFill="1" applyBorder="1" applyAlignment="1">
      <alignment horizontal="center" vertical="center"/>
    </xf>
    <xf numFmtId="0" fontId="5" fillId="4" borderId="88" xfId="0" applyNumberFormat="1" applyFont="1" applyFill="1" applyBorder="1" applyAlignment="1">
      <alignment horizontal="center" vertical="center"/>
    </xf>
    <xf numFmtId="0" fontId="5" fillId="4" borderId="3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19" fillId="4" borderId="1" xfId="0" applyNumberFormat="1" applyFont="1" applyFill="1" applyBorder="1" applyAlignment="1" applyProtection="1">
      <alignment horizontal="center" vertical="center"/>
    </xf>
    <xf numFmtId="49" fontId="3" fillId="4" borderId="36" xfId="0" applyNumberFormat="1" applyFont="1" applyFill="1" applyBorder="1" applyAlignment="1" applyProtection="1">
      <alignment horizontal="center" vertical="center" wrapText="1"/>
    </xf>
    <xf numFmtId="166" fontId="5" fillId="4" borderId="80" xfId="0" applyNumberFormat="1" applyFont="1" applyFill="1" applyBorder="1" applyAlignment="1" applyProtection="1">
      <alignment horizontal="center" vertical="center"/>
    </xf>
    <xf numFmtId="167" fontId="5" fillId="4" borderId="54" xfId="0" applyNumberFormat="1" applyFont="1" applyFill="1" applyBorder="1" applyAlignment="1" applyProtection="1">
      <alignment horizontal="center" vertical="center"/>
    </xf>
    <xf numFmtId="168" fontId="5" fillId="4" borderId="88" xfId="0" applyNumberFormat="1" applyFont="1" applyFill="1" applyBorder="1" applyAlignment="1" applyProtection="1">
      <alignment horizontal="center" vertical="center"/>
    </xf>
    <xf numFmtId="166" fontId="5" fillId="4" borderId="37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168" fontId="19" fillId="4" borderId="59" xfId="0" applyNumberFormat="1" applyFont="1" applyFill="1" applyBorder="1" applyAlignment="1" applyProtection="1">
      <alignment horizontal="center" vertical="center"/>
    </xf>
    <xf numFmtId="168" fontId="19" fillId="4" borderId="54" xfId="0" applyNumberFormat="1" applyFont="1" applyFill="1" applyBorder="1" applyAlignment="1" applyProtection="1">
      <alignment horizontal="center" vertical="center"/>
    </xf>
    <xf numFmtId="168" fontId="19" fillId="4" borderId="60" xfId="0" applyNumberFormat="1" applyFont="1" applyFill="1" applyBorder="1" applyAlignment="1" applyProtection="1">
      <alignment horizontal="center" vertical="center"/>
    </xf>
    <xf numFmtId="167" fontId="5" fillId="4" borderId="89" xfId="0" applyNumberFormat="1" applyFont="1" applyFill="1" applyBorder="1" applyAlignment="1" applyProtection="1">
      <alignment horizontal="center" vertical="center"/>
    </xf>
    <xf numFmtId="166" fontId="5" fillId="4" borderId="54" xfId="0" applyNumberFormat="1" applyFont="1" applyFill="1" applyBorder="1" applyAlignment="1" applyProtection="1">
      <alignment horizontal="center" vertical="center"/>
    </xf>
    <xf numFmtId="166" fontId="5" fillId="4" borderId="88" xfId="0" applyNumberFormat="1" applyFont="1" applyFill="1" applyBorder="1" applyAlignment="1" applyProtection="1">
      <alignment horizontal="center" vertical="center"/>
    </xf>
    <xf numFmtId="165" fontId="45" fillId="4" borderId="1" xfId="0" applyNumberFormat="1" applyFont="1" applyFill="1" applyBorder="1" applyAlignment="1" applyProtection="1">
      <alignment horizontal="center" vertical="center"/>
    </xf>
    <xf numFmtId="168" fontId="5" fillId="4" borderId="97" xfId="0" applyNumberFormat="1" applyFont="1" applyFill="1" applyBorder="1" applyAlignment="1" applyProtection="1">
      <alignment horizontal="right" vertical="center" wrapText="1"/>
    </xf>
    <xf numFmtId="167" fontId="5" fillId="4" borderId="28" xfId="0" applyNumberFormat="1" applyFont="1" applyFill="1" applyBorder="1" applyAlignment="1" applyProtection="1">
      <alignment horizontal="center" vertical="center"/>
    </xf>
    <xf numFmtId="166" fontId="5" fillId="4" borderId="86" xfId="0" applyNumberFormat="1" applyFont="1" applyFill="1" applyBorder="1" applyAlignment="1" applyProtection="1">
      <alignment horizontal="center" vertical="center"/>
    </xf>
    <xf numFmtId="166" fontId="5" fillId="4" borderId="77" xfId="0" applyNumberFormat="1" applyFont="1" applyFill="1" applyBorder="1" applyAlignment="1" applyProtection="1">
      <alignment horizontal="center" vertical="center"/>
    </xf>
    <xf numFmtId="166" fontId="5" fillId="4" borderId="87" xfId="0" applyNumberFormat="1" applyFont="1" applyFill="1" applyBorder="1" applyAlignment="1" applyProtection="1">
      <alignment horizontal="center" vertical="center"/>
    </xf>
    <xf numFmtId="167" fontId="5" fillId="4" borderId="86" xfId="0" applyNumberFormat="1" applyFont="1" applyFill="1" applyBorder="1" applyAlignment="1" applyProtection="1">
      <alignment horizontal="center" vertical="center"/>
    </xf>
    <xf numFmtId="167" fontId="5" fillId="4" borderId="77" xfId="0" applyNumberFormat="1" applyFont="1" applyFill="1" applyBorder="1" applyAlignment="1" applyProtection="1">
      <alignment horizontal="center" vertical="center"/>
    </xf>
    <xf numFmtId="166" fontId="5" fillId="4" borderId="28" xfId="0" applyNumberFormat="1" applyFont="1" applyFill="1" applyBorder="1" applyAlignment="1" applyProtection="1">
      <alignment horizontal="center" vertical="center"/>
    </xf>
    <xf numFmtId="167" fontId="5" fillId="4" borderId="1" xfId="0" applyNumberFormat="1" applyFont="1" applyFill="1" applyBorder="1" applyAlignment="1" applyProtection="1">
      <alignment horizontal="center" vertical="center"/>
    </xf>
    <xf numFmtId="166" fontId="5" fillId="4" borderId="1" xfId="0" applyNumberFormat="1" applyFont="1" applyFill="1" applyBorder="1" applyAlignment="1" applyProtection="1">
      <alignment horizontal="center" vertical="center"/>
    </xf>
    <xf numFmtId="168" fontId="55" fillId="4" borderId="8" xfId="0" applyNumberFormat="1" applyFont="1" applyFill="1" applyBorder="1" applyAlignment="1" applyProtection="1">
      <alignment horizontal="center" vertical="center"/>
    </xf>
    <xf numFmtId="168" fontId="55" fillId="4" borderId="9" xfId="0" applyNumberFormat="1" applyFont="1" applyFill="1" applyBorder="1" applyAlignment="1" applyProtection="1">
      <alignment horizontal="center" vertical="center"/>
    </xf>
    <xf numFmtId="168" fontId="55" fillId="4" borderId="10" xfId="0" applyNumberFormat="1" applyFont="1" applyFill="1" applyBorder="1" applyAlignment="1" applyProtection="1">
      <alignment horizontal="center" vertical="center"/>
    </xf>
    <xf numFmtId="167" fontId="42" fillId="4" borderId="19" xfId="0" applyNumberFormat="1" applyFont="1" applyFill="1" applyBorder="1" applyAlignment="1" applyProtection="1">
      <alignment horizontal="center" vertical="center"/>
    </xf>
    <xf numFmtId="166" fontId="42" fillId="4" borderId="8" xfId="0" applyNumberFormat="1" applyFont="1" applyFill="1" applyBorder="1" applyAlignment="1" applyProtection="1">
      <alignment horizontal="center" vertical="center"/>
    </xf>
    <xf numFmtId="166" fontId="42" fillId="4" borderId="9" xfId="0" applyNumberFormat="1" applyFont="1" applyFill="1" applyBorder="1" applyAlignment="1" applyProtection="1">
      <alignment horizontal="center" vertical="center"/>
    </xf>
    <xf numFmtId="166" fontId="42" fillId="4" borderId="33" xfId="0" applyNumberFormat="1" applyFont="1" applyFill="1" applyBorder="1" applyAlignment="1" applyProtection="1">
      <alignment horizontal="center" vertical="center"/>
    </xf>
    <xf numFmtId="167" fontId="42" fillId="4" borderId="76" xfId="0" applyNumberFormat="1" applyFont="1" applyFill="1" applyBorder="1" applyAlignment="1" applyProtection="1">
      <alignment horizontal="center" vertical="center"/>
    </xf>
    <xf numFmtId="166" fontId="42" fillId="4" borderId="19" xfId="0" applyNumberFormat="1" applyFont="1" applyFill="1" applyBorder="1" applyAlignment="1" applyProtection="1">
      <alignment horizontal="center" vertical="center"/>
    </xf>
    <xf numFmtId="168" fontId="42" fillId="4" borderId="67" xfId="0" applyNumberFormat="1" applyFont="1" applyFill="1" applyBorder="1" applyAlignment="1" applyProtection="1">
      <alignment horizontal="right" vertical="center" wrapText="1"/>
    </xf>
    <xf numFmtId="0" fontId="42" fillId="4" borderId="1" xfId="0" applyFont="1" applyFill="1" applyBorder="1" applyAlignment="1">
      <alignment horizontal="right" vertical="center" wrapText="1"/>
    </xf>
    <xf numFmtId="168" fontId="55" fillId="4" borderId="96" xfId="0" applyNumberFormat="1" applyFont="1" applyFill="1" applyBorder="1" applyAlignment="1" applyProtection="1">
      <alignment horizontal="center" vertical="center"/>
    </xf>
    <xf numFmtId="168" fontId="55" fillId="4" borderId="77" xfId="0" applyNumberFormat="1" applyFont="1" applyFill="1" applyBorder="1" applyAlignment="1" applyProtection="1">
      <alignment horizontal="center" vertical="center"/>
    </xf>
    <xf numFmtId="168" fontId="55" fillId="4" borderId="78" xfId="0" applyNumberFormat="1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>
      <alignment horizontal="center"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1" fontId="3" fillId="4" borderId="82" xfId="0" applyNumberFormat="1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32" fillId="4" borderId="54" xfId="0" applyFont="1" applyFill="1" applyBorder="1" applyAlignment="1">
      <alignment horizontal="center" vertical="center"/>
    </xf>
    <xf numFmtId="1" fontId="3" fillId="4" borderId="60" xfId="0" applyNumberFormat="1" applyFont="1" applyFill="1" applyBorder="1" applyAlignment="1">
      <alignment horizontal="center" vertical="center" wrapText="1"/>
    </xf>
    <xf numFmtId="1" fontId="3" fillId="4" borderId="80" xfId="0" applyNumberFormat="1" applyFont="1" applyFill="1" applyBorder="1" applyAlignment="1">
      <alignment horizontal="center" vertical="center" wrapText="1"/>
    </xf>
    <xf numFmtId="0" fontId="3" fillId="4" borderId="54" xfId="0" applyNumberFormat="1" applyFont="1" applyFill="1" applyBorder="1" applyAlignment="1" applyProtection="1">
      <alignment horizontal="center" vertical="center"/>
    </xf>
    <xf numFmtId="0" fontId="3" fillId="4" borderId="88" xfId="0" applyNumberFormat="1" applyFont="1" applyFill="1" applyBorder="1" applyAlignment="1" applyProtection="1">
      <alignment horizontal="center" vertical="center"/>
    </xf>
    <xf numFmtId="169" fontId="3" fillId="4" borderId="37" xfId="0" applyNumberFormat="1" applyFont="1" applyFill="1" applyBorder="1" applyAlignment="1" applyProtection="1">
      <alignment horizontal="center" vertical="center"/>
    </xf>
    <xf numFmtId="164" fontId="3" fillId="4" borderId="42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right" vertical="center" wrapText="1"/>
    </xf>
    <xf numFmtId="49" fontId="5" fillId="4" borderId="14" xfId="0" applyNumberFormat="1" applyFont="1" applyFill="1" applyBorder="1" applyAlignment="1">
      <alignment horizontal="right" vertical="center" wrapText="1"/>
    </xf>
    <xf numFmtId="0" fontId="16" fillId="4" borderId="29" xfId="0" applyFont="1" applyFill="1" applyBorder="1"/>
    <xf numFmtId="0" fontId="16" fillId="4" borderId="18" xfId="0" applyFont="1" applyFill="1" applyBorder="1"/>
    <xf numFmtId="0" fontId="20" fillId="4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1" fontId="16" fillId="4" borderId="1" xfId="0" applyNumberFormat="1" applyFont="1" applyFill="1" applyBorder="1"/>
    <xf numFmtId="165" fontId="16" fillId="4" borderId="1" xfId="0" applyNumberFormat="1" applyFon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6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vertical="center"/>
    </xf>
    <xf numFmtId="0" fontId="48" fillId="0" borderId="0" xfId="0" applyFont="1" applyFill="1"/>
    <xf numFmtId="168" fontId="3" fillId="0" borderId="8" xfId="0" applyNumberFormat="1" applyFont="1" applyFill="1" applyBorder="1" applyAlignment="1" applyProtection="1">
      <alignment horizontal="center" vertical="center"/>
    </xf>
    <xf numFmtId="168" fontId="3" fillId="0" borderId="9" xfId="0" applyNumberFormat="1" applyFont="1" applyFill="1" applyBorder="1" applyAlignment="1" applyProtection="1">
      <alignment horizontal="center" vertical="center"/>
    </xf>
    <xf numFmtId="168" fontId="3" fillId="0" borderId="33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68" fontId="5" fillId="0" borderId="88" xfId="0" applyNumberFormat="1" applyFont="1" applyFill="1" applyBorder="1" applyAlignment="1" applyProtection="1">
      <alignment horizontal="center" vertical="center"/>
    </xf>
    <xf numFmtId="0" fontId="3" fillId="0" borderId="86" xfId="0" applyNumberFormat="1" applyFont="1" applyFill="1" applyBorder="1" applyAlignment="1" applyProtection="1">
      <alignment horizontal="center" vertical="center"/>
    </xf>
    <xf numFmtId="169" fontId="3" fillId="0" borderId="86" xfId="0" applyNumberFormat="1" applyFont="1" applyFill="1" applyBorder="1" applyAlignment="1" applyProtection="1">
      <alignment horizontal="center" vertical="center"/>
    </xf>
    <xf numFmtId="169" fontId="3" fillId="0" borderId="77" xfId="0" applyNumberFormat="1" applyFont="1" applyFill="1" applyBorder="1" applyAlignment="1" applyProtection="1">
      <alignment horizontal="center" vertical="center"/>
    </xf>
    <xf numFmtId="169" fontId="3" fillId="0" borderId="87" xfId="0" applyNumberFormat="1" applyFont="1" applyFill="1" applyBorder="1" applyAlignment="1" applyProtection="1">
      <alignment horizontal="center" vertical="center"/>
    </xf>
    <xf numFmtId="169" fontId="3" fillId="0" borderId="34" xfId="0" applyNumberFormat="1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49" fontId="3" fillId="0" borderId="84" xfId="0" applyNumberFormat="1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 applyProtection="1">
      <alignment horizontal="center" vertical="center" wrapText="1"/>
    </xf>
    <xf numFmtId="165" fontId="5" fillId="0" borderId="84" xfId="0" applyNumberFormat="1" applyFont="1" applyFill="1" applyBorder="1" applyAlignment="1" applyProtection="1">
      <alignment horizontal="center" vertical="center"/>
    </xf>
    <xf numFmtId="0" fontId="3" fillId="0" borderId="4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65" fontId="45" fillId="0" borderId="51" xfId="0" applyNumberFormat="1" applyFont="1" applyFill="1" applyBorder="1" applyAlignment="1" applyProtection="1">
      <alignment horizontal="center" vertical="center"/>
    </xf>
    <xf numFmtId="0" fontId="45" fillId="0" borderId="6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3" fillId="0" borderId="51" xfId="0" applyFont="1" applyFill="1" applyBorder="1" applyAlignment="1">
      <alignment vertical="center" wrapText="1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4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165" fontId="5" fillId="0" borderId="52" xfId="0" applyNumberFormat="1" applyFont="1" applyFill="1" applyBorder="1" applyAlignment="1">
      <alignment horizontal="center" vertical="center"/>
    </xf>
    <xf numFmtId="1" fontId="5" fillId="0" borderId="86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/>
    </xf>
    <xf numFmtId="0" fontId="46" fillId="0" borderId="13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>
      <alignment vertical="center"/>
    </xf>
    <xf numFmtId="49" fontId="3" fillId="0" borderId="18" xfId="0" applyNumberFormat="1" applyFont="1" applyFill="1" applyBorder="1" applyAlignment="1">
      <alignment horizontal="center" vertical="center"/>
    </xf>
    <xf numFmtId="165" fontId="3" fillId="0" borderId="66" xfId="0" applyNumberFormat="1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/>
    </xf>
    <xf numFmtId="169" fontId="5" fillId="0" borderId="13" xfId="0" applyNumberFormat="1" applyFont="1" applyFill="1" applyBorder="1" applyAlignment="1">
      <alignment horizontal="center" vertical="center" wrapText="1"/>
    </xf>
    <xf numFmtId="2" fontId="3" fillId="0" borderId="40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45" fillId="0" borderId="7" xfId="0" applyNumberFormat="1" applyFont="1" applyFill="1" applyBorder="1" applyAlignment="1">
      <alignment horizontal="center" vertical="center"/>
    </xf>
    <xf numFmtId="1" fontId="45" fillId="0" borderId="29" xfId="0" applyNumberFormat="1" applyFont="1" applyFill="1" applyBorder="1" applyAlignment="1">
      <alignment horizontal="center" vertical="center"/>
    </xf>
    <xf numFmtId="0" fontId="46" fillId="0" borderId="31" xfId="0" applyFont="1" applyFill="1" applyBorder="1" applyAlignment="1">
      <alignment horizontal="left" vertical="center" wrapText="1"/>
    </xf>
    <xf numFmtId="1" fontId="45" fillId="0" borderId="50" xfId="0" applyNumberFormat="1" applyFont="1" applyFill="1" applyBorder="1" applyAlignment="1">
      <alignment horizontal="center" vertical="center"/>
    </xf>
    <xf numFmtId="1" fontId="45" fillId="0" borderId="5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/>
    <xf numFmtId="0" fontId="3" fillId="4" borderId="0" xfId="0" applyFont="1" applyFill="1"/>
    <xf numFmtId="0" fontId="1" fillId="4" borderId="0" xfId="0" applyFont="1" applyFill="1"/>
    <xf numFmtId="165" fontId="0" fillId="0" borderId="0" xfId="0" applyNumberFormat="1"/>
    <xf numFmtId="0" fontId="0" fillId="4" borderId="0" xfId="0" applyFont="1" applyFill="1"/>
    <xf numFmtId="0" fontId="8" fillId="4" borderId="0" xfId="0" applyFont="1" applyFill="1"/>
    <xf numFmtId="0" fontId="8" fillId="0" borderId="0" xfId="0" applyFont="1"/>
    <xf numFmtId="0" fontId="3" fillId="0" borderId="87" xfId="0" applyNumberFormat="1" applyFont="1" applyFill="1" applyBorder="1" applyAlignment="1" applyProtection="1">
      <alignment horizontal="center" vertical="center"/>
    </xf>
    <xf numFmtId="0" fontId="48" fillId="0" borderId="0" xfId="0" applyFont="1"/>
    <xf numFmtId="0" fontId="9" fillId="0" borderId="76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right"/>
    </xf>
    <xf numFmtId="0" fontId="23" fillId="0" borderId="76" xfId="0" applyFont="1" applyFill="1" applyBorder="1" applyAlignment="1">
      <alignment horizontal="right"/>
    </xf>
    <xf numFmtId="0" fontId="5" fillId="0" borderId="7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169" fontId="3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165" fontId="5" fillId="0" borderId="81" xfId="0" applyNumberFormat="1" applyFont="1" applyFill="1" applyBorder="1" applyAlignment="1" applyProtection="1">
      <alignment horizontal="center" vertical="center"/>
    </xf>
    <xf numFmtId="165" fontId="5" fillId="0" borderId="76" xfId="0" applyNumberFormat="1" applyFont="1" applyFill="1" applyBorder="1" applyAlignment="1">
      <alignment horizontal="center" vertical="center" wrapText="1"/>
    </xf>
    <xf numFmtId="49" fontId="3" fillId="0" borderId="72" xfId="0" applyNumberFormat="1" applyFont="1" applyFill="1" applyBorder="1" applyAlignment="1">
      <alignment horizontal="center" vertical="center" wrapText="1"/>
    </xf>
    <xf numFmtId="1" fontId="5" fillId="0" borderId="58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165" fontId="44" fillId="0" borderId="38" xfId="0" applyNumberFormat="1" applyFont="1" applyFill="1" applyBorder="1" applyAlignment="1">
      <alignment horizontal="center"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1" fontId="45" fillId="0" borderId="7" xfId="0" applyNumberFormat="1" applyFont="1" applyFill="1" applyBorder="1" applyAlignment="1">
      <alignment horizontal="center" vertical="center" wrapText="1"/>
    </xf>
    <xf numFmtId="1" fontId="45" fillId="0" borderId="2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5" fontId="44" fillId="0" borderId="2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27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165" fontId="45" fillId="0" borderId="24" xfId="0" applyNumberFormat="1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168" fontId="3" fillId="0" borderId="18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68" fontId="3" fillId="0" borderId="4" xfId="0" applyNumberFormat="1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169" fontId="5" fillId="0" borderId="2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35" xfId="0" applyNumberFormat="1" applyFont="1" applyFill="1" applyBorder="1" applyAlignment="1" applyProtection="1">
      <alignment horizontal="left" vertical="center"/>
    </xf>
    <xf numFmtId="49" fontId="3" fillId="0" borderId="39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42" xfId="0" applyNumberFormat="1" applyFont="1" applyFill="1" applyBorder="1" applyAlignment="1" applyProtection="1">
      <alignment horizontal="center" vertical="center"/>
    </xf>
    <xf numFmtId="165" fontId="5" fillId="0" borderId="28" xfId="0" applyNumberFormat="1" applyFont="1" applyFill="1" applyBorder="1" applyAlignment="1" applyProtection="1">
      <alignment horizontal="center" vertical="center"/>
    </xf>
    <xf numFmtId="1" fontId="5" fillId="0" borderId="39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1" fontId="5" fillId="0" borderId="86" xfId="0" applyNumberFormat="1" applyFont="1" applyFill="1" applyBorder="1" applyAlignment="1" applyProtection="1">
      <alignment horizontal="center" vertical="center"/>
    </xf>
    <xf numFmtId="1" fontId="5" fillId="0" borderId="77" xfId="0" applyNumberFormat="1" applyFont="1" applyFill="1" applyBorder="1" applyAlignment="1" applyProtection="1">
      <alignment horizontal="center" vertical="center"/>
    </xf>
    <xf numFmtId="1" fontId="5" fillId="0" borderId="87" xfId="0" applyNumberFormat="1" applyFont="1" applyFill="1" applyBorder="1" applyAlignment="1" applyProtection="1">
      <alignment horizontal="center" vertical="center"/>
    </xf>
    <xf numFmtId="1" fontId="3" fillId="0" borderId="86" xfId="0" applyNumberFormat="1" applyFont="1" applyFill="1" applyBorder="1" applyAlignment="1" applyProtection="1">
      <alignment horizontal="center" vertical="center"/>
    </xf>
    <xf numFmtId="49" fontId="5" fillId="0" borderId="5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1" fontId="5" fillId="0" borderId="58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left" vertical="center"/>
    </xf>
    <xf numFmtId="0" fontId="3" fillId="0" borderId="98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5" fillId="0" borderId="41" xfId="0" applyNumberFormat="1" applyFont="1" applyFill="1" applyBorder="1" applyAlignment="1" applyProtection="1">
      <alignment horizontal="center" vertical="center"/>
    </xf>
    <xf numFmtId="49" fontId="5" fillId="0" borderId="84" xfId="0" applyNumberFormat="1" applyFont="1" applyFill="1" applyBorder="1" applyAlignment="1" applyProtection="1">
      <alignment horizontal="center" vertical="center"/>
    </xf>
    <xf numFmtId="0" fontId="5" fillId="0" borderId="98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169" fontId="5" fillId="0" borderId="41" xfId="0" applyNumberFormat="1" applyFont="1" applyFill="1" applyBorder="1" applyAlignment="1">
      <alignment horizontal="center" vertical="center" wrapText="1"/>
    </xf>
    <xf numFmtId="49" fontId="5" fillId="0" borderId="40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3" fillId="0" borderId="40" xfId="0" applyNumberFormat="1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4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5" xfId="0" applyNumberFormat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>
      <alignment horizontal="left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left" vertical="center"/>
    </xf>
    <xf numFmtId="0" fontId="5" fillId="0" borderId="92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165" fontId="5" fillId="0" borderId="36" xfId="0" applyNumberFormat="1" applyFont="1" applyFill="1" applyBorder="1" applyAlignment="1">
      <alignment horizontal="center" vertical="center" wrapText="1"/>
    </xf>
    <xf numFmtId="0" fontId="44" fillId="0" borderId="36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65" fontId="5" fillId="0" borderId="85" xfId="0" applyNumberFormat="1" applyFont="1" applyFill="1" applyBorder="1" applyAlignment="1">
      <alignment horizontal="center" vertical="center" wrapText="1"/>
    </xf>
    <xf numFmtId="0" fontId="44" fillId="0" borderId="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44" fillId="0" borderId="76" xfId="0" applyNumberFormat="1" applyFont="1" applyFill="1" applyBorder="1" applyAlignment="1">
      <alignment horizontal="center" vertical="center" wrapText="1"/>
    </xf>
    <xf numFmtId="0" fontId="45" fillId="0" borderId="76" xfId="0" applyNumberFormat="1" applyFont="1" applyFill="1" applyBorder="1" applyAlignment="1">
      <alignment horizontal="center" vertical="center" wrapText="1"/>
    </xf>
    <xf numFmtId="0" fontId="3" fillId="0" borderId="76" xfId="0" applyNumberFormat="1" applyFont="1" applyFill="1" applyBorder="1" applyAlignment="1">
      <alignment horizontal="center" vertical="center" wrapText="1"/>
    </xf>
    <xf numFmtId="0" fontId="0" fillId="0" borderId="76" xfId="0" applyFill="1" applyBorder="1"/>
    <xf numFmtId="0" fontId="5" fillId="0" borderId="76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62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76" xfId="0" applyFont="1" applyFill="1" applyBorder="1"/>
    <xf numFmtId="165" fontId="5" fillId="0" borderId="76" xfId="0" applyNumberFormat="1" applyFont="1" applyFill="1" applyBorder="1" applyAlignment="1">
      <alignment horizontal="center"/>
    </xf>
    <xf numFmtId="0" fontId="21" fillId="0" borderId="76" xfId="0" applyFont="1" applyFill="1" applyBorder="1"/>
    <xf numFmtId="167" fontId="5" fillId="0" borderId="19" xfId="0" applyNumberFormat="1" applyFont="1" applyFill="1" applyBorder="1" applyAlignment="1" applyProtection="1">
      <alignment horizontal="center" vertical="center" wrapText="1"/>
    </xf>
    <xf numFmtId="166" fontId="5" fillId="0" borderId="8" xfId="0" applyNumberFormat="1" applyFont="1" applyFill="1" applyBorder="1" applyAlignment="1" applyProtection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66" fontId="5" fillId="0" borderId="33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/>
    <xf numFmtId="169" fontId="3" fillId="0" borderId="75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24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5" fillId="0" borderId="8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/>
    </xf>
    <xf numFmtId="0" fontId="35" fillId="0" borderId="97" xfId="1" applyFont="1" applyFill="1" applyBorder="1" applyAlignment="1">
      <alignment horizontal="center" vertical="center" wrapText="1"/>
    </xf>
    <xf numFmtId="0" fontId="16" fillId="0" borderId="9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8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5" fillId="0" borderId="78" xfId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wrapText="1"/>
    </xf>
    <xf numFmtId="0" fontId="16" fillId="0" borderId="96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82" xfId="0" applyFont="1" applyFill="1" applyBorder="1" applyAlignment="1">
      <alignment wrapText="1"/>
    </xf>
    <xf numFmtId="0" fontId="16" fillId="0" borderId="60" xfId="0" applyFont="1" applyFill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16" fillId="0" borderId="59" xfId="0" applyFont="1" applyFill="1" applyBorder="1" applyAlignment="1">
      <alignment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49" fontId="5" fillId="0" borderId="97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96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wrapText="1"/>
    </xf>
    <xf numFmtId="0" fontId="16" fillId="0" borderId="4" xfId="0" applyFont="1" applyFill="1" applyBorder="1" applyAlignment="1">
      <alignment wrapText="1"/>
    </xf>
    <xf numFmtId="0" fontId="16" fillId="0" borderId="11" xfId="0" applyFont="1" applyFill="1" applyBorder="1" applyAlignment="1">
      <alignment wrapText="1"/>
    </xf>
    <xf numFmtId="49" fontId="3" fillId="0" borderId="83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55" xfId="0" applyFont="1" applyFill="1" applyBorder="1" applyAlignment="1">
      <alignment horizontal="left" vertical="center" wrapText="1"/>
    </xf>
    <xf numFmtId="0" fontId="16" fillId="0" borderId="98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vertical="center" wrapText="1"/>
    </xf>
    <xf numFmtId="0" fontId="16" fillId="0" borderId="96" xfId="0" applyFont="1" applyFill="1" applyBorder="1" applyAlignment="1">
      <alignment vertical="center" wrapText="1"/>
    </xf>
    <xf numFmtId="0" fontId="16" fillId="0" borderId="60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vertical="center" wrapText="1"/>
    </xf>
    <xf numFmtId="49" fontId="3" fillId="0" borderId="53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7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wrapText="1"/>
    </xf>
    <xf numFmtId="0" fontId="16" fillId="0" borderId="37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36" fillId="0" borderId="76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49" fontId="5" fillId="0" borderId="67" xfId="0" applyNumberFormat="1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49" fontId="5" fillId="0" borderId="62" xfId="0" applyNumberFormat="1" applyFont="1" applyFill="1" applyBorder="1" applyAlignment="1">
      <alignment horizontal="center" vertical="center" wrapText="1"/>
    </xf>
    <xf numFmtId="168" fontId="19" fillId="0" borderId="80" xfId="0" applyNumberFormat="1" applyFont="1" applyFill="1" applyBorder="1" applyAlignment="1" applyProtection="1">
      <alignment horizontal="center" vertical="center" wrapText="1"/>
    </xf>
    <xf numFmtId="168" fontId="19" fillId="0" borderId="54" xfId="0" applyNumberFormat="1" applyFont="1" applyFill="1" applyBorder="1" applyAlignment="1" applyProtection="1">
      <alignment horizontal="center" vertical="center" wrapText="1"/>
    </xf>
    <xf numFmtId="0" fontId="9" fillId="0" borderId="88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 applyProtection="1">
      <alignment horizontal="right" vertical="center" wrapText="1"/>
    </xf>
    <xf numFmtId="0" fontId="5" fillId="0" borderId="76" xfId="0" applyFont="1" applyFill="1" applyBorder="1" applyAlignment="1" applyProtection="1">
      <alignment horizontal="right" vertical="center" wrapText="1"/>
    </xf>
    <xf numFmtId="49" fontId="5" fillId="0" borderId="3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right" vertical="center" wrapText="1"/>
    </xf>
    <xf numFmtId="0" fontId="5" fillId="0" borderId="62" xfId="0" applyFont="1" applyFill="1" applyBorder="1" applyAlignment="1">
      <alignment horizontal="right" vertical="center" wrapText="1"/>
    </xf>
    <xf numFmtId="49" fontId="5" fillId="0" borderId="99" xfId="0" applyNumberFormat="1" applyFont="1" applyFill="1" applyBorder="1" applyAlignment="1" applyProtection="1">
      <alignment horizontal="right" vertical="center"/>
    </xf>
    <xf numFmtId="0" fontId="9" fillId="0" borderId="100" xfId="0" applyFont="1" applyFill="1" applyBorder="1" applyAlignment="1">
      <alignment horizontal="right" vertical="center"/>
    </xf>
    <xf numFmtId="0" fontId="5" fillId="0" borderId="109" xfId="0" applyFont="1" applyFill="1" applyBorder="1" applyAlignment="1">
      <alignment horizontal="right" vertical="center" wrapText="1"/>
    </xf>
    <xf numFmtId="0" fontId="5" fillId="0" borderId="110" xfId="0" applyFont="1" applyFill="1" applyBorder="1" applyAlignment="1">
      <alignment horizontal="right" vertical="center" wrapText="1"/>
    </xf>
    <xf numFmtId="0" fontId="5" fillId="0" borderId="111" xfId="0" applyFont="1" applyFill="1" applyBorder="1" applyAlignment="1">
      <alignment horizontal="right" vertical="center" wrapText="1"/>
    </xf>
    <xf numFmtId="0" fontId="5" fillId="0" borderId="112" xfId="0" applyFont="1" applyFill="1" applyBorder="1" applyAlignment="1">
      <alignment horizontal="right" vertical="center" wrapText="1"/>
    </xf>
    <xf numFmtId="0" fontId="5" fillId="0" borderId="113" xfId="0" applyFont="1" applyFill="1" applyBorder="1" applyAlignment="1">
      <alignment horizontal="right" vertical="center" wrapText="1"/>
    </xf>
    <xf numFmtId="0" fontId="5" fillId="0" borderId="114" xfId="0" applyFont="1" applyFill="1" applyBorder="1" applyAlignment="1">
      <alignment horizontal="right" vertical="center" wrapText="1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5" fillId="0" borderId="76" xfId="0" applyNumberFormat="1" applyFont="1" applyFill="1" applyBorder="1" applyAlignment="1" applyProtection="1">
      <alignment horizontal="center" vertical="center"/>
    </xf>
    <xf numFmtId="49" fontId="5" fillId="0" borderId="62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right" vertical="center"/>
    </xf>
    <xf numFmtId="0" fontId="9" fillId="0" borderId="37" xfId="0" applyFont="1" applyFill="1" applyBorder="1" applyAlignment="1">
      <alignment horizontal="right" vertical="center"/>
    </xf>
    <xf numFmtId="49" fontId="5" fillId="0" borderId="67" xfId="0" applyNumberFormat="1" applyFont="1" applyFill="1" applyBorder="1" applyAlignment="1" applyProtection="1">
      <alignment horizontal="right" vertical="center"/>
    </xf>
    <xf numFmtId="0" fontId="9" fillId="0" borderId="62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24" fillId="0" borderId="0" xfId="0" applyFont="1" applyFill="1" applyBorder="1" applyAlignment="1"/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68" fontId="5" fillId="0" borderId="67" xfId="0" applyNumberFormat="1" applyFont="1" applyFill="1" applyBorder="1" applyAlignment="1" applyProtection="1">
      <alignment horizontal="right" vertical="center" wrapText="1"/>
    </xf>
    <xf numFmtId="168" fontId="5" fillId="0" borderId="62" xfId="0" applyNumberFormat="1" applyFont="1" applyFill="1" applyBorder="1" applyAlignment="1" applyProtection="1">
      <alignment horizontal="right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67" xfId="0" applyFont="1" applyFill="1" applyBorder="1" applyAlignment="1">
      <alignment horizontal="left" vertical="center" wrapText="1"/>
    </xf>
    <xf numFmtId="0" fontId="5" fillId="0" borderId="76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left" vertical="center" wrapText="1"/>
    </xf>
    <xf numFmtId="168" fontId="5" fillId="0" borderId="67" xfId="0" applyNumberFormat="1" applyFont="1" applyFill="1" applyBorder="1" applyAlignment="1" applyProtection="1">
      <alignment horizontal="right" vertical="center"/>
    </xf>
    <xf numFmtId="168" fontId="5" fillId="0" borderId="62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vertical="center"/>
    </xf>
    <xf numFmtId="0" fontId="5" fillId="0" borderId="76" xfId="0" applyFont="1" applyFill="1" applyBorder="1" applyAlignment="1">
      <alignment horizontal="right" vertical="center" wrapText="1"/>
    </xf>
    <xf numFmtId="0" fontId="5" fillId="0" borderId="101" xfId="0" applyFont="1" applyFill="1" applyBorder="1" applyAlignment="1" applyProtection="1">
      <alignment horizontal="right" vertical="center" wrapText="1"/>
    </xf>
    <xf numFmtId="0" fontId="5" fillId="0" borderId="102" xfId="0" applyFont="1" applyFill="1" applyBorder="1" applyAlignment="1" applyProtection="1">
      <alignment horizontal="right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165" fontId="3" fillId="2" borderId="67" xfId="0" applyNumberFormat="1" applyFont="1" applyFill="1" applyBorder="1" applyAlignment="1" applyProtection="1">
      <alignment horizontal="center" vertical="center"/>
    </xf>
    <xf numFmtId="165" fontId="3" fillId="2" borderId="76" xfId="0" applyNumberFormat="1" applyFont="1" applyFill="1" applyBorder="1" applyAlignment="1" applyProtection="1">
      <alignment horizontal="center" vertical="center"/>
    </xf>
    <xf numFmtId="165" fontId="3" fillId="2" borderId="62" xfId="0" applyNumberFormat="1" applyFont="1" applyFill="1" applyBorder="1" applyAlignment="1" applyProtection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165" fontId="5" fillId="0" borderId="25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169" fontId="8" fillId="0" borderId="97" xfId="0" applyNumberFormat="1" applyFont="1" applyFill="1" applyBorder="1" applyAlignment="1" applyProtection="1">
      <alignment horizontal="center" vertical="center"/>
    </xf>
    <xf numFmtId="169" fontId="8" fillId="0" borderId="34" xfId="0" applyNumberFormat="1" applyFont="1" applyFill="1" applyBorder="1" applyAlignment="1" applyProtection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9" fontId="3" fillId="0" borderId="7" xfId="0" applyNumberFormat="1" applyFont="1" applyFill="1" applyBorder="1" applyAlignment="1" applyProtection="1">
      <alignment horizontal="center" vertical="center" wrapText="1"/>
    </xf>
    <xf numFmtId="169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 textRotation="90" wrapText="1"/>
    </xf>
    <xf numFmtId="169" fontId="3" fillId="0" borderId="4" xfId="0" applyNumberFormat="1" applyFont="1" applyFill="1" applyBorder="1" applyAlignment="1" applyProtection="1">
      <alignment horizontal="center" textRotation="90" wrapText="1"/>
    </xf>
    <xf numFmtId="0" fontId="3" fillId="0" borderId="11" xfId="0" applyFont="1" applyFill="1" applyBorder="1" applyAlignment="1">
      <alignment horizontal="center" textRotation="90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wrapText="1"/>
    </xf>
    <xf numFmtId="0" fontId="26" fillId="0" borderId="79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textRotation="90" wrapText="1"/>
    </xf>
    <xf numFmtId="169" fontId="3" fillId="0" borderId="6" xfId="0" applyNumberFormat="1" applyFont="1" applyFill="1" applyBorder="1" applyAlignment="1" applyProtection="1">
      <alignment horizontal="center" vertical="center" textRotation="90" wrapText="1"/>
    </xf>
    <xf numFmtId="169" fontId="3" fillId="0" borderId="92" xfId="0" applyNumberFormat="1" applyFont="1" applyFill="1" applyBorder="1" applyAlignment="1" applyProtection="1">
      <alignment horizontal="center" vertical="center" textRotation="90" wrapText="1"/>
    </xf>
    <xf numFmtId="169" fontId="3" fillId="0" borderId="27" xfId="0" applyNumberFormat="1" applyFont="1" applyFill="1" applyBorder="1" applyAlignment="1" applyProtection="1">
      <alignment horizontal="center" vertical="center" textRotation="90" wrapText="1"/>
    </xf>
    <xf numFmtId="169" fontId="3" fillId="0" borderId="81" xfId="0" applyNumberFormat="1" applyFont="1" applyFill="1" applyBorder="1" applyAlignment="1" applyProtection="1">
      <alignment horizontal="center" vertical="center" textRotation="90" wrapText="1"/>
    </xf>
    <xf numFmtId="0" fontId="3" fillId="0" borderId="7" xfId="0" applyNumberFormat="1" applyFont="1" applyFill="1" applyBorder="1" applyAlignment="1" applyProtection="1">
      <alignment horizontal="center" vertical="center" textRotation="90"/>
    </xf>
    <xf numFmtId="0" fontId="3" fillId="0" borderId="3" xfId="0" applyNumberFormat="1" applyFont="1" applyFill="1" applyBorder="1" applyAlignment="1" applyProtection="1">
      <alignment horizontal="center" vertical="center" textRotation="90"/>
    </xf>
    <xf numFmtId="0" fontId="3" fillId="0" borderId="5" xfId="0" applyNumberFormat="1" applyFont="1" applyFill="1" applyBorder="1" applyAlignment="1" applyProtection="1">
      <alignment horizontal="center" vertical="center" textRotation="90"/>
    </xf>
    <xf numFmtId="169" fontId="3" fillId="0" borderId="3" xfId="0" applyNumberFormat="1" applyFont="1" applyFill="1" applyBorder="1" applyAlignment="1" applyProtection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9" fontId="3" fillId="0" borderId="32" xfId="0" applyNumberFormat="1" applyFont="1" applyFill="1" applyBorder="1" applyAlignment="1" applyProtection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 wrapText="1"/>
    </xf>
    <xf numFmtId="169" fontId="3" fillId="0" borderId="11" xfId="0" applyNumberFormat="1" applyFont="1" applyFill="1" applyBorder="1" applyAlignment="1" applyProtection="1">
      <alignment horizontal="center" vertical="center" wrapText="1"/>
    </xf>
    <xf numFmtId="169" fontId="3" fillId="0" borderId="3" xfId="0" applyNumberFormat="1" applyFont="1" applyFill="1" applyBorder="1" applyAlignment="1" applyProtection="1">
      <alignment horizontal="center" textRotation="90" wrapText="1"/>
    </xf>
    <xf numFmtId="169" fontId="3" fillId="0" borderId="5" xfId="0" applyNumberFormat="1" applyFont="1" applyFill="1" applyBorder="1" applyAlignment="1" applyProtection="1">
      <alignment horizontal="center" textRotation="90" wrapText="1"/>
    </xf>
    <xf numFmtId="169" fontId="3" fillId="0" borderId="1" xfId="0" applyNumberFormat="1" applyFont="1" applyFill="1" applyBorder="1" applyAlignment="1" applyProtection="1">
      <alignment horizontal="center" textRotation="90" wrapText="1"/>
    </xf>
    <xf numFmtId="169" fontId="3" fillId="0" borderId="6" xfId="0" applyNumberFormat="1" applyFont="1" applyFill="1" applyBorder="1" applyAlignment="1" applyProtection="1">
      <alignment horizontal="center" textRotation="90" wrapText="1"/>
    </xf>
    <xf numFmtId="169" fontId="3" fillId="0" borderId="34" xfId="0" applyNumberFormat="1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right" vertical="center" wrapText="1"/>
    </xf>
    <xf numFmtId="0" fontId="5" fillId="0" borderId="104" xfId="0" applyFont="1" applyFill="1" applyBorder="1" applyAlignment="1" applyProtection="1">
      <alignment horizontal="right" vertical="center" wrapText="1"/>
    </xf>
    <xf numFmtId="0" fontId="5" fillId="0" borderId="105" xfId="0" applyFont="1" applyFill="1" applyBorder="1" applyAlignment="1" applyProtection="1">
      <alignment horizontal="right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right"/>
    </xf>
    <xf numFmtId="0" fontId="23" fillId="0" borderId="76" xfId="0" applyFont="1" applyFill="1" applyBorder="1" applyAlignment="1">
      <alignment horizontal="right"/>
    </xf>
    <xf numFmtId="165" fontId="5" fillId="0" borderId="67" xfId="0" applyNumberFormat="1" applyFont="1" applyFill="1" applyBorder="1" applyAlignment="1">
      <alignment horizontal="center"/>
    </xf>
    <xf numFmtId="0" fontId="9" fillId="0" borderId="76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49" fontId="3" fillId="0" borderId="67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right"/>
    </xf>
    <xf numFmtId="0" fontId="23" fillId="0" borderId="34" xfId="0" applyFont="1" applyFill="1" applyBorder="1" applyAlignment="1">
      <alignment horizontal="right"/>
    </xf>
    <xf numFmtId="165" fontId="3" fillId="2" borderId="67" xfId="0" applyNumberFormat="1" applyFont="1" applyFill="1" applyBorder="1" applyAlignment="1" applyProtection="1">
      <alignment horizontal="center" vertical="center" wrapText="1"/>
    </xf>
    <xf numFmtId="165" fontId="3" fillId="2" borderId="76" xfId="0" applyNumberFormat="1" applyFont="1" applyFill="1" applyBorder="1" applyAlignment="1" applyProtection="1">
      <alignment horizontal="center" vertical="center" wrapText="1"/>
    </xf>
    <xf numFmtId="165" fontId="3" fillId="2" borderId="62" xfId="0" applyNumberFormat="1" applyFont="1" applyFill="1" applyBorder="1" applyAlignment="1" applyProtection="1">
      <alignment horizontal="center" vertical="center" wrapText="1"/>
    </xf>
    <xf numFmtId="165" fontId="3" fillId="2" borderId="97" xfId="0" applyNumberFormat="1" applyFont="1" applyFill="1" applyBorder="1" applyAlignment="1" applyProtection="1">
      <alignment horizontal="center" vertical="center"/>
    </xf>
    <xf numFmtId="165" fontId="3" fillId="2" borderId="34" xfId="0" applyNumberFormat="1" applyFont="1" applyFill="1" applyBorder="1" applyAlignment="1" applyProtection="1">
      <alignment horizontal="center" vertical="center"/>
    </xf>
    <xf numFmtId="165" fontId="3" fillId="2" borderId="35" xfId="0" applyNumberFormat="1" applyFont="1" applyFill="1" applyBorder="1" applyAlignment="1" applyProtection="1">
      <alignment horizontal="center" vertical="center"/>
    </xf>
    <xf numFmtId="169" fontId="3" fillId="0" borderId="28" xfId="0" applyNumberFormat="1" applyFont="1" applyFill="1" applyBorder="1" applyAlignment="1" applyProtection="1">
      <alignment horizontal="center" vertical="center" wrapText="1"/>
    </xf>
    <xf numFmtId="169" fontId="3" fillId="0" borderId="20" xfId="0" applyNumberFormat="1" applyFont="1" applyFill="1" applyBorder="1" applyAlignment="1" applyProtection="1">
      <alignment horizontal="center" vertical="center" wrapText="1"/>
    </xf>
    <xf numFmtId="169" fontId="3" fillId="0" borderId="84" xfId="0" applyNumberFormat="1" applyFont="1" applyFill="1" applyBorder="1" applyAlignment="1" applyProtection="1">
      <alignment horizontal="center" vertical="center" wrapText="1"/>
    </xf>
    <xf numFmtId="169" fontId="3" fillId="0" borderId="0" xfId="0" applyNumberFormat="1" applyFont="1" applyFill="1" applyBorder="1" applyAlignment="1" applyProtection="1">
      <alignment horizontal="center" vertical="center" wrapText="1"/>
    </xf>
    <xf numFmtId="169" fontId="3" fillId="0" borderId="30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169" fontId="3" fillId="0" borderId="97" xfId="0" applyNumberFormat="1" applyFont="1" applyFill="1" applyBorder="1" applyAlignment="1" applyProtection="1">
      <alignment horizontal="center" vertical="center" wrapText="1"/>
    </xf>
    <xf numFmtId="169" fontId="3" fillId="0" borderId="35" xfId="0" applyNumberFormat="1" applyFont="1" applyFill="1" applyBorder="1" applyAlignment="1" applyProtection="1">
      <alignment horizontal="center" vertical="center" wrapText="1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83" xfId="0" applyNumberFormat="1" applyFont="1" applyFill="1" applyBorder="1" applyAlignment="1" applyProtection="1">
      <alignment horizontal="center" vertical="center" wrapText="1"/>
    </xf>
    <xf numFmtId="169" fontId="3" fillId="0" borderId="55" xfId="0" applyNumberFormat="1" applyFont="1" applyFill="1" applyBorder="1" applyAlignment="1" applyProtection="1">
      <alignment horizontal="center" vertical="center" wrapText="1"/>
    </xf>
    <xf numFmtId="169" fontId="3" fillId="0" borderId="22" xfId="0" applyNumberFormat="1" applyFont="1" applyFill="1" applyBorder="1" applyAlignment="1" applyProtection="1">
      <alignment horizontal="center" vertical="center" wrapText="1"/>
    </xf>
    <xf numFmtId="168" fontId="5" fillId="0" borderId="73" xfId="0" applyNumberFormat="1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 wrapText="1"/>
    </xf>
    <xf numFmtId="169" fontId="8" fillId="0" borderId="35" xfId="0" applyNumberFormat="1" applyFont="1" applyFill="1" applyBorder="1" applyAlignment="1" applyProtection="1">
      <alignment horizontal="center" vertical="center"/>
    </xf>
    <xf numFmtId="169" fontId="3" fillId="0" borderId="67" xfId="0" applyNumberFormat="1" applyFont="1" applyFill="1" applyBorder="1" applyAlignment="1" applyProtection="1">
      <alignment horizontal="center" vertical="center" wrapText="1"/>
    </xf>
    <xf numFmtId="169" fontId="3" fillId="0" borderId="76" xfId="0" applyNumberFormat="1" applyFont="1" applyFill="1" applyBorder="1" applyAlignment="1" applyProtection="1">
      <alignment horizontal="center" vertical="center" wrapText="1"/>
    </xf>
    <xf numFmtId="169" fontId="3" fillId="0" borderId="62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right" vertical="center" wrapText="1"/>
    </xf>
    <xf numFmtId="0" fontId="5" fillId="0" borderId="67" xfId="0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right" vertical="center"/>
    </xf>
    <xf numFmtId="0" fontId="5" fillId="0" borderId="62" xfId="0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0" fontId="3" fillId="0" borderId="8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76" xfId="0" applyNumberFormat="1" applyFont="1" applyFill="1" applyBorder="1" applyAlignment="1">
      <alignment horizontal="center" vertical="center" wrapText="1"/>
    </xf>
    <xf numFmtId="2" fontId="5" fillId="0" borderId="62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 applyProtection="1">
      <alignment horizontal="center" vertical="center"/>
    </xf>
    <xf numFmtId="49" fontId="5" fillId="0" borderId="27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76" xfId="0" applyNumberFormat="1" applyFont="1" applyFill="1" applyBorder="1" applyAlignment="1" applyProtection="1">
      <alignment horizontal="center" vertical="center"/>
    </xf>
    <xf numFmtId="0" fontId="3" fillId="0" borderId="62" xfId="0" applyNumberFormat="1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5" fillId="0" borderId="97" xfId="0" applyNumberFormat="1" applyFont="1" applyFill="1" applyBorder="1" applyAlignment="1" applyProtection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165" fontId="5" fillId="0" borderId="67" xfId="0" applyNumberFormat="1" applyFont="1" applyFill="1" applyBorder="1" applyAlignment="1">
      <alignment horizontal="center" vertical="center"/>
    </xf>
    <xf numFmtId="165" fontId="5" fillId="0" borderId="76" xfId="0" applyNumberFormat="1" applyFont="1" applyFill="1" applyBorder="1" applyAlignment="1">
      <alignment horizontal="center" vertical="center"/>
    </xf>
    <xf numFmtId="165" fontId="5" fillId="0" borderId="62" xfId="0" applyNumberFormat="1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 wrapText="1"/>
    </xf>
    <xf numFmtId="165" fontId="5" fillId="0" borderId="76" xfId="0" applyNumberFormat="1" applyFont="1" applyFill="1" applyBorder="1" applyAlignment="1">
      <alignment horizontal="center" vertical="center" wrapText="1"/>
    </xf>
    <xf numFmtId="165" fontId="5" fillId="0" borderId="62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/>
    </xf>
    <xf numFmtId="0" fontId="3" fillId="0" borderId="92" xfId="0" applyNumberFormat="1" applyFont="1" applyFill="1" applyBorder="1" applyAlignment="1" applyProtection="1">
      <alignment horizontal="center" vertical="center"/>
    </xf>
    <xf numFmtId="0" fontId="3" fillId="0" borderId="44" xfId="0" applyNumberFormat="1" applyFont="1" applyFill="1" applyBorder="1" applyAlignment="1" applyProtection="1">
      <alignment horizontal="center" vertical="center"/>
    </xf>
    <xf numFmtId="0" fontId="5" fillId="0" borderId="115" xfId="0" applyFont="1" applyFill="1" applyBorder="1" applyAlignment="1">
      <alignment horizontal="right" vertical="center" wrapText="1"/>
    </xf>
    <xf numFmtId="0" fontId="5" fillId="0" borderId="116" xfId="0" applyFont="1" applyFill="1" applyBorder="1" applyAlignment="1">
      <alignment horizontal="right" vertical="center" wrapText="1"/>
    </xf>
    <xf numFmtId="0" fontId="5" fillId="0" borderId="118" xfId="0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right" vertical="center" wrapText="1"/>
    </xf>
    <xf numFmtId="0" fontId="21" fillId="0" borderId="58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76" xfId="0" applyFont="1" applyFill="1" applyBorder="1" applyAlignment="1">
      <alignment horizontal="center"/>
    </xf>
    <xf numFmtId="0" fontId="21" fillId="0" borderId="6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9" fontId="5" fillId="0" borderId="31" xfId="0" applyNumberFormat="1" applyFont="1" applyFill="1" applyBorder="1" applyAlignment="1" applyProtection="1">
      <alignment horizontal="center" vertical="center"/>
    </xf>
    <xf numFmtId="169" fontId="5" fillId="0" borderId="81" xfId="0" applyNumberFormat="1" applyFont="1" applyFill="1" applyBorder="1" applyAlignment="1" applyProtection="1">
      <alignment horizontal="center" vertical="center"/>
    </xf>
    <xf numFmtId="169" fontId="5" fillId="0" borderId="45" xfId="0" applyNumberFormat="1" applyFont="1" applyFill="1" applyBorder="1" applyAlignment="1" applyProtection="1">
      <alignment horizontal="center" vertical="center"/>
    </xf>
    <xf numFmtId="169" fontId="5" fillId="0" borderId="10" xfId="0" applyNumberFormat="1" applyFont="1" applyFill="1" applyBorder="1" applyAlignment="1" applyProtection="1">
      <alignment horizontal="center" vertical="center"/>
    </xf>
    <xf numFmtId="169" fontId="5" fillId="0" borderId="76" xfId="0" applyNumberFormat="1" applyFont="1" applyFill="1" applyBorder="1" applyAlignment="1" applyProtection="1">
      <alignment horizontal="center" vertical="center"/>
    </xf>
    <xf numFmtId="169" fontId="5" fillId="0" borderId="62" xfId="0" applyNumberFormat="1" applyFont="1" applyFill="1" applyBorder="1" applyAlignment="1" applyProtection="1">
      <alignment horizontal="center" vertical="center"/>
    </xf>
    <xf numFmtId="169" fontId="5" fillId="0" borderId="25" xfId="0" applyNumberFormat="1" applyFont="1" applyFill="1" applyBorder="1" applyAlignment="1" applyProtection="1">
      <alignment horizontal="center" vertical="center"/>
    </xf>
    <xf numFmtId="169" fontId="5" fillId="0" borderId="27" xfId="0" applyNumberFormat="1" applyFont="1" applyFill="1" applyBorder="1" applyAlignment="1" applyProtection="1">
      <alignment horizontal="center" vertical="center"/>
    </xf>
    <xf numFmtId="169" fontId="5" fillId="0" borderId="21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27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169" fontId="5" fillId="0" borderId="48" xfId="0" applyNumberFormat="1" applyFont="1" applyFill="1" applyBorder="1" applyAlignment="1" applyProtection="1">
      <alignment horizontal="center" vertical="center"/>
    </xf>
    <xf numFmtId="169" fontId="5" fillId="0" borderId="92" xfId="0" applyNumberFormat="1" applyFont="1" applyFill="1" applyBorder="1" applyAlignment="1" applyProtection="1">
      <alignment horizontal="center" vertical="center"/>
    </xf>
    <xf numFmtId="169" fontId="5" fillId="0" borderId="44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9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8" fontId="5" fillId="0" borderId="67" xfId="0" applyNumberFormat="1" applyFont="1" applyFill="1" applyBorder="1" applyAlignment="1" applyProtection="1">
      <alignment horizontal="center" vertical="center" wrapText="1"/>
    </xf>
    <xf numFmtId="168" fontId="5" fillId="0" borderId="76" xfId="0" applyNumberFormat="1" applyFont="1" applyFill="1" applyBorder="1" applyAlignment="1" applyProtection="1">
      <alignment horizontal="center" vertical="center" wrapText="1"/>
    </xf>
    <xf numFmtId="168" fontId="5" fillId="0" borderId="62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 applyProtection="1">
      <alignment horizontal="center" vertical="center"/>
    </xf>
    <xf numFmtId="166" fontId="5" fillId="0" borderId="76" xfId="0" applyNumberFormat="1" applyFont="1" applyFill="1" applyBorder="1" applyAlignment="1" applyProtection="1">
      <alignment horizontal="center" vertical="center"/>
    </xf>
    <xf numFmtId="166" fontId="5" fillId="0" borderId="62" xfId="0" applyNumberFormat="1" applyFont="1" applyFill="1" applyBorder="1" applyAlignment="1" applyProtection="1">
      <alignment horizontal="center" vertical="center"/>
    </xf>
    <xf numFmtId="1" fontId="5" fillId="0" borderId="78" xfId="0" applyNumberFormat="1" applyFont="1" applyFill="1" applyBorder="1" applyAlignment="1" applyProtection="1">
      <alignment horizontal="center" vertical="center"/>
    </xf>
    <xf numFmtId="1" fontId="5" fillId="0" borderId="34" xfId="0" applyNumberFormat="1" applyFont="1" applyFill="1" applyBorder="1" applyAlignment="1" applyProtection="1">
      <alignment horizontal="center" vertical="center"/>
    </xf>
    <xf numFmtId="1" fontId="5" fillId="0" borderId="35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76" xfId="0" applyNumberFormat="1" applyFont="1" applyFill="1" applyBorder="1" applyAlignment="1" applyProtection="1">
      <alignment horizontal="center" vertical="center"/>
    </xf>
    <xf numFmtId="0" fontId="5" fillId="0" borderId="62" xfId="0" applyNumberFormat="1" applyFont="1" applyFill="1" applyBorder="1" applyAlignment="1" applyProtection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66" fontId="5" fillId="0" borderId="33" xfId="0" applyNumberFormat="1" applyFont="1" applyFill="1" applyBorder="1" applyAlignment="1" applyProtection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33" xfId="0" applyNumberFormat="1" applyFont="1" applyFill="1" applyBorder="1" applyAlignment="1">
      <alignment horizontal="center" vertical="center" wrapText="1"/>
    </xf>
    <xf numFmtId="1" fontId="5" fillId="0" borderId="5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69" fontId="8" fillId="4" borderId="97" xfId="0" applyNumberFormat="1" applyFont="1" applyFill="1" applyBorder="1" applyAlignment="1" applyProtection="1">
      <alignment horizontal="center" vertical="center"/>
    </xf>
    <xf numFmtId="169" fontId="8" fillId="4" borderId="34" xfId="0" applyNumberFormat="1" applyFont="1" applyFill="1" applyBorder="1" applyAlignment="1" applyProtection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 textRotation="90"/>
    </xf>
    <xf numFmtId="0" fontId="3" fillId="4" borderId="3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169" fontId="3" fillId="4" borderId="32" xfId="0" applyNumberFormat="1" applyFont="1" applyFill="1" applyBorder="1" applyAlignment="1" applyProtection="1">
      <alignment horizontal="center" vertical="center" wrapText="1"/>
    </xf>
    <xf numFmtId="169" fontId="3" fillId="4" borderId="4" xfId="0" applyNumberFormat="1" applyFont="1" applyFill="1" applyBorder="1" applyAlignment="1" applyProtection="1">
      <alignment horizontal="center" vertical="center" wrapText="1"/>
    </xf>
    <xf numFmtId="169" fontId="3" fillId="4" borderId="11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69" fontId="3" fillId="4" borderId="92" xfId="0" applyNumberFormat="1" applyFont="1" applyFill="1" applyBorder="1" applyAlignment="1" applyProtection="1">
      <alignment horizontal="center" vertical="center" textRotation="90" wrapText="1"/>
    </xf>
    <xf numFmtId="169" fontId="3" fillId="4" borderId="27" xfId="0" applyNumberFormat="1" applyFont="1" applyFill="1" applyBorder="1" applyAlignment="1" applyProtection="1">
      <alignment horizontal="center" vertical="center" textRotation="90" wrapText="1"/>
    </xf>
    <xf numFmtId="169" fontId="3" fillId="4" borderId="81" xfId="0" applyNumberFormat="1" applyFont="1" applyFill="1" applyBorder="1" applyAlignment="1" applyProtection="1">
      <alignment horizontal="center" vertical="center" textRotation="90" wrapText="1"/>
    </xf>
    <xf numFmtId="169" fontId="3" fillId="4" borderId="7" xfId="0" applyNumberFormat="1" applyFont="1" applyFill="1" applyBorder="1" applyAlignment="1" applyProtection="1">
      <alignment horizontal="center" vertical="center" wrapText="1"/>
    </xf>
    <xf numFmtId="169" fontId="3" fillId="4" borderId="2" xfId="0" applyNumberFormat="1" applyFont="1" applyFill="1" applyBorder="1" applyAlignment="1" applyProtection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169" fontId="3" fillId="4" borderId="34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169" fontId="3" fillId="4" borderId="3" xfId="0" applyNumberFormat="1" applyFont="1" applyFill="1" applyBorder="1" applyAlignment="1" applyProtection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/>
    </xf>
    <xf numFmtId="169" fontId="3" fillId="4" borderId="4" xfId="0" applyNumberFormat="1" applyFont="1" applyFill="1" applyBorder="1" applyAlignment="1" applyProtection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textRotation="90" wrapText="1"/>
    </xf>
    <xf numFmtId="169" fontId="3" fillId="4" borderId="4" xfId="0" applyNumberFormat="1" applyFont="1" applyFill="1" applyBorder="1" applyAlignment="1" applyProtection="1">
      <alignment horizontal="center" textRotation="90" wrapText="1"/>
    </xf>
    <xf numFmtId="0" fontId="3" fillId="4" borderId="11" xfId="0" applyFont="1" applyFill="1" applyBorder="1" applyAlignment="1">
      <alignment horizontal="center" textRotation="90" wrapText="1"/>
    </xf>
    <xf numFmtId="169" fontId="3" fillId="4" borderId="0" xfId="0" applyNumberFormat="1" applyFont="1" applyFill="1" applyBorder="1" applyAlignment="1" applyProtection="1">
      <alignment horizontal="center" vertical="center" wrapText="1"/>
    </xf>
    <xf numFmtId="169" fontId="3" fillId="4" borderId="30" xfId="0" applyNumberFormat="1" applyFont="1" applyFill="1" applyBorder="1" applyAlignment="1" applyProtection="1">
      <alignment horizontal="center" vertical="center" wrapText="1"/>
    </xf>
    <xf numFmtId="0" fontId="5" fillId="4" borderId="97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vertical="center" wrapText="1"/>
    </xf>
    <xf numFmtId="0" fontId="9" fillId="4" borderId="35" xfId="0" applyFont="1" applyFill="1" applyBorder="1" applyAlignment="1">
      <alignment vertical="center" wrapText="1"/>
    </xf>
    <xf numFmtId="0" fontId="19" fillId="4" borderId="67" xfId="0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vertical="center" wrapText="1"/>
    </xf>
    <xf numFmtId="0" fontId="9" fillId="4" borderId="62" xfId="0" applyFont="1" applyFill="1" applyBorder="1" applyAlignment="1">
      <alignment vertical="center" wrapText="1"/>
    </xf>
    <xf numFmtId="168" fontId="5" fillId="4" borderId="73" xfId="0" applyNumberFormat="1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center" vertical="center" wrapText="1"/>
    </xf>
    <xf numFmtId="169" fontId="3" fillId="4" borderId="97" xfId="0" applyNumberFormat="1" applyFont="1" applyFill="1" applyBorder="1" applyAlignment="1" applyProtection="1">
      <alignment horizontal="center" vertical="center" wrapText="1"/>
    </xf>
    <xf numFmtId="169" fontId="3" fillId="4" borderId="35" xfId="0" applyNumberFormat="1" applyFont="1" applyFill="1" applyBorder="1" applyAlignment="1" applyProtection="1">
      <alignment horizontal="center" vertical="center" wrapText="1"/>
    </xf>
    <xf numFmtId="169" fontId="3" fillId="4" borderId="36" xfId="0" applyNumberFormat="1" applyFont="1" applyFill="1" applyBorder="1" applyAlignment="1" applyProtection="1">
      <alignment horizontal="center" vertical="center" wrapText="1"/>
    </xf>
    <xf numFmtId="169" fontId="3" fillId="4" borderId="83" xfId="0" applyNumberFormat="1" applyFont="1" applyFill="1" applyBorder="1" applyAlignment="1" applyProtection="1">
      <alignment horizontal="center" vertical="center" wrapText="1"/>
    </xf>
    <xf numFmtId="169" fontId="3" fillId="4" borderId="55" xfId="0" applyNumberFormat="1" applyFont="1" applyFill="1" applyBorder="1" applyAlignment="1" applyProtection="1">
      <alignment horizontal="center" vertical="center" wrapText="1"/>
    </xf>
    <xf numFmtId="169" fontId="3" fillId="4" borderId="22" xfId="0" applyNumberFormat="1" applyFont="1" applyFill="1" applyBorder="1" applyAlignment="1" applyProtection="1">
      <alignment horizontal="center" vertical="center" wrapText="1"/>
    </xf>
    <xf numFmtId="169" fontId="3" fillId="4" borderId="28" xfId="0" applyNumberFormat="1" applyFont="1" applyFill="1" applyBorder="1" applyAlignment="1" applyProtection="1">
      <alignment horizontal="center" vertical="center" wrapText="1"/>
    </xf>
    <xf numFmtId="169" fontId="3" fillId="4" borderId="20" xfId="0" applyNumberFormat="1" applyFont="1" applyFill="1" applyBorder="1" applyAlignment="1" applyProtection="1">
      <alignment horizontal="center" vertical="center" wrapText="1"/>
    </xf>
    <xf numFmtId="169" fontId="3" fillId="4" borderId="84" xfId="0" applyNumberFormat="1" applyFont="1" applyFill="1" applyBorder="1" applyAlignment="1" applyProtection="1">
      <alignment horizontal="center" vertical="center" wrapText="1"/>
    </xf>
    <xf numFmtId="169" fontId="3" fillId="4" borderId="1" xfId="0" applyNumberFormat="1" applyFont="1" applyFill="1" applyBorder="1" applyAlignment="1" applyProtection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9" fontId="3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9" fontId="3" fillId="4" borderId="3" xfId="0" applyNumberFormat="1" applyFont="1" applyFill="1" applyBorder="1" applyAlignment="1" applyProtection="1">
      <alignment horizontal="center" textRotation="90" wrapText="1"/>
    </xf>
    <xf numFmtId="169" fontId="3" fillId="4" borderId="5" xfId="0" applyNumberFormat="1" applyFont="1" applyFill="1" applyBorder="1" applyAlignment="1" applyProtection="1">
      <alignment horizontal="center" textRotation="90" wrapText="1"/>
    </xf>
    <xf numFmtId="169" fontId="3" fillId="4" borderId="1" xfId="0" applyNumberFormat="1" applyFont="1" applyFill="1" applyBorder="1" applyAlignment="1" applyProtection="1">
      <alignment horizontal="center" textRotation="90" wrapText="1"/>
    </xf>
    <xf numFmtId="169" fontId="3" fillId="4" borderId="6" xfId="0" applyNumberFormat="1" applyFont="1" applyFill="1" applyBorder="1" applyAlignment="1" applyProtection="1">
      <alignment horizont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9" fontId="3" fillId="4" borderId="6" xfId="0" applyNumberFormat="1" applyFont="1" applyFill="1" applyBorder="1" applyAlignment="1" applyProtection="1">
      <alignment horizontal="center" vertical="center" textRotation="90" wrapText="1"/>
    </xf>
    <xf numFmtId="168" fontId="5" fillId="4" borderId="67" xfId="0" applyNumberFormat="1" applyFont="1" applyFill="1" applyBorder="1" applyAlignment="1" applyProtection="1">
      <alignment horizontal="right" vertical="center" wrapText="1"/>
    </xf>
    <xf numFmtId="168" fontId="5" fillId="4" borderId="62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Border="1" applyAlignment="1">
      <alignment vertical="center" wrapText="1"/>
    </xf>
    <xf numFmtId="0" fontId="19" fillId="4" borderId="76" xfId="0" applyFont="1" applyFill="1" applyBorder="1" applyAlignment="1">
      <alignment horizontal="center" vertical="center" wrapText="1"/>
    </xf>
    <xf numFmtId="0" fontId="19" fillId="4" borderId="62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168" fontId="5" fillId="4" borderId="67" xfId="0" applyNumberFormat="1" applyFont="1" applyFill="1" applyBorder="1" applyAlignment="1" applyProtection="1">
      <alignment horizontal="right" vertical="center"/>
    </xf>
    <xf numFmtId="168" fontId="5" fillId="4" borderId="62" xfId="0" applyNumberFormat="1" applyFont="1" applyFill="1" applyBorder="1" applyAlignment="1" applyProtection="1">
      <alignment horizontal="right" vertical="center"/>
    </xf>
    <xf numFmtId="0" fontId="5" fillId="4" borderId="67" xfId="0" applyFont="1" applyFill="1" applyBorder="1" applyAlignment="1">
      <alignment horizontal="right" vertical="center" wrapText="1"/>
    </xf>
    <xf numFmtId="0" fontId="5" fillId="4" borderId="62" xfId="0" applyFont="1" applyFill="1" applyBorder="1" applyAlignment="1">
      <alignment horizontal="right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wrapText="1"/>
    </xf>
    <xf numFmtId="0" fontId="26" fillId="4" borderId="79" xfId="0" applyFont="1" applyFill="1" applyBorder="1" applyAlignment="1">
      <alignment wrapText="1"/>
    </xf>
    <xf numFmtId="0" fontId="5" fillId="4" borderId="67" xfId="0" applyFont="1" applyFill="1" applyBorder="1" applyAlignment="1">
      <alignment horizontal="left" vertical="center" wrapText="1"/>
    </xf>
    <xf numFmtId="0" fontId="5" fillId="4" borderId="76" xfId="0" applyFont="1" applyFill="1" applyBorder="1" applyAlignment="1">
      <alignment horizontal="left" vertical="center" wrapText="1"/>
    </xf>
    <xf numFmtId="0" fontId="5" fillId="4" borderId="62" xfId="0" applyFont="1" applyFill="1" applyBorder="1" applyAlignment="1">
      <alignment horizontal="left" vertical="center" wrapText="1"/>
    </xf>
    <xf numFmtId="168" fontId="19" fillId="4" borderId="80" xfId="0" applyNumberFormat="1" applyFont="1" applyFill="1" applyBorder="1" applyAlignment="1" applyProtection="1">
      <alignment horizontal="center" vertical="center" wrapText="1"/>
    </xf>
    <xf numFmtId="168" fontId="19" fillId="4" borderId="54" xfId="0" applyNumberFormat="1" applyFont="1" applyFill="1" applyBorder="1" applyAlignment="1" applyProtection="1">
      <alignment horizontal="center" vertical="center" wrapText="1"/>
    </xf>
    <xf numFmtId="0" fontId="9" fillId="4" borderId="88" xfId="0" applyFont="1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49" fontId="5" fillId="4" borderId="30" xfId="0" applyNumberFormat="1" applyFont="1" applyFill="1" applyBorder="1" applyAlignment="1">
      <alignment horizontal="center" vertical="center" wrapText="1"/>
    </xf>
    <xf numFmtId="49" fontId="5" fillId="4" borderId="99" xfId="0" applyNumberFormat="1" applyFont="1" applyFill="1" applyBorder="1" applyAlignment="1" applyProtection="1">
      <alignment horizontal="right" vertical="center"/>
    </xf>
    <xf numFmtId="0" fontId="9" fillId="4" borderId="100" xfId="0" applyFont="1" applyFill="1" applyBorder="1" applyAlignment="1">
      <alignment horizontal="right" vertical="center"/>
    </xf>
    <xf numFmtId="49" fontId="5" fillId="4" borderId="67" xfId="0" applyNumberFormat="1" applyFont="1" applyFill="1" applyBorder="1" applyAlignment="1">
      <alignment horizontal="center" vertical="center" wrapText="1"/>
    </xf>
    <xf numFmtId="49" fontId="5" fillId="4" borderId="76" xfId="0" applyNumberFormat="1" applyFont="1" applyFill="1" applyBorder="1" applyAlignment="1">
      <alignment horizontal="center" vertical="center" wrapText="1"/>
    </xf>
    <xf numFmtId="49" fontId="5" fillId="4" borderId="62" xfId="0" applyNumberFormat="1" applyFont="1" applyFill="1" applyBorder="1" applyAlignment="1">
      <alignment horizontal="center" vertical="center" wrapText="1"/>
    </xf>
    <xf numFmtId="49" fontId="5" fillId="4" borderId="67" xfId="0" applyNumberFormat="1" applyFont="1" applyFill="1" applyBorder="1" applyAlignment="1" applyProtection="1">
      <alignment horizontal="center" vertical="center"/>
    </xf>
    <xf numFmtId="49" fontId="5" fillId="4" borderId="76" xfId="0" applyNumberFormat="1" applyFont="1" applyFill="1" applyBorder="1" applyAlignment="1" applyProtection="1">
      <alignment horizontal="center" vertical="center"/>
    </xf>
    <xf numFmtId="49" fontId="5" fillId="4" borderId="62" xfId="0" applyNumberFormat="1" applyFont="1" applyFill="1" applyBorder="1" applyAlignment="1" applyProtection="1">
      <alignment horizontal="center" vertical="center"/>
    </xf>
    <xf numFmtId="49" fontId="5" fillId="4" borderId="14" xfId="0" applyNumberFormat="1" applyFont="1" applyFill="1" applyBorder="1" applyAlignment="1" applyProtection="1">
      <alignment horizontal="right" vertical="center"/>
    </xf>
    <xf numFmtId="0" fontId="9" fillId="4" borderId="37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68" fontId="5" fillId="4" borderId="41" xfId="0" applyNumberFormat="1" applyFont="1" applyFill="1" applyBorder="1" applyAlignment="1" applyProtection="1">
      <alignment horizontal="right" vertical="center" wrapText="1"/>
    </xf>
    <xf numFmtId="0" fontId="0" fillId="4" borderId="98" xfId="0" applyFill="1" applyBorder="1" applyAlignment="1">
      <alignment horizontal="right" vertical="center" wrapText="1"/>
    </xf>
    <xf numFmtId="168" fontId="5" fillId="4" borderId="61" xfId="0" applyNumberFormat="1" applyFont="1" applyFill="1" applyBorder="1" applyAlignment="1" applyProtection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168" fontId="5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>
      <alignment horizontal="right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3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65" fontId="3" fillId="4" borderId="67" xfId="0" applyNumberFormat="1" applyFont="1" applyFill="1" applyBorder="1" applyAlignment="1" applyProtection="1">
      <alignment horizontal="center" vertical="center" wrapText="1"/>
    </xf>
    <xf numFmtId="165" fontId="3" fillId="4" borderId="76" xfId="0" applyNumberFormat="1" applyFont="1" applyFill="1" applyBorder="1" applyAlignment="1" applyProtection="1">
      <alignment horizontal="center" vertical="center" wrapText="1"/>
    </xf>
    <xf numFmtId="165" fontId="3" fillId="4" borderId="62" xfId="0" applyNumberFormat="1" applyFont="1" applyFill="1" applyBorder="1" applyAlignment="1" applyProtection="1">
      <alignment horizontal="center" vertical="center" wrapText="1"/>
    </xf>
    <xf numFmtId="0" fontId="16" fillId="4" borderId="67" xfId="0" applyFont="1" applyFill="1" applyBorder="1" applyAlignment="1">
      <alignment horizontal="center"/>
    </xf>
    <xf numFmtId="0" fontId="16" fillId="4" borderId="62" xfId="0" applyFont="1" applyFill="1" applyBorder="1" applyAlignment="1">
      <alignment horizontal="center"/>
    </xf>
    <xf numFmtId="165" fontId="3" fillId="4" borderId="67" xfId="0" applyNumberFormat="1" applyFont="1" applyFill="1" applyBorder="1" applyAlignment="1" applyProtection="1">
      <alignment horizontal="center" vertical="center"/>
    </xf>
    <xf numFmtId="165" fontId="3" fillId="4" borderId="76" xfId="0" applyNumberFormat="1" applyFont="1" applyFill="1" applyBorder="1" applyAlignment="1" applyProtection="1">
      <alignment horizontal="center" vertical="center"/>
    </xf>
    <xf numFmtId="165" fontId="3" fillId="4" borderId="62" xfId="0" applyNumberFormat="1" applyFont="1" applyFill="1" applyBorder="1" applyAlignment="1" applyProtection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49" fontId="5" fillId="4" borderId="67" xfId="0" applyNumberFormat="1" applyFont="1" applyFill="1" applyBorder="1" applyAlignment="1" applyProtection="1">
      <alignment horizontal="right" vertical="center"/>
    </xf>
    <xf numFmtId="0" fontId="9" fillId="4" borderId="62" xfId="0" applyFont="1" applyFill="1" applyBorder="1" applyAlignment="1">
      <alignment horizontal="right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right" vertical="center" wrapText="1"/>
    </xf>
    <xf numFmtId="0" fontId="5" fillId="4" borderId="109" xfId="0" applyFont="1" applyFill="1" applyBorder="1" applyAlignment="1">
      <alignment horizontal="right" vertical="center" wrapText="1"/>
    </xf>
    <xf numFmtId="0" fontId="5" fillId="4" borderId="110" xfId="0" applyFont="1" applyFill="1" applyBorder="1" applyAlignment="1">
      <alignment horizontal="right" vertical="center" wrapText="1"/>
    </xf>
    <xf numFmtId="0" fontId="5" fillId="4" borderId="111" xfId="0" applyFont="1" applyFill="1" applyBorder="1" applyAlignment="1">
      <alignment horizontal="right" vertical="center" wrapText="1"/>
    </xf>
    <xf numFmtId="165" fontId="3" fillId="4" borderId="97" xfId="0" applyNumberFormat="1" applyFont="1" applyFill="1" applyBorder="1" applyAlignment="1" applyProtection="1">
      <alignment horizontal="center" vertical="center"/>
    </xf>
    <xf numFmtId="165" fontId="3" fillId="4" borderId="34" xfId="0" applyNumberFormat="1" applyFont="1" applyFill="1" applyBorder="1" applyAlignment="1" applyProtection="1">
      <alignment horizontal="center" vertical="center"/>
    </xf>
    <xf numFmtId="165" fontId="3" fillId="4" borderId="35" xfId="0" applyNumberFormat="1" applyFont="1" applyFill="1" applyBorder="1" applyAlignment="1" applyProtection="1">
      <alignment horizontal="center" vertical="center"/>
    </xf>
    <xf numFmtId="49" fontId="3" fillId="4" borderId="67" xfId="0" applyNumberFormat="1" applyFont="1" applyFill="1" applyBorder="1" applyAlignment="1">
      <alignment horizontal="center" vertical="center" wrapText="1"/>
    </xf>
    <xf numFmtId="49" fontId="3" fillId="4" borderId="62" xfId="0" applyNumberFormat="1" applyFont="1" applyFill="1" applyBorder="1" applyAlignment="1">
      <alignment horizontal="center" vertical="center" wrapText="1"/>
    </xf>
    <xf numFmtId="0" fontId="5" fillId="4" borderId="67" xfId="0" applyFont="1" applyFill="1" applyBorder="1" applyAlignment="1" applyProtection="1">
      <alignment horizontal="right" vertical="center" wrapText="1"/>
    </xf>
    <xf numFmtId="0" fontId="5" fillId="4" borderId="76" xfId="0" applyFont="1" applyFill="1" applyBorder="1" applyAlignment="1" applyProtection="1">
      <alignment horizontal="right" vertical="center" wrapText="1"/>
    </xf>
    <xf numFmtId="0" fontId="5" fillId="4" borderId="34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165" fontId="5" fillId="4" borderId="67" xfId="0" applyNumberFormat="1" applyFont="1" applyFill="1" applyBorder="1" applyAlignment="1">
      <alignment horizontal="center"/>
    </xf>
    <xf numFmtId="0" fontId="9" fillId="4" borderId="76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5" fillId="4" borderId="112" xfId="0" applyFont="1" applyFill="1" applyBorder="1" applyAlignment="1">
      <alignment horizontal="right" vertical="center" wrapText="1"/>
    </xf>
    <xf numFmtId="0" fontId="5" fillId="4" borderId="113" xfId="0" applyFont="1" applyFill="1" applyBorder="1" applyAlignment="1">
      <alignment horizontal="right" vertical="center" wrapText="1"/>
    </xf>
    <xf numFmtId="0" fontId="5" fillId="4" borderId="114" xfId="0" applyFont="1" applyFill="1" applyBorder="1" applyAlignment="1">
      <alignment horizontal="right" vertical="center" wrapText="1"/>
    </xf>
    <xf numFmtId="0" fontId="3" fillId="4" borderId="109" xfId="0" applyFont="1" applyFill="1" applyBorder="1" applyAlignment="1">
      <alignment horizontal="center" vertical="center" wrapText="1"/>
    </xf>
    <xf numFmtId="0" fontId="3" fillId="4" borderId="110" xfId="0" applyFont="1" applyFill="1" applyBorder="1" applyAlignment="1">
      <alignment horizontal="center" vertical="center" wrapText="1"/>
    </xf>
    <xf numFmtId="0" fontId="3" fillId="4" borderId="111" xfId="0" applyFont="1" applyFill="1" applyBorder="1" applyAlignment="1">
      <alignment horizontal="center" vertical="center" wrapText="1"/>
    </xf>
    <xf numFmtId="0" fontId="3" fillId="4" borderId="106" xfId="0" applyFont="1" applyFill="1" applyBorder="1" applyAlignment="1">
      <alignment horizontal="center" vertical="center" wrapText="1"/>
    </xf>
    <xf numFmtId="0" fontId="3" fillId="4" borderId="107" xfId="0" applyFont="1" applyFill="1" applyBorder="1" applyAlignment="1">
      <alignment horizontal="center" vertical="center" wrapText="1"/>
    </xf>
    <xf numFmtId="0" fontId="3" fillId="4" borderId="108" xfId="0" applyFont="1" applyFill="1" applyBorder="1" applyAlignment="1">
      <alignment horizontal="center" vertical="center" wrapText="1"/>
    </xf>
    <xf numFmtId="0" fontId="5" fillId="4" borderId="101" xfId="0" applyFont="1" applyFill="1" applyBorder="1" applyAlignment="1" applyProtection="1">
      <alignment horizontal="right" vertical="center" wrapText="1"/>
    </xf>
    <xf numFmtId="0" fontId="5" fillId="4" borderId="102" xfId="0" applyFont="1" applyFill="1" applyBorder="1" applyAlignment="1" applyProtection="1">
      <alignment horizontal="right" vertical="center" wrapText="1"/>
    </xf>
    <xf numFmtId="0" fontId="5" fillId="4" borderId="103" xfId="0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/>
    <xf numFmtId="0" fontId="24" fillId="4" borderId="0" xfId="0" applyFont="1" applyFill="1" applyBorder="1" applyAlignment="1"/>
    <xf numFmtId="1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49" fontId="5" fillId="4" borderId="85" xfId="0" applyNumberFormat="1" applyFont="1" applyFill="1" applyBorder="1" applyAlignment="1" applyProtection="1">
      <alignment horizontal="center" vertical="center"/>
    </xf>
    <xf numFmtId="49" fontId="5" fillId="4" borderId="81" xfId="0" applyNumberFormat="1" applyFont="1" applyFill="1" applyBorder="1" applyAlignment="1" applyProtection="1">
      <alignment horizontal="center" vertical="center"/>
    </xf>
    <xf numFmtId="49" fontId="5" fillId="4" borderId="45" xfId="0" applyNumberFormat="1" applyFont="1" applyFill="1" applyBorder="1" applyAlignment="1" applyProtection="1">
      <alignment horizontal="center" vertical="center"/>
    </xf>
    <xf numFmtId="0" fontId="5" fillId="4" borderId="104" xfId="0" applyFont="1" applyFill="1" applyBorder="1" applyAlignment="1" applyProtection="1">
      <alignment horizontal="right" vertical="center" wrapText="1"/>
    </xf>
    <xf numFmtId="0" fontId="5" fillId="4" borderId="105" xfId="0" applyFont="1" applyFill="1" applyBorder="1" applyAlignment="1" applyProtection="1">
      <alignment horizontal="right" vertical="center" wrapText="1"/>
    </xf>
    <xf numFmtId="165" fontId="5" fillId="4" borderId="25" xfId="0" applyNumberFormat="1" applyFont="1" applyFill="1" applyBorder="1" applyAlignment="1">
      <alignment horizontal="center" vertical="center" wrapText="1"/>
    </xf>
    <xf numFmtId="165" fontId="5" fillId="4" borderId="27" xfId="0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/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>
      <alignment horizontal="left"/>
    </xf>
    <xf numFmtId="0" fontId="52" fillId="4" borderId="106" xfId="0" applyFont="1" applyFill="1" applyBorder="1" applyAlignment="1">
      <alignment horizontal="center" vertical="center" wrapText="1"/>
    </xf>
    <xf numFmtId="0" fontId="52" fillId="4" borderId="107" xfId="0" applyFont="1" applyFill="1" applyBorder="1" applyAlignment="1">
      <alignment horizontal="center" vertical="center" wrapText="1"/>
    </xf>
    <xf numFmtId="0" fontId="52" fillId="4" borderId="108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right"/>
    </xf>
    <xf numFmtId="0" fontId="23" fillId="4" borderId="76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6" fillId="4" borderId="67" xfId="0" applyFont="1" applyFill="1" applyBorder="1" applyAlignment="1">
      <alignment horizontal="right"/>
    </xf>
    <xf numFmtId="0" fontId="26" fillId="4" borderId="62" xfId="0" applyFont="1" applyFill="1" applyBorder="1" applyAlignment="1">
      <alignment horizontal="right"/>
    </xf>
    <xf numFmtId="165" fontId="3" fillId="4" borderId="15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/>
    </xf>
    <xf numFmtId="165" fontId="3" fillId="4" borderId="36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165" fontId="3" fillId="4" borderId="30" xfId="0" applyNumberFormat="1" applyFont="1" applyFill="1" applyBorder="1" applyAlignment="1" applyProtection="1">
      <alignment horizontal="center" vertical="center"/>
    </xf>
    <xf numFmtId="168" fontId="42" fillId="4" borderId="67" xfId="0" applyNumberFormat="1" applyFont="1" applyFill="1" applyBorder="1" applyAlignment="1" applyProtection="1">
      <alignment horizontal="right" vertical="center" wrapText="1"/>
    </xf>
    <xf numFmtId="168" fontId="42" fillId="4" borderId="62" xfId="0" applyNumberFormat="1" applyFont="1" applyFill="1" applyBorder="1" applyAlignment="1" applyProtection="1">
      <alignment horizontal="right" vertical="center" wrapText="1"/>
    </xf>
    <xf numFmtId="168" fontId="5" fillId="4" borderId="35" xfId="0" applyNumberFormat="1" applyFont="1" applyFill="1" applyBorder="1" applyAlignment="1" applyProtection="1">
      <alignment horizontal="right" vertical="center" wrapText="1"/>
    </xf>
    <xf numFmtId="0" fontId="9" fillId="4" borderId="30" xfId="0" applyFont="1" applyFill="1" applyBorder="1" applyAlignment="1">
      <alignment vertical="center" wrapText="1"/>
    </xf>
    <xf numFmtId="0" fontId="5" fillId="4" borderId="97" xfId="0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wrapText="1"/>
    </xf>
    <xf numFmtId="0" fontId="5" fillId="4" borderId="37" xfId="0" applyFont="1" applyFill="1" applyBorder="1" applyAlignment="1">
      <alignment horizontal="right" vertical="center" wrapText="1"/>
    </xf>
    <xf numFmtId="168" fontId="19" fillId="4" borderId="16" xfId="0" applyNumberFormat="1" applyFont="1" applyFill="1" applyBorder="1" applyAlignment="1" applyProtection="1">
      <alignment horizontal="center" vertical="center" wrapText="1"/>
    </xf>
    <xf numFmtId="168" fontId="5" fillId="4" borderId="37" xfId="0" applyNumberFormat="1" applyFont="1" applyFill="1" applyBorder="1" applyAlignment="1" applyProtection="1">
      <alignment horizontal="right" vertical="center"/>
    </xf>
  </cellXfs>
  <cellStyles count="2">
    <cellStyle name="Обычный" xfId="0" builtinId="0"/>
    <cellStyle name="Обычный 2" xfId="1"/>
  </cellStyles>
  <dxfs count="63"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zoomScale="60" zoomScaleNormal="75" workbookViewId="0">
      <selection activeCell="P13" sqref="P13:AN13"/>
    </sheetView>
  </sheetViews>
  <sheetFormatPr defaultColWidth="3.28515625" defaultRowHeight="15.75" x14ac:dyDescent="0.25"/>
  <cols>
    <col min="1" max="1" width="7.140625" style="1483" customWidth="1"/>
    <col min="2" max="2" width="5.7109375" style="1483" customWidth="1"/>
    <col min="3" max="3" width="6" style="1483" customWidth="1"/>
    <col min="4" max="4" width="5.28515625" style="1483" customWidth="1"/>
    <col min="5" max="5" width="5.42578125" style="1483" customWidth="1"/>
    <col min="6" max="6" width="4.85546875" style="1483" bestFit="1" customWidth="1"/>
    <col min="7" max="7" width="6" style="1483" customWidth="1"/>
    <col min="8" max="8" width="5.85546875" style="1483" customWidth="1"/>
    <col min="9" max="9" width="6" style="1483" customWidth="1"/>
    <col min="10" max="10" width="5.5703125" style="1483" customWidth="1"/>
    <col min="11" max="12" width="5.42578125" style="1483" customWidth="1"/>
    <col min="13" max="13" width="6" style="1483" customWidth="1"/>
    <col min="14" max="14" width="4.5703125" style="1483" customWidth="1"/>
    <col min="15" max="16" width="5.5703125" style="1483" customWidth="1"/>
    <col min="17" max="17" width="5.85546875" style="1483" customWidth="1"/>
    <col min="18" max="18" width="5.5703125" style="1483" customWidth="1"/>
    <col min="19" max="19" width="5.28515625" style="1483" customWidth="1"/>
    <col min="20" max="20" width="5.85546875" style="1483" customWidth="1"/>
    <col min="21" max="21" width="6.140625" style="1483" customWidth="1"/>
    <col min="22" max="22" width="6.28515625" style="1483" customWidth="1"/>
    <col min="23" max="23" width="6" style="1483" customWidth="1"/>
    <col min="24" max="24" width="5.7109375" style="1483" customWidth="1"/>
    <col min="25" max="26" width="5.85546875" style="1483" customWidth="1"/>
    <col min="27" max="27" width="6" style="1483" customWidth="1"/>
    <col min="28" max="28" width="5.28515625" style="1483" customWidth="1"/>
    <col min="29" max="29" width="4.85546875" style="1483" customWidth="1"/>
    <col min="30" max="30" width="5.140625" style="1483" customWidth="1"/>
    <col min="31" max="31" width="6.7109375" style="1483" customWidth="1"/>
    <col min="32" max="32" width="6.140625" style="1483" customWidth="1"/>
    <col min="33" max="33" width="6.5703125" style="1483" customWidth="1"/>
    <col min="34" max="34" width="5.85546875" style="1483" customWidth="1"/>
    <col min="35" max="35" width="6" style="1483" customWidth="1"/>
    <col min="36" max="36" width="5.7109375" style="1483" customWidth="1"/>
    <col min="37" max="37" width="5.42578125" style="1483" customWidth="1"/>
    <col min="38" max="38" width="6" style="1483" customWidth="1"/>
    <col min="39" max="39" width="6.42578125" style="1483" customWidth="1"/>
    <col min="40" max="40" width="6.140625" style="1483" customWidth="1"/>
    <col min="41" max="42" width="4.7109375" style="1483" customWidth="1"/>
    <col min="43" max="43" width="4.28515625" style="1483" customWidth="1"/>
    <col min="44" max="44" width="4.7109375" style="1483" customWidth="1"/>
    <col min="45" max="45" width="5.28515625" style="1483" customWidth="1"/>
    <col min="46" max="46" width="5.7109375" style="1483" customWidth="1"/>
    <col min="47" max="47" width="5.5703125" style="1483" customWidth="1"/>
    <col min="48" max="48" width="5.140625" style="1483" customWidth="1"/>
    <col min="49" max="49" width="5.42578125" style="1483" customWidth="1"/>
    <col min="50" max="50" width="5.5703125" style="1483" customWidth="1"/>
    <col min="51" max="51" width="5.28515625" style="1483" customWidth="1"/>
    <col min="52" max="52" width="5.140625" style="1483" customWidth="1"/>
    <col min="53" max="53" width="6.140625" style="1483" customWidth="1"/>
    <col min="54" max="16384" width="3.28515625" style="1"/>
  </cols>
  <sheetData>
    <row r="1" spans="1:53" s="1579" customFormat="1" ht="25.5" customHeight="1" x14ac:dyDescent="0.4">
      <c r="A1" s="1749"/>
      <c r="B1" s="1749"/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  <c r="N1" s="1749"/>
      <c r="O1" s="1749"/>
      <c r="P1" s="1750" t="s">
        <v>25</v>
      </c>
      <c r="Q1" s="1750"/>
      <c r="R1" s="1750"/>
      <c r="S1" s="1750"/>
      <c r="T1" s="1750"/>
      <c r="U1" s="1750"/>
      <c r="V1" s="1750"/>
      <c r="W1" s="1750"/>
      <c r="X1" s="1750"/>
      <c r="Y1" s="1750"/>
      <c r="Z1" s="1750"/>
      <c r="AA1" s="1750"/>
      <c r="AB1" s="1750"/>
      <c r="AC1" s="1750"/>
      <c r="AD1" s="1750"/>
      <c r="AE1" s="1750"/>
      <c r="AF1" s="1750"/>
      <c r="AG1" s="1750"/>
      <c r="AH1" s="1750"/>
      <c r="AI1" s="1750"/>
      <c r="AJ1" s="1750"/>
      <c r="AK1" s="1750"/>
      <c r="AL1" s="1750"/>
      <c r="AM1" s="1750"/>
      <c r="AN1" s="1750"/>
      <c r="AO1" s="1751"/>
      <c r="AP1" s="1751"/>
      <c r="AQ1" s="1751"/>
      <c r="AR1" s="1751"/>
      <c r="AS1" s="1751"/>
      <c r="AT1" s="1751"/>
      <c r="AU1" s="1751"/>
      <c r="AV1" s="1751"/>
      <c r="AW1" s="1751"/>
      <c r="AX1" s="1751"/>
      <c r="AY1" s="1751"/>
      <c r="AZ1" s="1751"/>
      <c r="BA1" s="1751"/>
    </row>
    <row r="2" spans="1:53" s="1579" customFormat="1" ht="24" customHeight="1" x14ac:dyDescent="0.4">
      <c r="A2" s="1749" t="s">
        <v>330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13"/>
      <c r="Q2" s="1713"/>
      <c r="R2" s="1713"/>
      <c r="S2" s="1713"/>
      <c r="T2" s="1713"/>
      <c r="U2" s="1713"/>
      <c r="V2" s="1713"/>
      <c r="W2" s="1713"/>
      <c r="X2" s="1713"/>
      <c r="Y2" s="1713"/>
      <c r="Z2" s="1713"/>
      <c r="AA2" s="1713"/>
      <c r="AB2" s="1713"/>
      <c r="AC2" s="1713"/>
      <c r="AD2" s="1713"/>
      <c r="AE2" s="1713"/>
      <c r="AF2" s="1713"/>
      <c r="AG2" s="1713"/>
      <c r="AH2" s="1713"/>
      <c r="AI2" s="1713"/>
      <c r="AJ2" s="1713"/>
      <c r="AK2" s="1713"/>
      <c r="AL2" s="1713"/>
      <c r="AM2" s="1713"/>
      <c r="AN2" s="1713"/>
      <c r="AO2" s="1751"/>
      <c r="AP2" s="1751"/>
      <c r="AQ2" s="1751"/>
      <c r="AR2" s="1751"/>
      <c r="AS2" s="1751"/>
      <c r="AT2" s="1751"/>
      <c r="AU2" s="1751"/>
      <c r="AV2" s="1751"/>
      <c r="AW2" s="1751"/>
      <c r="AX2" s="1751"/>
      <c r="AY2" s="1751"/>
      <c r="AZ2" s="1751"/>
      <c r="BA2" s="1751"/>
    </row>
    <row r="3" spans="1:53" s="1579" customFormat="1" ht="26.25" x14ac:dyDescent="0.4">
      <c r="A3" s="1749" t="s">
        <v>331</v>
      </c>
      <c r="B3" s="1749"/>
      <c r="C3" s="1749"/>
      <c r="D3" s="1749"/>
      <c r="E3" s="1749"/>
      <c r="F3" s="1749"/>
      <c r="G3" s="1749"/>
      <c r="H3" s="1749"/>
      <c r="I3" s="1749"/>
      <c r="J3" s="1749"/>
      <c r="K3" s="1749"/>
      <c r="L3" s="1749"/>
      <c r="M3" s="1749"/>
      <c r="N3" s="1749"/>
      <c r="O3" s="1749"/>
      <c r="P3" s="1752" t="s">
        <v>0</v>
      </c>
      <c r="Q3" s="1752"/>
      <c r="R3" s="1752"/>
      <c r="S3" s="1752"/>
      <c r="T3" s="1752"/>
      <c r="U3" s="1752"/>
      <c r="V3" s="1752"/>
      <c r="W3" s="1752"/>
      <c r="X3" s="1752"/>
      <c r="Y3" s="1752"/>
      <c r="Z3" s="1752"/>
      <c r="AA3" s="1752"/>
      <c r="AB3" s="1752"/>
      <c r="AC3" s="1752"/>
      <c r="AD3" s="1752"/>
      <c r="AE3" s="1752"/>
      <c r="AF3" s="1752"/>
      <c r="AG3" s="1752"/>
      <c r="AH3" s="1752"/>
      <c r="AI3" s="1752"/>
      <c r="AJ3" s="1752"/>
      <c r="AK3" s="1752"/>
      <c r="AL3" s="1752"/>
      <c r="AM3" s="1752"/>
      <c r="AN3" s="1752"/>
      <c r="AO3" s="1751"/>
      <c r="AP3" s="1751"/>
      <c r="AQ3" s="1751"/>
      <c r="AR3" s="1751"/>
      <c r="AS3" s="1751"/>
      <c r="AT3" s="1751"/>
      <c r="AU3" s="1751"/>
      <c r="AV3" s="1751"/>
      <c r="AW3" s="1751"/>
      <c r="AX3" s="1751"/>
      <c r="AY3" s="1751"/>
      <c r="AZ3" s="1751"/>
      <c r="BA3" s="1751"/>
    </row>
    <row r="4" spans="1:53" s="1579" customFormat="1" ht="26.25" customHeight="1" x14ac:dyDescent="0.4">
      <c r="A4" s="1749" t="s">
        <v>430</v>
      </c>
      <c r="B4" s="1749"/>
      <c r="C4" s="1749"/>
      <c r="D4" s="1749"/>
      <c r="E4" s="1749"/>
      <c r="F4" s="1749"/>
      <c r="G4" s="1749"/>
      <c r="H4" s="1749"/>
      <c r="I4" s="1749"/>
      <c r="J4" s="1749"/>
      <c r="K4" s="1749"/>
      <c r="L4" s="1749"/>
      <c r="M4" s="1749"/>
      <c r="N4" s="1749"/>
      <c r="O4" s="1749"/>
      <c r="P4" s="1714"/>
      <c r="Q4" s="1714"/>
      <c r="R4" s="1714"/>
      <c r="S4" s="1714"/>
      <c r="T4" s="1714"/>
      <c r="U4" s="1714"/>
      <c r="V4" s="1714"/>
      <c r="W4" s="1714"/>
      <c r="X4" s="1714"/>
      <c r="Y4" s="1714"/>
      <c r="Z4" s="1714"/>
      <c r="AA4" s="1714"/>
      <c r="AB4" s="1714"/>
      <c r="AC4" s="1714"/>
      <c r="AD4" s="1714"/>
      <c r="AE4" s="1714"/>
      <c r="AF4" s="1714"/>
      <c r="AG4" s="1714"/>
      <c r="AH4" s="1714"/>
      <c r="AI4" s="1714"/>
      <c r="AJ4" s="1714"/>
      <c r="AK4" s="1714"/>
      <c r="AL4" s="1714"/>
      <c r="AM4" s="1714"/>
      <c r="AN4" s="1715"/>
      <c r="AO4" s="1756" t="s">
        <v>295</v>
      </c>
      <c r="AP4" s="1756"/>
      <c r="AQ4" s="1756"/>
      <c r="AR4" s="1756"/>
      <c r="AS4" s="1756"/>
      <c r="AT4" s="1756"/>
      <c r="AU4" s="1756"/>
      <c r="AV4" s="1756"/>
      <c r="AW4" s="1756"/>
      <c r="AX4" s="1756"/>
      <c r="AY4" s="1756"/>
      <c r="AZ4" s="1756"/>
      <c r="BA4" s="1756"/>
    </row>
    <row r="5" spans="1:53" s="1579" customFormat="1" ht="27" customHeight="1" x14ac:dyDescent="0.4">
      <c r="A5" s="1760" t="s">
        <v>416</v>
      </c>
      <c r="B5" s="1760"/>
      <c r="C5" s="1760"/>
      <c r="D5" s="1760"/>
      <c r="E5" s="1760"/>
      <c r="F5" s="1760"/>
      <c r="G5" s="1760"/>
      <c r="H5" s="1760"/>
      <c r="I5" s="1760"/>
      <c r="J5" s="1760"/>
      <c r="K5" s="1760"/>
      <c r="L5" s="1760"/>
      <c r="M5" s="1760"/>
      <c r="N5" s="1760"/>
      <c r="O5" s="1760"/>
      <c r="P5" s="1716"/>
      <c r="Q5" s="1716"/>
      <c r="R5" s="1716"/>
      <c r="S5" s="1716"/>
      <c r="T5" s="1716"/>
      <c r="U5" s="1716"/>
      <c r="V5" s="1716"/>
      <c r="W5" s="1716"/>
      <c r="X5" s="1716"/>
      <c r="Y5" s="1716"/>
      <c r="Z5" s="1716"/>
      <c r="AA5" s="1716"/>
      <c r="AB5" s="1716"/>
      <c r="AC5" s="1716"/>
      <c r="AD5" s="1716"/>
      <c r="AE5" s="1716"/>
      <c r="AF5" s="1716"/>
      <c r="AG5" s="1716"/>
      <c r="AH5" s="1716"/>
      <c r="AI5" s="1716"/>
      <c r="AJ5" s="1716"/>
      <c r="AK5" s="1716"/>
      <c r="AL5" s="1716"/>
      <c r="AM5" s="1716"/>
      <c r="AN5" s="1715"/>
      <c r="AO5" s="1756"/>
      <c r="AP5" s="1756"/>
      <c r="AQ5" s="1756"/>
      <c r="AR5" s="1756"/>
      <c r="AS5" s="1756"/>
      <c r="AT5" s="1756"/>
      <c r="AU5" s="1756"/>
      <c r="AV5" s="1756"/>
      <c r="AW5" s="1756"/>
      <c r="AX5" s="1756"/>
      <c r="AY5" s="1756"/>
      <c r="AZ5" s="1756"/>
      <c r="BA5" s="1756"/>
    </row>
    <row r="6" spans="1:53" s="1580" customFormat="1" ht="26.25" customHeight="1" x14ac:dyDescent="0.4">
      <c r="A6" s="1717"/>
      <c r="B6" s="1717"/>
      <c r="C6" s="1717"/>
      <c r="D6" s="1717"/>
      <c r="E6" s="1717"/>
      <c r="F6" s="1717"/>
      <c r="G6" s="1717"/>
      <c r="H6" s="1717"/>
      <c r="I6" s="1717"/>
      <c r="J6" s="1717"/>
      <c r="K6" s="1717"/>
      <c r="L6" s="1717"/>
      <c r="M6" s="1717"/>
      <c r="N6" s="1717"/>
      <c r="O6" s="1717"/>
      <c r="P6" s="1718"/>
      <c r="Q6" s="1718"/>
      <c r="R6" s="1718"/>
      <c r="S6" s="1718"/>
      <c r="T6" s="1718"/>
      <c r="U6" s="1718"/>
      <c r="V6" s="1718"/>
      <c r="W6" s="1718"/>
      <c r="X6" s="1718"/>
      <c r="Y6" s="1718"/>
      <c r="Z6" s="1718"/>
      <c r="AA6" s="1718"/>
      <c r="AB6" s="1718"/>
      <c r="AC6" s="1718"/>
      <c r="AD6" s="1718"/>
      <c r="AE6" s="1718"/>
      <c r="AF6" s="1718"/>
      <c r="AG6" s="1718"/>
      <c r="AH6" s="1718"/>
      <c r="AI6" s="1718"/>
      <c r="AJ6" s="1718"/>
      <c r="AK6" s="1718"/>
      <c r="AL6" s="1718"/>
      <c r="AM6" s="1718"/>
      <c r="AN6" s="1715"/>
      <c r="AO6" s="1756"/>
      <c r="AP6" s="1756"/>
      <c r="AQ6" s="1756"/>
      <c r="AR6" s="1756"/>
      <c r="AS6" s="1756"/>
      <c r="AT6" s="1756"/>
      <c r="AU6" s="1756"/>
      <c r="AV6" s="1756"/>
      <c r="AW6" s="1756"/>
      <c r="AX6" s="1756"/>
      <c r="AY6" s="1756"/>
      <c r="AZ6" s="1756"/>
      <c r="BA6" s="1756"/>
    </row>
    <row r="7" spans="1:53" s="1580" customFormat="1" ht="27.6" customHeight="1" x14ac:dyDescent="0.4">
      <c r="A7" s="1753" t="s">
        <v>332</v>
      </c>
      <c r="B7" s="1753"/>
      <c r="C7" s="1753"/>
      <c r="D7" s="1753"/>
      <c r="E7" s="1753"/>
      <c r="F7" s="1753"/>
      <c r="G7" s="1753"/>
      <c r="H7" s="1753"/>
      <c r="I7" s="1753"/>
      <c r="J7" s="1753"/>
      <c r="K7" s="1753"/>
      <c r="L7" s="1753"/>
      <c r="M7" s="1753"/>
      <c r="N7" s="1753"/>
      <c r="O7" s="1753"/>
      <c r="P7" s="1754" t="s">
        <v>26</v>
      </c>
      <c r="Q7" s="1755"/>
      <c r="R7" s="1755"/>
      <c r="S7" s="1755"/>
      <c r="T7" s="1755"/>
      <c r="U7" s="1755"/>
      <c r="V7" s="1755"/>
      <c r="W7" s="1755"/>
      <c r="X7" s="1755"/>
      <c r="Y7" s="1755"/>
      <c r="Z7" s="1755"/>
      <c r="AA7" s="1755"/>
      <c r="AB7" s="1755"/>
      <c r="AC7" s="1755"/>
      <c r="AD7" s="1755"/>
      <c r="AE7" s="1755"/>
      <c r="AF7" s="1755"/>
      <c r="AG7" s="1755"/>
      <c r="AH7" s="1755"/>
      <c r="AI7" s="1755"/>
      <c r="AJ7" s="1755"/>
      <c r="AK7" s="1755"/>
      <c r="AL7" s="1755"/>
      <c r="AM7" s="1755"/>
      <c r="AN7" s="1715"/>
      <c r="AO7" s="1756"/>
      <c r="AP7" s="1756"/>
      <c r="AQ7" s="1756"/>
      <c r="AR7" s="1756"/>
      <c r="AS7" s="1756"/>
      <c r="AT7" s="1756"/>
      <c r="AU7" s="1756"/>
      <c r="AV7" s="1756"/>
      <c r="AW7" s="1756"/>
      <c r="AX7" s="1756"/>
      <c r="AY7" s="1756"/>
      <c r="AZ7" s="1756"/>
      <c r="BA7" s="1756"/>
    </row>
    <row r="8" spans="1:53" s="1580" customFormat="1" ht="22.5" customHeight="1" x14ac:dyDescent="0.4">
      <c r="A8" s="1749" t="s">
        <v>333</v>
      </c>
      <c r="B8" s="1749"/>
      <c r="C8" s="1749"/>
      <c r="D8" s="1749"/>
      <c r="E8" s="1749"/>
      <c r="F8" s="1749"/>
      <c r="G8" s="1749"/>
      <c r="H8" s="1749"/>
      <c r="I8" s="1749"/>
      <c r="J8" s="1749"/>
      <c r="K8" s="1749"/>
      <c r="L8" s="1749"/>
      <c r="M8" s="1749"/>
      <c r="N8" s="1749"/>
      <c r="O8" s="1749"/>
      <c r="P8" s="1759" t="s">
        <v>454</v>
      </c>
      <c r="Q8" s="1759"/>
      <c r="R8" s="1759"/>
      <c r="S8" s="1759"/>
      <c r="T8" s="1759"/>
      <c r="U8" s="1759"/>
      <c r="V8" s="1759"/>
      <c r="W8" s="1759"/>
      <c r="X8" s="1759"/>
      <c r="Y8" s="1759"/>
      <c r="Z8" s="1759"/>
      <c r="AA8" s="1759"/>
      <c r="AB8" s="1759"/>
      <c r="AC8" s="1759"/>
      <c r="AD8" s="1759"/>
      <c r="AE8" s="1759"/>
      <c r="AF8" s="1759"/>
      <c r="AG8" s="1759"/>
      <c r="AH8" s="1759"/>
      <c r="AI8" s="1759"/>
      <c r="AJ8" s="1759"/>
      <c r="AK8" s="1759"/>
      <c r="AL8" s="1759"/>
      <c r="AM8" s="1759"/>
      <c r="AN8" s="1759"/>
      <c r="AO8" s="1757" t="s">
        <v>455</v>
      </c>
      <c r="AP8" s="1757"/>
      <c r="AQ8" s="1757"/>
      <c r="AR8" s="1757"/>
      <c r="AS8" s="1757"/>
      <c r="AT8" s="1757"/>
      <c r="AU8" s="1757"/>
      <c r="AV8" s="1757"/>
      <c r="AW8" s="1757"/>
      <c r="AX8" s="1757"/>
      <c r="AY8" s="1757"/>
      <c r="AZ8" s="1757"/>
      <c r="BA8" s="1757"/>
    </row>
    <row r="9" spans="1:53" s="1580" customFormat="1" ht="28.5" customHeight="1" x14ac:dyDescent="0.3">
      <c r="A9" s="1719"/>
      <c r="B9" s="1719"/>
      <c r="C9" s="1719"/>
      <c r="D9" s="1719"/>
      <c r="E9" s="1719"/>
      <c r="F9" s="1719"/>
      <c r="G9" s="1719"/>
      <c r="H9" s="1719"/>
      <c r="I9" s="1719"/>
      <c r="J9" s="1719"/>
      <c r="K9" s="1719"/>
      <c r="L9" s="1719"/>
      <c r="M9" s="1719"/>
      <c r="N9" s="1719"/>
      <c r="O9" s="1719"/>
      <c r="P9" s="1759" t="s">
        <v>219</v>
      </c>
      <c r="Q9" s="1759"/>
      <c r="R9" s="1759"/>
      <c r="S9" s="1759"/>
      <c r="T9" s="1759"/>
      <c r="U9" s="1759"/>
      <c r="V9" s="1759"/>
      <c r="W9" s="1759"/>
      <c r="X9" s="1759"/>
      <c r="Y9" s="1759"/>
      <c r="Z9" s="1759"/>
      <c r="AA9" s="1759"/>
      <c r="AB9" s="1759"/>
      <c r="AC9" s="1759"/>
      <c r="AD9" s="1759"/>
      <c r="AE9" s="1759"/>
      <c r="AF9" s="1759"/>
      <c r="AG9" s="1759"/>
      <c r="AH9" s="1759"/>
      <c r="AI9" s="1759"/>
      <c r="AJ9" s="1759"/>
      <c r="AK9" s="1759"/>
      <c r="AL9" s="1759"/>
      <c r="AM9" s="1759"/>
      <c r="AN9" s="1759"/>
      <c r="AO9" s="1758" t="s">
        <v>222</v>
      </c>
      <c r="AP9" s="1758"/>
      <c r="AQ9" s="1758"/>
      <c r="AR9" s="1758"/>
      <c r="AS9" s="1758"/>
      <c r="AT9" s="1758"/>
      <c r="AU9" s="1758"/>
      <c r="AV9" s="1758"/>
      <c r="AW9" s="1758"/>
      <c r="AX9" s="1758"/>
      <c r="AY9" s="1758"/>
      <c r="AZ9" s="1758"/>
      <c r="BA9" s="1758"/>
    </row>
    <row r="10" spans="1:53" s="1580" customFormat="1" ht="27" customHeight="1" x14ac:dyDescent="0.3">
      <c r="A10" s="1719"/>
      <c r="B10" s="1719"/>
      <c r="C10" s="1719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P10" s="1759" t="s">
        <v>220</v>
      </c>
      <c r="Q10" s="1759"/>
      <c r="R10" s="1759"/>
      <c r="S10" s="1759"/>
      <c r="T10" s="1759"/>
      <c r="U10" s="1759"/>
      <c r="V10" s="1759"/>
      <c r="W10" s="1759"/>
      <c r="X10" s="1759"/>
      <c r="Y10" s="1759"/>
      <c r="Z10" s="1759"/>
      <c r="AA10" s="1759"/>
      <c r="AB10" s="1759"/>
      <c r="AC10" s="1759"/>
      <c r="AD10" s="1759"/>
      <c r="AE10" s="1759"/>
      <c r="AF10" s="1759"/>
      <c r="AG10" s="1759"/>
      <c r="AH10" s="1759"/>
      <c r="AI10" s="1759"/>
      <c r="AJ10" s="1759"/>
      <c r="AK10" s="1759"/>
      <c r="AL10" s="1759"/>
      <c r="AM10" s="1759"/>
      <c r="AN10" s="1759"/>
      <c r="AO10" s="1720"/>
      <c r="AP10" s="1720"/>
      <c r="AQ10" s="1720"/>
      <c r="AR10" s="1720"/>
      <c r="AS10" s="1720"/>
      <c r="AT10" s="1720"/>
      <c r="AU10" s="1720"/>
      <c r="AV10" s="1720"/>
      <c r="AW10" s="1720"/>
      <c r="AX10" s="1720"/>
      <c r="AY10" s="1720"/>
      <c r="AZ10" s="1720"/>
      <c r="BA10" s="1720"/>
    </row>
    <row r="11" spans="1:53" s="1580" customFormat="1" ht="27" customHeight="1" x14ac:dyDescent="0.3">
      <c r="A11" s="1719"/>
      <c r="B11" s="1719"/>
      <c r="C11" s="1719"/>
      <c r="D11" s="1719"/>
      <c r="E11" s="1719"/>
      <c r="F11" s="1719"/>
      <c r="G11" s="1719"/>
      <c r="H11" s="1719"/>
      <c r="I11" s="1719"/>
      <c r="J11" s="1719"/>
      <c r="K11" s="1719"/>
      <c r="L11" s="1719"/>
      <c r="M11" s="1719"/>
      <c r="N11" s="1719"/>
      <c r="O11" s="1719"/>
      <c r="P11" s="1759" t="s">
        <v>431</v>
      </c>
      <c r="Q11" s="1759"/>
      <c r="R11" s="1759"/>
      <c r="S11" s="1759"/>
      <c r="T11" s="1759"/>
      <c r="U11" s="1759"/>
      <c r="V11" s="1759"/>
      <c r="W11" s="1759"/>
      <c r="X11" s="1759"/>
      <c r="Y11" s="1759"/>
      <c r="Z11" s="1759"/>
      <c r="AA11" s="1759"/>
      <c r="AB11" s="1759"/>
      <c r="AC11" s="1759"/>
      <c r="AD11" s="1759"/>
      <c r="AE11" s="1759"/>
      <c r="AF11" s="1759"/>
      <c r="AG11" s="1759"/>
      <c r="AH11" s="1759"/>
      <c r="AI11" s="1759"/>
      <c r="AJ11" s="1759"/>
      <c r="AK11" s="1759"/>
      <c r="AL11" s="1759"/>
      <c r="AM11" s="1759"/>
      <c r="AN11" s="1759"/>
      <c r="AO11" s="1720"/>
      <c r="AP11" s="1720"/>
      <c r="AQ11" s="1720"/>
      <c r="AR11" s="1720"/>
      <c r="AS11" s="1720"/>
      <c r="AT11" s="1720"/>
      <c r="AU11" s="1720"/>
      <c r="AV11" s="1720"/>
      <c r="AW11" s="1720"/>
      <c r="AX11" s="1720"/>
      <c r="AY11" s="1720"/>
      <c r="AZ11" s="1720"/>
      <c r="BA11" s="1720"/>
    </row>
    <row r="12" spans="1:53" s="1580" customFormat="1" ht="24" customHeight="1" x14ac:dyDescent="0.3">
      <c r="A12" s="1719"/>
      <c r="B12" s="1719"/>
      <c r="C12" s="1719"/>
      <c r="D12" s="1719"/>
      <c r="E12" s="1719"/>
      <c r="F12" s="1719"/>
      <c r="G12" s="1719"/>
      <c r="H12" s="1719"/>
      <c r="I12" s="1719"/>
      <c r="J12" s="1719"/>
      <c r="K12" s="1719"/>
      <c r="L12" s="1719"/>
      <c r="M12" s="1719"/>
      <c r="N12" s="1719"/>
      <c r="O12" s="1719"/>
      <c r="P12" s="1883" t="s">
        <v>432</v>
      </c>
      <c r="Q12" s="1759"/>
      <c r="R12" s="1759"/>
      <c r="S12" s="1759"/>
      <c r="T12" s="1759"/>
      <c r="U12" s="1759"/>
      <c r="V12" s="1759"/>
      <c r="W12" s="1759"/>
      <c r="X12" s="1759"/>
      <c r="Y12" s="1759"/>
      <c r="Z12" s="1759"/>
      <c r="AA12" s="1759"/>
      <c r="AB12" s="1759"/>
      <c r="AC12" s="1759"/>
      <c r="AD12" s="1759"/>
      <c r="AE12" s="1759"/>
      <c r="AF12" s="1759"/>
      <c r="AG12" s="1759"/>
      <c r="AH12" s="1759"/>
      <c r="AI12" s="1759"/>
      <c r="AJ12" s="1759"/>
      <c r="AK12" s="1759"/>
      <c r="AL12" s="1759"/>
      <c r="AM12" s="1759"/>
      <c r="AN12" s="1759"/>
      <c r="AO12" s="1882"/>
      <c r="AP12" s="1882"/>
      <c r="AQ12" s="1882"/>
      <c r="AR12" s="1882"/>
      <c r="AS12" s="1882"/>
      <c r="AT12" s="1882"/>
      <c r="AU12" s="1882"/>
      <c r="AV12" s="1882"/>
      <c r="AW12" s="1882"/>
      <c r="AX12" s="1882"/>
      <c r="AY12" s="1882"/>
      <c r="AZ12" s="1882"/>
      <c r="BA12" s="1882"/>
    </row>
    <row r="13" spans="1:53" s="1580" customFormat="1" ht="24" customHeight="1" x14ac:dyDescent="0.3">
      <c r="A13" s="1719"/>
      <c r="B13" s="1719"/>
      <c r="C13" s="1719"/>
      <c r="D13" s="1719"/>
      <c r="E13" s="1719"/>
      <c r="F13" s="1719"/>
      <c r="G13" s="1719"/>
      <c r="H13" s="1719"/>
      <c r="I13" s="1719"/>
      <c r="J13" s="1719"/>
      <c r="K13" s="1719"/>
      <c r="L13" s="1719"/>
      <c r="M13" s="1719"/>
      <c r="N13" s="1719"/>
      <c r="O13" s="1719"/>
      <c r="P13" s="1883"/>
      <c r="Q13" s="1883"/>
      <c r="R13" s="1883"/>
      <c r="S13" s="1883"/>
      <c r="T13" s="1883"/>
      <c r="U13" s="1883"/>
      <c r="V13" s="1883"/>
      <c r="W13" s="1883"/>
      <c r="X13" s="1883"/>
      <c r="Y13" s="1883"/>
      <c r="Z13" s="1883"/>
      <c r="AA13" s="1883"/>
      <c r="AB13" s="1883"/>
      <c r="AC13" s="1883"/>
      <c r="AD13" s="1883"/>
      <c r="AE13" s="1883"/>
      <c r="AF13" s="1883"/>
      <c r="AG13" s="1883"/>
      <c r="AH13" s="1883"/>
      <c r="AI13" s="1883"/>
      <c r="AJ13" s="1883"/>
      <c r="AK13" s="1883"/>
      <c r="AL13" s="1883"/>
      <c r="AM13" s="1883"/>
      <c r="AN13" s="1883"/>
      <c r="AO13" s="1721"/>
      <c r="AP13" s="1721"/>
      <c r="AQ13" s="1721"/>
      <c r="AR13" s="1721"/>
      <c r="AS13" s="1721"/>
      <c r="AT13" s="1721"/>
      <c r="AU13" s="1721"/>
      <c r="AV13" s="1721"/>
      <c r="AW13" s="1721"/>
      <c r="AX13" s="1721"/>
      <c r="AY13" s="1721"/>
      <c r="AZ13" s="1721"/>
      <c r="BA13" s="1721"/>
    </row>
    <row r="14" spans="1:53" s="1580" customFormat="1" ht="28.5" customHeight="1" x14ac:dyDescent="0.3">
      <c r="A14" s="1719"/>
      <c r="B14" s="1719"/>
      <c r="C14" s="1719"/>
      <c r="D14" s="1719"/>
      <c r="E14" s="1719"/>
      <c r="F14" s="1719"/>
      <c r="G14" s="1719"/>
      <c r="H14" s="1719"/>
      <c r="I14" s="1719"/>
      <c r="J14" s="1719"/>
      <c r="K14" s="1719"/>
      <c r="L14" s="1719"/>
      <c r="M14" s="1719"/>
      <c r="N14" s="1719"/>
      <c r="O14" s="1719"/>
      <c r="P14" s="1867" t="s">
        <v>221</v>
      </c>
      <c r="Q14" s="1867"/>
      <c r="R14" s="1867"/>
      <c r="S14" s="1867"/>
      <c r="T14" s="1867"/>
      <c r="U14" s="1867"/>
      <c r="V14" s="1867"/>
      <c r="W14" s="1867"/>
      <c r="X14" s="1867"/>
      <c r="Y14" s="1867"/>
      <c r="Z14" s="1867"/>
      <c r="AA14" s="1867"/>
      <c r="AB14" s="1867"/>
      <c r="AC14" s="1867"/>
      <c r="AD14" s="1867"/>
      <c r="AE14" s="1867"/>
      <c r="AF14" s="1867"/>
      <c r="AG14" s="1867"/>
      <c r="AH14" s="1867"/>
      <c r="AI14" s="1867"/>
      <c r="AJ14" s="1867"/>
      <c r="AK14" s="1867"/>
      <c r="AL14" s="1867"/>
      <c r="AM14" s="1867"/>
      <c r="AN14" s="1867"/>
      <c r="AO14" s="1722"/>
      <c r="AP14" s="1722"/>
      <c r="AQ14" s="1722"/>
      <c r="AR14" s="1722"/>
      <c r="AS14" s="1722"/>
      <c r="AT14" s="1722"/>
      <c r="AU14" s="1722"/>
      <c r="AV14" s="1722"/>
      <c r="AW14" s="1722"/>
      <c r="AX14" s="1722"/>
      <c r="AY14" s="1722"/>
      <c r="AZ14" s="1722"/>
      <c r="BA14" s="1722"/>
    </row>
    <row r="15" spans="1:53" s="1580" customFormat="1" ht="18.75" x14ac:dyDescent="0.3">
      <c r="A15" s="1719"/>
      <c r="B15" s="1719"/>
      <c r="C15" s="1719"/>
      <c r="D15" s="1719"/>
      <c r="E15" s="1719"/>
      <c r="F15" s="1719"/>
      <c r="G15" s="1719"/>
      <c r="H15" s="1719"/>
      <c r="I15" s="1719"/>
      <c r="J15" s="1719"/>
      <c r="K15" s="1719"/>
      <c r="L15" s="1719"/>
      <c r="M15" s="1719"/>
      <c r="N15" s="1719"/>
      <c r="O15" s="1719"/>
      <c r="P15" s="1719"/>
      <c r="Q15" s="1719"/>
      <c r="R15" s="1719"/>
      <c r="S15" s="1719"/>
      <c r="T15" s="1719"/>
      <c r="U15" s="1719"/>
      <c r="V15" s="1719"/>
      <c r="W15" s="1719"/>
      <c r="X15" s="1719"/>
      <c r="Y15" s="1719"/>
      <c r="Z15" s="1719"/>
      <c r="AA15" s="1719"/>
      <c r="AB15" s="1719"/>
      <c r="AC15" s="1719"/>
      <c r="AD15" s="1719"/>
      <c r="AE15" s="1719"/>
      <c r="AF15" s="1719"/>
      <c r="AG15" s="1719"/>
      <c r="AH15" s="1719"/>
      <c r="AI15" s="1719"/>
      <c r="AJ15" s="1719"/>
      <c r="AK15" s="1719"/>
      <c r="AL15" s="1719"/>
      <c r="AM15" s="1719"/>
      <c r="AN15" s="1719"/>
      <c r="AO15" s="1722"/>
      <c r="AP15" s="1722"/>
      <c r="AQ15" s="1722"/>
      <c r="AR15" s="1722"/>
      <c r="AS15" s="1722"/>
      <c r="AT15" s="1722"/>
      <c r="AU15" s="1722"/>
      <c r="AV15" s="1722"/>
      <c r="AW15" s="1722"/>
      <c r="AX15" s="1722"/>
      <c r="AY15" s="1722"/>
      <c r="AZ15" s="1722"/>
      <c r="BA15" s="1722"/>
    </row>
    <row r="16" spans="1:53" s="1580" customFormat="1" ht="20.25" x14ac:dyDescent="0.3">
      <c r="A16" s="1884" t="s">
        <v>218</v>
      </c>
      <c r="B16" s="1884"/>
      <c r="C16" s="1884"/>
      <c r="D16" s="1884"/>
      <c r="E16" s="1884"/>
      <c r="F16" s="1884"/>
      <c r="G16" s="1884"/>
      <c r="H16" s="1884"/>
      <c r="I16" s="1884"/>
      <c r="J16" s="1884"/>
      <c r="K16" s="1884"/>
      <c r="L16" s="1884"/>
      <c r="M16" s="1884"/>
      <c r="N16" s="1884"/>
      <c r="O16" s="1884"/>
      <c r="P16" s="1884"/>
      <c r="Q16" s="1884"/>
      <c r="R16" s="1884"/>
      <c r="S16" s="1884"/>
      <c r="T16" s="1884"/>
      <c r="U16" s="1884"/>
      <c r="V16" s="1884"/>
      <c r="W16" s="1884"/>
      <c r="X16" s="1884"/>
      <c r="Y16" s="1884"/>
      <c r="Z16" s="1884"/>
      <c r="AA16" s="1884"/>
      <c r="AB16" s="1884"/>
      <c r="AC16" s="1884"/>
      <c r="AD16" s="1884"/>
      <c r="AE16" s="1884"/>
      <c r="AF16" s="1884"/>
      <c r="AG16" s="1884"/>
      <c r="AH16" s="1884"/>
      <c r="AI16" s="1884"/>
      <c r="AJ16" s="1884"/>
      <c r="AK16" s="1884"/>
      <c r="AL16" s="1884"/>
      <c r="AM16" s="1884"/>
      <c r="AN16" s="1884"/>
      <c r="AO16" s="1884"/>
      <c r="AP16" s="1884"/>
      <c r="AQ16" s="1884"/>
      <c r="AR16" s="1884"/>
      <c r="AS16" s="1884"/>
      <c r="AT16" s="1884"/>
      <c r="AU16" s="1884"/>
      <c r="AV16" s="1884"/>
      <c r="AW16" s="1884"/>
      <c r="AX16" s="1884"/>
      <c r="AY16" s="1884"/>
      <c r="AZ16" s="1884"/>
      <c r="BA16" s="1884"/>
    </row>
    <row r="17" spans="1:53" s="1580" customFormat="1" ht="9.75" customHeight="1" thickBot="1" x14ac:dyDescent="0.35">
      <c r="A17" s="1723"/>
      <c r="B17" s="1723"/>
      <c r="C17" s="1723"/>
      <c r="D17" s="1723"/>
      <c r="E17" s="1723"/>
      <c r="F17" s="1723"/>
      <c r="G17" s="1723"/>
      <c r="H17" s="1723"/>
      <c r="I17" s="1723"/>
      <c r="J17" s="1723"/>
      <c r="K17" s="1723"/>
      <c r="L17" s="1723"/>
      <c r="M17" s="1723"/>
      <c r="N17" s="1723"/>
      <c r="O17" s="1723"/>
      <c r="P17" s="1723"/>
      <c r="Q17" s="1723"/>
      <c r="R17" s="1723"/>
      <c r="S17" s="1723"/>
      <c r="T17" s="1723"/>
      <c r="U17" s="1723"/>
      <c r="V17" s="1723"/>
      <c r="W17" s="1723"/>
      <c r="X17" s="1723"/>
      <c r="Y17" s="1723"/>
      <c r="Z17" s="1723"/>
      <c r="AA17" s="1723"/>
      <c r="AB17" s="1723"/>
      <c r="AC17" s="1723"/>
      <c r="AD17" s="1723"/>
      <c r="AE17" s="1723"/>
      <c r="AF17" s="1723"/>
      <c r="AG17" s="1723"/>
      <c r="AH17" s="1723"/>
      <c r="AI17" s="1723"/>
      <c r="AJ17" s="1723"/>
      <c r="AK17" s="1723"/>
      <c r="AL17" s="1723"/>
      <c r="AM17" s="1723"/>
      <c r="AN17" s="1723"/>
      <c r="AO17" s="1723"/>
      <c r="AP17" s="1723"/>
      <c r="AQ17" s="1723"/>
      <c r="AR17" s="1723"/>
      <c r="AS17" s="1723"/>
      <c r="AT17" s="1723"/>
      <c r="AU17" s="1723"/>
      <c r="AV17" s="1723"/>
      <c r="AW17" s="1723"/>
      <c r="AX17" s="1723"/>
      <c r="AY17" s="1723"/>
      <c r="AZ17" s="1723"/>
      <c r="BA17" s="1723"/>
    </row>
    <row r="18" spans="1:53" s="816" customFormat="1" ht="22.5" customHeight="1" thickBot="1" x14ac:dyDescent="0.25">
      <c r="A18" s="1886" t="s">
        <v>1</v>
      </c>
      <c r="B18" s="1871" t="s">
        <v>2</v>
      </c>
      <c r="C18" s="1872"/>
      <c r="D18" s="1872"/>
      <c r="E18" s="1878"/>
      <c r="F18" s="1871" t="s">
        <v>3</v>
      </c>
      <c r="G18" s="1872"/>
      <c r="H18" s="1872"/>
      <c r="I18" s="1878"/>
      <c r="J18" s="1871" t="s">
        <v>4</v>
      </c>
      <c r="K18" s="1872"/>
      <c r="L18" s="1872"/>
      <c r="M18" s="1878"/>
      <c r="N18" s="1877" t="s">
        <v>5</v>
      </c>
      <c r="O18" s="1872"/>
      <c r="P18" s="1872"/>
      <c r="Q18" s="1872"/>
      <c r="R18" s="1873"/>
      <c r="S18" s="1874" t="s">
        <v>6</v>
      </c>
      <c r="T18" s="1875"/>
      <c r="U18" s="1875"/>
      <c r="V18" s="1875"/>
      <c r="W18" s="1876"/>
      <c r="X18" s="1871" t="s">
        <v>7</v>
      </c>
      <c r="Y18" s="1872"/>
      <c r="Z18" s="1872"/>
      <c r="AA18" s="1878"/>
      <c r="AB18" s="1871" t="s">
        <v>8</v>
      </c>
      <c r="AC18" s="1872"/>
      <c r="AD18" s="1872"/>
      <c r="AE18" s="1878"/>
      <c r="AF18" s="1871" t="s">
        <v>9</v>
      </c>
      <c r="AG18" s="1872"/>
      <c r="AH18" s="1872"/>
      <c r="AI18" s="1873"/>
      <c r="AJ18" s="1874" t="s">
        <v>10</v>
      </c>
      <c r="AK18" s="1875"/>
      <c r="AL18" s="1875"/>
      <c r="AM18" s="1875"/>
      <c r="AN18" s="1876"/>
      <c r="AO18" s="1877" t="s">
        <v>11</v>
      </c>
      <c r="AP18" s="1872"/>
      <c r="AQ18" s="1872"/>
      <c r="AR18" s="1873"/>
      <c r="AS18" s="1874" t="s">
        <v>24</v>
      </c>
      <c r="AT18" s="1889"/>
      <c r="AU18" s="1889"/>
      <c r="AV18" s="1889"/>
      <c r="AW18" s="1890"/>
      <c r="AX18" s="1874" t="s">
        <v>12</v>
      </c>
      <c r="AY18" s="1889"/>
      <c r="AZ18" s="1889"/>
      <c r="BA18" s="1890"/>
    </row>
    <row r="19" spans="1:53" s="816" customFormat="1" ht="19.5" customHeight="1" thickBot="1" x14ac:dyDescent="0.25">
      <c r="A19" s="1887"/>
      <c r="B19" s="1724">
        <v>1</v>
      </c>
      <c r="C19" s="1725">
        <v>2</v>
      </c>
      <c r="D19" s="1725">
        <v>3</v>
      </c>
      <c r="E19" s="1726">
        <v>4</v>
      </c>
      <c r="F19" s="1724">
        <v>5</v>
      </c>
      <c r="G19" s="1725">
        <v>6</v>
      </c>
      <c r="H19" s="1725">
        <v>7</v>
      </c>
      <c r="I19" s="1726">
        <v>8</v>
      </c>
      <c r="J19" s="1724">
        <v>9</v>
      </c>
      <c r="K19" s="1725">
        <v>10</v>
      </c>
      <c r="L19" s="1725">
        <v>11</v>
      </c>
      <c r="M19" s="1726">
        <v>12</v>
      </c>
      <c r="N19" s="1727">
        <v>13</v>
      </c>
      <c r="O19" s="1725">
        <v>14</v>
      </c>
      <c r="P19" s="1725">
        <v>15</v>
      </c>
      <c r="Q19" s="1725">
        <v>16</v>
      </c>
      <c r="R19" s="1728">
        <v>17</v>
      </c>
      <c r="S19" s="1724">
        <v>18</v>
      </c>
      <c r="T19" s="1725">
        <v>19</v>
      </c>
      <c r="U19" s="1725">
        <v>20</v>
      </c>
      <c r="V19" s="1725">
        <v>21</v>
      </c>
      <c r="W19" s="1726">
        <v>22</v>
      </c>
      <c r="X19" s="1724">
        <v>23</v>
      </c>
      <c r="Y19" s="1725">
        <v>24</v>
      </c>
      <c r="Z19" s="1725">
        <v>25</v>
      </c>
      <c r="AA19" s="1726">
        <v>26</v>
      </c>
      <c r="AB19" s="1724">
        <v>27</v>
      </c>
      <c r="AC19" s="1725">
        <v>28</v>
      </c>
      <c r="AD19" s="1725">
        <v>29</v>
      </c>
      <c r="AE19" s="1726">
        <v>30</v>
      </c>
      <c r="AF19" s="1724">
        <v>31</v>
      </c>
      <c r="AG19" s="1725">
        <v>32</v>
      </c>
      <c r="AH19" s="1725">
        <v>33</v>
      </c>
      <c r="AI19" s="1728">
        <v>34</v>
      </c>
      <c r="AJ19" s="1724">
        <v>35</v>
      </c>
      <c r="AK19" s="1725">
        <v>36</v>
      </c>
      <c r="AL19" s="1725">
        <v>37</v>
      </c>
      <c r="AM19" s="1725">
        <v>38</v>
      </c>
      <c r="AN19" s="1726">
        <v>39</v>
      </c>
      <c r="AO19" s="1727">
        <v>40</v>
      </c>
      <c r="AP19" s="1725">
        <v>41</v>
      </c>
      <c r="AQ19" s="1725">
        <v>42</v>
      </c>
      <c r="AR19" s="1728">
        <v>43</v>
      </c>
      <c r="AS19" s="1724">
        <v>44</v>
      </c>
      <c r="AT19" s="1725">
        <v>45</v>
      </c>
      <c r="AU19" s="1725">
        <v>46</v>
      </c>
      <c r="AV19" s="1728">
        <v>47</v>
      </c>
      <c r="AW19" s="1729">
        <v>48</v>
      </c>
      <c r="AX19" s="1727">
        <v>49</v>
      </c>
      <c r="AY19" s="1725">
        <v>50</v>
      </c>
      <c r="AZ19" s="1725">
        <v>51</v>
      </c>
      <c r="BA19" s="1726">
        <v>52</v>
      </c>
    </row>
    <row r="20" spans="1:53" s="816" customFormat="1" ht="26.25" customHeight="1" thickBot="1" x14ac:dyDescent="0.25">
      <c r="A20" s="1730">
        <v>1</v>
      </c>
      <c r="B20" s="1552" t="s">
        <v>417</v>
      </c>
      <c r="C20" s="1553" t="s">
        <v>417</v>
      </c>
      <c r="D20" s="1553" t="s">
        <v>417</v>
      </c>
      <c r="E20" s="1554" t="s">
        <v>417</v>
      </c>
      <c r="F20" s="1731" t="s">
        <v>417</v>
      </c>
      <c r="G20" s="1553" t="s">
        <v>417</v>
      </c>
      <c r="H20" s="1553" t="s">
        <v>417</v>
      </c>
      <c r="I20" s="1554" t="s">
        <v>417</v>
      </c>
      <c r="J20" s="1731" t="s">
        <v>417</v>
      </c>
      <c r="K20" s="1553" t="s">
        <v>417</v>
      </c>
      <c r="L20" s="1553" t="s">
        <v>417</v>
      </c>
      <c r="M20" s="1554" t="s">
        <v>417</v>
      </c>
      <c r="N20" s="1731" t="s">
        <v>417</v>
      </c>
      <c r="O20" s="1553" t="s">
        <v>417</v>
      </c>
      <c r="P20" s="1553" t="s">
        <v>417</v>
      </c>
      <c r="Q20" s="1553" t="s">
        <v>13</v>
      </c>
      <c r="R20" s="1554" t="s">
        <v>13</v>
      </c>
      <c r="S20" s="1552" t="s">
        <v>363</v>
      </c>
      <c r="T20" s="1553" t="s">
        <v>23</v>
      </c>
      <c r="U20" s="1553" t="s">
        <v>23</v>
      </c>
      <c r="V20" s="1553" t="s">
        <v>23</v>
      </c>
      <c r="W20" s="1554" t="s">
        <v>23</v>
      </c>
      <c r="X20" s="1552" t="s">
        <v>23</v>
      </c>
      <c r="Y20" s="1553" t="s">
        <v>23</v>
      </c>
      <c r="Z20" s="1553" t="s">
        <v>23</v>
      </c>
      <c r="AA20" s="1554" t="s">
        <v>23</v>
      </c>
      <c r="AB20" s="1552" t="s">
        <v>23</v>
      </c>
      <c r="AC20" s="1553" t="s">
        <v>418</v>
      </c>
      <c r="AD20" s="1553" t="s">
        <v>14</v>
      </c>
      <c r="AE20" s="1554" t="s">
        <v>14</v>
      </c>
      <c r="AF20" s="1552" t="s">
        <v>14</v>
      </c>
      <c r="AG20" s="1553" t="s">
        <v>23</v>
      </c>
      <c r="AH20" s="1553" t="s">
        <v>23</v>
      </c>
      <c r="AI20" s="1554" t="s">
        <v>23</v>
      </c>
      <c r="AJ20" s="1731" t="s">
        <v>23</v>
      </c>
      <c r="AK20" s="1732" t="s">
        <v>23</v>
      </c>
      <c r="AL20" s="1553" t="s">
        <v>23</v>
      </c>
      <c r="AM20" s="1553" t="s">
        <v>23</v>
      </c>
      <c r="AN20" s="1554" t="s">
        <v>23</v>
      </c>
      <c r="AO20" s="1733" t="s">
        <v>23</v>
      </c>
      <c r="AP20" s="1734" t="s">
        <v>13</v>
      </c>
      <c r="AQ20" s="1734" t="s">
        <v>13</v>
      </c>
      <c r="AR20" s="1735" t="s">
        <v>13</v>
      </c>
      <c r="AS20" s="1552" t="s">
        <v>363</v>
      </c>
      <c r="AT20" s="418" t="s">
        <v>14</v>
      </c>
      <c r="AU20" s="418" t="s">
        <v>14</v>
      </c>
      <c r="AV20" s="1736" t="s">
        <v>14</v>
      </c>
      <c r="AW20" s="1737" t="s">
        <v>14</v>
      </c>
      <c r="AX20" s="1738" t="s">
        <v>14</v>
      </c>
      <c r="AY20" s="418" t="s">
        <v>14</v>
      </c>
      <c r="AZ20" s="418" t="s">
        <v>14</v>
      </c>
      <c r="BA20" s="1739" t="s">
        <v>14</v>
      </c>
    </row>
    <row r="21" spans="1:53" s="816" customFormat="1" ht="23.25" customHeight="1" thickBot="1" x14ac:dyDescent="0.25">
      <c r="A21" s="1740">
        <v>2</v>
      </c>
      <c r="B21" s="1741" t="s">
        <v>23</v>
      </c>
      <c r="C21" s="1741" t="s">
        <v>23</v>
      </c>
      <c r="D21" s="1741" t="s">
        <v>23</v>
      </c>
      <c r="E21" s="1741" t="s">
        <v>23</v>
      </c>
      <c r="F21" s="1742" t="s">
        <v>23</v>
      </c>
      <c r="G21" s="1741" t="s">
        <v>23</v>
      </c>
      <c r="H21" s="1741" t="s">
        <v>23</v>
      </c>
      <c r="I21" s="1741" t="s">
        <v>23</v>
      </c>
      <c r="J21" s="1742" t="s">
        <v>23</v>
      </c>
      <c r="K21" s="1741" t="s">
        <v>23</v>
      </c>
      <c r="L21" s="1741" t="s">
        <v>23</v>
      </c>
      <c r="M21" s="1743" t="s">
        <v>23</v>
      </c>
      <c r="N21" s="1744" t="s">
        <v>23</v>
      </c>
      <c r="O21" s="1741" t="s">
        <v>23</v>
      </c>
      <c r="P21" s="1741" t="s">
        <v>23</v>
      </c>
      <c r="Q21" s="1741" t="s">
        <v>13</v>
      </c>
      <c r="R21" s="1745" t="s">
        <v>13</v>
      </c>
      <c r="S21" s="1742" t="s">
        <v>15</v>
      </c>
      <c r="T21" s="1741" t="s">
        <v>15</v>
      </c>
      <c r="U21" s="1741" t="s">
        <v>15</v>
      </c>
      <c r="V21" s="1741" t="s">
        <v>15</v>
      </c>
      <c r="W21" s="1743" t="s">
        <v>15</v>
      </c>
      <c r="X21" s="1744" t="s">
        <v>16</v>
      </c>
      <c r="Y21" s="1741" t="s">
        <v>16</v>
      </c>
      <c r="Z21" s="1741" t="s">
        <v>16</v>
      </c>
      <c r="AA21" s="1745" t="s">
        <v>16</v>
      </c>
      <c r="AB21" s="1742" t="s">
        <v>16</v>
      </c>
      <c r="AC21" s="1741" t="s">
        <v>16</v>
      </c>
      <c r="AD21" s="1741" t="s">
        <v>16</v>
      </c>
      <c r="AE21" s="1743" t="s">
        <v>16</v>
      </c>
      <c r="AF21" s="1744" t="s">
        <v>16</v>
      </c>
      <c r="AG21" s="1741" t="s">
        <v>16</v>
      </c>
      <c r="AH21" s="1741" t="s">
        <v>16</v>
      </c>
      <c r="AI21" s="1745" t="s">
        <v>16</v>
      </c>
      <c r="AJ21" s="1742" t="s">
        <v>16</v>
      </c>
      <c r="AK21" s="1741" t="s">
        <v>16</v>
      </c>
      <c r="AL21" s="1741" t="s">
        <v>16</v>
      </c>
      <c r="AM21" s="1741" t="s">
        <v>16</v>
      </c>
      <c r="AN21" s="1743" t="s">
        <v>365</v>
      </c>
      <c r="AO21" s="1879"/>
      <c r="AP21" s="1880"/>
      <c r="AQ21" s="1880"/>
      <c r="AR21" s="1880"/>
      <c r="AS21" s="1880"/>
      <c r="AT21" s="1880"/>
      <c r="AU21" s="1880"/>
      <c r="AV21" s="1880"/>
      <c r="AW21" s="1880"/>
      <c r="AX21" s="1880"/>
      <c r="AY21" s="1880"/>
      <c r="AZ21" s="1880"/>
      <c r="BA21" s="1881"/>
    </row>
    <row r="22" spans="1:53" customFormat="1" x14ac:dyDescent="0.25">
      <c r="A22" s="1477"/>
      <c r="B22" s="1478"/>
      <c r="C22" s="1478"/>
      <c r="D22" s="1478"/>
      <c r="E22" s="1478"/>
      <c r="F22" s="1478"/>
      <c r="G22" s="1478"/>
      <c r="H22" s="1478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1479"/>
      <c r="T22" s="1480"/>
      <c r="U22" s="1480"/>
      <c r="V22" s="1481"/>
      <c r="W22" s="1481"/>
      <c r="X22" s="1481"/>
      <c r="Y22" s="1481"/>
      <c r="Z22" s="1480"/>
      <c r="AA22" s="1480"/>
      <c r="AB22" s="1480"/>
      <c r="AC22" s="1480"/>
      <c r="AD22" s="1480"/>
      <c r="AE22" s="1480"/>
      <c r="AF22" s="1480"/>
      <c r="AG22" s="1480"/>
      <c r="AH22" s="1480"/>
      <c r="AI22" s="1482"/>
      <c r="AJ22" s="1482"/>
      <c r="AK22" s="1482"/>
      <c r="AL22" s="1482"/>
      <c r="AM22" s="1482"/>
      <c r="AN22" s="1482"/>
      <c r="AO22" s="1482"/>
      <c r="AP22" s="1482"/>
      <c r="AQ22" s="1482"/>
      <c r="AR22" s="1482"/>
      <c r="AS22" s="1482"/>
      <c r="AT22" s="1482"/>
      <c r="AU22" s="1482"/>
      <c r="AV22" s="1482"/>
      <c r="AW22" s="1482"/>
      <c r="AX22" s="1482"/>
      <c r="AY22" s="1482"/>
      <c r="AZ22" s="1482"/>
      <c r="BA22" s="1482"/>
    </row>
    <row r="23" spans="1:53" customFormat="1" ht="23.25" customHeight="1" x14ac:dyDescent="0.2">
      <c r="A23" s="1888" t="s">
        <v>434</v>
      </c>
      <c r="B23" s="1888"/>
      <c r="C23" s="1888"/>
      <c r="D23" s="1888"/>
      <c r="E23" s="1888"/>
      <c r="F23" s="1888"/>
      <c r="G23" s="1888"/>
      <c r="H23" s="1888"/>
      <c r="I23" s="1888"/>
      <c r="J23" s="1888"/>
      <c r="K23" s="1888"/>
      <c r="L23" s="1888"/>
      <c r="M23" s="1888"/>
      <c r="N23" s="1888"/>
      <c r="O23" s="1888"/>
      <c r="P23" s="1888"/>
      <c r="Q23" s="1888"/>
      <c r="R23" s="1888"/>
      <c r="S23" s="1888"/>
      <c r="T23" s="1888"/>
      <c r="U23" s="1888"/>
      <c r="V23" s="1888"/>
      <c r="W23" s="1888"/>
      <c r="X23" s="1888"/>
      <c r="Y23" s="1888"/>
      <c r="Z23" s="1888"/>
      <c r="AA23" s="1888"/>
      <c r="AB23" s="1888"/>
      <c r="AC23" s="1888"/>
      <c r="AD23" s="1888"/>
      <c r="AE23" s="1888"/>
      <c r="AF23" s="1888"/>
      <c r="AG23" s="1888"/>
      <c r="AH23" s="1888"/>
      <c r="AI23" s="1888"/>
      <c r="AJ23" s="1888"/>
      <c r="AK23" s="1888"/>
      <c r="AL23" s="1888"/>
      <c r="AM23" s="1888"/>
      <c r="AN23" s="1888"/>
      <c r="AO23" s="1888"/>
      <c r="AP23" s="1888"/>
      <c r="AQ23" s="1888"/>
      <c r="AR23" s="1888"/>
      <c r="AS23" s="1888"/>
      <c r="AT23" s="1888"/>
      <c r="AU23" s="1888"/>
      <c r="AV23" s="1888"/>
      <c r="AW23" s="1888"/>
      <c r="AX23" s="1888"/>
      <c r="AY23" s="1888"/>
      <c r="AZ23" s="1888"/>
      <c r="BA23" s="1888"/>
    </row>
    <row r="24" spans="1:53" customFormat="1" x14ac:dyDescent="0.25">
      <c r="A24" s="1477"/>
      <c r="B24" s="1478"/>
      <c r="C24" s="1478"/>
      <c r="D24" s="1478"/>
      <c r="E24" s="1478"/>
      <c r="F24" s="1478"/>
      <c r="G24" s="1478"/>
      <c r="H24" s="1478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1479"/>
      <c r="T24" s="1480"/>
      <c r="U24" s="1480"/>
      <c r="V24" s="1481"/>
      <c r="W24" s="1481"/>
      <c r="X24" s="1481"/>
      <c r="Y24" s="1481"/>
      <c r="Z24" s="1480"/>
      <c r="AA24" s="1480"/>
      <c r="AB24" s="1480"/>
      <c r="AC24" s="1480"/>
      <c r="AD24" s="1480"/>
      <c r="AE24" s="1480"/>
      <c r="AF24" s="1480"/>
      <c r="AG24" s="1480"/>
      <c r="AH24" s="1480"/>
      <c r="AI24" s="1482"/>
      <c r="AJ24" s="1482"/>
      <c r="AK24" s="1482"/>
      <c r="AL24" s="1482"/>
      <c r="AM24" s="1482"/>
      <c r="AN24" s="1482"/>
      <c r="AO24" s="1482"/>
      <c r="AP24" s="1482"/>
      <c r="AQ24" s="1482"/>
      <c r="AR24" s="1482"/>
      <c r="AS24" s="1482"/>
      <c r="AT24" s="1482"/>
      <c r="AU24" s="1482"/>
      <c r="AV24" s="1482"/>
      <c r="AW24" s="1482"/>
      <c r="AX24" s="1482"/>
      <c r="AY24" s="1482"/>
      <c r="AZ24" s="1482"/>
      <c r="BA24" s="1482"/>
    </row>
    <row r="25" spans="1:53" ht="18.75" customHeight="1" x14ac:dyDescent="0.25">
      <c r="A25" s="1484"/>
      <c r="B25" s="1484"/>
      <c r="C25" s="1484"/>
      <c r="D25" s="1484"/>
      <c r="E25" s="1484"/>
      <c r="F25" s="1484"/>
      <c r="G25" s="1484"/>
      <c r="H25" s="1484"/>
      <c r="I25" s="1484"/>
      <c r="J25" s="1485"/>
      <c r="K25" s="1485"/>
      <c r="L25" s="1485"/>
      <c r="M25" s="1485"/>
      <c r="N25" s="1485"/>
      <c r="O25" s="1485"/>
      <c r="P25" s="1485"/>
      <c r="Q25" s="1485"/>
      <c r="R25" s="1485"/>
      <c r="S25" s="1485"/>
      <c r="T25" s="1485"/>
      <c r="U25" s="1485"/>
      <c r="V25" s="1485"/>
      <c r="W25" s="1485"/>
      <c r="X25" s="1485"/>
      <c r="Y25" s="1485"/>
      <c r="Z25" s="1485"/>
      <c r="AA25" s="1485"/>
      <c r="AB25" s="1485"/>
      <c r="AC25" s="1485"/>
      <c r="AD25" s="1485"/>
      <c r="AE25" s="1485"/>
      <c r="AF25" s="1485"/>
      <c r="AG25" s="1485"/>
      <c r="AH25" s="1485"/>
      <c r="AI25" s="1485"/>
      <c r="AJ25" s="1485"/>
      <c r="AK25" s="1485"/>
      <c r="AL25" s="1485"/>
      <c r="AM25" s="1485"/>
      <c r="AN25" s="1485"/>
      <c r="AO25" s="1485"/>
      <c r="AP25" s="1485"/>
      <c r="AQ25" s="1485"/>
      <c r="AR25" s="1485"/>
      <c r="AS25" s="1485"/>
      <c r="AT25" s="1485"/>
      <c r="AU25" s="1485"/>
      <c r="AV25" s="1486"/>
      <c r="AW25" s="1486"/>
      <c r="AX25" s="1486"/>
      <c r="AY25" s="1486"/>
      <c r="AZ25" s="1486"/>
    </row>
    <row r="26" spans="1:53" ht="23.25" customHeight="1" x14ac:dyDescent="0.3">
      <c r="A26" s="1869" t="s">
        <v>225</v>
      </c>
      <c r="B26" s="1869"/>
      <c r="C26" s="1869"/>
      <c r="D26" s="1869"/>
      <c r="E26" s="1869"/>
      <c r="F26" s="1869"/>
      <c r="G26" s="1869"/>
      <c r="H26" s="1869"/>
      <c r="I26" s="1869"/>
      <c r="J26" s="1869"/>
      <c r="K26" s="1869"/>
      <c r="L26" s="1869"/>
      <c r="M26" s="1869"/>
      <c r="N26" s="1869"/>
      <c r="O26" s="1869"/>
      <c r="P26" s="1869"/>
      <c r="Q26" s="1869"/>
      <c r="R26" s="1869"/>
      <c r="S26" s="1869"/>
      <c r="T26" s="1869"/>
      <c r="U26" s="1869"/>
      <c r="V26" s="1869"/>
      <c r="W26" s="1869"/>
      <c r="X26" s="1869"/>
      <c r="Y26" s="1869"/>
      <c r="Z26" s="1578"/>
      <c r="AA26" s="1870" t="s">
        <v>223</v>
      </c>
      <c r="AB26" s="1870"/>
      <c r="AC26" s="1870"/>
      <c r="AD26" s="1870"/>
      <c r="AE26" s="1870"/>
      <c r="AF26" s="1870"/>
      <c r="AG26" s="1870"/>
      <c r="AH26" s="1870"/>
      <c r="AI26" s="1870"/>
      <c r="AJ26" s="1870"/>
      <c r="AK26" s="1870"/>
      <c r="AL26" s="1578"/>
      <c r="AM26" s="1870" t="s">
        <v>224</v>
      </c>
      <c r="AN26" s="1870"/>
      <c r="AO26" s="1870"/>
      <c r="AP26" s="1870"/>
      <c r="AQ26" s="1870"/>
      <c r="AR26" s="1870"/>
      <c r="AS26" s="1870"/>
      <c r="AT26" s="1870"/>
      <c r="AU26" s="1870"/>
      <c r="AV26" s="1870"/>
      <c r="AW26" s="1870"/>
      <c r="AX26" s="1870"/>
      <c r="AY26" s="1870"/>
      <c r="AZ26" s="1870"/>
      <c r="BA26" s="1870"/>
    </row>
    <row r="27" spans="1:53" ht="12" customHeight="1" thickBot="1" x14ac:dyDescent="0.3">
      <c r="A27" s="1868"/>
      <c r="B27" s="1868"/>
      <c r="C27" s="1868"/>
      <c r="D27" s="1868"/>
      <c r="E27" s="1868"/>
      <c r="F27" s="1868"/>
      <c r="G27" s="1868"/>
      <c r="H27" s="1868"/>
      <c r="I27" s="1868"/>
      <c r="J27" s="1868"/>
      <c r="K27" s="1868"/>
      <c r="L27" s="1868"/>
      <c r="M27" s="1868"/>
      <c r="N27" s="1868"/>
      <c r="O27" s="1868"/>
      <c r="P27" s="1868"/>
      <c r="Q27" s="1868"/>
      <c r="R27" s="1868"/>
      <c r="S27" s="1868"/>
      <c r="T27" s="1868"/>
      <c r="U27" s="1868"/>
      <c r="V27" s="1868"/>
      <c r="W27" s="1868"/>
      <c r="X27" s="1868"/>
      <c r="Y27" s="1868"/>
      <c r="Z27" s="1868"/>
      <c r="AA27" s="1868"/>
      <c r="AB27" s="1868"/>
      <c r="AC27" s="1868"/>
      <c r="AD27" s="1868"/>
      <c r="AE27" s="1868"/>
      <c r="AF27" s="1868"/>
      <c r="AG27" s="1868"/>
      <c r="AH27" s="1868"/>
      <c r="AI27" s="1868"/>
      <c r="AJ27" s="1868"/>
      <c r="AK27" s="1868"/>
      <c r="AL27" s="1868"/>
      <c r="AM27" s="1868"/>
      <c r="AN27" s="1868"/>
      <c r="AO27" s="1868"/>
      <c r="AP27" s="1868"/>
      <c r="AQ27" s="1868"/>
      <c r="AR27" s="1868"/>
      <c r="AS27" s="1868"/>
      <c r="AT27" s="1868"/>
      <c r="AU27" s="1868"/>
      <c r="AV27" s="1868"/>
      <c r="AW27" s="1868"/>
      <c r="AX27" s="1868"/>
      <c r="AY27" s="1868"/>
      <c r="AZ27" s="1868"/>
      <c r="BA27" s="1868"/>
    </row>
    <row r="28" spans="1:53" ht="23.25" hidden="1" customHeight="1" x14ac:dyDescent="0.25">
      <c r="A28" s="1868"/>
      <c r="B28" s="1868"/>
      <c r="C28" s="1868"/>
      <c r="D28" s="1868"/>
      <c r="E28" s="1868"/>
      <c r="F28" s="1868"/>
      <c r="G28" s="1868"/>
      <c r="H28" s="1868"/>
      <c r="I28" s="1868"/>
      <c r="J28" s="1868"/>
      <c r="K28" s="1868"/>
      <c r="L28" s="1868"/>
      <c r="M28" s="1868"/>
      <c r="N28" s="1868"/>
      <c r="O28" s="1868"/>
      <c r="P28" s="1868"/>
      <c r="Q28" s="1868"/>
      <c r="R28" s="1868"/>
      <c r="S28" s="1868"/>
      <c r="T28" s="1868"/>
      <c r="U28" s="1868"/>
      <c r="V28" s="1868"/>
      <c r="W28" s="1868"/>
      <c r="X28" s="1868"/>
      <c r="Y28" s="1868"/>
      <c r="Z28" s="1868"/>
      <c r="AA28" s="1868"/>
      <c r="AB28" s="1868"/>
      <c r="AC28" s="1868"/>
      <c r="AD28" s="1868"/>
      <c r="AE28" s="1868"/>
      <c r="AF28" s="1868"/>
      <c r="AG28" s="1868"/>
      <c r="AH28" s="1868"/>
      <c r="AI28" s="1868"/>
      <c r="AJ28" s="1868"/>
      <c r="AK28" s="1868"/>
      <c r="AL28" s="1868"/>
      <c r="AM28" s="1868"/>
      <c r="AN28" s="1868"/>
      <c r="AO28" s="1868"/>
      <c r="AP28" s="1868"/>
      <c r="AQ28" s="1868"/>
      <c r="AR28" s="1868"/>
      <c r="AS28" s="1868"/>
      <c r="AT28" s="1868"/>
      <c r="AU28" s="1868"/>
      <c r="AV28" s="1868"/>
      <c r="AW28" s="1868"/>
      <c r="AX28" s="1868"/>
      <c r="AY28" s="1868"/>
      <c r="AZ28" s="1868"/>
      <c r="BA28" s="1868"/>
    </row>
    <row r="29" spans="1:53" ht="23.25" hidden="1" customHeight="1" x14ac:dyDescent="0.25">
      <c r="A29" s="1868"/>
      <c r="B29" s="1868"/>
      <c r="C29" s="1868"/>
      <c r="D29" s="1868"/>
      <c r="E29" s="1868"/>
      <c r="F29" s="1868"/>
      <c r="G29" s="1868"/>
      <c r="H29" s="1868"/>
      <c r="I29" s="1868"/>
      <c r="J29" s="1868"/>
      <c r="K29" s="1868"/>
      <c r="L29" s="1868"/>
      <c r="M29" s="1868"/>
      <c r="N29" s="1868"/>
      <c r="O29" s="1868"/>
      <c r="P29" s="1868"/>
      <c r="Q29" s="1868"/>
      <c r="R29" s="1868"/>
      <c r="S29" s="1868"/>
      <c r="T29" s="1868"/>
      <c r="U29" s="1868"/>
      <c r="V29" s="1868"/>
      <c r="W29" s="1868"/>
      <c r="X29" s="1868"/>
      <c r="Y29" s="1868"/>
      <c r="Z29" s="1868"/>
      <c r="AA29" s="1868"/>
      <c r="AB29" s="1868"/>
      <c r="AC29" s="1868"/>
      <c r="AD29" s="1868"/>
      <c r="AE29" s="1868"/>
      <c r="AF29" s="1868"/>
      <c r="AG29" s="1868"/>
      <c r="AH29" s="1868"/>
      <c r="AI29" s="1868"/>
      <c r="AJ29" s="1868"/>
      <c r="AK29" s="1868"/>
      <c r="AL29" s="1868"/>
      <c r="AM29" s="1868"/>
      <c r="AN29" s="1868"/>
      <c r="AO29" s="1868"/>
      <c r="AP29" s="1868"/>
      <c r="AQ29" s="1868"/>
      <c r="AR29" s="1868"/>
      <c r="AS29" s="1868"/>
      <c r="AT29" s="1868"/>
      <c r="AU29" s="1868"/>
      <c r="AV29" s="1868"/>
      <c r="AW29" s="1868"/>
      <c r="AX29" s="1868"/>
      <c r="AY29" s="1868"/>
      <c r="AZ29" s="1868"/>
      <c r="BA29" s="1868"/>
    </row>
    <row r="30" spans="1:53" x14ac:dyDescent="0.25">
      <c r="A30" s="1761" t="s">
        <v>1</v>
      </c>
      <c r="B30" s="1762"/>
      <c r="C30" s="1767" t="s">
        <v>17</v>
      </c>
      <c r="D30" s="1768"/>
      <c r="E30" s="1768"/>
      <c r="F30" s="1762"/>
      <c r="G30" s="1773" t="s">
        <v>433</v>
      </c>
      <c r="H30" s="1768"/>
      <c r="I30" s="1762"/>
      <c r="J30" s="1773" t="s">
        <v>18</v>
      </c>
      <c r="K30" s="1768"/>
      <c r="L30" s="1768"/>
      <c r="M30" s="1762"/>
      <c r="N30" s="1773" t="s">
        <v>428</v>
      </c>
      <c r="O30" s="1768"/>
      <c r="P30" s="1762"/>
      <c r="Q30" s="1773" t="s">
        <v>27</v>
      </c>
      <c r="R30" s="1774"/>
      <c r="S30" s="1775"/>
      <c r="T30" s="1773" t="s">
        <v>19</v>
      </c>
      <c r="U30" s="1768"/>
      <c r="V30" s="1762"/>
      <c r="W30" s="1773" t="s">
        <v>28</v>
      </c>
      <c r="X30" s="1768"/>
      <c r="Y30" s="1782"/>
      <c r="Z30" s="1487"/>
      <c r="AA30" s="1814" t="s">
        <v>29</v>
      </c>
      <c r="AB30" s="1815"/>
      <c r="AC30" s="1815"/>
      <c r="AD30" s="1815"/>
      <c r="AE30" s="1815"/>
      <c r="AF30" s="1773" t="s">
        <v>362</v>
      </c>
      <c r="AG30" s="1818"/>
      <c r="AH30" s="1819"/>
      <c r="AI30" s="1773" t="s">
        <v>30</v>
      </c>
      <c r="AJ30" s="1768"/>
      <c r="AK30" s="1823"/>
      <c r="AL30" s="1488"/>
      <c r="AM30" s="1785" t="s">
        <v>31</v>
      </c>
      <c r="AN30" s="1786"/>
      <c r="AO30" s="1787"/>
      <c r="AP30" s="1794" t="s">
        <v>32</v>
      </c>
      <c r="AQ30" s="1795"/>
      <c r="AR30" s="1795"/>
      <c r="AS30" s="1795"/>
      <c r="AT30" s="1795"/>
      <c r="AU30" s="1795"/>
      <c r="AV30" s="1795"/>
      <c r="AW30" s="1795"/>
      <c r="AX30" s="1795" t="s">
        <v>362</v>
      </c>
      <c r="AY30" s="1795"/>
      <c r="AZ30" s="1795"/>
      <c r="BA30" s="1804"/>
    </row>
    <row r="31" spans="1:53" s="1579" customFormat="1" ht="24" customHeight="1" thickBot="1" x14ac:dyDescent="0.3">
      <c r="A31" s="1763"/>
      <c r="B31" s="1764"/>
      <c r="C31" s="1769"/>
      <c r="D31" s="1770"/>
      <c r="E31" s="1770"/>
      <c r="F31" s="1764"/>
      <c r="G31" s="1769"/>
      <c r="H31" s="1770"/>
      <c r="I31" s="1764"/>
      <c r="J31" s="1769"/>
      <c r="K31" s="1770"/>
      <c r="L31" s="1770"/>
      <c r="M31" s="1764"/>
      <c r="N31" s="1769"/>
      <c r="O31" s="1770"/>
      <c r="P31" s="1764"/>
      <c r="Q31" s="1776"/>
      <c r="R31" s="1777"/>
      <c r="S31" s="1778"/>
      <c r="T31" s="1769"/>
      <c r="U31" s="1770"/>
      <c r="V31" s="1764"/>
      <c r="W31" s="1769"/>
      <c r="X31" s="1770"/>
      <c r="Y31" s="1783"/>
      <c r="Z31" s="1487"/>
      <c r="AA31" s="1816"/>
      <c r="AB31" s="1817"/>
      <c r="AC31" s="1817"/>
      <c r="AD31" s="1817"/>
      <c r="AE31" s="1817"/>
      <c r="AF31" s="1820"/>
      <c r="AG31" s="1821"/>
      <c r="AH31" s="1822"/>
      <c r="AI31" s="1771"/>
      <c r="AJ31" s="1772"/>
      <c r="AK31" s="1824"/>
      <c r="AL31" s="1746"/>
      <c r="AM31" s="1788"/>
      <c r="AN31" s="1789"/>
      <c r="AO31" s="1790"/>
      <c r="AP31" s="1796"/>
      <c r="AQ31" s="1797"/>
      <c r="AR31" s="1797"/>
      <c r="AS31" s="1797"/>
      <c r="AT31" s="1797"/>
      <c r="AU31" s="1797"/>
      <c r="AV31" s="1797"/>
      <c r="AW31" s="1797"/>
      <c r="AX31" s="1797"/>
      <c r="AY31" s="1797"/>
      <c r="AZ31" s="1797"/>
      <c r="BA31" s="1805"/>
    </row>
    <row r="32" spans="1:53" s="1579" customFormat="1" ht="30.75" customHeight="1" thickBot="1" x14ac:dyDescent="0.3">
      <c r="A32" s="1765"/>
      <c r="B32" s="1766"/>
      <c r="C32" s="1771"/>
      <c r="D32" s="1772"/>
      <c r="E32" s="1772"/>
      <c r="F32" s="1766"/>
      <c r="G32" s="1771"/>
      <c r="H32" s="1772"/>
      <c r="I32" s="1766"/>
      <c r="J32" s="1771"/>
      <c r="K32" s="1772"/>
      <c r="L32" s="1772"/>
      <c r="M32" s="1766"/>
      <c r="N32" s="1771"/>
      <c r="O32" s="1772"/>
      <c r="P32" s="1766"/>
      <c r="Q32" s="1779"/>
      <c r="R32" s="1780"/>
      <c r="S32" s="1781"/>
      <c r="T32" s="1771"/>
      <c r="U32" s="1772"/>
      <c r="V32" s="1766"/>
      <c r="W32" s="1771"/>
      <c r="X32" s="1772"/>
      <c r="Y32" s="1784"/>
      <c r="Z32" s="1487"/>
      <c r="AA32" s="1807" t="s">
        <v>226</v>
      </c>
      <c r="AB32" s="1808"/>
      <c r="AC32" s="1808"/>
      <c r="AD32" s="1808"/>
      <c r="AE32" s="1809"/>
      <c r="AF32" s="1810">
        <v>1</v>
      </c>
      <c r="AG32" s="1811"/>
      <c r="AH32" s="1812"/>
      <c r="AI32" s="1810" t="s">
        <v>227</v>
      </c>
      <c r="AJ32" s="1811"/>
      <c r="AK32" s="1813"/>
      <c r="AL32" s="1746"/>
      <c r="AM32" s="1788"/>
      <c r="AN32" s="1789"/>
      <c r="AO32" s="1790"/>
      <c r="AP32" s="1796"/>
      <c r="AQ32" s="1797"/>
      <c r="AR32" s="1797"/>
      <c r="AS32" s="1797"/>
      <c r="AT32" s="1797"/>
      <c r="AU32" s="1797"/>
      <c r="AV32" s="1797"/>
      <c r="AW32" s="1797"/>
      <c r="AX32" s="1797"/>
      <c r="AY32" s="1797"/>
      <c r="AZ32" s="1797"/>
      <c r="BA32" s="1805"/>
    </row>
    <row r="33" spans="1:53" s="1579" customFormat="1" ht="26.25" customHeight="1" thickBot="1" x14ac:dyDescent="0.3">
      <c r="A33" s="1834">
        <v>1</v>
      </c>
      <c r="B33" s="1802"/>
      <c r="C33" s="1801">
        <v>33</v>
      </c>
      <c r="D33" s="1801"/>
      <c r="E33" s="1801"/>
      <c r="F33" s="1801"/>
      <c r="G33" s="1801">
        <v>6</v>
      </c>
      <c r="H33" s="1801"/>
      <c r="I33" s="1801"/>
      <c r="J33" s="1801" t="s">
        <v>227</v>
      </c>
      <c r="K33" s="1802"/>
      <c r="L33" s="1802"/>
      <c r="M33" s="1802"/>
      <c r="N33" s="1801"/>
      <c r="O33" s="1802"/>
      <c r="P33" s="1802"/>
      <c r="Q33" s="1800"/>
      <c r="R33" s="1801"/>
      <c r="S33" s="1801"/>
      <c r="T33" s="1801">
        <v>13</v>
      </c>
      <c r="U33" s="1802"/>
      <c r="V33" s="1802"/>
      <c r="W33" s="1801">
        <f>C33+G33+N33+Q33+T33</f>
        <v>52</v>
      </c>
      <c r="X33" s="1802"/>
      <c r="Y33" s="1803"/>
      <c r="Z33" s="1487"/>
      <c r="AA33" s="1825" t="s">
        <v>21</v>
      </c>
      <c r="AB33" s="1826"/>
      <c r="AC33" s="1826"/>
      <c r="AD33" s="1826"/>
      <c r="AE33" s="1827"/>
      <c r="AF33" s="1828">
        <v>4</v>
      </c>
      <c r="AG33" s="1829"/>
      <c r="AH33" s="1830"/>
      <c r="AI33" s="1828">
        <v>5</v>
      </c>
      <c r="AJ33" s="1829"/>
      <c r="AK33" s="1831"/>
      <c r="AL33" s="1746"/>
      <c r="AM33" s="1791"/>
      <c r="AN33" s="1792"/>
      <c r="AO33" s="1793"/>
      <c r="AP33" s="1798"/>
      <c r="AQ33" s="1799"/>
      <c r="AR33" s="1799"/>
      <c r="AS33" s="1799"/>
      <c r="AT33" s="1799"/>
      <c r="AU33" s="1799"/>
      <c r="AV33" s="1799"/>
      <c r="AW33" s="1799"/>
      <c r="AX33" s="1799"/>
      <c r="AY33" s="1799"/>
      <c r="AZ33" s="1799"/>
      <c r="BA33" s="1806"/>
    </row>
    <row r="34" spans="1:53" s="1579" customFormat="1" ht="26.25" customHeight="1" x14ac:dyDescent="0.25">
      <c r="A34" s="1866">
        <v>2</v>
      </c>
      <c r="B34" s="1833"/>
      <c r="C34" s="1832">
        <v>14</v>
      </c>
      <c r="D34" s="1833"/>
      <c r="E34" s="1833"/>
      <c r="F34" s="1833"/>
      <c r="G34" s="1832">
        <v>2</v>
      </c>
      <c r="H34" s="1833"/>
      <c r="I34" s="1833"/>
      <c r="J34" s="1832">
        <v>5</v>
      </c>
      <c r="K34" s="1833"/>
      <c r="L34" s="1833"/>
      <c r="M34" s="1833"/>
      <c r="N34" s="1832">
        <v>16</v>
      </c>
      <c r="O34" s="1833"/>
      <c r="P34" s="1833"/>
      <c r="Q34" s="1853">
        <v>1</v>
      </c>
      <c r="R34" s="1832"/>
      <c r="S34" s="1832"/>
      <c r="T34" s="1832">
        <v>1</v>
      </c>
      <c r="U34" s="1833"/>
      <c r="V34" s="1833"/>
      <c r="W34" s="1832">
        <f>C34+G34+J34+N34+Q34+T34</f>
        <v>39</v>
      </c>
      <c r="X34" s="1833"/>
      <c r="Y34" s="1846"/>
      <c r="Z34" s="1487"/>
      <c r="AA34" s="1847" t="s">
        <v>67</v>
      </c>
      <c r="AB34" s="1848"/>
      <c r="AC34" s="1848"/>
      <c r="AD34" s="1848"/>
      <c r="AE34" s="1849"/>
      <c r="AF34" s="1854">
        <v>4</v>
      </c>
      <c r="AG34" s="1855"/>
      <c r="AH34" s="1885"/>
      <c r="AI34" s="1854">
        <v>16</v>
      </c>
      <c r="AJ34" s="1855"/>
      <c r="AK34" s="1856"/>
      <c r="AL34" s="1747"/>
      <c r="AM34" s="1861" t="s">
        <v>22</v>
      </c>
      <c r="AN34" s="1862"/>
      <c r="AO34" s="1863"/>
      <c r="AP34" s="1800" t="s">
        <v>278</v>
      </c>
      <c r="AQ34" s="1800"/>
      <c r="AR34" s="1800"/>
      <c r="AS34" s="1800"/>
      <c r="AT34" s="1800"/>
      <c r="AU34" s="1800"/>
      <c r="AV34" s="1800"/>
      <c r="AW34" s="1800"/>
      <c r="AX34" s="1835">
        <v>4</v>
      </c>
      <c r="AY34" s="1836"/>
      <c r="AZ34" s="1836"/>
      <c r="BA34" s="1837"/>
    </row>
    <row r="35" spans="1:53" s="1579" customFormat="1" ht="31.5" customHeight="1" thickBot="1" x14ac:dyDescent="0.3">
      <c r="A35" s="1839" t="s">
        <v>20</v>
      </c>
      <c r="B35" s="1840"/>
      <c r="C35" s="1841">
        <f>C33+C34</f>
        <v>47</v>
      </c>
      <c r="D35" s="1840"/>
      <c r="E35" s="1840"/>
      <c r="F35" s="1840"/>
      <c r="G35" s="1841">
        <f>G33+G34</f>
        <v>8</v>
      </c>
      <c r="H35" s="1840"/>
      <c r="I35" s="1840"/>
      <c r="J35" s="1841" t="s">
        <v>419</v>
      </c>
      <c r="K35" s="1840"/>
      <c r="L35" s="1840"/>
      <c r="M35" s="1840"/>
      <c r="N35" s="1841">
        <f>N33+N34</f>
        <v>16</v>
      </c>
      <c r="O35" s="1840"/>
      <c r="P35" s="1840"/>
      <c r="Q35" s="1842">
        <f>Q33+Q34</f>
        <v>1</v>
      </c>
      <c r="R35" s="1841"/>
      <c r="S35" s="1841"/>
      <c r="T35" s="1843">
        <f>T33+T34</f>
        <v>14</v>
      </c>
      <c r="U35" s="1844"/>
      <c r="V35" s="1845"/>
      <c r="W35" s="1843">
        <f>W33+W34</f>
        <v>91</v>
      </c>
      <c r="X35" s="1844"/>
      <c r="Y35" s="1860"/>
      <c r="Z35" s="1487"/>
      <c r="AA35" s="1850"/>
      <c r="AB35" s="1851"/>
      <c r="AC35" s="1851"/>
      <c r="AD35" s="1851"/>
      <c r="AE35" s="1852"/>
      <c r="AF35" s="1857"/>
      <c r="AG35" s="1858"/>
      <c r="AH35" s="1865"/>
      <c r="AI35" s="1857"/>
      <c r="AJ35" s="1858"/>
      <c r="AK35" s="1859"/>
      <c r="AL35" s="1748"/>
      <c r="AM35" s="1864"/>
      <c r="AN35" s="1858"/>
      <c r="AO35" s="1865"/>
      <c r="AP35" s="1840"/>
      <c r="AQ35" s="1840"/>
      <c r="AR35" s="1840"/>
      <c r="AS35" s="1840"/>
      <c r="AT35" s="1840"/>
      <c r="AU35" s="1840"/>
      <c r="AV35" s="1840"/>
      <c r="AW35" s="1840"/>
      <c r="AX35" s="1779"/>
      <c r="AY35" s="1780"/>
      <c r="AZ35" s="1780"/>
      <c r="BA35" s="1838"/>
    </row>
    <row r="36" spans="1:53" ht="21" customHeight="1" x14ac:dyDescent="0.25">
      <c r="A36" s="1489" t="s">
        <v>429</v>
      </c>
      <c r="B36" s="1489"/>
      <c r="C36" s="1489"/>
      <c r="D36" s="1489"/>
      <c r="E36" s="1489"/>
      <c r="F36" s="1489"/>
      <c r="G36" s="1489"/>
      <c r="H36" s="1489"/>
      <c r="I36" s="1489"/>
      <c r="J36" s="1489"/>
      <c r="K36" s="1489"/>
      <c r="L36" s="1489"/>
    </row>
  </sheetData>
  <mergeCells count="92">
    <mergeCell ref="A18:A19"/>
    <mergeCell ref="P11:AN11"/>
    <mergeCell ref="P13:AN13"/>
    <mergeCell ref="A23:BA23"/>
    <mergeCell ref="AS18:AW18"/>
    <mergeCell ref="AX18:BA18"/>
    <mergeCell ref="B18:E18"/>
    <mergeCell ref="AB18:AE18"/>
    <mergeCell ref="F18:I18"/>
    <mergeCell ref="J18:M18"/>
    <mergeCell ref="N18:R18"/>
    <mergeCell ref="S18:W18"/>
    <mergeCell ref="AP34:AW35"/>
    <mergeCell ref="P10:AN10"/>
    <mergeCell ref="P14:AN14"/>
    <mergeCell ref="A27:BA29"/>
    <mergeCell ref="A26:Y26"/>
    <mergeCell ref="AA26:AK26"/>
    <mergeCell ref="AM26:BA26"/>
    <mergeCell ref="AF18:AI18"/>
    <mergeCell ref="AJ18:AN18"/>
    <mergeCell ref="AO18:AR18"/>
    <mergeCell ref="X18:AA18"/>
    <mergeCell ref="AO21:BA21"/>
    <mergeCell ref="AO12:BA12"/>
    <mergeCell ref="P12:AN12"/>
    <mergeCell ref="A16:BA16"/>
    <mergeCell ref="AF34:AH35"/>
    <mergeCell ref="AX34:BA35"/>
    <mergeCell ref="A35:B35"/>
    <mergeCell ref="C35:F35"/>
    <mergeCell ref="G35:I35"/>
    <mergeCell ref="J35:M35"/>
    <mergeCell ref="N35:P35"/>
    <mergeCell ref="Q35:S35"/>
    <mergeCell ref="T35:V35"/>
    <mergeCell ref="W34:Y34"/>
    <mergeCell ref="AA34:AE35"/>
    <mergeCell ref="Q34:S34"/>
    <mergeCell ref="T34:V34"/>
    <mergeCell ref="AI34:AK35"/>
    <mergeCell ref="W35:Y35"/>
    <mergeCell ref="AM34:AO35"/>
    <mergeCell ref="A34:B34"/>
    <mergeCell ref="C34:F34"/>
    <mergeCell ref="G34:I34"/>
    <mergeCell ref="J34:M34"/>
    <mergeCell ref="N34:P34"/>
    <mergeCell ref="A33:B33"/>
    <mergeCell ref="C33:F33"/>
    <mergeCell ref="G33:I33"/>
    <mergeCell ref="J33:M33"/>
    <mergeCell ref="N33:P33"/>
    <mergeCell ref="AX30:BA33"/>
    <mergeCell ref="AA32:AE32"/>
    <mergeCell ref="AF32:AH32"/>
    <mergeCell ref="AI32:AK32"/>
    <mergeCell ref="AA30:AE31"/>
    <mergeCell ref="AF30:AH31"/>
    <mergeCell ref="AI30:AK31"/>
    <mergeCell ref="AA33:AE33"/>
    <mergeCell ref="AF33:AH33"/>
    <mergeCell ref="AI33:AK33"/>
    <mergeCell ref="Q30:S32"/>
    <mergeCell ref="T30:V32"/>
    <mergeCell ref="W30:Y32"/>
    <mergeCell ref="AM30:AO33"/>
    <mergeCell ref="AP30:AW33"/>
    <mergeCell ref="Q33:S33"/>
    <mergeCell ref="T33:V33"/>
    <mergeCell ref="W33:Y33"/>
    <mergeCell ref="A30:B32"/>
    <mergeCell ref="C30:F32"/>
    <mergeCell ref="G30:I32"/>
    <mergeCell ref="J30:M32"/>
    <mergeCell ref="N30:P32"/>
    <mergeCell ref="A7:O7"/>
    <mergeCell ref="P7:AM7"/>
    <mergeCell ref="AO4:BA7"/>
    <mergeCell ref="AO8:BA8"/>
    <mergeCell ref="AO9:BA9"/>
    <mergeCell ref="P8:AN8"/>
    <mergeCell ref="A4:O4"/>
    <mergeCell ref="A5:O5"/>
    <mergeCell ref="A8:O8"/>
    <mergeCell ref="P9:AN9"/>
    <mergeCell ref="A1:O1"/>
    <mergeCell ref="P1:AN1"/>
    <mergeCell ref="AO1:BA3"/>
    <mergeCell ref="A2:O2"/>
    <mergeCell ref="A3:O3"/>
    <mergeCell ref="P3:AN3"/>
  </mergeCells>
  <phoneticPr fontId="6" type="noConversion"/>
  <pageMargins left="0.55118110236220474" right="0.35433070866141736" top="0.98425196850393704" bottom="0.98425196850393704" header="0.51181102362204722" footer="0.51181102362204722"/>
  <pageSetup paperSize="9" scale="47" orientation="landscape" r:id="rId1"/>
  <headerFooter alignWithMargins="0"/>
  <rowBreaks count="1" manualBreakCount="1">
    <brk id="17" max="52" man="1"/>
  </rowBreaks>
  <colBreaks count="2" manualBreakCount="2">
    <brk id="1" max="38" man="1"/>
    <brk id="3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13"/>
  <sheetViews>
    <sheetView view="pageBreakPreview" topLeftCell="A7" zoomScale="80" zoomScaleNormal="77" zoomScaleSheetLayoutView="80" workbookViewId="0">
      <selection activeCell="G37" sqref="G37"/>
    </sheetView>
  </sheetViews>
  <sheetFormatPr defaultRowHeight="12.75" x14ac:dyDescent="0.2"/>
  <cols>
    <col min="1" max="1" width="11.5703125" customWidth="1"/>
    <col min="2" max="2" width="58" customWidth="1"/>
    <col min="3" max="3" width="6.7109375" customWidth="1"/>
    <col min="4" max="4" width="7.28515625" customWidth="1"/>
    <col min="5" max="5" width="7.7109375" customWidth="1"/>
    <col min="6" max="6" width="6.7109375" customWidth="1"/>
    <col min="7" max="7" width="7.7109375" customWidth="1"/>
    <col min="8" max="13" width="9.140625" customWidth="1"/>
    <col min="16" max="16" width="10.7109375" customWidth="1"/>
    <col min="17" max="17" width="10.28515625" customWidth="1"/>
  </cols>
  <sheetData>
    <row r="1" spans="1:21" ht="21" thickBot="1" x14ac:dyDescent="0.25">
      <c r="A1" s="1964" t="s">
        <v>296</v>
      </c>
      <c r="B1" s="1965"/>
      <c r="C1" s="1965"/>
      <c r="D1" s="1965"/>
      <c r="E1" s="1965"/>
      <c r="F1" s="1965"/>
      <c r="G1" s="1965"/>
      <c r="H1" s="1965"/>
      <c r="I1" s="1965"/>
      <c r="J1" s="1965"/>
      <c r="K1" s="1965"/>
      <c r="L1" s="1965"/>
      <c r="M1" s="1965"/>
      <c r="N1" s="1965"/>
      <c r="O1" s="1965"/>
      <c r="P1" s="1965"/>
      <c r="Q1" s="1966"/>
      <c r="R1" s="19"/>
      <c r="S1" s="19"/>
      <c r="T1" s="19"/>
    </row>
    <row r="2" spans="1:21" ht="36" customHeight="1" thickBot="1" x14ac:dyDescent="0.25">
      <c r="A2" s="1989" t="s">
        <v>33</v>
      </c>
      <c r="B2" s="2000" t="s">
        <v>34</v>
      </c>
      <c r="C2" s="2009" t="s">
        <v>35</v>
      </c>
      <c r="D2" s="2010"/>
      <c r="E2" s="2011"/>
      <c r="F2" s="2012"/>
      <c r="G2" s="1986" t="s">
        <v>280</v>
      </c>
      <c r="H2" s="1970" t="s">
        <v>36</v>
      </c>
      <c r="I2" s="1971"/>
      <c r="J2" s="1971"/>
      <c r="K2" s="1971"/>
      <c r="L2" s="1971"/>
      <c r="M2" s="1972"/>
      <c r="N2" s="2007" t="s">
        <v>37</v>
      </c>
      <c r="O2" s="2007"/>
      <c r="P2" s="2007"/>
      <c r="Q2" s="2008"/>
      <c r="R2" s="19"/>
      <c r="S2" s="19"/>
      <c r="T2" s="19"/>
    </row>
    <row r="3" spans="1:21" ht="15.75" x14ac:dyDescent="0.2">
      <c r="A3" s="1990"/>
      <c r="B3" s="2001"/>
      <c r="C3" s="2013"/>
      <c r="D3" s="2014"/>
      <c r="E3" s="1833"/>
      <c r="F3" s="1846"/>
      <c r="G3" s="1987"/>
      <c r="H3" s="1992" t="s">
        <v>38</v>
      </c>
      <c r="I3" s="1995" t="s">
        <v>39</v>
      </c>
      <c r="J3" s="1995"/>
      <c r="K3" s="1995"/>
      <c r="L3" s="1995"/>
      <c r="M3" s="1967" t="s">
        <v>40</v>
      </c>
      <c r="N3" s="2044" t="s">
        <v>41</v>
      </c>
      <c r="O3" s="2007"/>
      <c r="P3" s="2045"/>
      <c r="Q3" s="2036" t="s">
        <v>78</v>
      </c>
      <c r="R3" s="19"/>
      <c r="S3" s="19"/>
      <c r="T3" s="19"/>
    </row>
    <row r="4" spans="1:21" ht="15.75" x14ac:dyDescent="0.2">
      <c r="A4" s="1990"/>
      <c r="B4" s="2001"/>
      <c r="C4" s="2013"/>
      <c r="D4" s="2014"/>
      <c r="E4" s="1833"/>
      <c r="F4" s="1846"/>
      <c r="G4" s="1987"/>
      <c r="H4" s="1993"/>
      <c r="I4" s="1984" t="s">
        <v>42</v>
      </c>
      <c r="J4" s="1998" t="s">
        <v>43</v>
      </c>
      <c r="K4" s="1999"/>
      <c r="L4" s="1999"/>
      <c r="M4" s="1968"/>
      <c r="N4" s="2046"/>
      <c r="O4" s="2039"/>
      <c r="P4" s="2040"/>
      <c r="Q4" s="2037"/>
      <c r="R4" s="19"/>
      <c r="S4" s="19"/>
      <c r="T4" s="19"/>
    </row>
    <row r="5" spans="1:21" ht="15.75" x14ac:dyDescent="0.2">
      <c r="A5" s="1990"/>
      <c r="B5" s="2001"/>
      <c r="C5" s="2003" t="s">
        <v>228</v>
      </c>
      <c r="D5" s="2005" t="s">
        <v>229</v>
      </c>
      <c r="E5" s="1832" t="s">
        <v>44</v>
      </c>
      <c r="F5" s="1983"/>
      <c r="G5" s="1987"/>
      <c r="H5" s="1993"/>
      <c r="I5" s="1996"/>
      <c r="J5" s="1984" t="s">
        <v>45</v>
      </c>
      <c r="K5" s="1984" t="s">
        <v>46</v>
      </c>
      <c r="L5" s="1984" t="s">
        <v>47</v>
      </c>
      <c r="M5" s="1968"/>
      <c r="N5" s="2047"/>
      <c r="O5" s="2048"/>
      <c r="P5" s="2049"/>
      <c r="Q5" s="2038"/>
      <c r="R5" s="19"/>
      <c r="S5" s="19"/>
      <c r="T5" s="19"/>
    </row>
    <row r="6" spans="1:21" ht="16.5" thickBot="1" x14ac:dyDescent="0.25">
      <c r="A6" s="1990"/>
      <c r="B6" s="2001"/>
      <c r="C6" s="2003"/>
      <c r="D6" s="2005"/>
      <c r="E6" s="1832"/>
      <c r="F6" s="1983"/>
      <c r="G6" s="1987"/>
      <c r="H6" s="1993"/>
      <c r="I6" s="1996"/>
      <c r="J6" s="1984"/>
      <c r="K6" s="1984"/>
      <c r="L6" s="1984"/>
      <c r="M6" s="1968"/>
      <c r="N6" s="434">
        <v>1</v>
      </c>
      <c r="O6" s="435">
        <v>2</v>
      </c>
      <c r="P6" s="436">
        <v>3</v>
      </c>
      <c r="Q6" s="437">
        <v>4</v>
      </c>
      <c r="R6" s="19"/>
      <c r="S6" s="19"/>
      <c r="T6" s="19"/>
    </row>
    <row r="7" spans="1:21" ht="18" customHeight="1" thickBot="1" x14ac:dyDescent="0.25">
      <c r="A7" s="1990"/>
      <c r="B7" s="2001"/>
      <c r="C7" s="2003"/>
      <c r="D7" s="2005"/>
      <c r="E7" s="1973" t="s">
        <v>48</v>
      </c>
      <c r="F7" s="1975" t="s">
        <v>49</v>
      </c>
      <c r="G7" s="1987"/>
      <c r="H7" s="1993"/>
      <c r="I7" s="1996"/>
      <c r="J7" s="1984"/>
      <c r="K7" s="1984"/>
      <c r="L7" s="1984"/>
      <c r="M7" s="1968"/>
      <c r="N7" s="2039" t="s">
        <v>50</v>
      </c>
      <c r="O7" s="2039"/>
      <c r="P7" s="2039"/>
      <c r="Q7" s="2040"/>
      <c r="R7" s="19"/>
      <c r="S7" s="19"/>
      <c r="T7" s="19"/>
    </row>
    <row r="8" spans="1:21" ht="46.5" customHeight="1" thickBot="1" x14ac:dyDescent="0.25">
      <c r="A8" s="1991"/>
      <c r="B8" s="2002"/>
      <c r="C8" s="2004"/>
      <c r="D8" s="2006"/>
      <c r="E8" s="1974"/>
      <c r="F8" s="1976"/>
      <c r="G8" s="1988"/>
      <c r="H8" s="1994"/>
      <c r="I8" s="1997"/>
      <c r="J8" s="1985"/>
      <c r="K8" s="1985"/>
      <c r="L8" s="1985"/>
      <c r="M8" s="1969"/>
      <c r="N8" s="438">
        <v>15</v>
      </c>
      <c r="O8" s="439">
        <v>9</v>
      </c>
      <c r="P8" s="440">
        <v>9</v>
      </c>
      <c r="Q8" s="441">
        <v>18</v>
      </c>
      <c r="R8" s="19"/>
      <c r="S8" s="19"/>
      <c r="T8" s="19"/>
    </row>
    <row r="9" spans="1:21" ht="19.5" customHeight="1" thickBot="1" x14ac:dyDescent="0.25">
      <c r="A9" s="442">
        <v>1</v>
      </c>
      <c r="B9" s="443">
        <v>2</v>
      </c>
      <c r="C9" s="444">
        <v>3</v>
      </c>
      <c r="D9" s="445">
        <v>4</v>
      </c>
      <c r="E9" s="445">
        <v>5</v>
      </c>
      <c r="F9" s="318">
        <v>6</v>
      </c>
      <c r="G9" s="446">
        <v>7</v>
      </c>
      <c r="H9" s="444">
        <v>8</v>
      </c>
      <c r="I9" s="445">
        <v>9</v>
      </c>
      <c r="J9" s="445">
        <v>10</v>
      </c>
      <c r="K9" s="445">
        <v>11</v>
      </c>
      <c r="L9" s="445">
        <v>12</v>
      </c>
      <c r="M9" s="318">
        <v>13</v>
      </c>
      <c r="N9" s="444">
        <v>14</v>
      </c>
      <c r="O9" s="445">
        <v>15</v>
      </c>
      <c r="P9" s="318">
        <v>16</v>
      </c>
      <c r="Q9" s="324">
        <v>17</v>
      </c>
      <c r="R9" s="19"/>
      <c r="S9" s="19"/>
      <c r="T9" s="19"/>
    </row>
    <row r="10" spans="1:21" ht="19.5" thickBot="1" x14ac:dyDescent="0.25">
      <c r="A10" s="1944" t="s">
        <v>230</v>
      </c>
      <c r="B10" s="1945"/>
      <c r="C10" s="1945"/>
      <c r="D10" s="1945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5"/>
      <c r="Q10" s="1947"/>
      <c r="R10" s="20"/>
      <c r="S10" s="20"/>
      <c r="T10" s="20"/>
      <c r="U10" s="24"/>
    </row>
    <row r="11" spans="1:21" ht="19.5" thickBot="1" x14ac:dyDescent="0.25">
      <c r="A11" s="1927" t="s">
        <v>279</v>
      </c>
      <c r="B11" s="1954"/>
      <c r="C11" s="1954"/>
      <c r="D11" s="1954"/>
      <c r="E11" s="1954"/>
      <c r="F11" s="1954"/>
      <c r="G11" s="1954"/>
      <c r="H11" s="1954"/>
      <c r="I11" s="1954"/>
      <c r="J11" s="1954"/>
      <c r="K11" s="1954"/>
      <c r="L11" s="1954"/>
      <c r="M11" s="1954"/>
      <c r="N11" s="1954"/>
      <c r="O11" s="1954"/>
      <c r="P11" s="1954"/>
      <c r="Q11" s="1955"/>
      <c r="R11" s="20"/>
      <c r="S11" s="20"/>
      <c r="T11" s="20"/>
      <c r="U11" s="24"/>
    </row>
    <row r="12" spans="1:21" ht="19.5" thickBot="1" x14ac:dyDescent="0.25">
      <c r="A12" s="2050" t="s">
        <v>57</v>
      </c>
      <c r="B12" s="2051"/>
      <c r="C12" s="2051"/>
      <c r="D12" s="2051"/>
      <c r="E12" s="2051"/>
      <c r="F12" s="2051"/>
      <c r="G12" s="2051"/>
      <c r="H12" s="2051"/>
      <c r="I12" s="2051"/>
      <c r="J12" s="2051"/>
      <c r="K12" s="2051"/>
      <c r="L12" s="2051"/>
      <c r="M12" s="2051"/>
      <c r="N12" s="2051"/>
      <c r="O12" s="2051"/>
      <c r="P12" s="2051"/>
      <c r="Q12" s="2052"/>
      <c r="R12" s="20"/>
      <c r="S12" s="20"/>
      <c r="T12" s="20"/>
      <c r="U12" s="24"/>
    </row>
    <row r="13" spans="1:21" ht="18.75" x14ac:dyDescent="0.2">
      <c r="A13" s="447" t="s">
        <v>79</v>
      </c>
      <c r="B13" s="448" t="s">
        <v>58</v>
      </c>
      <c r="C13" s="259"/>
      <c r="D13" s="449"/>
      <c r="E13" s="449"/>
      <c r="F13" s="432"/>
      <c r="G13" s="450">
        <f>G14+G15+G16</f>
        <v>6</v>
      </c>
      <c r="H13" s="451">
        <f>H14+H15+H16</f>
        <v>180</v>
      </c>
      <c r="I13" s="452">
        <f>I14+I15+I16</f>
        <v>70</v>
      </c>
      <c r="J13" s="452"/>
      <c r="K13" s="452"/>
      <c r="L13" s="452">
        <f>L14+L15+L16</f>
        <v>70</v>
      </c>
      <c r="M13" s="452">
        <f>M14+M15+M16</f>
        <v>110</v>
      </c>
      <c r="N13" s="10"/>
      <c r="O13" s="453"/>
      <c r="P13" s="454"/>
      <c r="Q13" s="455"/>
      <c r="R13" s="20"/>
      <c r="S13" s="20"/>
      <c r="T13" s="20"/>
      <c r="U13" s="24"/>
    </row>
    <row r="14" spans="1:21" ht="18.75" x14ac:dyDescent="0.2">
      <c r="A14" s="456" t="s">
        <v>80</v>
      </c>
      <c r="B14" s="457" t="s">
        <v>58</v>
      </c>
      <c r="C14" s="5"/>
      <c r="D14" s="458">
        <v>1</v>
      </c>
      <c r="E14" s="459"/>
      <c r="F14" s="433"/>
      <c r="G14" s="460">
        <v>3</v>
      </c>
      <c r="H14" s="461">
        <f>G14*30</f>
        <v>90</v>
      </c>
      <c r="I14" s="2">
        <f>J14+K14+L14</f>
        <v>30</v>
      </c>
      <c r="J14" s="462"/>
      <c r="K14" s="462"/>
      <c r="L14" s="462">
        <v>30</v>
      </c>
      <c r="M14" s="7">
        <f>H14-I14</f>
        <v>60</v>
      </c>
      <c r="N14" s="12">
        <v>2</v>
      </c>
      <c r="O14" s="458"/>
      <c r="P14" s="7"/>
      <c r="Q14" s="463"/>
      <c r="R14" s="20"/>
      <c r="S14" s="20"/>
      <c r="T14" s="20"/>
      <c r="U14" s="24"/>
    </row>
    <row r="15" spans="1:21" ht="18.75" x14ac:dyDescent="0.2">
      <c r="A15" s="456" t="s">
        <v>81</v>
      </c>
      <c r="B15" s="457" t="s">
        <v>58</v>
      </c>
      <c r="C15" s="5"/>
      <c r="D15" s="459"/>
      <c r="E15" s="459"/>
      <c r="F15" s="433"/>
      <c r="G15" s="464">
        <v>1.5</v>
      </c>
      <c r="H15" s="461">
        <f>G15*30</f>
        <v>45</v>
      </c>
      <c r="I15" s="2">
        <f>J15+K15+L15</f>
        <v>20</v>
      </c>
      <c r="J15" s="465"/>
      <c r="K15" s="465"/>
      <c r="L15" s="465">
        <v>20</v>
      </c>
      <c r="M15" s="7">
        <f>H15-I15</f>
        <v>25</v>
      </c>
      <c r="N15" s="12"/>
      <c r="O15" s="458">
        <v>2</v>
      </c>
      <c r="P15" s="7"/>
      <c r="Q15" s="463"/>
      <c r="R15" s="20"/>
      <c r="S15" s="20"/>
      <c r="T15" s="20"/>
      <c r="U15" s="24"/>
    </row>
    <row r="16" spans="1:21" ht="19.5" thickBot="1" x14ac:dyDescent="0.25">
      <c r="A16" s="466" t="s">
        <v>82</v>
      </c>
      <c r="B16" s="467" t="s">
        <v>58</v>
      </c>
      <c r="C16" s="468">
        <v>3</v>
      </c>
      <c r="D16" s="469"/>
      <c r="E16" s="469"/>
      <c r="F16" s="470"/>
      <c r="G16" s="471">
        <v>1.5</v>
      </c>
      <c r="H16" s="472">
        <f>G16*30</f>
        <v>45</v>
      </c>
      <c r="I16" s="2">
        <f>J16+K16+L16</f>
        <v>20</v>
      </c>
      <c r="J16" s="473"/>
      <c r="K16" s="473"/>
      <c r="L16" s="473">
        <v>20</v>
      </c>
      <c r="M16" s="474">
        <f>H16-I16</f>
        <v>25</v>
      </c>
      <c r="N16" s="475"/>
      <c r="O16" s="476"/>
      <c r="P16" s="474">
        <v>2</v>
      </c>
      <c r="Q16" s="477"/>
      <c r="R16" s="20"/>
      <c r="S16" s="20"/>
      <c r="T16" s="20"/>
      <c r="U16" s="24"/>
    </row>
    <row r="17" spans="1:21" ht="19.5" thickBot="1" x14ac:dyDescent="0.25">
      <c r="A17" s="1904" t="s">
        <v>231</v>
      </c>
      <c r="B17" s="1905"/>
      <c r="C17" s="478"/>
      <c r="D17" s="479"/>
      <c r="E17" s="479"/>
      <c r="F17" s="480"/>
      <c r="G17" s="481">
        <f t="shared" ref="G17:M17" si="0">G13</f>
        <v>6</v>
      </c>
      <c r="H17" s="482">
        <f t="shared" si="0"/>
        <v>180</v>
      </c>
      <c r="I17" s="483">
        <f t="shared" si="0"/>
        <v>70</v>
      </c>
      <c r="J17" s="483"/>
      <c r="K17" s="483"/>
      <c r="L17" s="483">
        <f t="shared" si="0"/>
        <v>70</v>
      </c>
      <c r="M17" s="484">
        <f t="shared" si="0"/>
        <v>110</v>
      </c>
      <c r="N17" s="485">
        <f>SUM(N13:N16)</f>
        <v>2</v>
      </c>
      <c r="O17" s="486">
        <f>SUM(O13:O16)</f>
        <v>2</v>
      </c>
      <c r="P17" s="487">
        <f>SUM(P13:P16)</f>
        <v>2</v>
      </c>
      <c r="Q17" s="488"/>
      <c r="R17" s="20"/>
      <c r="S17" s="427"/>
      <c r="T17" s="20"/>
      <c r="U17" s="24"/>
    </row>
    <row r="18" spans="1:21" ht="19.5" thickBot="1" x14ac:dyDescent="0.3">
      <c r="A18" s="1980" t="s">
        <v>59</v>
      </c>
      <c r="B18" s="1981"/>
      <c r="C18" s="1981"/>
      <c r="D18" s="1981"/>
      <c r="E18" s="1981"/>
      <c r="F18" s="1981"/>
      <c r="G18" s="1981"/>
      <c r="H18" s="1981"/>
      <c r="I18" s="1981"/>
      <c r="J18" s="1981"/>
      <c r="K18" s="1981"/>
      <c r="L18" s="1981"/>
      <c r="M18" s="1981"/>
      <c r="N18" s="1981"/>
      <c r="O18" s="1981"/>
      <c r="P18" s="1981"/>
      <c r="Q18" s="1982"/>
      <c r="R18" s="20"/>
      <c r="S18" s="427"/>
      <c r="T18" s="20"/>
      <c r="U18" s="24"/>
    </row>
    <row r="19" spans="1:21" ht="18.75" x14ac:dyDescent="0.25">
      <c r="A19" s="447" t="s">
        <v>118</v>
      </c>
      <c r="B19" s="489" t="s">
        <v>114</v>
      </c>
      <c r="C19" s="490"/>
      <c r="D19" s="3">
        <v>1</v>
      </c>
      <c r="E19" s="491"/>
      <c r="F19" s="492"/>
      <c r="G19" s="450">
        <v>2</v>
      </c>
      <c r="H19" s="493">
        <f>G19*30</f>
        <v>60</v>
      </c>
      <c r="I19" s="494">
        <f>J19+K19+L19</f>
        <v>20</v>
      </c>
      <c r="J19" s="494">
        <v>14</v>
      </c>
      <c r="K19" s="494"/>
      <c r="L19" s="495">
        <v>6</v>
      </c>
      <c r="M19" s="496">
        <f>H19-I19</f>
        <v>40</v>
      </c>
      <c r="N19" s="259">
        <v>1.5</v>
      </c>
      <c r="O19" s="3"/>
      <c r="P19" s="497"/>
      <c r="Q19" s="498"/>
      <c r="R19" s="20"/>
      <c r="S19" s="20"/>
      <c r="T19" s="20"/>
      <c r="U19" s="24"/>
    </row>
    <row r="20" spans="1:21" ht="18.75" x14ac:dyDescent="0.2">
      <c r="A20" s="456" t="s">
        <v>117</v>
      </c>
      <c r="B20" s="457" t="s">
        <v>60</v>
      </c>
      <c r="C20" s="5"/>
      <c r="D20" s="4">
        <v>2</v>
      </c>
      <c r="E20" s="4"/>
      <c r="F20" s="11"/>
      <c r="G20" s="499">
        <v>2</v>
      </c>
      <c r="H20" s="500">
        <f>G20*30</f>
        <v>60</v>
      </c>
      <c r="I20" s="501">
        <f>J20+K20+L20</f>
        <v>20</v>
      </c>
      <c r="J20" s="501">
        <v>14</v>
      </c>
      <c r="K20" s="501"/>
      <c r="L20" s="502">
        <v>6</v>
      </c>
      <c r="M20" s="503">
        <f>H20-I20</f>
        <v>40</v>
      </c>
      <c r="N20" s="5"/>
      <c r="O20" s="4">
        <v>2</v>
      </c>
      <c r="P20" s="6"/>
      <c r="Q20" s="54"/>
      <c r="R20" s="20"/>
      <c r="S20" s="20"/>
      <c r="T20" s="20"/>
      <c r="U20" s="24"/>
    </row>
    <row r="21" spans="1:21" ht="19.5" customHeight="1" thickBot="1" x14ac:dyDescent="0.25">
      <c r="A21" s="466" t="s">
        <v>119</v>
      </c>
      <c r="B21" s="467" t="s">
        <v>61</v>
      </c>
      <c r="C21" s="468"/>
      <c r="D21" s="195">
        <v>3</v>
      </c>
      <c r="E21" s="195"/>
      <c r="F21" s="504"/>
      <c r="G21" s="505">
        <v>2</v>
      </c>
      <c r="H21" s="506">
        <f>G21*30</f>
        <v>60</v>
      </c>
      <c r="I21" s="507">
        <f>J21+K21+L21</f>
        <v>20</v>
      </c>
      <c r="J21" s="197">
        <v>20</v>
      </c>
      <c r="K21" s="197"/>
      <c r="L21" s="197"/>
      <c r="M21" s="198">
        <f>H21-I21</f>
        <v>40</v>
      </c>
      <c r="N21" s="508"/>
      <c r="O21" s="9"/>
      <c r="P21" s="32">
        <v>2</v>
      </c>
      <c r="Q21" s="509"/>
      <c r="R21" s="20"/>
      <c r="S21" s="20"/>
      <c r="T21" s="20"/>
      <c r="U21" s="24"/>
    </row>
    <row r="22" spans="1:21" ht="19.5" thickBot="1" x14ac:dyDescent="0.25">
      <c r="A22" s="1904" t="s">
        <v>232</v>
      </c>
      <c r="B22" s="1905"/>
      <c r="C22" s="510"/>
      <c r="D22" s="511"/>
      <c r="E22" s="511"/>
      <c r="F22" s="512"/>
      <c r="G22" s="513">
        <f>G19+G20+G21</f>
        <v>6</v>
      </c>
      <c r="H22" s="514">
        <f>H19+H20+H21</f>
        <v>180</v>
      </c>
      <c r="I22" s="515">
        <f>I19+I20+I21</f>
        <v>60</v>
      </c>
      <c r="J22" s="515">
        <f>J19+J20+J21</f>
        <v>48</v>
      </c>
      <c r="K22" s="515"/>
      <c r="L22" s="515">
        <f>L19+L20+L21</f>
        <v>12</v>
      </c>
      <c r="M22" s="515">
        <f>M19+M20+M21</f>
        <v>120</v>
      </c>
      <c r="N22" s="514">
        <f>SUM(N19:N21)</f>
        <v>1.5</v>
      </c>
      <c r="O22" s="515">
        <f>SUM(O19:O21)</f>
        <v>2</v>
      </c>
      <c r="P22" s="516">
        <f>SUM(P19:P21)</f>
        <v>2</v>
      </c>
      <c r="Q22" s="517"/>
      <c r="R22" s="20"/>
      <c r="S22" s="20"/>
      <c r="T22" s="20"/>
      <c r="U22" s="24"/>
    </row>
    <row r="23" spans="1:21" ht="19.5" thickBot="1" x14ac:dyDescent="0.25">
      <c r="A23" s="518" t="s">
        <v>120</v>
      </c>
      <c r="B23" s="519" t="s">
        <v>62</v>
      </c>
      <c r="C23" s="478"/>
      <c r="D23" s="479" t="s">
        <v>281</v>
      </c>
      <c r="E23" s="479"/>
      <c r="F23" s="480"/>
      <c r="G23" s="520"/>
      <c r="H23" s="478"/>
      <c r="I23" s="521">
        <f>J23+K23+L23</f>
        <v>0</v>
      </c>
      <c r="J23" s="522"/>
      <c r="K23" s="522"/>
      <c r="L23" s="522"/>
      <c r="M23" s="523"/>
      <c r="N23" s="524" t="s">
        <v>63</v>
      </c>
      <c r="O23" s="525" t="s">
        <v>63</v>
      </c>
      <c r="P23" s="526" t="s">
        <v>63</v>
      </c>
      <c r="Q23" s="527"/>
      <c r="R23" s="20"/>
      <c r="S23" s="20"/>
      <c r="T23" s="20"/>
      <c r="U23" s="24"/>
    </row>
    <row r="24" spans="1:21" ht="19.5" thickBot="1" x14ac:dyDescent="0.25">
      <c r="A24" s="1934" t="s">
        <v>276</v>
      </c>
      <c r="B24" s="1935"/>
      <c r="C24" s="1935"/>
      <c r="D24" s="1935"/>
      <c r="E24" s="1935"/>
      <c r="F24" s="1935"/>
      <c r="G24" s="1935"/>
      <c r="H24" s="1935"/>
      <c r="I24" s="1935"/>
      <c r="J24" s="1935"/>
      <c r="K24" s="1935"/>
      <c r="L24" s="1935"/>
      <c r="M24" s="1935"/>
      <c r="N24" s="1935"/>
      <c r="O24" s="1935"/>
      <c r="P24" s="1935"/>
      <c r="Q24" s="1936"/>
      <c r="R24" s="20"/>
      <c r="S24" s="20"/>
      <c r="T24" s="20"/>
      <c r="U24" s="24"/>
    </row>
    <row r="25" spans="1:21" ht="19.5" thickBot="1" x14ac:dyDescent="0.25">
      <c r="A25" s="1895" t="s">
        <v>233</v>
      </c>
      <c r="B25" s="1896"/>
      <c r="C25" s="1896"/>
      <c r="D25" s="1896"/>
      <c r="E25" s="1896"/>
      <c r="F25" s="1896"/>
      <c r="G25" s="1896"/>
      <c r="H25" s="1896"/>
      <c r="I25" s="1896"/>
      <c r="J25" s="1896"/>
      <c r="K25" s="1896"/>
      <c r="L25" s="1896"/>
      <c r="M25" s="1896"/>
      <c r="N25" s="1896"/>
      <c r="O25" s="1896"/>
      <c r="P25" s="1896"/>
      <c r="Q25" s="1897"/>
      <c r="R25" s="20"/>
      <c r="S25" s="20"/>
      <c r="T25" s="20"/>
    </row>
    <row r="26" spans="1:21" ht="17.25" customHeight="1" x14ac:dyDescent="0.25">
      <c r="A26" s="528" t="s">
        <v>75</v>
      </c>
      <c r="B26" s="529" t="s">
        <v>51</v>
      </c>
      <c r="C26" s="5"/>
      <c r="D26" s="458">
        <v>2</v>
      </c>
      <c r="E26" s="459"/>
      <c r="F26" s="433"/>
      <c r="G26" s="429">
        <v>1</v>
      </c>
      <c r="H26" s="540">
        <f>G26*30</f>
        <v>30</v>
      </c>
      <c r="I26" s="541">
        <f>J26+K26+L26</f>
        <v>15</v>
      </c>
      <c r="J26" s="541">
        <v>10</v>
      </c>
      <c r="K26" s="541"/>
      <c r="L26" s="541">
        <v>5</v>
      </c>
      <c r="M26" s="542">
        <f>H26-I26</f>
        <v>15</v>
      </c>
      <c r="N26" s="543"/>
      <c r="O26" s="544">
        <v>1.5</v>
      </c>
      <c r="P26" s="6"/>
      <c r="Q26" s="545"/>
      <c r="R26" s="20"/>
      <c r="S26" s="20"/>
      <c r="T26" s="20"/>
    </row>
    <row r="27" spans="1:21" ht="18.75" customHeight="1" x14ac:dyDescent="0.2">
      <c r="A27" s="528" t="s">
        <v>52</v>
      </c>
      <c r="B27" s="530" t="s">
        <v>54</v>
      </c>
      <c r="C27" s="531"/>
      <c r="D27" s="502"/>
      <c r="E27" s="502"/>
      <c r="F27" s="532"/>
      <c r="G27" s="499">
        <f>G28+G29</f>
        <v>3</v>
      </c>
      <c r="H27" s="546">
        <f>H28+H29</f>
        <v>90</v>
      </c>
      <c r="I27" s="547">
        <f>I28+I29</f>
        <v>30</v>
      </c>
      <c r="J27" s="547">
        <f>J28+J29</f>
        <v>20</v>
      </c>
      <c r="K27" s="547"/>
      <c r="L27" s="547">
        <f>L28+L29</f>
        <v>10</v>
      </c>
      <c r="M27" s="548">
        <f>M28+M29</f>
        <v>60</v>
      </c>
      <c r="N27" s="12"/>
      <c r="O27" s="549"/>
      <c r="P27" s="550"/>
      <c r="Q27" s="551"/>
      <c r="R27" s="20"/>
      <c r="S27" s="20"/>
      <c r="T27" s="20"/>
    </row>
    <row r="28" spans="1:21" ht="18.75" customHeight="1" x14ac:dyDescent="0.2">
      <c r="A28" s="528" t="s">
        <v>76</v>
      </c>
      <c r="B28" s="530" t="s">
        <v>55</v>
      </c>
      <c r="C28" s="12">
        <v>1</v>
      </c>
      <c r="D28" s="458"/>
      <c r="E28" s="458"/>
      <c r="F28" s="11"/>
      <c r="G28" s="565">
        <v>1.5</v>
      </c>
      <c r="H28" s="552">
        <f>G28*30</f>
        <v>45</v>
      </c>
      <c r="I28" s="2">
        <f>J28+K28+L28</f>
        <v>15</v>
      </c>
      <c r="J28" s="458">
        <v>15</v>
      </c>
      <c r="K28" s="458"/>
      <c r="L28" s="458"/>
      <c r="M28" s="553">
        <f>H28-I28</f>
        <v>30</v>
      </c>
      <c r="N28" s="12">
        <v>1</v>
      </c>
      <c r="O28" s="549"/>
      <c r="P28" s="550"/>
      <c r="Q28" s="551"/>
      <c r="R28" s="20"/>
      <c r="S28" s="20"/>
      <c r="T28" s="20"/>
    </row>
    <row r="29" spans="1:21" ht="18.75" customHeight="1" thickBot="1" x14ac:dyDescent="0.25">
      <c r="A29" s="528" t="s">
        <v>77</v>
      </c>
      <c r="B29" s="530" t="s">
        <v>56</v>
      </c>
      <c r="C29" s="12"/>
      <c r="D29" s="458">
        <v>1</v>
      </c>
      <c r="E29" s="458"/>
      <c r="F29" s="533"/>
      <c r="G29" s="460">
        <v>1.5</v>
      </c>
      <c r="H29" s="552">
        <f>G29*30</f>
        <v>45</v>
      </c>
      <c r="I29" s="2">
        <f>J29+K29+L29</f>
        <v>15</v>
      </c>
      <c r="J29" s="458">
        <v>5</v>
      </c>
      <c r="K29" s="458"/>
      <c r="L29" s="458">
        <v>10</v>
      </c>
      <c r="M29" s="553">
        <f>H29-I29</f>
        <v>30</v>
      </c>
      <c r="N29" s="475">
        <v>1</v>
      </c>
      <c r="O29" s="554"/>
      <c r="P29" s="555"/>
      <c r="Q29" s="556"/>
      <c r="R29" s="20"/>
      <c r="S29" s="20"/>
      <c r="T29" s="20"/>
    </row>
    <row r="30" spans="1:21" ht="19.5" thickBot="1" x14ac:dyDescent="0.25">
      <c r="A30" s="1937" t="s">
        <v>234</v>
      </c>
      <c r="B30" s="1938"/>
      <c r="C30" s="534"/>
      <c r="D30" s="535"/>
      <c r="E30" s="535"/>
      <c r="F30" s="536"/>
      <c r="G30" s="566">
        <f>G26+G27</f>
        <v>4</v>
      </c>
      <c r="H30" s="557">
        <f>H26+H27</f>
        <v>120</v>
      </c>
      <c r="I30" s="558">
        <f>I26+I27</f>
        <v>45</v>
      </c>
      <c r="J30" s="558">
        <f>J26+J27</f>
        <v>30</v>
      </c>
      <c r="K30" s="558"/>
      <c r="L30" s="558">
        <f>L26+L27</f>
        <v>15</v>
      </c>
      <c r="M30" s="559">
        <f>M26+M27</f>
        <v>75</v>
      </c>
      <c r="N30" s="557">
        <f>SUM(N26:N29)</f>
        <v>2</v>
      </c>
      <c r="O30" s="560">
        <f>SUM(O26:O29)</f>
        <v>1.5</v>
      </c>
      <c r="P30" s="440">
        <f>SUM(P26:P29)</f>
        <v>0</v>
      </c>
      <c r="Q30" s="561"/>
      <c r="R30" s="20"/>
      <c r="S30" s="20"/>
      <c r="T30" s="20"/>
    </row>
    <row r="31" spans="1:21" s="118" customFormat="1" ht="39" customHeight="1" thickBot="1" x14ac:dyDescent="0.25">
      <c r="A31" s="1925" t="s">
        <v>282</v>
      </c>
      <c r="B31" s="1926"/>
      <c r="C31" s="537"/>
      <c r="D31" s="535"/>
      <c r="E31" s="535"/>
      <c r="F31" s="536"/>
      <c r="G31" s="566">
        <f>G17+G30</f>
        <v>10</v>
      </c>
      <c r="H31" s="557">
        <f t="shared" ref="H31:P31" si="1">H17+H30</f>
        <v>300</v>
      </c>
      <c r="I31" s="558">
        <f t="shared" si="1"/>
        <v>115</v>
      </c>
      <c r="J31" s="558">
        <f t="shared" si="1"/>
        <v>30</v>
      </c>
      <c r="K31" s="558"/>
      <c r="L31" s="558">
        <f t="shared" si="1"/>
        <v>85</v>
      </c>
      <c r="M31" s="559">
        <f t="shared" si="1"/>
        <v>185</v>
      </c>
      <c r="N31" s="557">
        <f t="shared" si="1"/>
        <v>4</v>
      </c>
      <c r="O31" s="562">
        <f t="shared" si="1"/>
        <v>3.5</v>
      </c>
      <c r="P31" s="559">
        <f t="shared" si="1"/>
        <v>2</v>
      </c>
      <c r="Q31" s="563"/>
      <c r="R31" s="117"/>
      <c r="S31" s="117"/>
      <c r="T31" s="117"/>
    </row>
    <row r="32" spans="1:21" s="118" customFormat="1" ht="39" customHeight="1" thickBot="1" x14ac:dyDescent="0.25">
      <c r="A32" s="1925" t="s">
        <v>283</v>
      </c>
      <c r="B32" s="1926"/>
      <c r="C32" s="538"/>
      <c r="D32" s="538"/>
      <c r="E32" s="538"/>
      <c r="F32" s="539"/>
      <c r="G32" s="566">
        <f>G22+G30</f>
        <v>10</v>
      </c>
      <c r="H32" s="557">
        <f t="shared" ref="H32:P32" si="2">H22+H30</f>
        <v>300</v>
      </c>
      <c r="I32" s="558">
        <f t="shared" si="2"/>
        <v>105</v>
      </c>
      <c r="J32" s="558">
        <f t="shared" si="2"/>
        <v>78</v>
      </c>
      <c r="K32" s="558"/>
      <c r="L32" s="558">
        <f t="shared" si="2"/>
        <v>27</v>
      </c>
      <c r="M32" s="559">
        <f t="shared" si="2"/>
        <v>195</v>
      </c>
      <c r="N32" s="564">
        <f t="shared" si="2"/>
        <v>3.5</v>
      </c>
      <c r="O32" s="560">
        <f t="shared" si="2"/>
        <v>3.5</v>
      </c>
      <c r="P32" s="559">
        <f t="shared" si="2"/>
        <v>2</v>
      </c>
      <c r="Q32" s="563"/>
      <c r="R32" s="117"/>
      <c r="S32" s="117"/>
      <c r="T32" s="117"/>
    </row>
    <row r="33" spans="1:20" ht="20.25" customHeight="1" thickBot="1" x14ac:dyDescent="0.25">
      <c r="A33" s="1944" t="s">
        <v>235</v>
      </c>
      <c r="B33" s="1945"/>
      <c r="C33" s="1945"/>
      <c r="D33" s="1945"/>
      <c r="E33" s="1945"/>
      <c r="F33" s="1945"/>
      <c r="G33" s="1946"/>
      <c r="H33" s="1946"/>
      <c r="I33" s="1946"/>
      <c r="J33" s="1946"/>
      <c r="K33" s="1946"/>
      <c r="L33" s="1946"/>
      <c r="M33" s="1946"/>
      <c r="N33" s="1946"/>
      <c r="O33" s="1946"/>
      <c r="P33" s="1946"/>
      <c r="Q33" s="1947"/>
      <c r="R33" s="20"/>
      <c r="S33" s="20"/>
      <c r="T33" s="20"/>
    </row>
    <row r="34" spans="1:20" ht="20.25" customHeight="1" thickBot="1" x14ac:dyDescent="0.25">
      <c r="A34" s="1927" t="s">
        <v>236</v>
      </c>
      <c r="B34" s="1928"/>
      <c r="C34" s="1928"/>
      <c r="D34" s="1928"/>
      <c r="E34" s="1928"/>
      <c r="F34" s="1928"/>
      <c r="G34" s="1928"/>
      <c r="H34" s="1928"/>
      <c r="I34" s="1928"/>
      <c r="J34" s="1928"/>
      <c r="K34" s="1928"/>
      <c r="L34" s="1928"/>
      <c r="M34" s="1928"/>
      <c r="N34" s="1928"/>
      <c r="O34" s="1928"/>
      <c r="P34" s="1928"/>
      <c r="Q34" s="1929"/>
      <c r="R34" s="20"/>
      <c r="S34" s="20"/>
      <c r="T34" s="20"/>
    </row>
    <row r="35" spans="1:20" ht="20.25" customHeight="1" thickBot="1" x14ac:dyDescent="0.25">
      <c r="A35" s="1930" t="s">
        <v>239</v>
      </c>
      <c r="B35" s="1931"/>
      <c r="C35" s="1931"/>
      <c r="D35" s="1931"/>
      <c r="E35" s="1931"/>
      <c r="F35" s="1931"/>
      <c r="G35" s="1931"/>
      <c r="H35" s="1931"/>
      <c r="I35" s="1931"/>
      <c r="J35" s="1931"/>
      <c r="K35" s="1931"/>
      <c r="L35" s="1931"/>
      <c r="M35" s="1931"/>
      <c r="N35" s="1931"/>
      <c r="O35" s="1931"/>
      <c r="P35" s="1931"/>
      <c r="Q35" s="1932"/>
      <c r="R35" s="20"/>
      <c r="S35" s="20"/>
      <c r="T35" s="20"/>
    </row>
    <row r="36" spans="1:20" ht="20.25" customHeight="1" x14ac:dyDescent="0.2">
      <c r="A36" s="567" t="s">
        <v>237</v>
      </c>
      <c r="B36" s="568" t="s">
        <v>115</v>
      </c>
      <c r="C36" s="569"/>
      <c r="D36" s="419">
        <v>1</v>
      </c>
      <c r="E36" s="570"/>
      <c r="F36" s="571"/>
      <c r="G36" s="430">
        <v>2</v>
      </c>
      <c r="H36" s="577">
        <f>G36*30</f>
        <v>60</v>
      </c>
      <c r="I36" s="578">
        <f>J36+K36+L36</f>
        <v>20</v>
      </c>
      <c r="J36" s="578">
        <v>14</v>
      </c>
      <c r="K36" s="578"/>
      <c r="L36" s="578">
        <v>6</v>
      </c>
      <c r="M36" s="579">
        <f>H36-I36</f>
        <v>40</v>
      </c>
      <c r="N36" s="580">
        <v>1.5</v>
      </c>
      <c r="O36" s="581"/>
      <c r="P36" s="582"/>
      <c r="Q36" s="583"/>
      <c r="R36" s="20"/>
      <c r="S36" s="20"/>
      <c r="T36" s="20"/>
    </row>
    <row r="37" spans="1:20" ht="20.25" customHeight="1" thickBot="1" x14ac:dyDescent="0.25">
      <c r="A37" s="572" t="s">
        <v>238</v>
      </c>
      <c r="B37" s="573" t="s">
        <v>53</v>
      </c>
      <c r="C37" s="8">
        <v>3</v>
      </c>
      <c r="D37" s="9"/>
      <c r="E37" s="9"/>
      <c r="F37" s="436"/>
      <c r="G37" s="594">
        <v>3</v>
      </c>
      <c r="H37" s="584">
        <f>G37*30</f>
        <v>90</v>
      </c>
      <c r="I37" s="585">
        <f>J37+K37+L37</f>
        <v>30</v>
      </c>
      <c r="J37" s="585">
        <v>30</v>
      </c>
      <c r="K37" s="585"/>
      <c r="L37" s="585"/>
      <c r="M37" s="586">
        <f>H37-I37</f>
        <v>60</v>
      </c>
      <c r="N37" s="257"/>
      <c r="O37" s="587"/>
      <c r="P37" s="588">
        <v>3</v>
      </c>
      <c r="Q37" s="589"/>
      <c r="R37" s="20"/>
      <c r="S37" s="20"/>
      <c r="T37" s="20"/>
    </row>
    <row r="38" spans="1:20" ht="20.25" customHeight="1" thickBot="1" x14ac:dyDescent="0.25">
      <c r="A38" s="1937" t="s">
        <v>284</v>
      </c>
      <c r="B38" s="1938"/>
      <c r="C38" s="574"/>
      <c r="D38" s="575"/>
      <c r="E38" s="575"/>
      <c r="F38" s="576"/>
      <c r="G38" s="595">
        <f t="shared" ref="G38:M38" si="3">G36+G37</f>
        <v>5</v>
      </c>
      <c r="H38" s="13">
        <f t="shared" si="3"/>
        <v>150</v>
      </c>
      <c r="I38" s="590">
        <f t="shared" si="3"/>
        <v>50</v>
      </c>
      <c r="J38" s="590">
        <f t="shared" si="3"/>
        <v>44</v>
      </c>
      <c r="K38" s="590">
        <f t="shared" si="3"/>
        <v>0</v>
      </c>
      <c r="L38" s="590">
        <f t="shared" si="3"/>
        <v>6</v>
      </c>
      <c r="M38" s="590">
        <f t="shared" si="3"/>
        <v>100</v>
      </c>
      <c r="N38" s="591">
        <f>SUM(N36:N37)</f>
        <v>1.5</v>
      </c>
      <c r="O38" s="14"/>
      <c r="P38" s="592">
        <f>SUM(P36:P37)</f>
        <v>3</v>
      </c>
      <c r="Q38" s="593"/>
      <c r="R38" s="20"/>
      <c r="S38" s="20"/>
      <c r="T38" s="20"/>
    </row>
    <row r="39" spans="1:20" ht="21" customHeight="1" thickBot="1" x14ac:dyDescent="0.25">
      <c r="A39" s="2041" t="s">
        <v>64</v>
      </c>
      <c r="B39" s="2042"/>
      <c r="C39" s="2042"/>
      <c r="D39" s="2042"/>
      <c r="E39" s="2042"/>
      <c r="F39" s="2042"/>
      <c r="G39" s="2042"/>
      <c r="H39" s="2042"/>
      <c r="I39" s="2042"/>
      <c r="J39" s="2042"/>
      <c r="K39" s="2042"/>
      <c r="L39" s="2042"/>
      <c r="M39" s="2042"/>
      <c r="N39" s="2042"/>
      <c r="O39" s="2042"/>
      <c r="P39" s="2042"/>
      <c r="Q39" s="2043"/>
      <c r="R39" s="26"/>
      <c r="S39" s="19"/>
      <c r="T39" s="19"/>
    </row>
    <row r="40" spans="1:20" ht="21" customHeight="1" thickBot="1" x14ac:dyDescent="0.25">
      <c r="A40" s="1930" t="s">
        <v>298</v>
      </c>
      <c r="B40" s="1931"/>
      <c r="C40" s="1931"/>
      <c r="D40" s="1931"/>
      <c r="E40" s="1931"/>
      <c r="F40" s="1931"/>
      <c r="G40" s="1931"/>
      <c r="H40" s="1931"/>
      <c r="I40" s="1931"/>
      <c r="J40" s="1931"/>
      <c r="K40" s="1931"/>
      <c r="L40" s="1931"/>
      <c r="M40" s="1931"/>
      <c r="N40" s="1931"/>
      <c r="O40" s="1931"/>
      <c r="P40" s="1931"/>
      <c r="Q40" s="1932"/>
      <c r="R40" s="26"/>
      <c r="S40" s="19"/>
      <c r="T40" s="19"/>
    </row>
    <row r="41" spans="1:20" ht="21" customHeight="1" thickBot="1" x14ac:dyDescent="0.25">
      <c r="A41" s="1901" t="s">
        <v>240</v>
      </c>
      <c r="B41" s="1902"/>
      <c r="C41" s="1902"/>
      <c r="D41" s="1902"/>
      <c r="E41" s="1902"/>
      <c r="F41" s="1902"/>
      <c r="G41" s="1902"/>
      <c r="H41" s="1902"/>
      <c r="I41" s="1902"/>
      <c r="J41" s="1902"/>
      <c r="K41" s="1902"/>
      <c r="L41" s="1902"/>
      <c r="M41" s="1902"/>
      <c r="N41" s="1902"/>
      <c r="O41" s="1902"/>
      <c r="P41" s="1902"/>
      <c r="Q41" s="1903"/>
      <c r="R41" s="27"/>
      <c r="S41" s="27"/>
      <c r="T41" s="27"/>
    </row>
    <row r="42" spans="1:20" ht="32.25" customHeight="1" x14ac:dyDescent="0.2">
      <c r="A42" s="36" t="s">
        <v>93</v>
      </c>
      <c r="B42" s="596" t="s">
        <v>241</v>
      </c>
      <c r="C42" s="597"/>
      <c r="D42" s="598"/>
      <c r="E42" s="598"/>
      <c r="F42" s="599"/>
      <c r="G42" s="600">
        <f>G43+G46</f>
        <v>10</v>
      </c>
      <c r="H42" s="601">
        <f t="shared" ref="H42:M42" si="4">H43+H46</f>
        <v>300</v>
      </c>
      <c r="I42" s="602">
        <f t="shared" si="4"/>
        <v>110</v>
      </c>
      <c r="J42" s="602">
        <f t="shared" si="4"/>
        <v>55</v>
      </c>
      <c r="K42" s="602">
        <f t="shared" si="4"/>
        <v>55</v>
      </c>
      <c r="L42" s="602"/>
      <c r="M42" s="603">
        <f t="shared" si="4"/>
        <v>190</v>
      </c>
      <c r="N42" s="10"/>
      <c r="O42" s="43"/>
      <c r="P42" s="454"/>
      <c r="Q42" s="604"/>
      <c r="R42" s="27"/>
      <c r="S42" s="27"/>
      <c r="T42" s="27"/>
    </row>
    <row r="43" spans="1:20" ht="18.75" customHeight="1" x14ac:dyDescent="0.2">
      <c r="A43" s="16" t="s">
        <v>121</v>
      </c>
      <c r="B43" s="605" t="s">
        <v>242</v>
      </c>
      <c r="C43" s="606"/>
      <c r="D43" s="607"/>
      <c r="E43" s="607"/>
      <c r="F43" s="608"/>
      <c r="G43" s="609">
        <f>G44+G45</f>
        <v>5</v>
      </c>
      <c r="H43" s="610">
        <f t="shared" ref="H43:M43" si="5">H44+H45</f>
        <v>150</v>
      </c>
      <c r="I43" s="50">
        <f t="shared" si="5"/>
        <v>56</v>
      </c>
      <c r="J43" s="50">
        <f t="shared" si="5"/>
        <v>28</v>
      </c>
      <c r="K43" s="50">
        <f t="shared" si="5"/>
        <v>28</v>
      </c>
      <c r="L43" s="50"/>
      <c r="M43" s="33">
        <f t="shared" si="5"/>
        <v>94</v>
      </c>
      <c r="N43" s="611"/>
      <c r="O43" s="607"/>
      <c r="P43" s="612"/>
      <c r="Q43" s="613"/>
      <c r="R43" s="27"/>
      <c r="S43" s="27"/>
      <c r="T43" s="27"/>
    </row>
    <row r="44" spans="1:20" ht="19.5" customHeight="1" x14ac:dyDescent="0.2">
      <c r="A44" s="16" t="s">
        <v>243</v>
      </c>
      <c r="B44" s="605" t="s">
        <v>242</v>
      </c>
      <c r="C44" s="606"/>
      <c r="D44" s="607"/>
      <c r="E44" s="607"/>
      <c r="F44" s="608"/>
      <c r="G44" s="614">
        <v>3</v>
      </c>
      <c r="H44" s="615">
        <f>G44*30</f>
        <v>90</v>
      </c>
      <c r="I44" s="39">
        <f>J44+K44+L44</f>
        <v>36</v>
      </c>
      <c r="J44" s="458">
        <v>18</v>
      </c>
      <c r="K44" s="458">
        <v>18</v>
      </c>
      <c r="L44" s="39"/>
      <c r="M44" s="40">
        <f>H44-I44</f>
        <v>54</v>
      </c>
      <c r="N44" s="611"/>
      <c r="O44" s="458">
        <v>4</v>
      </c>
      <c r="P44" s="616"/>
      <c r="Q44" s="613"/>
      <c r="R44" s="27"/>
      <c r="S44" s="27"/>
      <c r="T44" s="27"/>
    </row>
    <row r="45" spans="1:20" ht="21" customHeight="1" x14ac:dyDescent="0.2">
      <c r="A45" s="16" t="s">
        <v>244</v>
      </c>
      <c r="B45" s="605" t="s">
        <v>242</v>
      </c>
      <c r="C45" s="552">
        <v>3</v>
      </c>
      <c r="D45" s="607"/>
      <c r="E45" s="607"/>
      <c r="F45" s="608"/>
      <c r="G45" s="614">
        <v>2</v>
      </c>
      <c r="H45" s="615">
        <f>G45*30</f>
        <v>60</v>
      </c>
      <c r="I45" s="39">
        <f>J45+K45+L45</f>
        <v>20</v>
      </c>
      <c r="J45" s="458">
        <v>10</v>
      </c>
      <c r="K45" s="458">
        <v>10</v>
      </c>
      <c r="L45" s="39"/>
      <c r="M45" s="40">
        <f>H45-I45</f>
        <v>40</v>
      </c>
      <c r="N45" s="611"/>
      <c r="O45" s="459"/>
      <c r="P45" s="7">
        <v>2</v>
      </c>
      <c r="Q45" s="613"/>
      <c r="R45" s="27"/>
      <c r="S45" s="27"/>
      <c r="T45" s="27"/>
    </row>
    <row r="46" spans="1:20" ht="33.75" customHeight="1" x14ac:dyDescent="0.2">
      <c r="A46" s="16" t="s">
        <v>122</v>
      </c>
      <c r="B46" s="617" t="s">
        <v>88</v>
      </c>
      <c r="C46" s="618"/>
      <c r="D46" s="619"/>
      <c r="E46" s="620"/>
      <c r="F46" s="11"/>
      <c r="G46" s="621">
        <f t="shared" ref="G46:M46" si="6">G47+G48</f>
        <v>5</v>
      </c>
      <c r="H46" s="38">
        <f t="shared" si="6"/>
        <v>150</v>
      </c>
      <c r="I46" s="50">
        <f t="shared" si="6"/>
        <v>54</v>
      </c>
      <c r="J46" s="50">
        <f t="shared" si="6"/>
        <v>27</v>
      </c>
      <c r="K46" s="50">
        <f t="shared" si="6"/>
        <v>27</v>
      </c>
      <c r="L46" s="50"/>
      <c r="M46" s="33">
        <f t="shared" si="6"/>
        <v>96</v>
      </c>
      <c r="N46" s="12"/>
      <c r="O46" s="458"/>
      <c r="P46" s="7"/>
      <c r="Q46" s="622"/>
      <c r="R46" s="27"/>
      <c r="S46" s="27"/>
      <c r="T46" s="27"/>
    </row>
    <row r="47" spans="1:20" ht="34.5" customHeight="1" x14ac:dyDescent="0.2">
      <c r="A47" s="16" t="s">
        <v>245</v>
      </c>
      <c r="B47" s="617" t="s">
        <v>88</v>
      </c>
      <c r="C47" s="618"/>
      <c r="D47" s="619"/>
      <c r="E47" s="620"/>
      <c r="F47" s="11"/>
      <c r="G47" s="623">
        <v>2.5</v>
      </c>
      <c r="H47" s="615">
        <f>G47*30</f>
        <v>75</v>
      </c>
      <c r="I47" s="39">
        <f>J47+K47+L47</f>
        <v>27</v>
      </c>
      <c r="J47" s="39">
        <v>18</v>
      </c>
      <c r="K47" s="39">
        <v>9</v>
      </c>
      <c r="L47" s="39"/>
      <c r="M47" s="40">
        <f>H47-I47</f>
        <v>48</v>
      </c>
      <c r="N47" s="12"/>
      <c r="O47" s="458">
        <v>3</v>
      </c>
      <c r="P47" s="7"/>
      <c r="Q47" s="622"/>
      <c r="R47" s="27"/>
      <c r="S47" s="27"/>
      <c r="T47" s="27"/>
    </row>
    <row r="48" spans="1:20" ht="34.5" customHeight="1" x14ac:dyDescent="0.2">
      <c r="A48" s="16" t="s">
        <v>246</v>
      </c>
      <c r="B48" s="617" t="s">
        <v>88</v>
      </c>
      <c r="C48" s="618"/>
      <c r="D48" s="619">
        <v>3</v>
      </c>
      <c r="E48" s="620"/>
      <c r="F48" s="11"/>
      <c r="G48" s="623">
        <v>2.5</v>
      </c>
      <c r="H48" s="615">
        <f>G48*30</f>
        <v>75</v>
      </c>
      <c r="I48" s="39">
        <f>J48+K48+L48</f>
        <v>27</v>
      </c>
      <c r="J48" s="39">
        <v>9</v>
      </c>
      <c r="K48" s="39">
        <v>18</v>
      </c>
      <c r="L48" s="39"/>
      <c r="M48" s="40">
        <f>H48-I48</f>
        <v>48</v>
      </c>
      <c r="N48" s="12"/>
      <c r="O48" s="458"/>
      <c r="P48" s="7">
        <v>3</v>
      </c>
      <c r="Q48" s="624"/>
      <c r="R48" s="27"/>
      <c r="S48" s="27"/>
      <c r="T48" s="27"/>
    </row>
    <row r="49" spans="1:20" ht="20.25" customHeight="1" x14ac:dyDescent="0.2">
      <c r="A49" s="625" t="s">
        <v>94</v>
      </c>
      <c r="B49" s="626" t="s">
        <v>89</v>
      </c>
      <c r="C49" s="627">
        <v>3</v>
      </c>
      <c r="D49" s="142"/>
      <c r="E49" s="142"/>
      <c r="F49" s="628"/>
      <c r="G49" s="629">
        <v>5</v>
      </c>
      <c r="H49" s="38">
        <f>G49*30</f>
        <v>150</v>
      </c>
      <c r="I49" s="50">
        <f>J49+K49+L49</f>
        <v>50</v>
      </c>
      <c r="J49" s="50">
        <v>30</v>
      </c>
      <c r="K49" s="50">
        <v>20</v>
      </c>
      <c r="L49" s="50"/>
      <c r="M49" s="33">
        <f>H49-I49</f>
        <v>100</v>
      </c>
      <c r="N49" s="627"/>
      <c r="O49" s="142"/>
      <c r="P49" s="628">
        <v>5</v>
      </c>
      <c r="Q49" s="630"/>
      <c r="R49" s="27"/>
      <c r="S49" s="27"/>
      <c r="T49" s="27"/>
    </row>
    <row r="50" spans="1:20" ht="21.75" customHeight="1" x14ac:dyDescent="0.2">
      <c r="A50" s="16" t="s">
        <v>95</v>
      </c>
      <c r="B50" s="631" t="s">
        <v>84</v>
      </c>
      <c r="C50" s="618"/>
      <c r="D50" s="4"/>
      <c r="E50" s="4"/>
      <c r="F50" s="632"/>
      <c r="G50" s="621">
        <f t="shared" ref="G50:M50" si="7">G51+G52</f>
        <v>7.5</v>
      </c>
      <c r="H50" s="38">
        <f t="shared" si="7"/>
        <v>225</v>
      </c>
      <c r="I50" s="50">
        <f t="shared" si="7"/>
        <v>78</v>
      </c>
      <c r="J50" s="50">
        <f t="shared" si="7"/>
        <v>30</v>
      </c>
      <c r="K50" s="50">
        <f t="shared" si="7"/>
        <v>15</v>
      </c>
      <c r="L50" s="50">
        <f t="shared" si="7"/>
        <v>33</v>
      </c>
      <c r="M50" s="33">
        <f t="shared" si="7"/>
        <v>147</v>
      </c>
      <c r="N50" s="37"/>
      <c r="O50" s="39"/>
      <c r="P50" s="6"/>
      <c r="Q50" s="622"/>
      <c r="R50" s="27"/>
      <c r="S50" s="27"/>
      <c r="T50" s="27"/>
    </row>
    <row r="51" spans="1:20" ht="20.25" customHeight="1" x14ac:dyDescent="0.2">
      <c r="A51" s="16" t="s">
        <v>96</v>
      </c>
      <c r="B51" s="631" t="s">
        <v>84</v>
      </c>
      <c r="C51" s="618">
        <v>1</v>
      </c>
      <c r="D51" s="620"/>
      <c r="E51" s="620"/>
      <c r="F51" s="11"/>
      <c r="G51" s="623">
        <v>6</v>
      </c>
      <c r="H51" s="615">
        <f>G51*30</f>
        <v>180</v>
      </c>
      <c r="I51" s="39">
        <f>J51+K51+L51</f>
        <v>60</v>
      </c>
      <c r="J51" s="633">
        <v>30</v>
      </c>
      <c r="K51" s="633">
        <v>15</v>
      </c>
      <c r="L51" s="633">
        <v>15</v>
      </c>
      <c r="M51" s="40">
        <f>H51-I51</f>
        <v>120</v>
      </c>
      <c r="N51" s="12">
        <v>4</v>
      </c>
      <c r="O51" s="39"/>
      <c r="P51" s="7"/>
      <c r="Q51" s="622"/>
      <c r="R51" s="27"/>
      <c r="S51" s="27"/>
      <c r="T51" s="27"/>
    </row>
    <row r="52" spans="1:20" ht="21.75" customHeight="1" thickBot="1" x14ac:dyDescent="0.25">
      <c r="A52" s="16" t="s">
        <v>97</v>
      </c>
      <c r="B52" s="631" t="s">
        <v>85</v>
      </c>
      <c r="C52" s="618"/>
      <c r="D52" s="620"/>
      <c r="E52" s="620"/>
      <c r="F52" s="11">
        <v>2</v>
      </c>
      <c r="G52" s="623">
        <v>1.5</v>
      </c>
      <c r="H52" s="634">
        <f>G52*30</f>
        <v>45</v>
      </c>
      <c r="I52" s="587">
        <f>J52+K52+L52</f>
        <v>18</v>
      </c>
      <c r="J52" s="635"/>
      <c r="K52" s="635"/>
      <c r="L52" s="635">
        <v>18</v>
      </c>
      <c r="M52" s="588">
        <f>H52-I52</f>
        <v>27</v>
      </c>
      <c r="N52" s="12"/>
      <c r="O52" s="39">
        <v>2</v>
      </c>
      <c r="P52" s="7"/>
      <c r="Q52" s="622"/>
      <c r="R52" s="27"/>
      <c r="S52" s="27"/>
      <c r="T52" s="27"/>
    </row>
    <row r="53" spans="1:20" ht="16.5" thickBot="1" x14ac:dyDescent="0.25">
      <c r="A53" s="1906" t="s">
        <v>123</v>
      </c>
      <c r="B53" s="1907"/>
      <c r="C53" s="636"/>
      <c r="D53" s="637"/>
      <c r="E53" s="638"/>
      <c r="F53" s="639"/>
      <c r="G53" s="640">
        <f>G42+G49+G50</f>
        <v>22.5</v>
      </c>
      <c r="H53" s="641">
        <f t="shared" ref="H53:M53" si="8">H42+H49+H50</f>
        <v>675</v>
      </c>
      <c r="I53" s="642">
        <f t="shared" si="8"/>
        <v>238</v>
      </c>
      <c r="J53" s="642">
        <f t="shared" si="8"/>
        <v>115</v>
      </c>
      <c r="K53" s="642">
        <f t="shared" si="8"/>
        <v>90</v>
      </c>
      <c r="L53" s="642">
        <f t="shared" si="8"/>
        <v>33</v>
      </c>
      <c r="M53" s="643">
        <f t="shared" si="8"/>
        <v>437</v>
      </c>
      <c r="N53" s="485">
        <f>SUM(N42:N52)</f>
        <v>4</v>
      </c>
      <c r="O53" s="644">
        <f>SUM(O42:O52)</f>
        <v>9</v>
      </c>
      <c r="P53" s="487">
        <f>SUM(P42:P52)</f>
        <v>10</v>
      </c>
      <c r="Q53" s="645"/>
      <c r="R53" s="27"/>
      <c r="S53" s="27"/>
      <c r="T53" s="27"/>
    </row>
    <row r="54" spans="1:20" ht="16.5" customHeight="1" thickBot="1" x14ac:dyDescent="0.25">
      <c r="A54" s="1892" t="s">
        <v>277</v>
      </c>
      <c r="B54" s="1893"/>
      <c r="C54" s="1893"/>
      <c r="D54" s="1893"/>
      <c r="E54" s="1893"/>
      <c r="F54" s="1893"/>
      <c r="G54" s="1893"/>
      <c r="H54" s="1893"/>
      <c r="I54" s="1893"/>
      <c r="J54" s="1893"/>
      <c r="K54" s="1893"/>
      <c r="L54" s="1893"/>
      <c r="M54" s="1893"/>
      <c r="N54" s="1893"/>
      <c r="O54" s="1893"/>
      <c r="P54" s="1893"/>
      <c r="Q54" s="1894"/>
      <c r="R54" s="27"/>
      <c r="S54" s="27"/>
      <c r="T54" s="27"/>
    </row>
    <row r="55" spans="1:20" ht="17.25" customHeight="1" x14ac:dyDescent="0.2">
      <c r="A55" s="16" t="s">
        <v>98</v>
      </c>
      <c r="B55" s="631" t="s">
        <v>91</v>
      </c>
      <c r="C55" s="646"/>
      <c r="D55" s="619"/>
      <c r="E55" s="619"/>
      <c r="F55" s="632"/>
      <c r="G55" s="499">
        <f>G56+G57</f>
        <v>7.5</v>
      </c>
      <c r="H55" s="38">
        <f t="shared" ref="H55:M55" si="9">H56+H57</f>
        <v>225</v>
      </c>
      <c r="I55" s="35">
        <f t="shared" si="9"/>
        <v>75</v>
      </c>
      <c r="J55" s="35">
        <f t="shared" si="9"/>
        <v>30</v>
      </c>
      <c r="K55" s="35">
        <f t="shared" si="9"/>
        <v>30</v>
      </c>
      <c r="L55" s="35">
        <f t="shared" si="9"/>
        <v>15</v>
      </c>
      <c r="M55" s="647">
        <f t="shared" si="9"/>
        <v>150</v>
      </c>
      <c r="N55" s="648"/>
      <c r="O55" s="39"/>
      <c r="P55" s="7"/>
      <c r="Q55" s="649"/>
      <c r="R55" s="27"/>
      <c r="S55" s="27"/>
      <c r="T55" s="27"/>
    </row>
    <row r="56" spans="1:20" ht="16.5" customHeight="1" x14ac:dyDescent="0.2">
      <c r="A56" s="16" t="s">
        <v>254</v>
      </c>
      <c r="B56" s="631" t="s">
        <v>91</v>
      </c>
      <c r="C56" s="618">
        <v>1</v>
      </c>
      <c r="D56" s="619"/>
      <c r="E56" s="619"/>
      <c r="F56" s="11"/>
      <c r="G56" s="565">
        <v>6</v>
      </c>
      <c r="H56" s="615">
        <f>G56*30</f>
        <v>180</v>
      </c>
      <c r="I56" s="650">
        <f>J56+K56+L56</f>
        <v>60</v>
      </c>
      <c r="J56" s="633">
        <v>30</v>
      </c>
      <c r="K56" s="619">
        <v>30</v>
      </c>
      <c r="L56" s="619"/>
      <c r="M56" s="40">
        <f>H56-I56</f>
        <v>120</v>
      </c>
      <c r="N56" s="12">
        <v>4</v>
      </c>
      <c r="O56" s="458"/>
      <c r="P56" s="7"/>
      <c r="Q56" s="649"/>
      <c r="R56" s="27"/>
      <c r="S56" s="27"/>
      <c r="T56" s="27"/>
    </row>
    <row r="57" spans="1:20" ht="33" customHeight="1" x14ac:dyDescent="0.2">
      <c r="A57" s="143" t="s">
        <v>255</v>
      </c>
      <c r="B57" s="651" t="s">
        <v>92</v>
      </c>
      <c r="C57" s="652"/>
      <c r="D57" s="653"/>
      <c r="E57" s="653">
        <v>1</v>
      </c>
      <c r="F57" s="654"/>
      <c r="G57" s="655">
        <v>1.5</v>
      </c>
      <c r="H57" s="656">
        <f>G57*30</f>
        <v>45</v>
      </c>
      <c r="I57" s="657">
        <f>J57+K57+L57</f>
        <v>15</v>
      </c>
      <c r="J57" s="658"/>
      <c r="K57" s="653"/>
      <c r="L57" s="653">
        <v>15</v>
      </c>
      <c r="M57" s="659">
        <f>H57-I57</f>
        <v>30</v>
      </c>
      <c r="N57" s="475">
        <v>1</v>
      </c>
      <c r="O57" s="476"/>
      <c r="P57" s="474"/>
      <c r="Q57" s="660"/>
      <c r="R57" s="27"/>
      <c r="S57" s="27"/>
      <c r="T57" s="27"/>
    </row>
    <row r="58" spans="1:20" ht="33.75" customHeight="1" x14ac:dyDescent="0.2">
      <c r="A58" s="16" t="s">
        <v>99</v>
      </c>
      <c r="B58" s="631" t="s">
        <v>109</v>
      </c>
      <c r="C58" s="618">
        <v>1</v>
      </c>
      <c r="D58" s="620"/>
      <c r="E58" s="620"/>
      <c r="F58" s="11"/>
      <c r="G58" s="499">
        <v>6</v>
      </c>
      <c r="H58" s="38">
        <f>G58*30</f>
        <v>180</v>
      </c>
      <c r="I58" s="35">
        <f>J58+K58+L58</f>
        <v>60</v>
      </c>
      <c r="J58" s="134">
        <v>45</v>
      </c>
      <c r="K58" s="135"/>
      <c r="L58" s="135">
        <v>15</v>
      </c>
      <c r="M58" s="33">
        <f>H58-I58</f>
        <v>120</v>
      </c>
      <c r="N58" s="12">
        <v>4</v>
      </c>
      <c r="O58" s="39"/>
      <c r="P58" s="7"/>
      <c r="Q58" s="649"/>
      <c r="R58" s="27"/>
      <c r="S58" s="27"/>
      <c r="T58" s="27"/>
    </row>
    <row r="59" spans="1:20" ht="18" customHeight="1" x14ac:dyDescent="0.2">
      <c r="A59" s="16" t="s">
        <v>100</v>
      </c>
      <c r="B59" s="631" t="s">
        <v>263</v>
      </c>
      <c r="C59" s="618">
        <v>2</v>
      </c>
      <c r="D59" s="619"/>
      <c r="E59" s="619"/>
      <c r="F59" s="11"/>
      <c r="G59" s="499">
        <v>4.5</v>
      </c>
      <c r="H59" s="38">
        <f>G59*30</f>
        <v>135</v>
      </c>
      <c r="I59" s="35">
        <f>J59+K59+L59</f>
        <v>45</v>
      </c>
      <c r="J59" s="134">
        <v>27</v>
      </c>
      <c r="K59" s="135">
        <v>9</v>
      </c>
      <c r="L59" s="135">
        <v>9</v>
      </c>
      <c r="M59" s="33">
        <f>H59-I59</f>
        <v>90</v>
      </c>
      <c r="N59" s="12"/>
      <c r="O59" s="458">
        <v>5</v>
      </c>
      <c r="P59" s="7"/>
      <c r="Q59" s="649"/>
      <c r="R59" s="27"/>
      <c r="S59" s="27"/>
      <c r="T59" s="27"/>
    </row>
    <row r="60" spans="1:20" ht="19.5" customHeight="1" thickBot="1" x14ac:dyDescent="0.25">
      <c r="A60" s="661" t="s">
        <v>101</v>
      </c>
      <c r="B60" s="662" t="s">
        <v>264</v>
      </c>
      <c r="C60" s="663"/>
      <c r="D60" s="664">
        <v>3</v>
      </c>
      <c r="E60" s="664"/>
      <c r="F60" s="42"/>
      <c r="G60" s="594">
        <v>3</v>
      </c>
      <c r="H60" s="665">
        <f>G60*30</f>
        <v>90</v>
      </c>
      <c r="I60" s="35">
        <f>J60+K60+L60</f>
        <v>30</v>
      </c>
      <c r="J60" s="666">
        <v>20</v>
      </c>
      <c r="K60" s="667"/>
      <c r="L60" s="667">
        <v>10</v>
      </c>
      <c r="M60" s="33">
        <f>H60-I60</f>
        <v>60</v>
      </c>
      <c r="N60" s="668"/>
      <c r="O60" s="669"/>
      <c r="P60" s="670">
        <v>3</v>
      </c>
      <c r="Q60" s="671"/>
      <c r="R60" s="27"/>
      <c r="S60" s="27"/>
      <c r="T60" s="27"/>
    </row>
    <row r="61" spans="1:20" ht="20.25" customHeight="1" thickBot="1" x14ac:dyDescent="0.25">
      <c r="A61" s="1914" t="s">
        <v>256</v>
      </c>
      <c r="B61" s="1915"/>
      <c r="C61" s="1915"/>
      <c r="D61" s="1915"/>
      <c r="E61" s="1915"/>
      <c r="F61" s="1915"/>
      <c r="G61" s="1915"/>
      <c r="H61" s="1915"/>
      <c r="I61" s="1915"/>
      <c r="J61" s="1915"/>
      <c r="K61" s="1915"/>
      <c r="L61" s="1915"/>
      <c r="M61" s="1915"/>
      <c r="N61" s="1915"/>
      <c r="O61" s="1915"/>
      <c r="P61" s="1915"/>
      <c r="Q61" s="1916"/>
      <c r="R61" s="27"/>
      <c r="S61" s="27"/>
      <c r="T61" s="27"/>
    </row>
    <row r="62" spans="1:20" ht="19.5" customHeight="1" x14ac:dyDescent="0.2">
      <c r="A62" s="16" t="s">
        <v>249</v>
      </c>
      <c r="B62" s="631" t="s">
        <v>247</v>
      </c>
      <c r="C62" s="672">
        <v>2</v>
      </c>
      <c r="D62" s="598"/>
      <c r="E62" s="598"/>
      <c r="F62" s="673"/>
      <c r="G62" s="674">
        <v>4.5</v>
      </c>
      <c r="H62" s="675">
        <f>G62*30</f>
        <v>135</v>
      </c>
      <c r="I62" s="676">
        <f>J62+K62+L62</f>
        <v>45</v>
      </c>
      <c r="J62" s="676">
        <v>27</v>
      </c>
      <c r="K62" s="676">
        <v>9</v>
      </c>
      <c r="L62" s="676">
        <v>9</v>
      </c>
      <c r="M62" s="677">
        <f>H62-I62</f>
        <v>90</v>
      </c>
      <c r="N62" s="678"/>
      <c r="O62" s="43">
        <v>5</v>
      </c>
      <c r="P62" s="137"/>
      <c r="Q62" s="679"/>
      <c r="R62" s="27"/>
      <c r="S62" s="27"/>
      <c r="T62" s="27"/>
    </row>
    <row r="63" spans="1:20" ht="36" customHeight="1" thickBot="1" x14ac:dyDescent="0.25">
      <c r="A63" s="680" t="s">
        <v>102</v>
      </c>
      <c r="B63" s="681" t="s">
        <v>248</v>
      </c>
      <c r="C63" s="682"/>
      <c r="D63" s="683">
        <v>3</v>
      </c>
      <c r="E63" s="684"/>
      <c r="F63" s="685"/>
      <c r="G63" s="686">
        <v>3</v>
      </c>
      <c r="H63" s="687">
        <f>G63*30</f>
        <v>90</v>
      </c>
      <c r="I63" s="688">
        <f>J63+K63+L63</f>
        <v>30</v>
      </c>
      <c r="J63" s="688">
        <v>20</v>
      </c>
      <c r="K63" s="688"/>
      <c r="L63" s="688">
        <v>10</v>
      </c>
      <c r="M63" s="689">
        <f>H63-I63</f>
        <v>60</v>
      </c>
      <c r="N63" s="690"/>
      <c r="O63" s="688"/>
      <c r="P63" s="670">
        <v>3</v>
      </c>
      <c r="Q63" s="691"/>
      <c r="R63" s="27"/>
      <c r="S63" s="27"/>
      <c r="T63" s="27"/>
    </row>
    <row r="64" spans="1:20" ht="19.5" customHeight="1" thickBot="1" x14ac:dyDescent="0.25">
      <c r="A64" s="1892" t="s">
        <v>257</v>
      </c>
      <c r="B64" s="1893"/>
      <c r="C64" s="1893"/>
      <c r="D64" s="1893"/>
      <c r="E64" s="1893"/>
      <c r="F64" s="1893"/>
      <c r="G64" s="1893"/>
      <c r="H64" s="1893"/>
      <c r="I64" s="1893"/>
      <c r="J64" s="1893"/>
      <c r="K64" s="1893"/>
      <c r="L64" s="1893"/>
      <c r="M64" s="1893"/>
      <c r="N64" s="1893"/>
      <c r="O64" s="1893"/>
      <c r="P64" s="1893"/>
      <c r="Q64" s="1894"/>
      <c r="R64" s="27"/>
      <c r="S64" s="27"/>
      <c r="T64" s="27"/>
    </row>
    <row r="65" spans="1:20" ht="31.5" x14ac:dyDescent="0.2">
      <c r="A65" s="680" t="s">
        <v>252</v>
      </c>
      <c r="B65" s="631" t="s">
        <v>251</v>
      </c>
      <c r="C65" s="692">
        <v>2</v>
      </c>
      <c r="D65" s="693"/>
      <c r="E65" s="694"/>
      <c r="F65" s="695"/>
      <c r="G65" s="696">
        <v>4.5</v>
      </c>
      <c r="H65" s="697">
        <f>G65*30</f>
        <v>135</v>
      </c>
      <c r="I65" s="698">
        <f>J65+K65+L65</f>
        <v>45</v>
      </c>
      <c r="J65" s="699">
        <v>27</v>
      </c>
      <c r="K65" s="700">
        <v>9</v>
      </c>
      <c r="L65" s="700">
        <v>9</v>
      </c>
      <c r="M65" s="44">
        <f>H65-I65</f>
        <v>90</v>
      </c>
      <c r="N65" s="12"/>
      <c r="O65" s="39">
        <v>5</v>
      </c>
      <c r="P65" s="7"/>
      <c r="Q65" s="701"/>
      <c r="R65" s="27"/>
      <c r="S65" s="27"/>
      <c r="T65" s="27"/>
    </row>
    <row r="66" spans="1:20" ht="41.25" customHeight="1" thickBot="1" x14ac:dyDescent="0.25">
      <c r="A66" s="41" t="s">
        <v>103</v>
      </c>
      <c r="B66" s="662" t="s">
        <v>253</v>
      </c>
      <c r="C66" s="663"/>
      <c r="D66" s="664">
        <v>3</v>
      </c>
      <c r="E66" s="664"/>
      <c r="F66" s="42"/>
      <c r="G66" s="594">
        <v>3</v>
      </c>
      <c r="H66" s="702">
        <f>G66*30</f>
        <v>90</v>
      </c>
      <c r="I66" s="703">
        <f>J66+K66+L66</f>
        <v>30</v>
      </c>
      <c r="J66" s="704">
        <v>20</v>
      </c>
      <c r="K66" s="705"/>
      <c r="L66" s="705">
        <v>10</v>
      </c>
      <c r="M66" s="34">
        <f>H66-I66</f>
        <v>60</v>
      </c>
      <c r="N66" s="668"/>
      <c r="O66" s="669"/>
      <c r="P66" s="670">
        <v>3</v>
      </c>
      <c r="Q66" s="706"/>
      <c r="R66" s="27"/>
      <c r="S66" s="27"/>
      <c r="T66" s="27"/>
    </row>
    <row r="67" spans="1:20" ht="18.75" customHeight="1" thickBot="1" x14ac:dyDescent="0.25">
      <c r="A67" s="1917" t="s">
        <v>124</v>
      </c>
      <c r="B67" s="1918"/>
      <c r="C67" s="707"/>
      <c r="D67" s="708"/>
      <c r="E67" s="708"/>
      <c r="F67" s="709"/>
      <c r="G67" s="710">
        <f>G55+G58+G59+G60</f>
        <v>21</v>
      </c>
      <c r="H67" s="711">
        <f t="shared" ref="H67:M67" si="10">H55+H58+H59+H60</f>
        <v>630</v>
      </c>
      <c r="I67" s="644">
        <f t="shared" si="10"/>
        <v>210</v>
      </c>
      <c r="J67" s="644">
        <f t="shared" si="10"/>
        <v>122</v>
      </c>
      <c r="K67" s="644">
        <f t="shared" si="10"/>
        <v>39</v>
      </c>
      <c r="L67" s="644">
        <f t="shared" si="10"/>
        <v>49</v>
      </c>
      <c r="M67" s="712">
        <f t="shared" si="10"/>
        <v>420</v>
      </c>
      <c r="N67" s="713">
        <f>N56+N57+N58</f>
        <v>9</v>
      </c>
      <c r="O67" s="714">
        <f>O59</f>
        <v>5</v>
      </c>
      <c r="P67" s="715">
        <f>P60</f>
        <v>3</v>
      </c>
      <c r="Q67" s="716"/>
      <c r="R67" s="27"/>
      <c r="S67" s="27"/>
      <c r="T67" s="27"/>
    </row>
    <row r="68" spans="1:20" ht="18.75" customHeight="1" thickBot="1" x14ac:dyDescent="0.25">
      <c r="A68" s="1892" t="s">
        <v>258</v>
      </c>
      <c r="B68" s="1893"/>
      <c r="C68" s="1893"/>
      <c r="D68" s="1893"/>
      <c r="E68" s="1893"/>
      <c r="F68" s="1893"/>
      <c r="G68" s="1893"/>
      <c r="H68" s="1893"/>
      <c r="I68" s="1893"/>
      <c r="J68" s="1893"/>
      <c r="K68" s="1893"/>
      <c r="L68" s="1893"/>
      <c r="M68" s="1893"/>
      <c r="N68" s="1893"/>
      <c r="O68" s="1893"/>
      <c r="P68" s="1893"/>
      <c r="Q68" s="1894"/>
      <c r="R68" s="27"/>
      <c r="S68" s="27"/>
      <c r="T68" s="27"/>
    </row>
    <row r="69" spans="1:20" ht="31.5" x14ac:dyDescent="0.2">
      <c r="A69" s="717" t="s">
        <v>104</v>
      </c>
      <c r="B69" s="596" t="s">
        <v>83</v>
      </c>
      <c r="C69" s="672">
        <v>1</v>
      </c>
      <c r="D69" s="598"/>
      <c r="E69" s="598"/>
      <c r="F69" s="673"/>
      <c r="G69" s="450">
        <v>6</v>
      </c>
      <c r="H69" s="718">
        <f>G69*30</f>
        <v>180</v>
      </c>
      <c r="I69" s="719">
        <f>J69+K69+L69</f>
        <v>60</v>
      </c>
      <c r="J69" s="720">
        <v>45</v>
      </c>
      <c r="K69" s="721">
        <v>15</v>
      </c>
      <c r="L69" s="721"/>
      <c r="M69" s="722">
        <f>H69-I69</f>
        <v>120</v>
      </c>
      <c r="N69" s="10">
        <v>4</v>
      </c>
      <c r="O69" s="43"/>
      <c r="P69" s="454"/>
      <c r="Q69" s="723"/>
      <c r="R69" s="431"/>
      <c r="S69" s="431"/>
      <c r="T69" s="431"/>
    </row>
    <row r="70" spans="1:20" ht="18" customHeight="1" x14ac:dyDescent="0.2">
      <c r="A70" s="717" t="s">
        <v>259</v>
      </c>
      <c r="B70" s="631" t="s">
        <v>86</v>
      </c>
      <c r="C70" s="646"/>
      <c r="D70" s="619"/>
      <c r="E70" s="619"/>
      <c r="F70" s="632"/>
      <c r="G70" s="499">
        <f>G71+G72</f>
        <v>7.5</v>
      </c>
      <c r="H70" s="38">
        <f t="shared" ref="H70:M70" si="11">H71+H72</f>
        <v>225</v>
      </c>
      <c r="I70" s="35">
        <f t="shared" si="11"/>
        <v>75</v>
      </c>
      <c r="J70" s="35">
        <f t="shared" si="11"/>
        <v>30</v>
      </c>
      <c r="K70" s="35">
        <f t="shared" si="11"/>
        <v>30</v>
      </c>
      <c r="L70" s="35">
        <f t="shared" si="11"/>
        <v>15</v>
      </c>
      <c r="M70" s="647">
        <f t="shared" si="11"/>
        <v>150</v>
      </c>
      <c r="N70" s="648"/>
      <c r="O70" s="39"/>
      <c r="P70" s="7"/>
      <c r="Q70" s="649"/>
      <c r="R70" s="431"/>
      <c r="S70" s="431"/>
      <c r="T70" s="431"/>
    </row>
    <row r="71" spans="1:20" ht="18.75" customHeight="1" x14ac:dyDescent="0.2">
      <c r="A71" s="724" t="s">
        <v>285</v>
      </c>
      <c r="B71" s="631" t="s">
        <v>86</v>
      </c>
      <c r="C71" s="618">
        <v>1</v>
      </c>
      <c r="D71" s="619"/>
      <c r="E71" s="619"/>
      <c r="F71" s="11"/>
      <c r="G71" s="565">
        <v>6</v>
      </c>
      <c r="H71" s="615">
        <f>G71*30</f>
        <v>180</v>
      </c>
      <c r="I71" s="650">
        <f>J71+K71+L71</f>
        <v>60</v>
      </c>
      <c r="J71" s="633">
        <v>30</v>
      </c>
      <c r="K71" s="619">
        <v>30</v>
      </c>
      <c r="L71" s="619"/>
      <c r="M71" s="40">
        <f>H71-I71</f>
        <v>120</v>
      </c>
      <c r="N71" s="12">
        <v>4</v>
      </c>
      <c r="O71" s="458"/>
      <c r="P71" s="7"/>
      <c r="Q71" s="649"/>
      <c r="R71" s="431"/>
      <c r="S71" s="431"/>
      <c r="T71" s="431"/>
    </row>
    <row r="72" spans="1:20" ht="33.75" customHeight="1" x14ac:dyDescent="0.2">
      <c r="A72" s="16" t="s">
        <v>286</v>
      </c>
      <c r="B72" s="631" t="s">
        <v>87</v>
      </c>
      <c r="C72" s="618"/>
      <c r="D72" s="619"/>
      <c r="E72" s="619">
        <v>1</v>
      </c>
      <c r="F72" s="11"/>
      <c r="G72" s="565">
        <v>1.5</v>
      </c>
      <c r="H72" s="615">
        <f>G72*30</f>
        <v>45</v>
      </c>
      <c r="I72" s="650">
        <f>J72+K72+L72</f>
        <v>15</v>
      </c>
      <c r="J72" s="633"/>
      <c r="K72" s="619"/>
      <c r="L72" s="619">
        <v>15</v>
      </c>
      <c r="M72" s="40">
        <f>H72-I72</f>
        <v>30</v>
      </c>
      <c r="N72" s="12">
        <v>1</v>
      </c>
      <c r="O72" s="458"/>
      <c r="P72" s="7"/>
      <c r="Q72" s="649"/>
      <c r="R72" s="431"/>
      <c r="S72" s="431"/>
      <c r="T72" s="431"/>
    </row>
    <row r="73" spans="1:20" ht="18.75" customHeight="1" x14ac:dyDescent="0.2">
      <c r="A73" s="16" t="s">
        <v>105</v>
      </c>
      <c r="B73" s="631" t="s">
        <v>263</v>
      </c>
      <c r="C73" s="618">
        <v>2</v>
      </c>
      <c r="D73" s="619"/>
      <c r="E73" s="619"/>
      <c r="F73" s="11"/>
      <c r="G73" s="499">
        <v>4.5</v>
      </c>
      <c r="H73" s="38">
        <f>G73*30</f>
        <v>135</v>
      </c>
      <c r="I73" s="35">
        <f>J73+K73+L73</f>
        <v>45</v>
      </c>
      <c r="J73" s="134">
        <v>27</v>
      </c>
      <c r="K73" s="135">
        <v>9</v>
      </c>
      <c r="L73" s="135">
        <v>9</v>
      </c>
      <c r="M73" s="33">
        <f>H73-I73</f>
        <v>90</v>
      </c>
      <c r="N73" s="12"/>
      <c r="O73" s="458">
        <v>5</v>
      </c>
      <c r="P73" s="7"/>
      <c r="Q73" s="649"/>
      <c r="R73" s="431"/>
      <c r="S73" s="431"/>
      <c r="T73" s="431"/>
    </row>
    <row r="74" spans="1:20" ht="21" customHeight="1" thickBot="1" x14ac:dyDescent="0.25">
      <c r="A74" s="16" t="s">
        <v>108</v>
      </c>
      <c r="B74" s="662" t="s">
        <v>264</v>
      </c>
      <c r="C74" s="663"/>
      <c r="D74" s="664">
        <v>3</v>
      </c>
      <c r="E74" s="664"/>
      <c r="F74" s="42"/>
      <c r="G74" s="594">
        <v>3</v>
      </c>
      <c r="H74" s="665">
        <f>G74*30</f>
        <v>90</v>
      </c>
      <c r="I74" s="35">
        <f>J74+K74+L74</f>
        <v>30</v>
      </c>
      <c r="J74" s="666">
        <v>20</v>
      </c>
      <c r="K74" s="667"/>
      <c r="L74" s="667">
        <v>10</v>
      </c>
      <c r="M74" s="33">
        <f>H74-I74</f>
        <v>60</v>
      </c>
      <c r="N74" s="668"/>
      <c r="O74" s="669"/>
      <c r="P74" s="670">
        <v>3</v>
      </c>
      <c r="Q74" s="671"/>
      <c r="R74" s="431"/>
      <c r="S74" s="431"/>
      <c r="T74" s="431"/>
    </row>
    <row r="75" spans="1:20" ht="20.25" customHeight="1" thickBot="1" x14ac:dyDescent="0.25">
      <c r="A75" s="1874" t="s">
        <v>250</v>
      </c>
      <c r="B75" s="1889"/>
      <c r="C75" s="1889"/>
      <c r="D75" s="1889"/>
      <c r="E75" s="1889"/>
      <c r="F75" s="1889"/>
      <c r="G75" s="1889"/>
      <c r="H75" s="1889"/>
      <c r="I75" s="1889"/>
      <c r="J75" s="1889"/>
      <c r="K75" s="1889"/>
      <c r="L75" s="1889"/>
      <c r="M75" s="1889"/>
      <c r="N75" s="1889"/>
      <c r="O75" s="1889"/>
      <c r="P75" s="1889"/>
      <c r="Q75" s="1890"/>
      <c r="R75" s="27"/>
      <c r="S75" s="27"/>
      <c r="T75" s="27"/>
    </row>
    <row r="76" spans="1:20" ht="21.75" customHeight="1" x14ac:dyDescent="0.2">
      <c r="A76" s="16" t="s">
        <v>106</v>
      </c>
      <c r="B76" s="631" t="s">
        <v>247</v>
      </c>
      <c r="C76" s="672">
        <v>2</v>
      </c>
      <c r="D76" s="598"/>
      <c r="E76" s="598"/>
      <c r="F76" s="673"/>
      <c r="G76" s="674">
        <v>4.5</v>
      </c>
      <c r="H76" s="675">
        <f>G76*30</f>
        <v>135</v>
      </c>
      <c r="I76" s="676">
        <f>J76+K76+L76</f>
        <v>45</v>
      </c>
      <c r="J76" s="676">
        <v>27</v>
      </c>
      <c r="K76" s="676">
        <v>9</v>
      </c>
      <c r="L76" s="676">
        <v>9</v>
      </c>
      <c r="M76" s="677">
        <f>H76-I76</f>
        <v>90</v>
      </c>
      <c r="N76" s="678"/>
      <c r="O76" s="43">
        <v>5</v>
      </c>
      <c r="P76" s="137"/>
      <c r="Q76" s="679"/>
      <c r="R76" s="27"/>
      <c r="S76" s="27"/>
      <c r="T76" s="27"/>
    </row>
    <row r="77" spans="1:20" ht="32.25" thickBot="1" x14ac:dyDescent="0.25">
      <c r="A77" s="680" t="s">
        <v>261</v>
      </c>
      <c r="B77" s="681" t="s">
        <v>248</v>
      </c>
      <c r="C77" s="682"/>
      <c r="D77" s="683">
        <v>3</v>
      </c>
      <c r="E77" s="684"/>
      <c r="F77" s="685"/>
      <c r="G77" s="686">
        <v>3</v>
      </c>
      <c r="H77" s="687">
        <f>G77*30</f>
        <v>90</v>
      </c>
      <c r="I77" s="688">
        <f>J77+K77+L77</f>
        <v>30</v>
      </c>
      <c r="J77" s="688">
        <v>20</v>
      </c>
      <c r="K77" s="688"/>
      <c r="L77" s="688">
        <v>10</v>
      </c>
      <c r="M77" s="689">
        <f>H77-I77</f>
        <v>60</v>
      </c>
      <c r="N77" s="690"/>
      <c r="O77" s="688"/>
      <c r="P77" s="670">
        <v>3</v>
      </c>
      <c r="Q77" s="691"/>
      <c r="R77" s="27"/>
      <c r="S77" s="27"/>
      <c r="T77" s="27"/>
    </row>
    <row r="78" spans="1:20" ht="20.25" customHeight="1" thickBot="1" x14ac:dyDescent="0.25">
      <c r="A78" s="1914" t="s">
        <v>297</v>
      </c>
      <c r="B78" s="1915"/>
      <c r="C78" s="1915"/>
      <c r="D78" s="1915"/>
      <c r="E78" s="1915"/>
      <c r="F78" s="1915"/>
      <c r="G78" s="1915"/>
      <c r="H78" s="1915"/>
      <c r="I78" s="1915"/>
      <c r="J78" s="1915"/>
      <c r="K78" s="1915"/>
      <c r="L78" s="1915"/>
      <c r="M78" s="1915"/>
      <c r="N78" s="1915"/>
      <c r="O78" s="1915"/>
      <c r="P78" s="1915"/>
      <c r="Q78" s="1916"/>
      <c r="R78" s="27"/>
      <c r="S78" s="27"/>
      <c r="T78" s="27"/>
    </row>
    <row r="79" spans="1:20" ht="19.5" customHeight="1" x14ac:dyDescent="0.2">
      <c r="A79" s="680" t="s">
        <v>107</v>
      </c>
      <c r="B79" s="631" t="s">
        <v>251</v>
      </c>
      <c r="C79" s="692">
        <v>2</v>
      </c>
      <c r="D79" s="693"/>
      <c r="E79" s="694"/>
      <c r="F79" s="695"/>
      <c r="G79" s="696">
        <v>4.5</v>
      </c>
      <c r="H79" s="697">
        <f>G79*30</f>
        <v>135</v>
      </c>
      <c r="I79" s="698">
        <f>J79+K79+L79</f>
        <v>45</v>
      </c>
      <c r="J79" s="699">
        <v>27</v>
      </c>
      <c r="K79" s="700">
        <v>9</v>
      </c>
      <c r="L79" s="700">
        <v>9</v>
      </c>
      <c r="M79" s="44">
        <f>H79-I79</f>
        <v>90</v>
      </c>
      <c r="N79" s="12"/>
      <c r="O79" s="39">
        <v>5</v>
      </c>
      <c r="P79" s="7"/>
      <c r="Q79" s="701"/>
      <c r="R79" s="27"/>
      <c r="S79" s="27"/>
      <c r="T79" s="27"/>
    </row>
    <row r="80" spans="1:20" ht="39" customHeight="1" thickBot="1" x14ac:dyDescent="0.25">
      <c r="A80" s="41" t="s">
        <v>262</v>
      </c>
      <c r="B80" s="662" t="s">
        <v>253</v>
      </c>
      <c r="C80" s="663"/>
      <c r="D80" s="664">
        <v>3</v>
      </c>
      <c r="E80" s="664"/>
      <c r="F80" s="42"/>
      <c r="G80" s="594">
        <v>3</v>
      </c>
      <c r="H80" s="702">
        <f>G80*30</f>
        <v>90</v>
      </c>
      <c r="I80" s="703">
        <f>J80+K80+L80</f>
        <v>30</v>
      </c>
      <c r="J80" s="704">
        <v>20</v>
      </c>
      <c r="K80" s="705"/>
      <c r="L80" s="705">
        <v>10</v>
      </c>
      <c r="M80" s="34">
        <f>H80-I80</f>
        <v>60</v>
      </c>
      <c r="N80" s="668"/>
      <c r="O80" s="669"/>
      <c r="P80" s="670">
        <v>3</v>
      </c>
      <c r="Q80" s="706"/>
      <c r="R80" s="27"/>
      <c r="S80" s="27"/>
      <c r="T80" s="27"/>
    </row>
    <row r="81" spans="1:20" ht="20.25" customHeight="1" thickBot="1" x14ac:dyDescent="0.25">
      <c r="A81" s="1919" t="s">
        <v>260</v>
      </c>
      <c r="B81" s="1920"/>
      <c r="C81" s="478"/>
      <c r="D81" s="522"/>
      <c r="E81" s="522"/>
      <c r="F81" s="725"/>
      <c r="G81" s="595">
        <f>G69+G70+G73+G74</f>
        <v>21</v>
      </c>
      <c r="H81" s="711">
        <f t="shared" ref="H81:M81" si="12">H69+H70+H73+H74</f>
        <v>630</v>
      </c>
      <c r="I81" s="644">
        <f t="shared" si="12"/>
        <v>210</v>
      </c>
      <c r="J81" s="644">
        <f t="shared" si="12"/>
        <v>122</v>
      </c>
      <c r="K81" s="644">
        <f t="shared" si="12"/>
        <v>54</v>
      </c>
      <c r="L81" s="644">
        <f t="shared" si="12"/>
        <v>34</v>
      </c>
      <c r="M81" s="712">
        <f t="shared" si="12"/>
        <v>420</v>
      </c>
      <c r="N81" s="711">
        <f>N69+N71+N72</f>
        <v>9</v>
      </c>
      <c r="O81" s="644">
        <f>O73</f>
        <v>5</v>
      </c>
      <c r="P81" s="726">
        <f>P74</f>
        <v>3</v>
      </c>
      <c r="Q81" s="727"/>
      <c r="R81" s="28"/>
      <c r="S81" s="27"/>
      <c r="T81" s="27"/>
    </row>
    <row r="82" spans="1:20" ht="16.5" thickBot="1" x14ac:dyDescent="0.25">
      <c r="A82" s="1874" t="s">
        <v>165</v>
      </c>
      <c r="B82" s="1889"/>
      <c r="C82" s="1889"/>
      <c r="D82" s="1889"/>
      <c r="E82" s="1889"/>
      <c r="F82" s="1889"/>
      <c r="G82" s="1889"/>
      <c r="H82" s="1889"/>
      <c r="I82" s="1889"/>
      <c r="J82" s="1889"/>
      <c r="K82" s="1889"/>
      <c r="L82" s="1889"/>
      <c r="M82" s="1889"/>
      <c r="N82" s="1889"/>
      <c r="O82" s="1889"/>
      <c r="P82" s="1889"/>
      <c r="Q82" s="1890"/>
      <c r="R82" s="28"/>
      <c r="S82" s="27"/>
      <c r="T82" s="27"/>
    </row>
    <row r="83" spans="1:20" ht="16.5" thickBot="1" x14ac:dyDescent="0.25">
      <c r="A83" s="1958" t="s">
        <v>166</v>
      </c>
      <c r="B83" s="1959"/>
      <c r="C83" s="1959"/>
      <c r="D83" s="1959"/>
      <c r="E83" s="1959"/>
      <c r="F83" s="1959"/>
      <c r="G83" s="1959"/>
      <c r="H83" s="1959"/>
      <c r="I83" s="1959"/>
      <c r="J83" s="1959"/>
      <c r="K83" s="1959"/>
      <c r="L83" s="1959"/>
      <c r="M83" s="1959"/>
      <c r="N83" s="1959"/>
      <c r="O83" s="1959"/>
      <c r="P83" s="1959"/>
      <c r="Q83" s="1960"/>
      <c r="R83" s="28"/>
      <c r="S83" s="27"/>
      <c r="T83" s="27"/>
    </row>
    <row r="84" spans="1:20" ht="15.75" x14ac:dyDescent="0.2">
      <c r="A84" s="155" t="s">
        <v>129</v>
      </c>
      <c r="B84" s="394" t="s">
        <v>130</v>
      </c>
      <c r="C84" s="259"/>
      <c r="D84" s="3">
        <v>1</v>
      </c>
      <c r="E84" s="3"/>
      <c r="F84" s="267"/>
      <c r="G84" s="398">
        <v>3</v>
      </c>
      <c r="H84" s="157">
        <f>G84*30</f>
        <v>90</v>
      </c>
      <c r="I84" s="43">
        <v>30</v>
      </c>
      <c r="J84" s="43">
        <v>20</v>
      </c>
      <c r="K84" s="43"/>
      <c r="L84" s="43">
        <v>10</v>
      </c>
      <c r="M84" s="158">
        <v>60</v>
      </c>
      <c r="N84" s="10">
        <v>2</v>
      </c>
      <c r="O84" s="169"/>
      <c r="P84" s="137"/>
      <c r="Q84" s="172"/>
      <c r="R84" s="28"/>
      <c r="S84" s="27"/>
      <c r="T84" s="27"/>
    </row>
    <row r="85" spans="1:20" ht="15.75" x14ac:dyDescent="0.2">
      <c r="A85" s="128" t="s">
        <v>131</v>
      </c>
      <c r="B85" s="395" t="s">
        <v>171</v>
      </c>
      <c r="C85" s="409">
        <v>1</v>
      </c>
      <c r="D85" s="410"/>
      <c r="E85" s="410"/>
      <c r="F85" s="411"/>
      <c r="G85" s="399">
        <v>4</v>
      </c>
      <c r="H85" s="38">
        <f>G85*30</f>
        <v>120</v>
      </c>
      <c r="I85" s="35">
        <f>J85+K85+L85</f>
        <v>60</v>
      </c>
      <c r="J85" s="134">
        <v>30</v>
      </c>
      <c r="K85" s="135">
        <v>15</v>
      </c>
      <c r="L85" s="135">
        <v>15</v>
      </c>
      <c r="M85" s="33">
        <f>H85-I85</f>
        <v>60</v>
      </c>
      <c r="N85" s="12">
        <v>4</v>
      </c>
      <c r="O85" s="39"/>
      <c r="P85" s="7"/>
      <c r="Q85" s="173"/>
      <c r="R85" s="28"/>
      <c r="S85" s="27"/>
      <c r="T85" s="27"/>
    </row>
    <row r="86" spans="1:20" ht="15.75" x14ac:dyDescent="0.2">
      <c r="A86" s="127" t="s">
        <v>132</v>
      </c>
      <c r="B86" s="71" t="s">
        <v>133</v>
      </c>
      <c r="C86" s="412"/>
      <c r="D86" s="66"/>
      <c r="E86" s="66"/>
      <c r="F86" s="171"/>
      <c r="G86" s="400">
        <f>G87+G88</f>
        <v>6</v>
      </c>
      <c r="H86" s="159">
        <f t="shared" ref="H86:M86" si="13">H87+H88</f>
        <v>180</v>
      </c>
      <c r="I86" s="83">
        <f t="shared" si="13"/>
        <v>45</v>
      </c>
      <c r="J86" s="83">
        <f t="shared" si="13"/>
        <v>15</v>
      </c>
      <c r="K86" s="83">
        <f t="shared" si="13"/>
        <v>30</v>
      </c>
      <c r="L86" s="83">
        <f t="shared" si="13"/>
        <v>20</v>
      </c>
      <c r="M86" s="160">
        <f t="shared" si="13"/>
        <v>115</v>
      </c>
      <c r="N86" s="170"/>
      <c r="O86" s="66"/>
      <c r="P86" s="171"/>
      <c r="Q86" s="70"/>
      <c r="R86" s="28"/>
      <c r="S86" s="27"/>
      <c r="T86" s="27"/>
    </row>
    <row r="87" spans="1:20" ht="15.75" x14ac:dyDescent="0.2">
      <c r="A87" s="127" t="s">
        <v>134</v>
      </c>
      <c r="B87" s="71" t="s">
        <v>133</v>
      </c>
      <c r="C87" s="166">
        <v>1</v>
      </c>
      <c r="D87" s="85"/>
      <c r="E87" s="85"/>
      <c r="F87" s="67"/>
      <c r="G87" s="401">
        <v>4</v>
      </c>
      <c r="H87" s="161">
        <v>120</v>
      </c>
      <c r="I87" s="162">
        <v>45</v>
      </c>
      <c r="J87" s="162">
        <v>15</v>
      </c>
      <c r="K87" s="162">
        <v>30</v>
      </c>
      <c r="L87" s="162"/>
      <c r="M87" s="69">
        <f>H87-I87</f>
        <v>75</v>
      </c>
      <c r="N87" s="166">
        <v>2</v>
      </c>
      <c r="O87" s="85"/>
      <c r="P87" s="168"/>
      <c r="Q87" s="70"/>
      <c r="R87" s="28"/>
      <c r="S87" s="27"/>
      <c r="T87" s="27"/>
    </row>
    <row r="88" spans="1:20" ht="15.75" x14ac:dyDescent="0.2">
      <c r="A88" s="127" t="s">
        <v>135</v>
      </c>
      <c r="B88" s="71" t="s">
        <v>136</v>
      </c>
      <c r="C88" s="166"/>
      <c r="D88" s="85"/>
      <c r="E88" s="85"/>
      <c r="F88" s="67">
        <v>2</v>
      </c>
      <c r="G88" s="402">
        <v>2</v>
      </c>
      <c r="H88" s="163">
        <f>G88*30</f>
        <v>60</v>
      </c>
      <c r="I88" s="68"/>
      <c r="J88" s="68"/>
      <c r="K88" s="68"/>
      <c r="L88" s="68">
        <v>20</v>
      </c>
      <c r="M88" s="69">
        <v>40</v>
      </c>
      <c r="N88" s="166"/>
      <c r="O88" s="85">
        <v>2</v>
      </c>
      <c r="P88" s="168"/>
      <c r="Q88" s="70"/>
      <c r="R88" s="28"/>
      <c r="S88" s="27"/>
      <c r="T88" s="27"/>
    </row>
    <row r="89" spans="1:20" ht="31.5" x14ac:dyDescent="0.2">
      <c r="A89" s="127" t="s">
        <v>137</v>
      </c>
      <c r="B89" s="71" t="s">
        <v>138</v>
      </c>
      <c r="C89" s="166"/>
      <c r="D89" s="85">
        <v>3</v>
      </c>
      <c r="E89" s="85"/>
      <c r="F89" s="72"/>
      <c r="G89" s="403">
        <v>3.5</v>
      </c>
      <c r="H89" s="164">
        <f>G89*30</f>
        <v>105</v>
      </c>
      <c r="I89" s="73">
        <v>32</v>
      </c>
      <c r="J89" s="74">
        <v>22</v>
      </c>
      <c r="K89" s="75">
        <v>12</v>
      </c>
      <c r="L89" s="85"/>
      <c r="M89" s="165">
        <f t="shared" ref="M89:M94" si="14">H89-I89</f>
        <v>73</v>
      </c>
      <c r="N89" s="166"/>
      <c r="O89" s="85"/>
      <c r="P89" s="168">
        <v>4</v>
      </c>
      <c r="Q89" s="70"/>
      <c r="R89" s="28"/>
      <c r="S89" s="27"/>
      <c r="T89" s="27"/>
    </row>
    <row r="90" spans="1:20" ht="15.75" x14ac:dyDescent="0.2">
      <c r="A90" s="127" t="s">
        <v>139</v>
      </c>
      <c r="B90" s="71" t="s">
        <v>140</v>
      </c>
      <c r="C90" s="166"/>
      <c r="D90" s="85">
        <v>3</v>
      </c>
      <c r="E90" s="85"/>
      <c r="F90" s="67"/>
      <c r="G90" s="403">
        <v>2.5</v>
      </c>
      <c r="H90" s="164">
        <f>G90*30</f>
        <v>75</v>
      </c>
      <c r="I90" s="73">
        <v>30</v>
      </c>
      <c r="J90" s="74">
        <v>20</v>
      </c>
      <c r="K90" s="75"/>
      <c r="L90" s="85">
        <v>10</v>
      </c>
      <c r="M90" s="165">
        <f t="shared" si="14"/>
        <v>45</v>
      </c>
      <c r="N90" s="166"/>
      <c r="O90" s="85"/>
      <c r="P90" s="168">
        <v>3</v>
      </c>
      <c r="Q90" s="70"/>
      <c r="R90" s="28"/>
      <c r="S90" s="27"/>
      <c r="T90" s="27"/>
    </row>
    <row r="91" spans="1:20" ht="15.75" x14ac:dyDescent="0.2">
      <c r="A91" s="127" t="s">
        <v>141</v>
      </c>
      <c r="B91" s="71" t="s">
        <v>142</v>
      </c>
      <c r="C91" s="166"/>
      <c r="D91" s="85"/>
      <c r="E91" s="85">
        <v>1</v>
      </c>
      <c r="F91" s="67"/>
      <c r="G91" s="404">
        <v>3</v>
      </c>
      <c r="H91" s="164">
        <v>90</v>
      </c>
      <c r="I91" s="73">
        <v>30</v>
      </c>
      <c r="J91" s="74"/>
      <c r="K91" s="75"/>
      <c r="L91" s="75">
        <v>30</v>
      </c>
      <c r="M91" s="165">
        <f t="shared" si="14"/>
        <v>60</v>
      </c>
      <c r="N91" s="166">
        <v>2</v>
      </c>
      <c r="O91" s="85"/>
      <c r="P91" s="168"/>
      <c r="Q91" s="70"/>
      <c r="R91" s="28"/>
      <c r="S91" s="27"/>
      <c r="T91" s="27"/>
    </row>
    <row r="92" spans="1:20" ht="15.75" x14ac:dyDescent="0.2">
      <c r="A92" s="127" t="s">
        <v>143</v>
      </c>
      <c r="B92" s="71" t="s">
        <v>144</v>
      </c>
      <c r="C92" s="413">
        <v>2</v>
      </c>
      <c r="D92" s="414"/>
      <c r="E92" s="414"/>
      <c r="F92" s="415"/>
      <c r="G92" s="405">
        <f>H92/30</f>
        <v>3</v>
      </c>
      <c r="H92" s="166">
        <v>90</v>
      </c>
      <c r="I92" s="167">
        <v>30</v>
      </c>
      <c r="J92" s="162">
        <v>20</v>
      </c>
      <c r="K92" s="85"/>
      <c r="L92" s="85">
        <v>10</v>
      </c>
      <c r="M92" s="168">
        <f t="shared" si="14"/>
        <v>60</v>
      </c>
      <c r="N92" s="166"/>
      <c r="O92" s="85">
        <v>3</v>
      </c>
      <c r="P92" s="168"/>
      <c r="Q92" s="70"/>
      <c r="R92" s="28"/>
      <c r="S92" s="27"/>
      <c r="T92" s="27"/>
    </row>
    <row r="93" spans="1:20" ht="15.75" x14ac:dyDescent="0.2">
      <c r="A93" s="127" t="s">
        <v>145</v>
      </c>
      <c r="B93" s="71" t="s">
        <v>146</v>
      </c>
      <c r="C93" s="413"/>
      <c r="D93" s="414">
        <v>2</v>
      </c>
      <c r="E93" s="414"/>
      <c r="F93" s="416"/>
      <c r="G93" s="406">
        <v>3</v>
      </c>
      <c r="H93" s="163">
        <f>G93*30</f>
        <v>90</v>
      </c>
      <c r="I93" s="167">
        <v>45</v>
      </c>
      <c r="J93" s="68">
        <v>15</v>
      </c>
      <c r="K93" s="68"/>
      <c r="L93" s="68">
        <v>15</v>
      </c>
      <c r="M93" s="168">
        <f t="shared" si="14"/>
        <v>45</v>
      </c>
      <c r="N93" s="166">
        <v>2</v>
      </c>
      <c r="O93" s="85"/>
      <c r="P93" s="168"/>
      <c r="Q93" s="70"/>
      <c r="R93" s="28"/>
      <c r="S93" s="27"/>
      <c r="T93" s="27"/>
    </row>
    <row r="94" spans="1:20" ht="16.5" thickBot="1" x14ac:dyDescent="0.25">
      <c r="A94" s="129" t="s">
        <v>147</v>
      </c>
      <c r="B94" s="396" t="s">
        <v>148</v>
      </c>
      <c r="C94" s="180">
        <v>2</v>
      </c>
      <c r="D94" s="78"/>
      <c r="E94" s="78"/>
      <c r="F94" s="380"/>
      <c r="G94" s="407">
        <v>3.5</v>
      </c>
      <c r="H94" s="176">
        <f>G94*30</f>
        <v>105</v>
      </c>
      <c r="I94" s="177">
        <v>30</v>
      </c>
      <c r="J94" s="79">
        <v>20</v>
      </c>
      <c r="K94" s="178">
        <v>20</v>
      </c>
      <c r="L94" s="78"/>
      <c r="M94" s="179">
        <f t="shared" si="14"/>
        <v>75</v>
      </c>
      <c r="N94" s="180"/>
      <c r="O94" s="78">
        <v>3</v>
      </c>
      <c r="P94" s="181"/>
      <c r="Q94" s="76"/>
      <c r="R94" s="28"/>
      <c r="S94" s="27"/>
      <c r="T94" s="27"/>
    </row>
    <row r="95" spans="1:20" ht="16.5" thickBot="1" x14ac:dyDescent="0.25">
      <c r="A95" s="188"/>
      <c r="B95" s="397" t="s">
        <v>149</v>
      </c>
      <c r="C95" s="365"/>
      <c r="D95" s="189"/>
      <c r="E95" s="189"/>
      <c r="F95" s="366"/>
      <c r="G95" s="408">
        <f>G94+G84+G85+G86+G89+G90+G91+G92+G93</f>
        <v>31.5</v>
      </c>
      <c r="H95" s="190">
        <f t="shared" ref="H95:M95" si="15">H84+H85+H86+H89+H90+H91+H92+H93</f>
        <v>840</v>
      </c>
      <c r="I95" s="190">
        <f t="shared" si="15"/>
        <v>302</v>
      </c>
      <c r="J95" s="190">
        <f t="shared" si="15"/>
        <v>142</v>
      </c>
      <c r="K95" s="190">
        <f t="shared" si="15"/>
        <v>57</v>
      </c>
      <c r="L95" s="190">
        <f t="shared" si="15"/>
        <v>110</v>
      </c>
      <c r="M95" s="190">
        <f t="shared" si="15"/>
        <v>518</v>
      </c>
      <c r="N95" s="191">
        <f>SUM(N84:N94)</f>
        <v>12</v>
      </c>
      <c r="O95" s="191">
        <f>SUM(O84:O94)</f>
        <v>8</v>
      </c>
      <c r="P95" s="191">
        <f>SUM(P84:P94)</f>
        <v>7</v>
      </c>
      <c r="Q95" s="192">
        <f>SUM(Q84:Q94)</f>
        <v>0</v>
      </c>
      <c r="R95" s="28"/>
      <c r="S95" s="27"/>
      <c r="T95" s="27"/>
    </row>
    <row r="96" spans="1:20" ht="15.75" x14ac:dyDescent="0.2">
      <c r="A96" s="182"/>
      <c r="B96" s="142"/>
      <c r="C96" s="183"/>
      <c r="D96" s="183"/>
      <c r="E96" s="183"/>
      <c r="F96" s="183"/>
      <c r="G96" s="184"/>
      <c r="H96" s="49"/>
      <c r="I96" s="49"/>
      <c r="J96" s="49"/>
      <c r="K96" s="49"/>
      <c r="L96" s="49"/>
      <c r="M96" s="49"/>
      <c r="N96" s="185"/>
      <c r="O96" s="49"/>
      <c r="P96" s="186"/>
      <c r="Q96" s="187"/>
      <c r="R96" s="28"/>
      <c r="S96" s="27"/>
      <c r="T96" s="27"/>
    </row>
    <row r="97" spans="1:20" ht="16.5" thickBot="1" x14ac:dyDescent="0.25">
      <c r="A97" s="193"/>
      <c r="B97" s="194"/>
      <c r="C97" s="195"/>
      <c r="D97" s="195"/>
      <c r="E97" s="195"/>
      <c r="F97" s="195"/>
      <c r="G97" s="196"/>
      <c r="H97" s="51"/>
      <c r="I97" s="51"/>
      <c r="J97" s="51"/>
      <c r="K97" s="51"/>
      <c r="L97" s="51"/>
      <c r="M97" s="51"/>
      <c r="N97" s="197"/>
      <c r="O97" s="51"/>
      <c r="P97" s="198"/>
      <c r="Q97" s="77"/>
      <c r="R97" s="28"/>
      <c r="S97" s="27"/>
      <c r="T97" s="27"/>
    </row>
    <row r="98" spans="1:20" ht="16.5" thickBot="1" x14ac:dyDescent="0.25">
      <c r="A98" s="1951" t="s">
        <v>167</v>
      </c>
      <c r="B98" s="1952"/>
      <c r="C98" s="1952"/>
      <c r="D98" s="1952"/>
      <c r="E98" s="1952"/>
      <c r="F98" s="1952"/>
      <c r="G98" s="1952"/>
      <c r="H98" s="1952"/>
      <c r="I98" s="1952"/>
      <c r="J98" s="1952"/>
      <c r="K98" s="1952"/>
      <c r="L98" s="1952"/>
      <c r="M98" s="1952"/>
      <c r="N98" s="1952"/>
      <c r="O98" s="1952"/>
      <c r="P98" s="1952"/>
      <c r="Q98" s="1953"/>
      <c r="R98" s="28"/>
      <c r="S98" s="27"/>
      <c r="T98" s="27"/>
    </row>
    <row r="99" spans="1:20" ht="15.75" x14ac:dyDescent="0.2">
      <c r="A99" s="199" t="s">
        <v>150</v>
      </c>
      <c r="B99" s="391" t="s">
        <v>151</v>
      </c>
      <c r="C99" s="201">
        <v>2</v>
      </c>
      <c r="D99" s="202"/>
      <c r="E99" s="202"/>
      <c r="F99" s="203"/>
      <c r="G99" s="386">
        <f>H99/30</f>
        <v>3</v>
      </c>
      <c r="H99" s="201">
        <v>90</v>
      </c>
      <c r="I99" s="205">
        <v>30</v>
      </c>
      <c r="J99" s="206">
        <v>20</v>
      </c>
      <c r="K99" s="202"/>
      <c r="L99" s="202">
        <v>10</v>
      </c>
      <c r="M99" s="207">
        <f>H99-I99</f>
        <v>60</v>
      </c>
      <c r="N99" s="385"/>
      <c r="O99" s="202">
        <v>3</v>
      </c>
      <c r="P99" s="207"/>
      <c r="Q99" s="211"/>
      <c r="R99" s="28"/>
      <c r="S99" s="27"/>
      <c r="T99" s="27"/>
    </row>
    <row r="100" spans="1:20" ht="15.75" x14ac:dyDescent="0.2">
      <c r="A100" s="127" t="s">
        <v>152</v>
      </c>
      <c r="B100" s="340" t="s">
        <v>153</v>
      </c>
      <c r="C100" s="166"/>
      <c r="D100" s="85">
        <v>3</v>
      </c>
      <c r="E100" s="85"/>
      <c r="F100" s="168"/>
      <c r="G100" s="387">
        <v>3</v>
      </c>
      <c r="H100" s="208">
        <f>G102*30</f>
        <v>90</v>
      </c>
      <c r="I100" s="74">
        <v>36</v>
      </c>
      <c r="J100" s="74">
        <v>26</v>
      </c>
      <c r="K100" s="74"/>
      <c r="L100" s="74">
        <v>10</v>
      </c>
      <c r="M100" s="209">
        <v>60</v>
      </c>
      <c r="N100" s="204"/>
      <c r="O100" s="74"/>
      <c r="P100" s="210">
        <v>3.5</v>
      </c>
      <c r="Q100" s="76"/>
      <c r="R100" s="28"/>
      <c r="S100" s="27"/>
      <c r="T100" s="27"/>
    </row>
    <row r="101" spans="1:20" ht="15.75" x14ac:dyDescent="0.2">
      <c r="A101" s="127" t="s">
        <v>154</v>
      </c>
      <c r="B101" s="340" t="s">
        <v>155</v>
      </c>
      <c r="C101" s="166"/>
      <c r="D101" s="85">
        <v>2</v>
      </c>
      <c r="E101" s="85"/>
      <c r="F101" s="168"/>
      <c r="G101" s="387">
        <v>3</v>
      </c>
      <c r="H101" s="208">
        <f>G101*30</f>
        <v>90</v>
      </c>
      <c r="I101" s="74">
        <v>30</v>
      </c>
      <c r="J101" s="74">
        <v>20</v>
      </c>
      <c r="K101" s="74"/>
      <c r="L101" s="74">
        <v>10</v>
      </c>
      <c r="M101" s="209">
        <v>60</v>
      </c>
      <c r="N101" s="204"/>
      <c r="O101" s="74">
        <v>3</v>
      </c>
      <c r="P101" s="210"/>
      <c r="Q101" s="76"/>
      <c r="R101" s="28"/>
      <c r="S101" s="27"/>
      <c r="T101" s="27"/>
    </row>
    <row r="102" spans="1:20" ht="16.5" thickBot="1" x14ac:dyDescent="0.25">
      <c r="A102" s="129" t="s">
        <v>156</v>
      </c>
      <c r="B102" s="392" t="s">
        <v>157</v>
      </c>
      <c r="C102" s="180"/>
      <c r="D102" s="78">
        <v>1</v>
      </c>
      <c r="E102" s="78"/>
      <c r="F102" s="380"/>
      <c r="G102" s="388">
        <v>3</v>
      </c>
      <c r="H102" s="381">
        <f>G102*30</f>
        <v>90</v>
      </c>
      <c r="I102" s="360">
        <v>30</v>
      </c>
      <c r="J102" s="361">
        <v>20</v>
      </c>
      <c r="K102" s="78"/>
      <c r="L102" s="78">
        <v>10</v>
      </c>
      <c r="M102" s="382">
        <f>H102-I102</f>
        <v>60</v>
      </c>
      <c r="N102" s="175">
        <v>2</v>
      </c>
      <c r="O102" s="78"/>
      <c r="P102" s="181"/>
      <c r="Q102" s="383"/>
      <c r="R102" s="28"/>
      <c r="S102" s="27"/>
      <c r="T102" s="27"/>
    </row>
    <row r="103" spans="1:20" ht="16.5" thickBot="1" x14ac:dyDescent="0.25">
      <c r="A103" s="363"/>
      <c r="B103" s="393" t="s">
        <v>158</v>
      </c>
      <c r="C103" s="365"/>
      <c r="D103" s="189"/>
      <c r="E103" s="189"/>
      <c r="F103" s="366"/>
      <c r="G103" s="389">
        <f>SUM(G99:G102)</f>
        <v>12</v>
      </c>
      <c r="H103" s="368">
        <f>SUM(H99:H102)</f>
        <v>360</v>
      </c>
      <c r="I103" s="369">
        <f>SUM(I99:I102)</f>
        <v>126</v>
      </c>
      <c r="J103" s="369">
        <f>SUM(J99:J102)</f>
        <v>86</v>
      </c>
      <c r="K103" s="369">
        <f>K99+K100+K101+K102</f>
        <v>0</v>
      </c>
      <c r="L103" s="369">
        <f>SUM(L99:L102)</f>
        <v>40</v>
      </c>
      <c r="M103" s="370">
        <f>SUM(M99:M102)</f>
        <v>240</v>
      </c>
      <c r="N103" s="390">
        <f>N99+N100+N101+N102</f>
        <v>2</v>
      </c>
      <c r="O103" s="369">
        <f>SUM(O99:O102)</f>
        <v>6</v>
      </c>
      <c r="P103" s="384">
        <f>P99+P100+P101+P102</f>
        <v>3.5</v>
      </c>
      <c r="Q103" s="373">
        <f>Q99+Q100+Q101+Q102</f>
        <v>0</v>
      </c>
      <c r="R103" s="28"/>
      <c r="S103" s="27"/>
      <c r="T103" s="27"/>
    </row>
    <row r="104" spans="1:20" ht="16.5" thickBot="1" x14ac:dyDescent="0.25">
      <c r="A104" s="417"/>
      <c r="B104" s="418"/>
      <c r="C104" s="419"/>
      <c r="D104" s="419"/>
      <c r="E104" s="419"/>
      <c r="F104" s="419"/>
      <c r="G104" s="48"/>
      <c r="H104" s="420"/>
      <c r="I104" s="420"/>
      <c r="J104" s="420"/>
      <c r="K104" s="420"/>
      <c r="L104" s="420"/>
      <c r="M104" s="420"/>
      <c r="N104" s="421"/>
      <c r="O104" s="420"/>
      <c r="P104" s="422"/>
      <c r="Q104" s="187"/>
      <c r="R104" s="28"/>
      <c r="S104" s="27"/>
      <c r="T104" s="27"/>
    </row>
    <row r="105" spans="1:20" ht="16.5" thickBot="1" x14ac:dyDescent="0.25">
      <c r="A105" s="1951" t="s">
        <v>168</v>
      </c>
      <c r="B105" s="1952"/>
      <c r="C105" s="1952"/>
      <c r="D105" s="1952"/>
      <c r="E105" s="1952"/>
      <c r="F105" s="1952"/>
      <c r="G105" s="1952"/>
      <c r="H105" s="1952"/>
      <c r="I105" s="1952"/>
      <c r="J105" s="1952"/>
      <c r="K105" s="1952"/>
      <c r="L105" s="1952"/>
      <c r="M105" s="1952"/>
      <c r="N105" s="1952"/>
      <c r="O105" s="1952"/>
      <c r="P105" s="1952"/>
      <c r="Q105" s="1953"/>
      <c r="R105" s="28"/>
      <c r="S105" s="27"/>
      <c r="T105" s="27"/>
    </row>
    <row r="106" spans="1:20" ht="15.75" x14ac:dyDescent="0.2">
      <c r="A106" s="199" t="s">
        <v>110</v>
      </c>
      <c r="B106" s="344" t="s">
        <v>159</v>
      </c>
      <c r="C106" s="201"/>
      <c r="D106" s="202">
        <v>2</v>
      </c>
      <c r="E106" s="202"/>
      <c r="F106" s="207"/>
      <c r="G106" s="348">
        <v>3</v>
      </c>
      <c r="H106" s="351">
        <f>G106*30</f>
        <v>90</v>
      </c>
      <c r="I106" s="346">
        <v>30</v>
      </c>
      <c r="J106" s="346">
        <v>20</v>
      </c>
      <c r="K106" s="346"/>
      <c r="L106" s="346">
        <v>10</v>
      </c>
      <c r="M106" s="347">
        <v>60</v>
      </c>
      <c r="N106" s="352"/>
      <c r="O106" s="346">
        <v>3</v>
      </c>
      <c r="P106" s="353"/>
      <c r="Q106" s="211"/>
      <c r="R106" s="28"/>
      <c r="S106" s="27"/>
      <c r="T106" s="27"/>
    </row>
    <row r="107" spans="1:20" ht="15.75" x14ac:dyDescent="0.2">
      <c r="A107" s="127" t="s">
        <v>111</v>
      </c>
      <c r="B107" s="200" t="s">
        <v>160</v>
      </c>
      <c r="C107" s="180"/>
      <c r="D107" s="78">
        <v>3</v>
      </c>
      <c r="E107" s="78"/>
      <c r="F107" s="181"/>
      <c r="G107" s="349">
        <v>3</v>
      </c>
      <c r="H107" s="208">
        <v>90</v>
      </c>
      <c r="I107" s="74">
        <v>30</v>
      </c>
      <c r="J107" s="74">
        <v>20</v>
      </c>
      <c r="K107" s="74"/>
      <c r="L107" s="74">
        <v>10</v>
      </c>
      <c r="M107" s="209">
        <v>60</v>
      </c>
      <c r="N107" s="354"/>
      <c r="O107" s="79"/>
      <c r="P107" s="355">
        <v>3.5</v>
      </c>
      <c r="Q107" s="76"/>
      <c r="R107" s="28"/>
      <c r="S107" s="27"/>
      <c r="T107" s="27"/>
    </row>
    <row r="108" spans="1:20" ht="15.75" x14ac:dyDescent="0.2">
      <c r="A108" s="127" t="s">
        <v>147</v>
      </c>
      <c r="B108" s="156" t="s">
        <v>161</v>
      </c>
      <c r="C108" s="166">
        <v>2</v>
      </c>
      <c r="D108" s="85"/>
      <c r="E108" s="85"/>
      <c r="F108" s="67"/>
      <c r="G108" s="350">
        <v>3</v>
      </c>
      <c r="H108" s="164">
        <f>G108*30</f>
        <v>90</v>
      </c>
      <c r="I108" s="73">
        <v>30</v>
      </c>
      <c r="J108" s="74">
        <v>20</v>
      </c>
      <c r="K108" s="75"/>
      <c r="L108" s="85">
        <v>10</v>
      </c>
      <c r="M108" s="165">
        <f>H108-I108</f>
        <v>60</v>
      </c>
      <c r="N108" s="166"/>
      <c r="O108" s="85">
        <v>3</v>
      </c>
      <c r="P108" s="168"/>
      <c r="Q108" s="70"/>
      <c r="R108" s="28"/>
      <c r="S108" s="27"/>
      <c r="T108" s="27"/>
    </row>
    <row r="109" spans="1:20" ht="16.5" thickBot="1" x14ac:dyDescent="0.25">
      <c r="A109" s="129" t="s">
        <v>162</v>
      </c>
      <c r="B109" s="174" t="s">
        <v>163</v>
      </c>
      <c r="C109" s="356"/>
      <c r="D109" s="357">
        <v>1</v>
      </c>
      <c r="E109" s="357"/>
      <c r="F109" s="358"/>
      <c r="G109" s="359">
        <v>3</v>
      </c>
      <c r="H109" s="180">
        <f>G109*30</f>
        <v>90</v>
      </c>
      <c r="I109" s="360">
        <f>J109+K109+L109</f>
        <v>30</v>
      </c>
      <c r="J109" s="361">
        <v>20</v>
      </c>
      <c r="K109" s="78"/>
      <c r="L109" s="78">
        <v>10</v>
      </c>
      <c r="M109" s="181">
        <f>H109-I109</f>
        <v>60</v>
      </c>
      <c r="N109" s="356">
        <v>2</v>
      </c>
      <c r="O109" s="357"/>
      <c r="P109" s="362"/>
      <c r="Q109" s="76"/>
      <c r="R109" s="28"/>
      <c r="S109" s="27"/>
      <c r="T109" s="27"/>
    </row>
    <row r="110" spans="1:20" ht="16.5" thickBot="1" x14ac:dyDescent="0.25">
      <c r="A110" s="363"/>
      <c r="B110" s="364" t="s">
        <v>164</v>
      </c>
      <c r="C110" s="365"/>
      <c r="D110" s="189"/>
      <c r="E110" s="189"/>
      <c r="F110" s="366"/>
      <c r="G110" s="367">
        <f t="shared" ref="G110:O110" si="16">SUM(G106:G109)</f>
        <v>12</v>
      </c>
      <c r="H110" s="368">
        <f t="shared" si="16"/>
        <v>360</v>
      </c>
      <c r="I110" s="369">
        <f t="shared" si="16"/>
        <v>120</v>
      </c>
      <c r="J110" s="369">
        <f t="shared" si="16"/>
        <v>80</v>
      </c>
      <c r="K110" s="369">
        <f t="shared" si="16"/>
        <v>0</v>
      </c>
      <c r="L110" s="369">
        <f t="shared" si="16"/>
        <v>40</v>
      </c>
      <c r="M110" s="370">
        <f t="shared" si="16"/>
        <v>240</v>
      </c>
      <c r="N110" s="371">
        <f t="shared" si="16"/>
        <v>2</v>
      </c>
      <c r="O110" s="369">
        <f t="shared" si="16"/>
        <v>6</v>
      </c>
      <c r="P110" s="372">
        <f>P106+P107+P108+P109</f>
        <v>3.5</v>
      </c>
      <c r="Q110" s="373">
        <f>Q106+Q107+Q108+Q109</f>
        <v>0</v>
      </c>
      <c r="R110" s="28"/>
      <c r="S110" s="27"/>
      <c r="T110" s="27"/>
    </row>
    <row r="111" spans="1:20" ht="16.5" thickBot="1" x14ac:dyDescent="0.25">
      <c r="A111" s="374"/>
      <c r="B111" s="375" t="s">
        <v>169</v>
      </c>
      <c r="C111" s="138"/>
      <c r="D111" s="139"/>
      <c r="E111" s="139"/>
      <c r="F111" s="140"/>
      <c r="G111" s="376">
        <f>G95+G103</f>
        <v>43.5</v>
      </c>
      <c r="H111" s="377">
        <f t="shared" ref="H111:Q111" si="17">H95+H103</f>
        <v>1200</v>
      </c>
      <c r="I111" s="378">
        <f t="shared" si="17"/>
        <v>428</v>
      </c>
      <c r="J111" s="378">
        <f t="shared" si="17"/>
        <v>228</v>
      </c>
      <c r="K111" s="378">
        <f t="shared" si="17"/>
        <v>57</v>
      </c>
      <c r="L111" s="378">
        <f t="shared" si="17"/>
        <v>150</v>
      </c>
      <c r="M111" s="379">
        <f t="shared" si="17"/>
        <v>758</v>
      </c>
      <c r="N111" s="377">
        <f t="shared" si="17"/>
        <v>14</v>
      </c>
      <c r="O111" s="378">
        <f t="shared" si="17"/>
        <v>14</v>
      </c>
      <c r="P111" s="379">
        <f t="shared" si="17"/>
        <v>10.5</v>
      </c>
      <c r="Q111" s="141">
        <f t="shared" si="17"/>
        <v>0</v>
      </c>
      <c r="R111" s="28"/>
      <c r="S111" s="27"/>
      <c r="T111" s="27"/>
    </row>
    <row r="112" spans="1:20" ht="16.5" thickBot="1" x14ac:dyDescent="0.25">
      <c r="A112" s="342"/>
      <c r="B112" s="343"/>
      <c r="C112" s="341"/>
      <c r="D112" s="341"/>
      <c r="E112" s="341"/>
      <c r="F112" s="341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130"/>
      <c r="R112" s="28"/>
      <c r="S112" s="27"/>
      <c r="T112" s="27"/>
    </row>
    <row r="113" spans="1:55" ht="36.75" customHeight="1" thickBot="1" x14ac:dyDescent="0.25">
      <c r="A113" s="2030" t="s">
        <v>172</v>
      </c>
      <c r="B113" s="2031"/>
      <c r="C113" s="2031"/>
      <c r="D113" s="2031"/>
      <c r="E113" s="2031"/>
      <c r="F113" s="2031"/>
      <c r="G113" s="2031"/>
      <c r="H113" s="2031"/>
      <c r="I113" s="2031"/>
      <c r="J113" s="2031"/>
      <c r="K113" s="2031"/>
      <c r="L113" s="2031"/>
      <c r="M113" s="2031"/>
      <c r="N113" s="2031"/>
      <c r="O113" s="2031"/>
      <c r="P113" s="2031"/>
      <c r="Q113" s="2032"/>
      <c r="R113" s="27"/>
      <c r="S113" s="27"/>
      <c r="T113" s="27"/>
    </row>
    <row r="114" spans="1:55" s="91" customFormat="1" ht="15.75" x14ac:dyDescent="0.2">
      <c r="A114" s="36" t="s">
        <v>173</v>
      </c>
      <c r="B114" s="213" t="s">
        <v>174</v>
      </c>
      <c r="C114" s="217">
        <v>3</v>
      </c>
      <c r="D114" s="218"/>
      <c r="E114" s="218"/>
      <c r="F114" s="241"/>
      <c r="G114" s="248">
        <v>6</v>
      </c>
      <c r="H114" s="246">
        <f t="shared" ref="H114:H120" si="18">G114*30</f>
        <v>180</v>
      </c>
      <c r="I114" s="3">
        <f t="shared" ref="I114:I119" si="19">SUM(J114:L114)</f>
        <v>60</v>
      </c>
      <c r="J114" s="3">
        <v>30</v>
      </c>
      <c r="K114" s="3">
        <v>10</v>
      </c>
      <c r="L114" s="3">
        <v>20</v>
      </c>
      <c r="M114" s="251">
        <f t="shared" ref="M114:M119" si="20">H114-I114</f>
        <v>120</v>
      </c>
      <c r="N114" s="253"/>
      <c r="O114" s="219"/>
      <c r="P114" s="231">
        <v>6</v>
      </c>
      <c r="Q114" s="220"/>
      <c r="R114" s="88"/>
      <c r="S114" s="88"/>
      <c r="T114" s="88"/>
      <c r="U114" s="89"/>
      <c r="V114" s="89"/>
      <c r="W114" s="90"/>
      <c r="X114" s="90"/>
      <c r="AC114" s="19"/>
      <c r="AD114" s="19"/>
      <c r="AE114" s="19">
        <f>I114</f>
        <v>60</v>
      </c>
      <c r="AF114" s="19">
        <f>AC114/3*2</f>
        <v>0</v>
      </c>
      <c r="AG114" s="19">
        <f>AE114</f>
        <v>60</v>
      </c>
    </row>
    <row r="115" spans="1:55" s="19" customFormat="1" ht="15.75" x14ac:dyDescent="0.2">
      <c r="A115" s="131" t="s">
        <v>175</v>
      </c>
      <c r="B115" s="214" t="s">
        <v>176</v>
      </c>
      <c r="C115" s="221"/>
      <c r="D115" s="86"/>
      <c r="E115" s="92"/>
      <c r="F115" s="242"/>
      <c r="G115" s="249">
        <f>G116+G117</f>
        <v>5</v>
      </c>
      <c r="H115" s="212">
        <f t="shared" si="18"/>
        <v>150</v>
      </c>
      <c r="I115" s="4">
        <f t="shared" si="19"/>
        <v>50</v>
      </c>
      <c r="J115" s="84">
        <f>J116+J117</f>
        <v>44</v>
      </c>
      <c r="K115" s="84">
        <f>K116+K117</f>
        <v>0</v>
      </c>
      <c r="L115" s="84">
        <f>L116+L117</f>
        <v>6</v>
      </c>
      <c r="M115" s="252">
        <f t="shared" si="20"/>
        <v>100</v>
      </c>
      <c r="N115" s="254"/>
      <c r="O115" s="84"/>
      <c r="P115" s="255"/>
      <c r="Q115" s="222"/>
      <c r="R115" s="93"/>
      <c r="S115" s="93"/>
      <c r="T115" s="93"/>
      <c r="U115" s="89"/>
      <c r="V115" s="89"/>
      <c r="W115" s="94"/>
      <c r="X115" s="90"/>
      <c r="Y115" s="91"/>
      <c r="Z115" s="91"/>
      <c r="AA115" s="91"/>
      <c r="AB115" s="91"/>
      <c r="AE115" s="19">
        <f>I115</f>
        <v>50</v>
      </c>
      <c r="AF115" s="19">
        <f>AC115/3*2</f>
        <v>0</v>
      </c>
      <c r="AG115" s="19">
        <f>AE115</f>
        <v>50</v>
      </c>
    </row>
    <row r="116" spans="1:55" s="19" customFormat="1" ht="15.75" x14ac:dyDescent="0.2">
      <c r="A116" s="131" t="s">
        <v>98</v>
      </c>
      <c r="B116" s="214" t="s">
        <v>177</v>
      </c>
      <c r="C116" s="221"/>
      <c r="D116" s="223">
        <v>1</v>
      </c>
      <c r="E116" s="92"/>
      <c r="F116" s="242"/>
      <c r="G116" s="249">
        <v>3</v>
      </c>
      <c r="H116" s="212">
        <f t="shared" si="18"/>
        <v>90</v>
      </c>
      <c r="I116" s="4">
        <f t="shared" si="19"/>
        <v>30</v>
      </c>
      <c r="J116" s="84">
        <v>30</v>
      </c>
      <c r="K116" s="84"/>
      <c r="L116" s="84"/>
      <c r="M116" s="252">
        <f t="shared" si="20"/>
        <v>60</v>
      </c>
      <c r="N116" s="254">
        <v>2</v>
      </c>
      <c r="O116" s="84"/>
      <c r="P116" s="255"/>
      <c r="Q116" s="222"/>
      <c r="R116" s="93"/>
      <c r="S116" s="93"/>
      <c r="T116" s="93"/>
      <c r="U116" s="89"/>
      <c r="V116" s="89"/>
      <c r="W116" s="94"/>
      <c r="X116" s="90"/>
      <c r="Y116" s="91"/>
      <c r="Z116" s="91"/>
      <c r="AA116" s="91"/>
      <c r="AB116" s="91"/>
    </row>
    <row r="117" spans="1:55" s="19" customFormat="1" ht="15.75" x14ac:dyDescent="0.2">
      <c r="A117" s="131" t="s">
        <v>99</v>
      </c>
      <c r="B117" s="214" t="s">
        <v>177</v>
      </c>
      <c r="C117" s="221"/>
      <c r="D117" s="223">
        <v>2</v>
      </c>
      <c r="E117" s="92"/>
      <c r="F117" s="242"/>
      <c r="G117" s="249">
        <v>2</v>
      </c>
      <c r="H117" s="212">
        <f t="shared" si="18"/>
        <v>60</v>
      </c>
      <c r="I117" s="4">
        <f t="shared" si="19"/>
        <v>20</v>
      </c>
      <c r="J117" s="84">
        <v>14</v>
      </c>
      <c r="K117" s="84"/>
      <c r="L117" s="84">
        <v>6</v>
      </c>
      <c r="M117" s="252">
        <f t="shared" si="20"/>
        <v>40</v>
      </c>
      <c r="N117" s="254"/>
      <c r="O117" s="84">
        <v>2</v>
      </c>
      <c r="P117" s="255"/>
      <c r="Q117" s="222"/>
      <c r="R117" s="93"/>
      <c r="S117" s="93"/>
      <c r="T117" s="93"/>
      <c r="U117" s="89"/>
      <c r="V117" s="89"/>
      <c r="W117" s="94"/>
      <c r="X117" s="90"/>
      <c r="Y117" s="91"/>
      <c r="Z117" s="91"/>
      <c r="AA117" s="91"/>
      <c r="AB117" s="91"/>
    </row>
    <row r="118" spans="1:55" s="91" customFormat="1" ht="31.5" x14ac:dyDescent="0.2">
      <c r="A118" s="16" t="s">
        <v>178</v>
      </c>
      <c r="B118" s="215" t="s">
        <v>179</v>
      </c>
      <c r="C118" s="221"/>
      <c r="D118" s="86"/>
      <c r="E118" s="95"/>
      <c r="F118" s="243"/>
      <c r="G118" s="249">
        <v>4</v>
      </c>
      <c r="H118" s="212">
        <f t="shared" si="18"/>
        <v>120</v>
      </c>
      <c r="I118" s="4">
        <f t="shared" si="19"/>
        <v>40</v>
      </c>
      <c r="J118" s="96">
        <v>20</v>
      </c>
      <c r="K118" s="96">
        <v>20</v>
      </c>
      <c r="L118" s="96"/>
      <c r="M118" s="252">
        <f t="shared" si="20"/>
        <v>80</v>
      </c>
      <c r="N118" s="254"/>
      <c r="O118" s="84">
        <v>4</v>
      </c>
      <c r="P118" s="255"/>
      <c r="Q118" s="224"/>
      <c r="R118" s="97"/>
      <c r="S118" s="97"/>
      <c r="T118" s="97"/>
      <c r="U118" s="98"/>
      <c r="V118" s="98"/>
      <c r="W118" s="90"/>
      <c r="X118" s="90"/>
      <c r="AC118" s="19"/>
      <c r="AD118" s="19"/>
      <c r="AE118" s="19"/>
      <c r="AF118" s="19"/>
      <c r="AG118" s="19"/>
    </row>
    <row r="119" spans="1:55" s="91" customFormat="1" ht="15.75" x14ac:dyDescent="0.2">
      <c r="A119" s="16" t="s">
        <v>180</v>
      </c>
      <c r="B119" s="215" t="s">
        <v>181</v>
      </c>
      <c r="C119" s="225">
        <v>1</v>
      </c>
      <c r="D119" s="86"/>
      <c r="E119" s="86"/>
      <c r="F119" s="244"/>
      <c r="G119" s="249">
        <v>7.5</v>
      </c>
      <c r="H119" s="212">
        <f t="shared" si="18"/>
        <v>225</v>
      </c>
      <c r="I119" s="4">
        <f t="shared" si="19"/>
        <v>75</v>
      </c>
      <c r="J119" s="85">
        <v>45</v>
      </c>
      <c r="K119" s="85">
        <v>15</v>
      </c>
      <c r="L119" s="85">
        <v>15</v>
      </c>
      <c r="M119" s="110">
        <f t="shared" si="20"/>
        <v>150</v>
      </c>
      <c r="N119" s="256">
        <v>5</v>
      </c>
      <c r="O119" s="87"/>
      <c r="P119" s="232"/>
      <c r="Q119" s="226"/>
      <c r="R119" s="88"/>
      <c r="S119" s="88"/>
      <c r="T119" s="88"/>
      <c r="U119" s="89"/>
      <c r="V119" s="89"/>
      <c r="W119" s="90"/>
      <c r="X119" s="90"/>
      <c r="AC119" s="19"/>
      <c r="AD119" s="19"/>
      <c r="AE119" s="19"/>
      <c r="AF119" s="19"/>
      <c r="AG119" s="19"/>
    </row>
    <row r="120" spans="1:55" s="91" customFormat="1" ht="32.25" thickBot="1" x14ac:dyDescent="0.25">
      <c r="A120" s="41" t="s">
        <v>182</v>
      </c>
      <c r="B120" s="216" t="s">
        <v>183</v>
      </c>
      <c r="C120" s="8"/>
      <c r="D120" s="9">
        <v>3</v>
      </c>
      <c r="E120" s="9"/>
      <c r="F120" s="245"/>
      <c r="G120" s="250">
        <v>4</v>
      </c>
      <c r="H120" s="247">
        <f t="shared" si="18"/>
        <v>120</v>
      </c>
      <c r="I120" s="227">
        <f>J120+K120+L120</f>
        <v>40</v>
      </c>
      <c r="J120" s="9">
        <v>40</v>
      </c>
      <c r="K120" s="9"/>
      <c r="L120" s="9"/>
      <c r="M120" s="228">
        <f>H120-I120</f>
        <v>80</v>
      </c>
      <c r="N120" s="257"/>
      <c r="O120" s="229"/>
      <c r="P120" s="42">
        <v>4</v>
      </c>
      <c r="Q120" s="230"/>
      <c r="R120" s="88"/>
      <c r="S120" s="88"/>
      <c r="T120" s="88"/>
      <c r="U120" s="89"/>
      <c r="V120" s="89"/>
      <c r="W120" s="90"/>
      <c r="X120" s="90"/>
      <c r="AC120" s="19"/>
      <c r="AD120" s="19"/>
      <c r="AE120" s="19"/>
      <c r="AF120" s="19"/>
      <c r="AG120" s="19"/>
    </row>
    <row r="121" spans="1:55" s="91" customFormat="1" ht="16.5" thickBot="1" x14ac:dyDescent="0.3">
      <c r="A121" s="1956"/>
      <c r="B121" s="1957"/>
      <c r="C121" s="311"/>
      <c r="D121" s="303"/>
      <c r="E121" s="303"/>
      <c r="F121" s="306"/>
      <c r="G121" s="339">
        <f>G114+G115+G118+G119+G120</f>
        <v>26.5</v>
      </c>
      <c r="H121" s="317">
        <f t="shared" ref="H121:M121" si="21">H114+H115+H118+H119+H120</f>
        <v>795</v>
      </c>
      <c r="I121" s="317">
        <f t="shared" si="21"/>
        <v>265</v>
      </c>
      <c r="J121" s="317">
        <f t="shared" si="21"/>
        <v>179</v>
      </c>
      <c r="K121" s="317">
        <f t="shared" si="21"/>
        <v>45</v>
      </c>
      <c r="L121" s="317">
        <f t="shared" si="21"/>
        <v>41</v>
      </c>
      <c r="M121" s="320">
        <f t="shared" si="21"/>
        <v>530</v>
      </c>
      <c r="N121" s="311"/>
      <c r="O121" s="303"/>
      <c r="P121" s="318"/>
      <c r="Q121" s="338"/>
      <c r="R121" s="88"/>
      <c r="S121" s="88"/>
      <c r="T121" s="88"/>
      <c r="U121" s="89"/>
      <c r="V121" s="89"/>
      <c r="W121" s="90"/>
      <c r="X121" s="90"/>
      <c r="AC121" s="19"/>
      <c r="AD121" s="19"/>
      <c r="AE121" s="19"/>
      <c r="AF121" s="19"/>
      <c r="AG121" s="19"/>
    </row>
    <row r="122" spans="1:55" s="91" customFormat="1" ht="30.75" customHeight="1" thickBot="1" x14ac:dyDescent="0.25">
      <c r="A122" s="1948" t="s">
        <v>184</v>
      </c>
      <c r="B122" s="1949"/>
      <c r="C122" s="1949"/>
      <c r="D122" s="1949"/>
      <c r="E122" s="1949"/>
      <c r="F122" s="1949"/>
      <c r="G122" s="1949"/>
      <c r="H122" s="1949"/>
      <c r="I122" s="1949"/>
      <c r="J122" s="1949"/>
      <c r="K122" s="1949"/>
      <c r="L122" s="1949"/>
      <c r="M122" s="1949"/>
      <c r="N122" s="1949"/>
      <c r="O122" s="1949"/>
      <c r="P122" s="1949"/>
      <c r="Q122" s="1950"/>
      <c r="R122" s="88"/>
      <c r="S122" s="88"/>
      <c r="T122" s="88"/>
      <c r="U122" s="89"/>
      <c r="V122" s="89"/>
      <c r="W122" s="94"/>
      <c r="X122" s="90"/>
      <c r="AC122" s="19"/>
      <c r="AD122" s="19"/>
      <c r="AE122" s="19"/>
      <c r="AF122" s="19"/>
      <c r="AG122" s="19"/>
    </row>
    <row r="123" spans="1:55" s="91" customFormat="1" ht="15.75" x14ac:dyDescent="0.2">
      <c r="A123" s="36" t="s">
        <v>182</v>
      </c>
      <c r="B123" s="213" t="s">
        <v>185</v>
      </c>
      <c r="C123" s="259"/>
      <c r="D123" s="3">
        <v>2</v>
      </c>
      <c r="E123" s="3"/>
      <c r="F123" s="260"/>
      <c r="G123" s="265">
        <v>2</v>
      </c>
      <c r="H123" s="259">
        <f t="shared" ref="H123:H154" si="22">G123*30</f>
        <v>60</v>
      </c>
      <c r="I123" s="3">
        <f>SUM(J123:L123)</f>
        <v>20</v>
      </c>
      <c r="J123" s="3">
        <v>10</v>
      </c>
      <c r="K123" s="3">
        <v>10</v>
      </c>
      <c r="L123" s="3"/>
      <c r="M123" s="267">
        <f t="shared" ref="M123:M129" si="23">H123-I123</f>
        <v>40</v>
      </c>
      <c r="N123" s="259"/>
      <c r="O123" s="219">
        <v>2</v>
      </c>
      <c r="P123" s="231"/>
      <c r="Q123" s="272"/>
      <c r="R123" s="88"/>
      <c r="S123" s="88"/>
      <c r="T123" s="88"/>
      <c r="U123" s="89"/>
      <c r="V123" s="89"/>
      <c r="W123" s="94"/>
      <c r="X123" s="90"/>
      <c r="AC123" s="19"/>
      <c r="AD123" s="19"/>
      <c r="AE123" s="19">
        <f>I123</f>
        <v>20</v>
      </c>
      <c r="AF123" s="19">
        <f>AC123/3*2</f>
        <v>0</v>
      </c>
      <c r="AG123" s="19">
        <f>AE123</f>
        <v>20</v>
      </c>
    </row>
    <row r="124" spans="1:55" s="102" customFormat="1" ht="15.75" x14ac:dyDescent="0.2">
      <c r="A124" s="16" t="s">
        <v>186</v>
      </c>
      <c r="B124" s="215" t="s">
        <v>187</v>
      </c>
      <c r="C124" s="5"/>
      <c r="D124" s="4"/>
      <c r="E124" s="4"/>
      <c r="F124" s="261"/>
      <c r="G124" s="266">
        <f>SUM(G125:G128)</f>
        <v>15</v>
      </c>
      <c r="H124" s="5">
        <f t="shared" si="22"/>
        <v>450</v>
      </c>
      <c r="I124" s="39">
        <f>SUM(I125:I128)</f>
        <v>165</v>
      </c>
      <c r="J124" s="39">
        <f>SUM(J125:J128)</f>
        <v>70</v>
      </c>
      <c r="K124" s="39">
        <f>SUM(K125:K128)</f>
        <v>15</v>
      </c>
      <c r="L124" s="39">
        <f>SUM(L125:L128)</f>
        <v>80</v>
      </c>
      <c r="M124" s="40">
        <f>H124-I124</f>
        <v>285</v>
      </c>
      <c r="N124" s="37"/>
      <c r="O124" s="87"/>
      <c r="P124" s="233"/>
      <c r="Q124" s="273"/>
      <c r="R124" s="100"/>
      <c r="S124" s="100"/>
      <c r="T124" s="100"/>
      <c r="U124" s="89"/>
      <c r="V124" s="89"/>
      <c r="W124" s="90"/>
      <c r="X124" s="90"/>
      <c r="Y124" s="91"/>
      <c r="Z124" s="91"/>
      <c r="AA124" s="91"/>
      <c r="AB124" s="91"/>
      <c r="AC124" s="19"/>
      <c r="AD124" s="19"/>
      <c r="AE124" s="19">
        <f>I124</f>
        <v>165</v>
      </c>
      <c r="AF124" s="19">
        <f>AC124/3*2</f>
        <v>0</v>
      </c>
      <c r="AG124" s="19">
        <f>AE124</f>
        <v>165</v>
      </c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s="102" customFormat="1" ht="15.75" x14ac:dyDescent="0.2">
      <c r="A125" s="16" t="s">
        <v>188</v>
      </c>
      <c r="B125" s="215" t="s">
        <v>187</v>
      </c>
      <c r="C125" s="5">
        <v>1</v>
      </c>
      <c r="D125" s="4"/>
      <c r="E125" s="4"/>
      <c r="F125" s="261"/>
      <c r="G125" s="116">
        <v>6</v>
      </c>
      <c r="H125" s="5">
        <f t="shared" si="22"/>
        <v>180</v>
      </c>
      <c r="I125" s="39">
        <f>J125+K125+L125</f>
        <v>60</v>
      </c>
      <c r="J125" s="4">
        <v>30</v>
      </c>
      <c r="K125" s="4">
        <v>15</v>
      </c>
      <c r="L125" s="4">
        <v>15</v>
      </c>
      <c r="M125" s="40">
        <f t="shared" si="23"/>
        <v>120</v>
      </c>
      <c r="N125" s="37">
        <v>4</v>
      </c>
      <c r="O125" s="87"/>
      <c r="P125" s="233"/>
      <c r="Q125" s="273"/>
      <c r="R125" s="100"/>
      <c r="S125" s="100"/>
      <c r="T125" s="100"/>
      <c r="U125" s="89"/>
      <c r="V125" s="89"/>
      <c r="W125" s="94"/>
      <c r="X125" s="90"/>
      <c r="Y125" s="91"/>
      <c r="Z125" s="91"/>
      <c r="AA125" s="91"/>
      <c r="AB125" s="103"/>
      <c r="AC125" s="19"/>
      <c r="AD125" s="19"/>
      <c r="AE125" s="19">
        <f>I125</f>
        <v>60</v>
      </c>
      <c r="AF125" s="19">
        <f>AC125/3*2</f>
        <v>0</v>
      </c>
      <c r="AG125" s="19">
        <f>AE125</f>
        <v>60</v>
      </c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s="102" customFormat="1" ht="15.75" x14ac:dyDescent="0.2">
      <c r="A126" s="16" t="s">
        <v>189</v>
      </c>
      <c r="B126" s="215" t="s">
        <v>187</v>
      </c>
      <c r="C126" s="5"/>
      <c r="D126" s="4"/>
      <c r="E126" s="4"/>
      <c r="F126" s="261"/>
      <c r="G126" s="116">
        <v>5</v>
      </c>
      <c r="H126" s="5">
        <f t="shared" si="22"/>
        <v>150</v>
      </c>
      <c r="I126" s="39">
        <f>J126+K126+L126</f>
        <v>50</v>
      </c>
      <c r="J126" s="4">
        <v>30</v>
      </c>
      <c r="K126" s="4"/>
      <c r="L126" s="4">
        <v>20</v>
      </c>
      <c r="M126" s="40">
        <f t="shared" si="23"/>
        <v>100</v>
      </c>
      <c r="N126" s="37"/>
      <c r="O126" s="87">
        <v>5</v>
      </c>
      <c r="P126" s="233"/>
      <c r="Q126" s="273"/>
      <c r="R126" s="100"/>
      <c r="S126" s="100"/>
      <c r="T126" s="100"/>
      <c r="U126" s="89"/>
      <c r="V126" s="89"/>
      <c r="W126" s="94"/>
      <c r="X126" s="90"/>
      <c r="Y126" s="91"/>
      <c r="Z126" s="91"/>
      <c r="AA126" s="91"/>
      <c r="AB126" s="103"/>
      <c r="AC126" s="19"/>
      <c r="AD126" s="19"/>
      <c r="AE126" s="19"/>
      <c r="AF126" s="19"/>
      <c r="AG126" s="19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s="102" customFormat="1" ht="15.75" x14ac:dyDescent="0.2">
      <c r="A127" s="16" t="s">
        <v>190</v>
      </c>
      <c r="B127" s="215" t="s">
        <v>187</v>
      </c>
      <c r="C127" s="5"/>
      <c r="D127" s="4">
        <v>3</v>
      </c>
      <c r="E127" s="4"/>
      <c r="F127" s="261"/>
      <c r="G127" s="116">
        <v>2</v>
      </c>
      <c r="H127" s="5">
        <f t="shared" si="22"/>
        <v>60</v>
      </c>
      <c r="I127" s="39">
        <f>J127+K127+L127</f>
        <v>20</v>
      </c>
      <c r="J127" s="4">
        <v>10</v>
      </c>
      <c r="K127" s="4"/>
      <c r="L127" s="4">
        <v>10</v>
      </c>
      <c r="M127" s="40">
        <f t="shared" si="23"/>
        <v>40</v>
      </c>
      <c r="N127" s="37"/>
      <c r="O127" s="87"/>
      <c r="P127" s="233">
        <v>2</v>
      </c>
      <c r="Q127" s="273"/>
      <c r="R127" s="100"/>
      <c r="S127" s="100"/>
      <c r="T127" s="100"/>
      <c r="U127" s="89"/>
      <c r="V127" s="89"/>
      <c r="W127" s="94"/>
      <c r="X127" s="90"/>
      <c r="Y127" s="91"/>
      <c r="Z127" s="91"/>
      <c r="AA127" s="91"/>
      <c r="AB127" s="91"/>
      <c r="AC127" s="19"/>
      <c r="AD127" s="19"/>
      <c r="AE127" s="19">
        <f>I128</f>
        <v>35</v>
      </c>
      <c r="AF127" s="19">
        <f>AC127/3*2</f>
        <v>0</v>
      </c>
      <c r="AG127" s="19">
        <f>AE127</f>
        <v>35</v>
      </c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s="102" customFormat="1" ht="15.75" x14ac:dyDescent="0.2">
      <c r="A128" s="16" t="s">
        <v>191</v>
      </c>
      <c r="B128" s="215" t="s">
        <v>192</v>
      </c>
      <c r="C128" s="5"/>
      <c r="D128" s="4"/>
      <c r="E128" s="4"/>
      <c r="F128" s="261"/>
      <c r="G128" s="266">
        <f>G129+G130</f>
        <v>2</v>
      </c>
      <c r="H128" s="5">
        <f t="shared" si="22"/>
        <v>60</v>
      </c>
      <c r="I128" s="39">
        <f>J128+K128+L128</f>
        <v>35</v>
      </c>
      <c r="J128" s="39"/>
      <c r="K128" s="39"/>
      <c r="L128" s="4">
        <f>L129+L130</f>
        <v>35</v>
      </c>
      <c r="M128" s="40">
        <f>H128-I128</f>
        <v>25</v>
      </c>
      <c r="N128" s="37"/>
      <c r="O128" s="87"/>
      <c r="P128" s="233"/>
      <c r="Q128" s="273"/>
      <c r="R128" s="100"/>
      <c r="S128" s="100"/>
      <c r="T128" s="100"/>
      <c r="U128" s="89"/>
      <c r="V128" s="89"/>
      <c r="W128" s="94"/>
      <c r="X128" s="90"/>
      <c r="Y128" s="91"/>
      <c r="Z128" s="91"/>
      <c r="AA128" s="91"/>
      <c r="AB128" s="91"/>
      <c r="AC128" s="19"/>
      <c r="AD128" s="19"/>
      <c r="AE128" s="19"/>
      <c r="AF128" s="19"/>
      <c r="AG128" s="19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0" s="91" customFormat="1" ht="15.75" x14ac:dyDescent="0.2">
      <c r="A129" s="16" t="s">
        <v>193</v>
      </c>
      <c r="B129" s="215" t="s">
        <v>192</v>
      </c>
      <c r="C129" s="262"/>
      <c r="D129" s="104"/>
      <c r="E129" s="104"/>
      <c r="F129" s="263"/>
      <c r="G129" s="116">
        <v>1</v>
      </c>
      <c r="H129" s="5">
        <f t="shared" si="22"/>
        <v>30</v>
      </c>
      <c r="I129" s="4">
        <f>SUM(J129:L129)</f>
        <v>15</v>
      </c>
      <c r="J129" s="105"/>
      <c r="K129" s="105"/>
      <c r="L129" s="105">
        <v>15</v>
      </c>
      <c r="M129" s="6">
        <f t="shared" si="23"/>
        <v>15</v>
      </c>
      <c r="N129" s="268">
        <v>1</v>
      </c>
      <c r="O129" s="105"/>
      <c r="P129" s="269"/>
      <c r="Q129" s="274"/>
      <c r="R129" s="106"/>
      <c r="S129" s="106"/>
      <c r="T129" s="106"/>
      <c r="U129" s="107"/>
      <c r="V129" s="108"/>
      <c r="W129" s="108"/>
      <c r="AH129" s="91" t="e">
        <f>#REF!*#REF!-G129</f>
        <v>#REF!</v>
      </c>
      <c r="AI129" s="91" t="e">
        <f>#REF!*#REF!-G129</f>
        <v>#REF!</v>
      </c>
      <c r="AJ129" s="91" t="e">
        <f>#REF!*#REF!-G129</f>
        <v>#REF!</v>
      </c>
      <c r="AK129" s="91" t="e">
        <f>#REF!*#REF!-G129</f>
        <v>#REF!</v>
      </c>
      <c r="AM129" s="94">
        <v>66</v>
      </c>
      <c r="AN129" s="90" t="e">
        <f>M129*36-#REF!</f>
        <v>#REF!</v>
      </c>
      <c r="AO129" s="91" t="e">
        <f>#REF!/3</f>
        <v>#REF!</v>
      </c>
      <c r="AP129" s="91" t="e">
        <f>#REF!-AO129</f>
        <v>#REF!</v>
      </c>
      <c r="AQ129" s="91" t="e">
        <f>AO129*2</f>
        <v>#REF!</v>
      </c>
      <c r="AR129" s="91" t="e">
        <f>AQ129-#REF!</f>
        <v>#REF!</v>
      </c>
      <c r="AS129" s="19">
        <f>H129</f>
        <v>30</v>
      </c>
      <c r="AT129" s="19">
        <f>AS129/3</f>
        <v>10</v>
      </c>
      <c r="AU129" s="19">
        <f>I129</f>
        <v>15</v>
      </c>
      <c r="AV129" s="19">
        <f>AS129/3*2</f>
        <v>20</v>
      </c>
      <c r="AW129" s="19">
        <f>AU129</f>
        <v>15</v>
      </c>
      <c r="AX129" s="109"/>
    </row>
    <row r="130" spans="1:50" s="91" customFormat="1" ht="16.5" thickBot="1" x14ac:dyDescent="0.25">
      <c r="A130" s="41" t="s">
        <v>194</v>
      </c>
      <c r="B130" s="216" t="s">
        <v>192</v>
      </c>
      <c r="C130" s="234"/>
      <c r="D130" s="235"/>
      <c r="E130" s="235">
        <v>2</v>
      </c>
      <c r="F130" s="264"/>
      <c r="G130" s="336">
        <v>1</v>
      </c>
      <c r="H130" s="8">
        <f>G130*30</f>
        <v>30</v>
      </c>
      <c r="I130" s="9">
        <v>10</v>
      </c>
      <c r="J130" s="237"/>
      <c r="K130" s="237"/>
      <c r="L130" s="237">
        <v>20</v>
      </c>
      <c r="M130" s="32">
        <f>H130-I130</f>
        <v>20</v>
      </c>
      <c r="N130" s="270"/>
      <c r="O130" s="237">
        <v>1</v>
      </c>
      <c r="P130" s="271"/>
      <c r="Q130" s="275"/>
      <c r="R130" s="106"/>
      <c r="S130" s="106"/>
      <c r="T130" s="106"/>
      <c r="U130" s="107"/>
      <c r="V130" s="108"/>
      <c r="W130" s="108"/>
      <c r="AM130" s="94"/>
      <c r="AN130" s="90"/>
      <c r="AS130" s="19"/>
      <c r="AT130" s="19"/>
      <c r="AU130" s="19"/>
      <c r="AV130" s="19"/>
      <c r="AW130" s="19"/>
      <c r="AX130" s="109"/>
    </row>
    <row r="131" spans="1:50" s="91" customFormat="1" ht="16.5" thickBot="1" x14ac:dyDescent="0.3">
      <c r="A131" s="1956"/>
      <c r="B131" s="1957"/>
      <c r="C131" s="334"/>
      <c r="D131" s="258"/>
      <c r="E131" s="258"/>
      <c r="F131" s="335"/>
      <c r="G131" s="337">
        <f>G123+G124</f>
        <v>17</v>
      </c>
      <c r="H131" s="321">
        <f t="shared" ref="H131:M131" si="24">H123+H124</f>
        <v>510</v>
      </c>
      <c r="I131" s="317">
        <f t="shared" si="24"/>
        <v>185</v>
      </c>
      <c r="J131" s="317">
        <f t="shared" si="24"/>
        <v>80</v>
      </c>
      <c r="K131" s="317">
        <f t="shared" si="24"/>
        <v>25</v>
      </c>
      <c r="L131" s="317">
        <f t="shared" si="24"/>
        <v>80</v>
      </c>
      <c r="M131" s="322">
        <f t="shared" si="24"/>
        <v>325</v>
      </c>
      <c r="N131" s="334"/>
      <c r="O131" s="258"/>
      <c r="P131" s="335"/>
      <c r="Q131" s="310"/>
      <c r="R131" s="106"/>
      <c r="S131" s="106"/>
      <c r="T131" s="106"/>
      <c r="U131" s="107"/>
      <c r="V131" s="108"/>
      <c r="W131" s="108"/>
      <c r="AH131" s="91" t="e">
        <f>#REF!*#REF!-G130</f>
        <v>#REF!</v>
      </c>
      <c r="AI131" s="91" t="e">
        <f>#REF!*#REF!-G130</f>
        <v>#REF!</v>
      </c>
      <c r="AJ131" s="91" t="e">
        <f>#REF!*#REF!-G130</f>
        <v>#REF!</v>
      </c>
      <c r="AK131" s="91" t="e">
        <f>#REF!*#REF!-G130</f>
        <v>#REF!</v>
      </c>
      <c r="AM131" s="94">
        <v>66</v>
      </c>
      <c r="AN131" s="90" t="e">
        <f>M130*36-#REF!</f>
        <v>#REF!</v>
      </c>
      <c r="AO131" s="91" t="e">
        <f>#REF!/3</f>
        <v>#REF!</v>
      </c>
      <c r="AP131" s="91" t="e">
        <f>#REF!-AO131</f>
        <v>#REF!</v>
      </c>
      <c r="AQ131" s="91" t="e">
        <f>AO131*2</f>
        <v>#REF!</v>
      </c>
      <c r="AR131" s="91" t="e">
        <f>AQ131-#REF!</f>
        <v>#REF!</v>
      </c>
      <c r="AS131" s="19">
        <f>H130</f>
        <v>30</v>
      </c>
      <c r="AT131" s="19">
        <f>AS131/3</f>
        <v>10</v>
      </c>
      <c r="AU131" s="19">
        <f>I130</f>
        <v>10</v>
      </c>
      <c r="AV131" s="19">
        <f>AS131/3*2</f>
        <v>20</v>
      </c>
      <c r="AW131" s="19">
        <f>AU131</f>
        <v>10</v>
      </c>
      <c r="AX131" s="109"/>
    </row>
    <row r="132" spans="1:50" s="91" customFormat="1" ht="38.25" customHeight="1" thickBot="1" x14ac:dyDescent="0.25">
      <c r="A132" s="2033" t="s">
        <v>195</v>
      </c>
      <c r="B132" s="2034"/>
      <c r="C132" s="2034"/>
      <c r="D132" s="2034"/>
      <c r="E132" s="2034"/>
      <c r="F132" s="2034"/>
      <c r="G132" s="2034"/>
      <c r="H132" s="2034"/>
      <c r="I132" s="2034"/>
      <c r="J132" s="2034"/>
      <c r="K132" s="2034"/>
      <c r="L132" s="2034"/>
      <c r="M132" s="2034"/>
      <c r="N132" s="2034"/>
      <c r="O132" s="2034"/>
      <c r="P132" s="2034"/>
      <c r="Q132" s="2035"/>
      <c r="R132" s="88"/>
      <c r="S132" s="88"/>
      <c r="T132" s="88"/>
      <c r="U132" s="89"/>
      <c r="V132" s="89"/>
      <c r="W132" s="90"/>
      <c r="X132" s="90"/>
      <c r="AC132" s="19"/>
      <c r="AD132" s="19"/>
      <c r="AE132" s="19"/>
      <c r="AF132" s="19"/>
      <c r="AG132" s="19"/>
    </row>
    <row r="133" spans="1:50" s="91" customFormat="1" ht="31.5" x14ac:dyDescent="0.2">
      <c r="A133" s="36" t="s">
        <v>182</v>
      </c>
      <c r="B133" s="276" t="s">
        <v>196</v>
      </c>
      <c r="C133" s="259"/>
      <c r="D133" s="3"/>
      <c r="E133" s="3"/>
      <c r="F133" s="327"/>
      <c r="G133" s="248">
        <f>G134+G135</f>
        <v>6</v>
      </c>
      <c r="H133" s="246">
        <f t="shared" si="22"/>
        <v>180</v>
      </c>
      <c r="I133" s="3">
        <f t="shared" ref="I133:I138" si="25">SUM(J133:L133)</f>
        <v>60</v>
      </c>
      <c r="J133" s="219">
        <f>J134+J135</f>
        <v>50</v>
      </c>
      <c r="K133" s="219">
        <f>K134+K135</f>
        <v>10</v>
      </c>
      <c r="L133" s="236">
        <f>L134+L135</f>
        <v>0</v>
      </c>
      <c r="M133" s="251">
        <f t="shared" ref="M133:M141" si="26">H133-I133</f>
        <v>120</v>
      </c>
      <c r="N133" s="259"/>
      <c r="O133" s="219"/>
      <c r="P133" s="231"/>
      <c r="Q133" s="220"/>
      <c r="R133" s="88"/>
      <c r="S133" s="88"/>
      <c r="T133" s="88"/>
      <c r="U133" s="89"/>
      <c r="V133" s="89"/>
      <c r="W133" s="90"/>
      <c r="X133" s="90"/>
      <c r="AC133" s="19"/>
      <c r="AD133" s="19"/>
      <c r="AE133" s="19"/>
      <c r="AF133" s="19"/>
      <c r="AG133" s="19"/>
    </row>
    <row r="134" spans="1:50" s="91" customFormat="1" ht="31.5" x14ac:dyDescent="0.2">
      <c r="A134" s="16"/>
      <c r="B134" s="277" t="s">
        <v>196</v>
      </c>
      <c r="C134" s="5"/>
      <c r="D134" s="4"/>
      <c r="E134" s="4"/>
      <c r="F134" s="328"/>
      <c r="G134" s="249">
        <v>4</v>
      </c>
      <c r="H134" s="212">
        <f t="shared" si="22"/>
        <v>120</v>
      </c>
      <c r="I134" s="4">
        <f t="shared" si="25"/>
        <v>40</v>
      </c>
      <c r="J134" s="4">
        <v>30</v>
      </c>
      <c r="K134" s="4">
        <v>10</v>
      </c>
      <c r="L134" s="4"/>
      <c r="M134" s="110">
        <f>H134-I134</f>
        <v>80</v>
      </c>
      <c r="N134" s="5"/>
      <c r="O134" s="87">
        <v>4</v>
      </c>
      <c r="P134" s="232"/>
      <c r="Q134" s="226"/>
      <c r="R134" s="88"/>
      <c r="S134" s="88"/>
      <c r="T134" s="88"/>
      <c r="U134" s="89"/>
      <c r="V134" s="89"/>
      <c r="W134" s="90"/>
      <c r="X134" s="90"/>
      <c r="AC134" s="19"/>
      <c r="AD134" s="19"/>
      <c r="AE134" s="19"/>
      <c r="AF134" s="19"/>
      <c r="AG134" s="19"/>
    </row>
    <row r="135" spans="1:50" s="91" customFormat="1" ht="31.5" x14ac:dyDescent="0.2">
      <c r="A135" s="16"/>
      <c r="B135" s="277" t="s">
        <v>196</v>
      </c>
      <c r="C135" s="5"/>
      <c r="D135" s="4">
        <v>3</v>
      </c>
      <c r="E135" s="4"/>
      <c r="F135" s="328"/>
      <c r="G135" s="249">
        <v>2</v>
      </c>
      <c r="H135" s="212">
        <f>G135*30</f>
        <v>60</v>
      </c>
      <c r="I135" s="4">
        <f t="shared" si="25"/>
        <v>20</v>
      </c>
      <c r="J135" s="4">
        <v>20</v>
      </c>
      <c r="K135" s="4"/>
      <c r="L135" s="4"/>
      <c r="M135" s="110">
        <f t="shared" si="26"/>
        <v>40</v>
      </c>
      <c r="N135" s="5"/>
      <c r="O135" s="87"/>
      <c r="P135" s="232">
        <v>2</v>
      </c>
      <c r="Q135" s="226"/>
      <c r="R135" s="88"/>
      <c r="S135" s="88"/>
      <c r="T135" s="88"/>
      <c r="U135" s="89"/>
      <c r="V135" s="89"/>
      <c r="W135" s="90"/>
      <c r="X135" s="90"/>
      <c r="AC135" s="19"/>
      <c r="AD135" s="19"/>
      <c r="AE135" s="19"/>
      <c r="AF135" s="19"/>
      <c r="AG135" s="19"/>
    </row>
    <row r="136" spans="1:50" s="91" customFormat="1" ht="31.5" x14ac:dyDescent="0.2">
      <c r="A136" s="16" t="s">
        <v>186</v>
      </c>
      <c r="B136" s="277" t="s">
        <v>197</v>
      </c>
      <c r="C136" s="5"/>
      <c r="D136" s="4"/>
      <c r="E136" s="4"/>
      <c r="F136" s="328"/>
      <c r="G136" s="249">
        <f>SUM(G137:G139)</f>
        <v>11</v>
      </c>
      <c r="H136" s="212">
        <f t="shared" si="22"/>
        <v>330</v>
      </c>
      <c r="I136" s="4">
        <f t="shared" si="25"/>
        <v>125</v>
      </c>
      <c r="J136" s="4">
        <f>SUM(J137:J139)</f>
        <v>50</v>
      </c>
      <c r="K136" s="4">
        <f>SUM(K137:K139)</f>
        <v>15</v>
      </c>
      <c r="L136" s="4">
        <f>SUM(L137:L139)</f>
        <v>60</v>
      </c>
      <c r="M136" s="110">
        <f t="shared" si="26"/>
        <v>205</v>
      </c>
      <c r="N136" s="37"/>
      <c r="O136" s="87"/>
      <c r="P136" s="233"/>
      <c r="Q136" s="226"/>
      <c r="R136" s="88"/>
      <c r="S136" s="88"/>
      <c r="T136" s="88"/>
      <c r="U136" s="89"/>
      <c r="V136" s="89"/>
      <c r="W136" s="90"/>
      <c r="X136" s="90"/>
      <c r="AC136" s="19"/>
      <c r="AD136" s="19"/>
      <c r="AE136" s="19"/>
      <c r="AF136" s="19"/>
      <c r="AG136" s="19"/>
    </row>
    <row r="137" spans="1:50" s="91" customFormat="1" ht="31.5" x14ac:dyDescent="0.2">
      <c r="A137" s="16" t="s">
        <v>188</v>
      </c>
      <c r="B137" s="277" t="s">
        <v>197</v>
      </c>
      <c r="C137" s="5"/>
      <c r="D137" s="4"/>
      <c r="E137" s="4"/>
      <c r="F137" s="328"/>
      <c r="G137" s="249">
        <v>6</v>
      </c>
      <c r="H137" s="212">
        <f t="shared" si="22"/>
        <v>180</v>
      </c>
      <c r="I137" s="4">
        <f t="shared" si="25"/>
        <v>60</v>
      </c>
      <c r="J137" s="4">
        <v>30</v>
      </c>
      <c r="K137" s="4">
        <v>15</v>
      </c>
      <c r="L137" s="4">
        <v>15</v>
      </c>
      <c r="M137" s="110">
        <f t="shared" si="26"/>
        <v>120</v>
      </c>
      <c r="N137" s="37">
        <v>4</v>
      </c>
      <c r="O137" s="87"/>
      <c r="P137" s="233"/>
      <c r="Q137" s="226"/>
      <c r="R137" s="88"/>
      <c r="S137" s="88"/>
      <c r="T137" s="88"/>
      <c r="U137" s="89"/>
      <c r="V137" s="89"/>
      <c r="W137" s="90"/>
      <c r="X137" s="90"/>
      <c r="AC137" s="19"/>
      <c r="AD137" s="19"/>
      <c r="AE137" s="19"/>
      <c r="AF137" s="19"/>
      <c r="AG137" s="19"/>
    </row>
    <row r="138" spans="1:50" s="91" customFormat="1" ht="31.5" x14ac:dyDescent="0.2">
      <c r="A138" s="16" t="s">
        <v>189</v>
      </c>
      <c r="B138" s="277" t="s">
        <v>197</v>
      </c>
      <c r="C138" s="5">
        <v>2</v>
      </c>
      <c r="D138" s="4"/>
      <c r="E138" s="4"/>
      <c r="F138" s="328"/>
      <c r="G138" s="249">
        <v>3</v>
      </c>
      <c r="H138" s="212">
        <f t="shared" si="22"/>
        <v>90</v>
      </c>
      <c r="I138" s="4">
        <f t="shared" si="25"/>
        <v>30</v>
      </c>
      <c r="J138" s="4">
        <v>20</v>
      </c>
      <c r="K138" s="4"/>
      <c r="L138" s="4">
        <v>10</v>
      </c>
      <c r="M138" s="110">
        <f t="shared" si="26"/>
        <v>60</v>
      </c>
      <c r="N138" s="37"/>
      <c r="O138" s="87">
        <v>3</v>
      </c>
      <c r="P138" s="233"/>
      <c r="Q138" s="226"/>
      <c r="R138" s="88"/>
      <c r="S138" s="88"/>
      <c r="T138" s="88"/>
      <c r="U138" s="89"/>
      <c r="V138" s="89"/>
      <c r="W138" s="90"/>
      <c r="X138" s="90"/>
      <c r="AC138" s="19"/>
      <c r="AD138" s="19"/>
      <c r="AE138" s="19"/>
      <c r="AF138" s="19"/>
      <c r="AG138" s="19"/>
    </row>
    <row r="139" spans="1:50" s="91" customFormat="1" ht="31.5" x14ac:dyDescent="0.2">
      <c r="A139" s="16" t="s">
        <v>190</v>
      </c>
      <c r="B139" s="277" t="s">
        <v>198</v>
      </c>
      <c r="C139" s="5"/>
      <c r="D139" s="4"/>
      <c r="E139" s="4"/>
      <c r="F139" s="328"/>
      <c r="G139" s="249">
        <f>G140+G141</f>
        <v>2</v>
      </c>
      <c r="H139" s="212">
        <f t="shared" si="22"/>
        <v>60</v>
      </c>
      <c r="I139" s="39">
        <f>J139+K139+L139</f>
        <v>35</v>
      </c>
      <c r="J139" s="39"/>
      <c r="K139" s="39"/>
      <c r="L139" s="4">
        <f>L140+L141</f>
        <v>35</v>
      </c>
      <c r="M139" s="99">
        <f t="shared" si="26"/>
        <v>25</v>
      </c>
      <c r="N139" s="37"/>
      <c r="O139" s="87"/>
      <c r="P139" s="233"/>
      <c r="Q139" s="226"/>
      <c r="R139" s="88"/>
      <c r="S139" s="88"/>
      <c r="T139" s="88"/>
      <c r="U139" s="89"/>
      <c r="V139" s="89"/>
      <c r="W139" s="90"/>
      <c r="X139" s="90"/>
      <c r="AC139" s="19"/>
      <c r="AD139" s="19"/>
      <c r="AE139" s="19"/>
      <c r="AF139" s="19"/>
      <c r="AG139" s="19"/>
    </row>
    <row r="140" spans="1:50" s="91" customFormat="1" ht="31.5" x14ac:dyDescent="0.2">
      <c r="A140" s="16" t="s">
        <v>199</v>
      </c>
      <c r="B140" s="277" t="s">
        <v>198</v>
      </c>
      <c r="C140" s="5"/>
      <c r="D140" s="4"/>
      <c r="E140" s="4"/>
      <c r="F140" s="328"/>
      <c r="G140" s="285">
        <v>1</v>
      </c>
      <c r="H140" s="212">
        <f t="shared" si="22"/>
        <v>30</v>
      </c>
      <c r="I140" s="4">
        <f>SUM(J140:L140)</f>
        <v>15</v>
      </c>
      <c r="J140" s="105"/>
      <c r="K140" s="105"/>
      <c r="L140" s="105">
        <v>15</v>
      </c>
      <c r="M140" s="110">
        <f t="shared" si="26"/>
        <v>15</v>
      </c>
      <c r="N140" s="268">
        <v>1</v>
      </c>
      <c r="O140" s="105"/>
      <c r="P140" s="269"/>
      <c r="Q140" s="226"/>
      <c r="R140" s="88"/>
      <c r="S140" s="88"/>
      <c r="T140" s="88"/>
      <c r="U140" s="89"/>
      <c r="V140" s="89"/>
      <c r="W140" s="90"/>
      <c r="X140" s="90"/>
      <c r="AC140" s="19"/>
      <c r="AD140" s="19"/>
      <c r="AE140" s="19"/>
      <c r="AF140" s="19"/>
      <c r="AG140" s="19"/>
    </row>
    <row r="141" spans="1:50" s="91" customFormat="1" ht="32.25" thickBot="1" x14ac:dyDescent="0.25">
      <c r="A141" s="41" t="s">
        <v>200</v>
      </c>
      <c r="B141" s="136" t="s">
        <v>198</v>
      </c>
      <c r="C141" s="8"/>
      <c r="D141" s="9"/>
      <c r="E141" s="9">
        <v>2</v>
      </c>
      <c r="F141" s="329"/>
      <c r="G141" s="286">
        <v>1</v>
      </c>
      <c r="H141" s="247">
        <f>G141*30</f>
        <v>30</v>
      </c>
      <c r="I141" s="9">
        <v>10</v>
      </c>
      <c r="J141" s="237"/>
      <c r="K141" s="237"/>
      <c r="L141" s="237">
        <v>20</v>
      </c>
      <c r="M141" s="279">
        <f t="shared" si="26"/>
        <v>20</v>
      </c>
      <c r="N141" s="270"/>
      <c r="O141" s="237">
        <v>1</v>
      </c>
      <c r="P141" s="271"/>
      <c r="Q141" s="230"/>
      <c r="R141" s="88"/>
      <c r="S141" s="88"/>
      <c r="T141" s="88"/>
      <c r="U141" s="89"/>
      <c r="V141" s="89"/>
      <c r="W141" s="90"/>
      <c r="X141" s="90"/>
      <c r="AC141" s="19"/>
      <c r="AD141" s="19"/>
      <c r="AE141" s="19"/>
      <c r="AF141" s="19"/>
      <c r="AG141" s="19"/>
    </row>
    <row r="142" spans="1:50" s="91" customFormat="1" ht="23.25" customHeight="1" thickBot="1" x14ac:dyDescent="0.25">
      <c r="A142" s="1956"/>
      <c r="B142" s="1957"/>
      <c r="C142" s="319"/>
      <c r="D142" s="303"/>
      <c r="E142" s="303"/>
      <c r="F142" s="323"/>
      <c r="G142" s="331">
        <f>G133+G136</f>
        <v>17</v>
      </c>
      <c r="H142" s="330">
        <f t="shared" ref="H142:M142" si="27">H133+H136</f>
        <v>510</v>
      </c>
      <c r="I142" s="325">
        <f t="shared" si="27"/>
        <v>185</v>
      </c>
      <c r="J142" s="325">
        <f t="shared" si="27"/>
        <v>100</v>
      </c>
      <c r="K142" s="325">
        <f>K133+K136</f>
        <v>25</v>
      </c>
      <c r="L142" s="325">
        <f t="shared" si="27"/>
        <v>60</v>
      </c>
      <c r="M142" s="326">
        <f t="shared" si="27"/>
        <v>325</v>
      </c>
      <c r="N142" s="319"/>
      <c r="O142" s="303"/>
      <c r="P142" s="323"/>
      <c r="Q142" s="324"/>
      <c r="R142" s="88"/>
      <c r="S142" s="88"/>
      <c r="T142" s="88"/>
      <c r="U142" s="89"/>
      <c r="V142" s="89"/>
      <c r="W142" s="90"/>
      <c r="X142" s="90"/>
      <c r="AC142" s="19"/>
      <c r="AD142" s="19"/>
      <c r="AE142" s="19"/>
      <c r="AF142" s="19"/>
      <c r="AG142" s="19"/>
    </row>
    <row r="143" spans="1:50" s="91" customFormat="1" ht="34.5" customHeight="1" thickBot="1" x14ac:dyDescent="0.25">
      <c r="A143" s="1948" t="s">
        <v>201</v>
      </c>
      <c r="B143" s="1949"/>
      <c r="C143" s="1949"/>
      <c r="D143" s="1949"/>
      <c r="E143" s="1949"/>
      <c r="F143" s="1949"/>
      <c r="G143" s="1949"/>
      <c r="H143" s="1949"/>
      <c r="I143" s="1949"/>
      <c r="J143" s="1949"/>
      <c r="K143" s="1949"/>
      <c r="L143" s="1949"/>
      <c r="M143" s="1949"/>
      <c r="N143" s="1949"/>
      <c r="O143" s="1949"/>
      <c r="P143" s="1949"/>
      <c r="Q143" s="1950"/>
      <c r="R143" s="88"/>
      <c r="S143" s="88"/>
      <c r="T143" s="88"/>
      <c r="U143" s="89"/>
      <c r="V143" s="89"/>
      <c r="W143" s="90"/>
      <c r="X143" s="90"/>
      <c r="AC143" s="19"/>
      <c r="AD143" s="19"/>
      <c r="AE143" s="19"/>
      <c r="AF143" s="19"/>
      <c r="AG143" s="19"/>
    </row>
    <row r="144" spans="1:50" s="91" customFormat="1" ht="34.5" customHeight="1" x14ac:dyDescent="0.2">
      <c r="A144" s="36"/>
      <c r="B144" s="213" t="s">
        <v>202</v>
      </c>
      <c r="C144" s="259"/>
      <c r="D144" s="3"/>
      <c r="E144" s="3"/>
      <c r="F144" s="260"/>
      <c r="G144" s="248">
        <f>G145+G146</f>
        <v>3.5</v>
      </c>
      <c r="H144" s="283">
        <f t="shared" ref="H144:M144" si="28">H145+H146</f>
        <v>105</v>
      </c>
      <c r="I144" s="238">
        <f t="shared" si="28"/>
        <v>35</v>
      </c>
      <c r="J144" s="238">
        <f t="shared" si="28"/>
        <v>25</v>
      </c>
      <c r="K144" s="238">
        <f t="shared" si="28"/>
        <v>0</v>
      </c>
      <c r="L144" s="238">
        <f t="shared" si="28"/>
        <v>10</v>
      </c>
      <c r="M144" s="287">
        <f t="shared" si="28"/>
        <v>70</v>
      </c>
      <c r="N144" s="157"/>
      <c r="O144" s="45"/>
      <c r="P144" s="288"/>
      <c r="Q144" s="272"/>
      <c r="R144" s="88"/>
      <c r="S144" s="88"/>
      <c r="T144" s="88"/>
      <c r="U144" s="89"/>
      <c r="V144" s="89"/>
      <c r="W144" s="90"/>
      <c r="X144" s="90"/>
      <c r="AC144" s="19"/>
      <c r="AD144" s="19"/>
      <c r="AE144" s="19"/>
      <c r="AF144" s="19"/>
      <c r="AG144" s="19"/>
    </row>
    <row r="145" spans="1:55" s="91" customFormat="1" ht="15.75" x14ac:dyDescent="0.2">
      <c r="A145" s="16" t="s">
        <v>182</v>
      </c>
      <c r="B145" s="215" t="s">
        <v>202</v>
      </c>
      <c r="C145" s="5"/>
      <c r="D145" s="4"/>
      <c r="E145" s="4"/>
      <c r="F145" s="278"/>
      <c r="G145" s="284">
        <v>1.5</v>
      </c>
      <c r="H145" s="212">
        <f t="shared" si="22"/>
        <v>45</v>
      </c>
      <c r="I145" s="239">
        <f>SUM(J145:L145)</f>
        <v>15</v>
      </c>
      <c r="J145" s="4">
        <v>15</v>
      </c>
      <c r="K145" s="111">
        <v>0</v>
      </c>
      <c r="L145" s="4"/>
      <c r="M145" s="240">
        <f t="shared" ref="M145:M152" si="29">H145-I145</f>
        <v>30</v>
      </c>
      <c r="N145" s="37">
        <v>1</v>
      </c>
      <c r="O145" s="87"/>
      <c r="P145" s="232"/>
      <c r="Q145" s="291"/>
      <c r="R145" s="88"/>
      <c r="S145" s="88"/>
      <c r="T145" s="88"/>
      <c r="U145" s="89"/>
      <c r="V145" s="89"/>
      <c r="W145" s="94"/>
      <c r="X145" s="90"/>
      <c r="AC145" s="19"/>
      <c r="AD145" s="19"/>
      <c r="AE145" s="19">
        <f>I146</f>
        <v>20</v>
      </c>
      <c r="AF145" s="19">
        <f>AC145/3*2</f>
        <v>0</v>
      </c>
      <c r="AG145" s="19">
        <f>AE145</f>
        <v>20</v>
      </c>
    </row>
    <row r="146" spans="1:55" s="91" customFormat="1" ht="15.75" x14ac:dyDescent="0.2">
      <c r="A146" s="16" t="s">
        <v>186</v>
      </c>
      <c r="B146" s="215" t="s">
        <v>202</v>
      </c>
      <c r="C146" s="5">
        <v>2</v>
      </c>
      <c r="D146" s="4"/>
      <c r="E146" s="4"/>
      <c r="F146" s="278"/>
      <c r="G146" s="284">
        <v>2</v>
      </c>
      <c r="H146" s="212">
        <f t="shared" si="22"/>
        <v>60</v>
      </c>
      <c r="I146" s="4">
        <f>SUM(J146:L146)</f>
        <v>20</v>
      </c>
      <c r="J146" s="4">
        <v>10</v>
      </c>
      <c r="K146" s="4"/>
      <c r="L146" s="4">
        <v>10</v>
      </c>
      <c r="M146" s="110">
        <f t="shared" si="29"/>
        <v>40</v>
      </c>
      <c r="N146" s="256"/>
      <c r="O146" s="87">
        <v>2</v>
      </c>
      <c r="P146" s="232"/>
      <c r="Q146" s="291"/>
      <c r="R146" s="88"/>
      <c r="S146" s="88"/>
      <c r="T146" s="88"/>
      <c r="U146" s="89"/>
      <c r="V146" s="89"/>
      <c r="W146" s="94"/>
      <c r="X146" s="90"/>
      <c r="AC146" s="19"/>
      <c r="AD146" s="19"/>
      <c r="AE146" s="19"/>
      <c r="AF146" s="19"/>
      <c r="AG146" s="19"/>
    </row>
    <row r="147" spans="1:55" s="102" customFormat="1" ht="31.5" x14ac:dyDescent="0.2">
      <c r="A147" s="16" t="s">
        <v>203</v>
      </c>
      <c r="B147" s="215" t="s">
        <v>204</v>
      </c>
      <c r="C147" s="5"/>
      <c r="D147" s="4"/>
      <c r="E147" s="4"/>
      <c r="F147" s="233"/>
      <c r="G147" s="249">
        <f>G148+G149</f>
        <v>4</v>
      </c>
      <c r="H147" s="212">
        <f t="shared" si="22"/>
        <v>120</v>
      </c>
      <c r="I147" s="4">
        <f>SUM(J147:L147)</f>
        <v>40</v>
      </c>
      <c r="J147" s="4">
        <f>J148+J149</f>
        <v>40</v>
      </c>
      <c r="K147" s="4">
        <f>K148+K149</f>
        <v>0</v>
      </c>
      <c r="L147" s="4">
        <f>L148+L149</f>
        <v>0</v>
      </c>
      <c r="M147" s="110">
        <f t="shared" si="29"/>
        <v>80</v>
      </c>
      <c r="N147" s="37"/>
      <c r="O147" s="2"/>
      <c r="P147" s="289"/>
      <c r="Q147" s="292"/>
      <c r="R147" s="112"/>
      <c r="S147" s="112"/>
      <c r="T147" s="112"/>
      <c r="U147" s="89"/>
      <c r="V147" s="89"/>
      <c r="W147" s="94"/>
      <c r="X147" s="90"/>
      <c r="Y147" s="91"/>
      <c r="Z147" s="91"/>
      <c r="AA147" s="91"/>
      <c r="AB147" s="91"/>
      <c r="AC147" s="19"/>
      <c r="AD147" s="19"/>
      <c r="AE147" s="19">
        <f>I147</f>
        <v>40</v>
      </c>
      <c r="AF147" s="19">
        <f>AC147/3*2</f>
        <v>0</v>
      </c>
      <c r="AG147" s="19">
        <f>AE147</f>
        <v>40</v>
      </c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s="102" customFormat="1" ht="31.5" x14ac:dyDescent="0.2">
      <c r="A148" s="132" t="s">
        <v>205</v>
      </c>
      <c r="B148" s="280" t="s">
        <v>206</v>
      </c>
      <c r="C148" s="5"/>
      <c r="D148" s="4"/>
      <c r="E148" s="4"/>
      <c r="F148" s="233"/>
      <c r="G148" s="284">
        <v>2</v>
      </c>
      <c r="H148" s="212">
        <f t="shared" si="22"/>
        <v>60</v>
      </c>
      <c r="I148" s="239">
        <f>SUM(J148:L148)</f>
        <v>20</v>
      </c>
      <c r="J148" s="113">
        <v>20</v>
      </c>
      <c r="K148" s="4"/>
      <c r="L148" s="4"/>
      <c r="M148" s="240">
        <f t="shared" si="29"/>
        <v>40</v>
      </c>
      <c r="N148" s="37"/>
      <c r="O148" s="2">
        <v>2</v>
      </c>
      <c r="P148" s="11"/>
      <c r="Q148" s="293"/>
      <c r="R148" s="114"/>
      <c r="S148" s="114"/>
      <c r="T148" s="114"/>
      <c r="U148" s="89"/>
      <c r="V148" s="89"/>
      <c r="W148" s="115"/>
      <c r="X148" s="90"/>
      <c r="Y148" s="91"/>
      <c r="Z148" s="91"/>
      <c r="AA148" s="91"/>
      <c r="AB148" s="91"/>
      <c r="AC148" s="19"/>
      <c r="AD148" s="19"/>
      <c r="AE148" s="19">
        <f>I148</f>
        <v>20</v>
      </c>
      <c r="AF148" s="19">
        <f>AC148/3*2</f>
        <v>0</v>
      </c>
      <c r="AG148" s="19">
        <f>AE148</f>
        <v>20</v>
      </c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s="102" customFormat="1" ht="31.5" x14ac:dyDescent="0.2">
      <c r="A149" s="132" t="s">
        <v>207</v>
      </c>
      <c r="B149" s="280" t="s">
        <v>206</v>
      </c>
      <c r="C149" s="5"/>
      <c r="D149" s="4">
        <v>3</v>
      </c>
      <c r="E149" s="4"/>
      <c r="F149" s="233"/>
      <c r="G149" s="284">
        <v>2</v>
      </c>
      <c r="H149" s="212">
        <f t="shared" si="22"/>
        <v>60</v>
      </c>
      <c r="I149" s="4">
        <f>SUM(J149:L149)</f>
        <v>20</v>
      </c>
      <c r="J149" s="113">
        <v>20</v>
      </c>
      <c r="K149" s="4"/>
      <c r="L149" s="4"/>
      <c r="M149" s="110">
        <f t="shared" si="29"/>
        <v>40</v>
      </c>
      <c r="N149" s="5"/>
      <c r="O149" s="2"/>
      <c r="P149" s="11">
        <v>2</v>
      </c>
      <c r="Q149" s="293"/>
      <c r="R149" s="114"/>
      <c r="S149" s="114"/>
      <c r="T149" s="114"/>
      <c r="U149" s="89"/>
      <c r="V149" s="89"/>
      <c r="W149" s="90"/>
      <c r="X149" s="90"/>
      <c r="Y149" s="91"/>
      <c r="Z149" s="91"/>
      <c r="AA149" s="91"/>
      <c r="AB149" s="91"/>
      <c r="AC149" s="19"/>
      <c r="AD149" s="19"/>
      <c r="AE149" s="19">
        <f>I149</f>
        <v>20</v>
      </c>
      <c r="AF149" s="19">
        <f>AC149/3*2</f>
        <v>0</v>
      </c>
      <c r="AG149" s="19">
        <f>AE149</f>
        <v>20</v>
      </c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s="102" customFormat="1" ht="18.75" customHeight="1" x14ac:dyDescent="0.2">
      <c r="A150" s="16" t="s">
        <v>208</v>
      </c>
      <c r="B150" s="215" t="s">
        <v>209</v>
      </c>
      <c r="C150" s="5"/>
      <c r="D150" s="4"/>
      <c r="E150" s="4"/>
      <c r="F150" s="261"/>
      <c r="G150" s="249">
        <f>SUM(G151:G153)</f>
        <v>9.5</v>
      </c>
      <c r="H150" s="212">
        <f t="shared" si="22"/>
        <v>285</v>
      </c>
      <c r="I150" s="119">
        <f>SUM(I151:I153)</f>
        <v>110</v>
      </c>
      <c r="J150" s="119">
        <f>SUM(J151:J153)</f>
        <v>50</v>
      </c>
      <c r="K150" s="119">
        <f>SUM(K151:K153)</f>
        <v>10</v>
      </c>
      <c r="L150" s="119">
        <f>SUM(L151:L153)</f>
        <v>50</v>
      </c>
      <c r="M150" s="99">
        <f t="shared" si="29"/>
        <v>175</v>
      </c>
      <c r="N150" s="290"/>
      <c r="O150" s="87"/>
      <c r="P150" s="233"/>
      <c r="Q150" s="273"/>
      <c r="R150" s="100"/>
      <c r="S150" s="100"/>
      <c r="T150" s="100"/>
      <c r="U150" s="89"/>
      <c r="V150" s="89"/>
      <c r="W150" s="90"/>
      <c r="X150" s="90"/>
      <c r="Y150" s="91"/>
      <c r="Z150" s="91"/>
      <c r="AA150" s="91"/>
      <c r="AB150" s="91"/>
      <c r="AC150" s="19"/>
      <c r="AD150" s="19"/>
      <c r="AE150" s="19">
        <f>I150</f>
        <v>110</v>
      </c>
      <c r="AF150" s="19">
        <f>AC150/3*2</f>
        <v>0</v>
      </c>
      <c r="AG150" s="19">
        <f>AE150</f>
        <v>110</v>
      </c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s="102" customFormat="1" ht="20.25" customHeight="1" x14ac:dyDescent="0.2">
      <c r="A151" s="16" t="s">
        <v>210</v>
      </c>
      <c r="B151" s="215" t="s">
        <v>209</v>
      </c>
      <c r="C151" s="5"/>
      <c r="D151" s="4">
        <v>1</v>
      </c>
      <c r="E151" s="4"/>
      <c r="F151" s="261"/>
      <c r="G151" s="284">
        <v>4.5</v>
      </c>
      <c r="H151" s="212">
        <f t="shared" si="22"/>
        <v>135</v>
      </c>
      <c r="I151" s="39">
        <f>J151+K151+L151</f>
        <v>45</v>
      </c>
      <c r="J151" s="96">
        <v>30</v>
      </c>
      <c r="K151" s="96"/>
      <c r="L151" s="96">
        <v>15</v>
      </c>
      <c r="M151" s="99">
        <f t="shared" si="29"/>
        <v>90</v>
      </c>
      <c r="N151" s="290">
        <v>3</v>
      </c>
      <c r="O151" s="87"/>
      <c r="P151" s="233"/>
      <c r="Q151" s="273"/>
      <c r="R151" s="100"/>
      <c r="S151" s="100"/>
      <c r="T151" s="100"/>
      <c r="U151" s="89"/>
      <c r="V151" s="89"/>
      <c r="W151" s="94"/>
      <c r="X151" s="90"/>
      <c r="Y151" s="91"/>
      <c r="Z151" s="91"/>
      <c r="AA151" s="91"/>
      <c r="AB151" s="103"/>
      <c r="AC151" s="19"/>
      <c r="AD151" s="19"/>
      <c r="AE151" s="19">
        <f>I151</f>
        <v>45</v>
      </c>
      <c r="AF151" s="19">
        <f>AC151/3*2</f>
        <v>0</v>
      </c>
      <c r="AG151" s="19">
        <f>AE151</f>
        <v>45</v>
      </c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s="102" customFormat="1" ht="21" customHeight="1" x14ac:dyDescent="0.2">
      <c r="A152" s="16" t="s">
        <v>211</v>
      </c>
      <c r="B152" s="215" t="s">
        <v>209</v>
      </c>
      <c r="C152" s="5"/>
      <c r="D152" s="4"/>
      <c r="E152" s="4"/>
      <c r="F152" s="261"/>
      <c r="G152" s="284">
        <v>3</v>
      </c>
      <c r="H152" s="212">
        <f t="shared" si="22"/>
        <v>90</v>
      </c>
      <c r="I152" s="39">
        <f>J152+K152+L152</f>
        <v>30</v>
      </c>
      <c r="J152" s="96">
        <v>20</v>
      </c>
      <c r="K152" s="96">
        <v>10</v>
      </c>
      <c r="L152" s="96">
        <v>0</v>
      </c>
      <c r="M152" s="99">
        <f t="shared" si="29"/>
        <v>60</v>
      </c>
      <c r="N152" s="290"/>
      <c r="O152" s="87">
        <v>3</v>
      </c>
      <c r="P152" s="233"/>
      <c r="Q152" s="273"/>
      <c r="R152" s="100"/>
      <c r="S152" s="100"/>
      <c r="T152" s="100"/>
      <c r="U152" s="89"/>
      <c r="V152" s="89"/>
      <c r="W152" s="94"/>
      <c r="X152" s="90"/>
      <c r="Y152" s="91"/>
      <c r="Z152" s="91"/>
      <c r="AA152" s="91"/>
      <c r="AB152" s="103"/>
      <c r="AC152" s="19"/>
      <c r="AD152" s="19"/>
      <c r="AE152" s="19"/>
      <c r="AF152" s="19"/>
      <c r="AG152" s="19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s="102" customFormat="1" ht="18.75" customHeight="1" x14ac:dyDescent="0.2">
      <c r="A153" s="16" t="s">
        <v>212</v>
      </c>
      <c r="B153" s="215" t="s">
        <v>213</v>
      </c>
      <c r="C153" s="5"/>
      <c r="D153" s="4"/>
      <c r="E153" s="4"/>
      <c r="F153" s="281"/>
      <c r="G153" s="249">
        <f>G154+G155</f>
        <v>2</v>
      </c>
      <c r="H153" s="212">
        <f t="shared" si="22"/>
        <v>60</v>
      </c>
      <c r="I153" s="39">
        <f>J153+K153+L153</f>
        <v>35</v>
      </c>
      <c r="J153" s="39"/>
      <c r="K153" s="39"/>
      <c r="L153" s="4">
        <f>L154+L155</f>
        <v>35</v>
      </c>
      <c r="M153" s="99">
        <f>H153-I153</f>
        <v>25</v>
      </c>
      <c r="N153" s="290"/>
      <c r="O153" s="87"/>
      <c r="P153" s="233"/>
      <c r="Q153" s="273"/>
      <c r="R153" s="100"/>
      <c r="S153" s="100"/>
      <c r="T153" s="100"/>
      <c r="U153" s="89"/>
      <c r="V153" s="89"/>
      <c r="W153" s="94"/>
      <c r="X153" s="90"/>
      <c r="Y153" s="91"/>
      <c r="Z153" s="91"/>
      <c r="AA153" s="91"/>
      <c r="AB153" s="91"/>
      <c r="AC153" s="19"/>
      <c r="AD153" s="19"/>
      <c r="AE153" s="19"/>
      <c r="AF153" s="19"/>
      <c r="AG153" s="19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s="91" customFormat="1" ht="18" customHeight="1" x14ac:dyDescent="0.25">
      <c r="A154" s="16" t="s">
        <v>214</v>
      </c>
      <c r="B154" s="215" t="s">
        <v>213</v>
      </c>
      <c r="C154" s="313"/>
      <c r="D154" s="314"/>
      <c r="E154" s="314"/>
      <c r="F154" s="282"/>
      <c r="G154" s="285">
        <v>1</v>
      </c>
      <c r="H154" s="212">
        <f t="shared" si="22"/>
        <v>30</v>
      </c>
      <c r="I154" s="4">
        <f>SUM(J154:L154)</f>
        <v>15</v>
      </c>
      <c r="J154" s="105"/>
      <c r="K154" s="105"/>
      <c r="L154" s="105">
        <v>15</v>
      </c>
      <c r="M154" s="110">
        <f>H154-I154</f>
        <v>15</v>
      </c>
      <c r="N154" s="268">
        <v>1</v>
      </c>
      <c r="O154" s="105"/>
      <c r="P154" s="269"/>
      <c r="Q154" s="274"/>
      <c r="R154" s="106"/>
      <c r="S154" s="106"/>
      <c r="T154" s="106"/>
      <c r="U154" s="107"/>
      <c r="V154" s="108"/>
      <c r="W154" s="108"/>
      <c r="AH154" s="91" t="e">
        <f>#REF!*#REF!-G154</f>
        <v>#REF!</v>
      </c>
      <c r="AI154" s="91" t="e">
        <f>#REF!*#REF!-G154</f>
        <v>#REF!</v>
      </c>
      <c r="AJ154" s="91" t="e">
        <f>#REF!*#REF!-G154</f>
        <v>#REF!</v>
      </c>
      <c r="AK154" s="91" t="e">
        <f>#REF!*#REF!-G154</f>
        <v>#REF!</v>
      </c>
      <c r="AM154" s="94">
        <v>66</v>
      </c>
      <c r="AN154" s="90" t="e">
        <f>M154*36-#REF!</f>
        <v>#REF!</v>
      </c>
      <c r="AO154" s="91" t="e">
        <f>#REF!/3</f>
        <v>#REF!</v>
      </c>
      <c r="AP154" s="91" t="e">
        <f>#REF!-AO154</f>
        <v>#REF!</v>
      </c>
      <c r="AQ154" s="91" t="e">
        <f>AO154*2</f>
        <v>#REF!</v>
      </c>
      <c r="AR154" s="91" t="e">
        <f>AQ154-#REF!</f>
        <v>#REF!</v>
      </c>
      <c r="AS154" s="19">
        <f>H154</f>
        <v>30</v>
      </c>
      <c r="AT154" s="19">
        <f>AS154/3</f>
        <v>10</v>
      </c>
      <c r="AU154" s="19">
        <f>I154</f>
        <v>15</v>
      </c>
      <c r="AV154" s="19">
        <f>AS154/3*2</f>
        <v>20</v>
      </c>
      <c r="AW154" s="19">
        <f>AU154</f>
        <v>15</v>
      </c>
      <c r="AX154" s="109"/>
    </row>
    <row r="155" spans="1:55" s="91" customFormat="1" ht="20.25" customHeight="1" thickBot="1" x14ac:dyDescent="0.3">
      <c r="A155" s="143" t="s">
        <v>215</v>
      </c>
      <c r="B155" s="294" t="s">
        <v>213</v>
      </c>
      <c r="C155" s="315"/>
      <c r="D155" s="316"/>
      <c r="E155" s="316">
        <v>2</v>
      </c>
      <c r="F155" s="295"/>
      <c r="G155" s="296">
        <v>1</v>
      </c>
      <c r="H155" s="297">
        <f>G155*30</f>
        <v>30</v>
      </c>
      <c r="I155" s="195">
        <v>10</v>
      </c>
      <c r="J155" s="298"/>
      <c r="K155" s="298"/>
      <c r="L155" s="298">
        <v>20</v>
      </c>
      <c r="M155" s="299">
        <f>H155-I155</f>
        <v>20</v>
      </c>
      <c r="N155" s="300"/>
      <c r="O155" s="298">
        <v>1</v>
      </c>
      <c r="P155" s="301"/>
      <c r="Q155" s="302"/>
      <c r="R155" s="106"/>
      <c r="S155" s="106"/>
      <c r="T155" s="106"/>
      <c r="U155" s="107"/>
      <c r="V155" s="108"/>
      <c r="W155" s="108"/>
      <c r="AM155" s="94"/>
      <c r="AN155" s="90"/>
      <c r="AS155" s="19"/>
      <c r="AT155" s="19"/>
      <c r="AU155" s="19"/>
      <c r="AV155" s="19"/>
      <c r="AW155" s="19"/>
      <c r="AX155" s="109"/>
    </row>
    <row r="156" spans="1:55" s="91" customFormat="1" ht="21.75" customHeight="1" thickBot="1" x14ac:dyDescent="0.25">
      <c r="A156" s="2026"/>
      <c r="B156" s="2027"/>
      <c r="C156" s="311"/>
      <c r="D156" s="303"/>
      <c r="E156" s="303"/>
      <c r="F156" s="312"/>
      <c r="G156" s="333">
        <f>G144+G147+G150</f>
        <v>17</v>
      </c>
      <c r="H156" s="332">
        <f t="shared" ref="H156:M156" si="30">H144+H147+H150</f>
        <v>510</v>
      </c>
      <c r="I156" s="304">
        <f t="shared" si="30"/>
        <v>185</v>
      </c>
      <c r="J156" s="304">
        <f t="shared" si="30"/>
        <v>115</v>
      </c>
      <c r="K156" s="304">
        <f t="shared" si="30"/>
        <v>10</v>
      </c>
      <c r="L156" s="304">
        <f t="shared" si="30"/>
        <v>60</v>
      </c>
      <c r="M156" s="308">
        <f t="shared" si="30"/>
        <v>325</v>
      </c>
      <c r="N156" s="307"/>
      <c r="O156" s="305"/>
      <c r="P156" s="309"/>
      <c r="Q156" s="310"/>
      <c r="R156" s="106"/>
      <c r="S156" s="106"/>
      <c r="T156" s="106"/>
      <c r="U156" s="107"/>
      <c r="V156" s="108"/>
      <c r="W156" s="108"/>
      <c r="AM156" s="94"/>
      <c r="AN156" s="90"/>
      <c r="AS156" s="19"/>
      <c r="AT156" s="19"/>
      <c r="AU156" s="19"/>
      <c r="AV156" s="19"/>
      <c r="AW156" s="19"/>
      <c r="AX156" s="109"/>
    </row>
    <row r="157" spans="1:55" ht="19.5" thickBot="1" x14ac:dyDescent="0.25">
      <c r="A157" s="1930" t="s">
        <v>267</v>
      </c>
      <c r="B157" s="1954"/>
      <c r="C157" s="1954"/>
      <c r="D157" s="1954"/>
      <c r="E157" s="1954"/>
      <c r="F157" s="1954"/>
      <c r="G157" s="1954"/>
      <c r="H157" s="1954"/>
      <c r="I157" s="1954"/>
      <c r="J157" s="1954"/>
      <c r="K157" s="1954"/>
      <c r="L157" s="1954"/>
      <c r="M157" s="1954"/>
      <c r="N157" s="1954"/>
      <c r="O157" s="1954"/>
      <c r="P157" s="1954"/>
      <c r="Q157" s="1955"/>
      <c r="S157" s="20"/>
      <c r="T157" s="20"/>
      <c r="U157" s="20"/>
    </row>
    <row r="158" spans="1:55" ht="19.5" customHeight="1" x14ac:dyDescent="0.2">
      <c r="A158" s="36" t="s">
        <v>112</v>
      </c>
      <c r="B158" s="728" t="s">
        <v>116</v>
      </c>
      <c r="C158" s="729"/>
      <c r="D158" s="3">
        <v>1</v>
      </c>
      <c r="E158" s="730"/>
      <c r="F158" s="731"/>
      <c r="G158" s="732">
        <v>3</v>
      </c>
      <c r="H158" s="493">
        <f>G158*30</f>
        <v>90</v>
      </c>
      <c r="I158" s="733"/>
      <c r="J158" s="733"/>
      <c r="K158" s="733"/>
      <c r="L158" s="733"/>
      <c r="M158" s="731"/>
      <c r="N158" s="734"/>
      <c r="O158" s="733"/>
      <c r="P158" s="731"/>
      <c r="Q158" s="735"/>
      <c r="S158" s="20"/>
      <c r="T158" s="20"/>
      <c r="U158" s="20"/>
    </row>
    <row r="159" spans="1:55" ht="19.5" customHeight="1" x14ac:dyDescent="0.2">
      <c r="A159" s="16" t="s">
        <v>113</v>
      </c>
      <c r="B159" s="736" t="s">
        <v>66</v>
      </c>
      <c r="C159" s="5"/>
      <c r="D159" s="4">
        <v>4</v>
      </c>
      <c r="E159" s="4"/>
      <c r="F159" s="6"/>
      <c r="G159" s="609">
        <v>6</v>
      </c>
      <c r="H159" s="500">
        <f>G159*30</f>
        <v>180</v>
      </c>
      <c r="I159" s="465"/>
      <c r="J159" s="465"/>
      <c r="K159" s="465"/>
      <c r="L159" s="458"/>
      <c r="M159" s="7"/>
      <c r="N159" s="12"/>
      <c r="O159" s="458"/>
      <c r="P159" s="7"/>
      <c r="Q159" s="737"/>
      <c r="S159" s="22"/>
      <c r="T159" s="22"/>
      <c r="U159" s="21"/>
    </row>
    <row r="160" spans="1:55" ht="20.25" customHeight="1" thickBot="1" x14ac:dyDescent="0.25">
      <c r="A160" s="41" t="s">
        <v>65</v>
      </c>
      <c r="B160" s="738" t="s">
        <v>67</v>
      </c>
      <c r="C160" s="8"/>
      <c r="D160" s="9">
        <v>4</v>
      </c>
      <c r="E160" s="9"/>
      <c r="F160" s="32"/>
      <c r="G160" s="686">
        <v>21</v>
      </c>
      <c r="H160" s="500">
        <f>G160*30</f>
        <v>630</v>
      </c>
      <c r="I160" s="9"/>
      <c r="J160" s="9"/>
      <c r="K160" s="9"/>
      <c r="L160" s="9"/>
      <c r="M160" s="32"/>
      <c r="N160" s="8"/>
      <c r="O160" s="9"/>
      <c r="P160" s="32"/>
      <c r="Q160" s="739"/>
      <c r="S160" s="21"/>
      <c r="T160" s="21"/>
      <c r="U160" s="21"/>
    </row>
    <row r="161" spans="1:21" ht="21.75" customHeight="1" thickBot="1" x14ac:dyDescent="0.25">
      <c r="A161" s="1904" t="s">
        <v>125</v>
      </c>
      <c r="B161" s="1905"/>
      <c r="C161" s="13"/>
      <c r="D161" s="14"/>
      <c r="E161" s="14"/>
      <c r="F161" s="592"/>
      <c r="G161" s="740">
        <f>G158+G159+G160</f>
        <v>30</v>
      </c>
      <c r="H161" s="741">
        <f>H158+H159+H160</f>
        <v>900</v>
      </c>
      <c r="I161" s="14"/>
      <c r="J161" s="14"/>
      <c r="K161" s="14"/>
      <c r="L161" s="31"/>
      <c r="M161" s="31"/>
      <c r="N161" s="13"/>
      <c r="O161" s="14"/>
      <c r="P161" s="592"/>
      <c r="Q161" s="428"/>
      <c r="S161" s="23"/>
      <c r="T161" s="23"/>
      <c r="U161" s="25"/>
    </row>
    <row r="162" spans="1:21" ht="18.75" customHeight="1" thickBot="1" x14ac:dyDescent="0.25">
      <c r="A162" s="1930" t="s">
        <v>268</v>
      </c>
      <c r="B162" s="1954"/>
      <c r="C162" s="1954"/>
      <c r="D162" s="1954"/>
      <c r="E162" s="1954"/>
      <c r="F162" s="1954"/>
      <c r="G162" s="1954"/>
      <c r="H162" s="1954"/>
      <c r="I162" s="1954"/>
      <c r="J162" s="1954"/>
      <c r="K162" s="1954"/>
      <c r="L162" s="1954"/>
      <c r="M162" s="1954"/>
      <c r="N162" s="1945"/>
      <c r="O162" s="1945"/>
      <c r="P162" s="1945"/>
      <c r="Q162" s="1955"/>
      <c r="R162" s="20"/>
      <c r="S162" s="20"/>
      <c r="T162" s="20"/>
    </row>
    <row r="163" spans="1:21" ht="19.5" customHeight="1" thickBot="1" x14ac:dyDescent="0.25">
      <c r="A163" s="625" t="s">
        <v>68</v>
      </c>
      <c r="B163" s="742" t="s">
        <v>22</v>
      </c>
      <c r="C163" s="478">
        <v>4</v>
      </c>
      <c r="D163" s="743"/>
      <c r="E163" s="743"/>
      <c r="F163" s="744"/>
      <c r="G163" s="595">
        <v>3</v>
      </c>
      <c r="H163" s="745">
        <f>G163*30</f>
        <v>90</v>
      </c>
      <c r="I163" s="746"/>
      <c r="J163" s="746"/>
      <c r="K163" s="746"/>
      <c r="L163" s="525"/>
      <c r="M163" s="526"/>
      <c r="N163" s="747"/>
      <c r="O163" s="748"/>
      <c r="P163" s="749"/>
      <c r="Q163" s="750"/>
      <c r="R163" s="21"/>
      <c r="S163" s="21"/>
      <c r="T163" s="21"/>
    </row>
    <row r="164" spans="1:21" ht="21" customHeight="1" thickBot="1" x14ac:dyDescent="0.25">
      <c r="A164" s="1904" t="s">
        <v>126</v>
      </c>
      <c r="B164" s="1941"/>
      <c r="C164" s="478"/>
      <c r="D164" s="14"/>
      <c r="E164" s="14"/>
      <c r="F164" s="592"/>
      <c r="G164" s="595">
        <f>G163</f>
        <v>3</v>
      </c>
      <c r="H164" s="751">
        <f>H163</f>
        <v>90</v>
      </c>
      <c r="I164" s="752"/>
      <c r="J164" s="752"/>
      <c r="K164" s="752"/>
      <c r="L164" s="753"/>
      <c r="M164" s="754"/>
      <c r="N164" s="478"/>
      <c r="O164" s="522"/>
      <c r="P164" s="725"/>
      <c r="Q164" s="750"/>
      <c r="R164" s="21"/>
      <c r="S164" s="21"/>
      <c r="T164" s="21"/>
    </row>
    <row r="165" spans="1:21" ht="21" customHeight="1" thickBot="1" x14ac:dyDescent="0.25">
      <c r="A165" s="1930"/>
      <c r="B165" s="1931"/>
      <c r="C165" s="1931"/>
      <c r="D165" s="1931"/>
      <c r="E165" s="1931"/>
      <c r="F165" s="1931"/>
      <c r="G165" s="1931"/>
      <c r="H165" s="1931"/>
      <c r="I165" s="1931"/>
      <c r="J165" s="1931"/>
      <c r="K165" s="1931"/>
      <c r="L165" s="1931"/>
      <c r="M165" s="1931"/>
      <c r="N165" s="1931"/>
      <c r="O165" s="1931"/>
      <c r="P165" s="1931"/>
      <c r="Q165" s="1932"/>
      <c r="R165" s="21"/>
      <c r="S165" s="21"/>
      <c r="T165" s="21"/>
    </row>
    <row r="166" spans="1:21" ht="21" customHeight="1" thickBot="1" x14ac:dyDescent="0.25">
      <c r="A166" s="1930" t="s">
        <v>265</v>
      </c>
      <c r="B166" s="1931"/>
      <c r="C166" s="1931"/>
      <c r="D166" s="1931"/>
      <c r="E166" s="1931"/>
      <c r="F166" s="1931"/>
      <c r="G166" s="1931"/>
      <c r="H166" s="1931"/>
      <c r="I166" s="1931"/>
      <c r="J166" s="1931"/>
      <c r="K166" s="1931"/>
      <c r="L166" s="1931"/>
      <c r="M166" s="1931"/>
      <c r="N166" s="1931"/>
      <c r="O166" s="1931"/>
      <c r="P166" s="1931"/>
      <c r="Q166" s="1932"/>
      <c r="R166" s="21"/>
      <c r="S166" s="21"/>
      <c r="T166" s="21"/>
    </row>
    <row r="167" spans="1:21" ht="18.75" customHeight="1" thickBot="1" x14ac:dyDescent="0.25">
      <c r="A167" s="1908" t="s">
        <v>287</v>
      </c>
      <c r="B167" s="1909"/>
      <c r="C167" s="1909"/>
      <c r="D167" s="1909"/>
      <c r="E167" s="1909"/>
      <c r="F167" s="1910"/>
      <c r="G167" s="595">
        <f>G31+G38+G53+G67+G161+G164</f>
        <v>91.5</v>
      </c>
      <c r="H167" s="711">
        <f t="shared" ref="H167:P167" si="31">H31+H38+H53+H67+H161+H164</f>
        <v>2745</v>
      </c>
      <c r="I167" s="644">
        <f t="shared" si="31"/>
        <v>613</v>
      </c>
      <c r="J167" s="644">
        <f t="shared" si="31"/>
        <v>311</v>
      </c>
      <c r="K167" s="644">
        <f t="shared" si="31"/>
        <v>129</v>
      </c>
      <c r="L167" s="644">
        <f t="shared" si="31"/>
        <v>173</v>
      </c>
      <c r="M167" s="712">
        <f t="shared" si="31"/>
        <v>1142</v>
      </c>
      <c r="N167" s="591">
        <f t="shared" si="31"/>
        <v>18.5</v>
      </c>
      <c r="O167" s="755">
        <f t="shared" si="31"/>
        <v>17.5</v>
      </c>
      <c r="P167" s="712">
        <f t="shared" si="31"/>
        <v>18</v>
      </c>
      <c r="Q167" s="595"/>
      <c r="R167" s="23"/>
      <c r="S167" s="23"/>
      <c r="T167" s="23"/>
    </row>
    <row r="168" spans="1:21" ht="18.75" customHeight="1" thickBot="1" x14ac:dyDescent="0.25">
      <c r="A168" s="1911" t="s">
        <v>288</v>
      </c>
      <c r="B168" s="1912"/>
      <c r="C168" s="1912"/>
      <c r="D168" s="1912"/>
      <c r="E168" s="1912"/>
      <c r="F168" s="1913"/>
      <c r="G168" s="674">
        <f>G32+G38+G53+G67+G161+G164</f>
        <v>91.5</v>
      </c>
      <c r="H168" s="711">
        <f t="shared" ref="H168:P168" si="32">H32+H38+H53+H67+H161+H164</f>
        <v>2745</v>
      </c>
      <c r="I168" s="644">
        <f t="shared" si="32"/>
        <v>603</v>
      </c>
      <c r="J168" s="644">
        <f t="shared" si="32"/>
        <v>359</v>
      </c>
      <c r="K168" s="644">
        <f t="shared" si="32"/>
        <v>129</v>
      </c>
      <c r="L168" s="644">
        <f t="shared" si="32"/>
        <v>115</v>
      </c>
      <c r="M168" s="712">
        <f t="shared" si="32"/>
        <v>1152</v>
      </c>
      <c r="N168" s="711">
        <f t="shared" si="32"/>
        <v>18</v>
      </c>
      <c r="O168" s="755">
        <f t="shared" si="32"/>
        <v>17.5</v>
      </c>
      <c r="P168" s="712">
        <f t="shared" si="32"/>
        <v>18</v>
      </c>
      <c r="Q168" s="674"/>
      <c r="R168" s="23"/>
      <c r="S168" s="23"/>
      <c r="T168" s="23"/>
    </row>
    <row r="169" spans="1:21" ht="21" customHeight="1" thickBot="1" x14ac:dyDescent="0.25">
      <c r="A169" s="1899" t="s">
        <v>289</v>
      </c>
      <c r="B169" s="1900"/>
      <c r="C169" s="1900"/>
      <c r="D169" s="1900"/>
      <c r="E169" s="1900"/>
      <c r="F169" s="1900"/>
      <c r="G169" s="1900"/>
      <c r="H169" s="1900"/>
      <c r="I169" s="1900"/>
      <c r="J169" s="1900"/>
      <c r="K169" s="1900"/>
      <c r="L169" s="1900"/>
      <c r="M169" s="1900"/>
      <c r="N169" s="711">
        <v>4</v>
      </c>
      <c r="O169" s="644">
        <v>1</v>
      </c>
      <c r="P169" s="712">
        <v>4</v>
      </c>
      <c r="Q169" s="756"/>
      <c r="R169" s="29"/>
      <c r="S169" s="29"/>
      <c r="T169" s="29"/>
    </row>
    <row r="170" spans="1:21" ht="20.25" customHeight="1" thickBot="1" x14ac:dyDescent="0.25">
      <c r="A170" s="1899" t="s">
        <v>290</v>
      </c>
      <c r="B170" s="1900"/>
      <c r="C170" s="1900"/>
      <c r="D170" s="1900"/>
      <c r="E170" s="1900"/>
      <c r="F170" s="1900"/>
      <c r="G170" s="1900"/>
      <c r="H170" s="1900"/>
      <c r="I170" s="1900"/>
      <c r="J170" s="1900"/>
      <c r="K170" s="1900"/>
      <c r="L170" s="1900"/>
      <c r="M170" s="1900"/>
      <c r="N170" s="711">
        <v>4</v>
      </c>
      <c r="O170" s="644">
        <v>1</v>
      </c>
      <c r="P170" s="712">
        <v>3</v>
      </c>
      <c r="Q170" s="756"/>
      <c r="R170" s="29"/>
      <c r="S170" s="29"/>
      <c r="T170" s="29"/>
    </row>
    <row r="171" spans="1:21" ht="23.25" customHeight="1" thickBot="1" x14ac:dyDescent="0.25">
      <c r="A171" s="1899" t="s">
        <v>292</v>
      </c>
      <c r="B171" s="1900"/>
      <c r="C171" s="1900"/>
      <c r="D171" s="1900"/>
      <c r="E171" s="1900"/>
      <c r="F171" s="1900"/>
      <c r="G171" s="1900"/>
      <c r="H171" s="1900"/>
      <c r="I171" s="1900"/>
      <c r="J171" s="1900"/>
      <c r="K171" s="1900"/>
      <c r="L171" s="1900"/>
      <c r="M171" s="1900"/>
      <c r="N171" s="711">
        <v>4</v>
      </c>
      <c r="O171" s="644">
        <v>1</v>
      </c>
      <c r="P171" s="712" t="s">
        <v>293</v>
      </c>
      <c r="Q171" s="428">
        <v>1</v>
      </c>
      <c r="R171" s="1898"/>
      <c r="S171" s="1898"/>
      <c r="T171" s="1862"/>
    </row>
    <row r="172" spans="1:21" ht="21" customHeight="1" thickBot="1" x14ac:dyDescent="0.25">
      <c r="A172" s="1899" t="s">
        <v>291</v>
      </c>
      <c r="B172" s="1900"/>
      <c r="C172" s="1900"/>
      <c r="D172" s="1900"/>
      <c r="E172" s="1900"/>
      <c r="F172" s="1900"/>
      <c r="G172" s="1900"/>
      <c r="H172" s="1900"/>
      <c r="I172" s="1900"/>
      <c r="J172" s="1900"/>
      <c r="K172" s="1900"/>
      <c r="L172" s="1900"/>
      <c r="M172" s="1900"/>
      <c r="N172" s="711">
        <v>4</v>
      </c>
      <c r="O172" s="644">
        <v>2</v>
      </c>
      <c r="P172" s="712" t="s">
        <v>294</v>
      </c>
      <c r="Q172" s="428">
        <v>1</v>
      </c>
      <c r="R172" s="133"/>
      <c r="S172" s="133"/>
      <c r="T172" s="21"/>
    </row>
    <row r="173" spans="1:21" ht="19.5" thickBot="1" x14ac:dyDescent="0.25">
      <c r="A173" s="1899" t="s">
        <v>73</v>
      </c>
      <c r="B173" s="1900"/>
      <c r="C173" s="1900"/>
      <c r="D173" s="1900"/>
      <c r="E173" s="1900"/>
      <c r="F173" s="1900"/>
      <c r="G173" s="1900"/>
      <c r="H173" s="1900"/>
      <c r="I173" s="1900"/>
      <c r="J173" s="1900"/>
      <c r="K173" s="1900"/>
      <c r="L173" s="1900"/>
      <c r="M173" s="1900"/>
      <c r="N173" s="711">
        <v>1</v>
      </c>
      <c r="O173" s="644"/>
      <c r="P173" s="712"/>
      <c r="Q173" s="757"/>
      <c r="R173" s="30"/>
      <c r="S173" s="30"/>
      <c r="T173" s="30"/>
    </row>
    <row r="174" spans="1:21" ht="21" customHeight="1" thickBot="1" x14ac:dyDescent="0.25">
      <c r="A174" s="1899" t="s">
        <v>74</v>
      </c>
      <c r="B174" s="1900"/>
      <c r="C174" s="1900"/>
      <c r="D174" s="1900"/>
      <c r="E174" s="1900"/>
      <c r="F174" s="1900"/>
      <c r="G174" s="1900"/>
      <c r="H174" s="1900"/>
      <c r="I174" s="1900"/>
      <c r="J174" s="1900"/>
      <c r="K174" s="1900"/>
      <c r="L174" s="1900"/>
      <c r="M174" s="1900"/>
      <c r="N174" s="711"/>
      <c r="O174" s="644">
        <v>1</v>
      </c>
      <c r="P174" s="712"/>
      <c r="Q174" s="757"/>
      <c r="R174" s="21"/>
      <c r="S174" s="21"/>
      <c r="T174" s="21"/>
    </row>
    <row r="175" spans="1:21" ht="16.5" thickBot="1" x14ac:dyDescent="0.3">
      <c r="A175" s="146"/>
      <c r="B175" s="2028"/>
      <c r="C175" s="2029"/>
      <c r="D175" s="2029"/>
      <c r="E175" s="2029"/>
      <c r="F175" s="2029"/>
      <c r="G175" s="146"/>
      <c r="H175" s="146"/>
      <c r="I175" s="146"/>
      <c r="J175" s="146"/>
      <c r="K175" s="146"/>
      <c r="L175" s="146"/>
      <c r="M175" s="147"/>
      <c r="N175" s="2023">
        <f>G14+G15+G16+G26+G28+G29+G36+G37+G44+G45+G47+G48+G49+G51+G52+G56+G57+G58+G59+G60+G158</f>
        <v>61.5</v>
      </c>
      <c r="O175" s="2024"/>
      <c r="P175" s="2025"/>
      <c r="Q175" s="758">
        <f>G159+G160+G163</f>
        <v>30</v>
      </c>
      <c r="R175" s="17"/>
      <c r="S175" s="17"/>
      <c r="T175" s="17"/>
    </row>
    <row r="176" spans="1:21" ht="16.5" thickBot="1" x14ac:dyDescent="0.3">
      <c r="A176" s="148"/>
      <c r="B176" s="60"/>
      <c r="C176" s="61"/>
      <c r="D176" s="61"/>
      <c r="E176" s="61"/>
      <c r="F176" s="61"/>
      <c r="G176" s="59"/>
      <c r="H176" s="59"/>
      <c r="I176" s="59"/>
      <c r="J176" s="59"/>
      <c r="K176" s="59"/>
      <c r="L176" s="59"/>
      <c r="M176" s="59"/>
      <c r="N176" s="149"/>
      <c r="O176" s="150"/>
      <c r="P176" s="150"/>
      <c r="Q176" s="151"/>
      <c r="R176" s="17"/>
      <c r="S176" s="17"/>
      <c r="T176" s="17"/>
    </row>
    <row r="177" spans="1:20" ht="21" customHeight="1" thickBot="1" x14ac:dyDescent="0.25">
      <c r="A177" s="1892" t="s">
        <v>266</v>
      </c>
      <c r="B177" s="1893"/>
      <c r="C177" s="1893"/>
      <c r="D177" s="1893"/>
      <c r="E177" s="1893"/>
      <c r="F177" s="1893"/>
      <c r="G177" s="1893"/>
      <c r="H177" s="1893"/>
      <c r="I177" s="1893"/>
      <c r="J177" s="1893"/>
      <c r="K177" s="1893"/>
      <c r="L177" s="1893"/>
      <c r="M177" s="1893"/>
      <c r="N177" s="1893"/>
      <c r="O177" s="1893"/>
      <c r="P177" s="1893"/>
      <c r="Q177" s="1894"/>
      <c r="R177" s="17"/>
      <c r="S177" s="17"/>
      <c r="T177" s="17"/>
    </row>
    <row r="178" spans="1:20" ht="18.75" customHeight="1" thickBot="1" x14ac:dyDescent="0.25">
      <c r="A178" s="1908" t="s">
        <v>287</v>
      </c>
      <c r="B178" s="1909"/>
      <c r="C178" s="1909"/>
      <c r="D178" s="1909"/>
      <c r="E178" s="1909"/>
      <c r="F178" s="1910"/>
      <c r="G178" s="595">
        <f>G31+G38+G53+G81+G161+G164</f>
        <v>91.5</v>
      </c>
      <c r="H178" s="759">
        <f t="shared" ref="H178:P178" si="33">H31+H38+H53+H81+H161+H164</f>
        <v>2745</v>
      </c>
      <c r="I178" s="759">
        <f t="shared" si="33"/>
        <v>613</v>
      </c>
      <c r="J178" s="759">
        <f t="shared" si="33"/>
        <v>311</v>
      </c>
      <c r="K178" s="759">
        <f t="shared" si="33"/>
        <v>144</v>
      </c>
      <c r="L178" s="759">
        <f t="shared" si="33"/>
        <v>158</v>
      </c>
      <c r="M178" s="759">
        <f t="shared" si="33"/>
        <v>1142</v>
      </c>
      <c r="N178" s="591">
        <f t="shared" si="33"/>
        <v>18.5</v>
      </c>
      <c r="O178" s="755">
        <f t="shared" si="33"/>
        <v>17.5</v>
      </c>
      <c r="P178" s="712">
        <f t="shared" si="33"/>
        <v>18</v>
      </c>
      <c r="Q178" s="595"/>
      <c r="R178" s="17"/>
      <c r="S178" s="17"/>
      <c r="T178" s="17"/>
    </row>
    <row r="179" spans="1:20" ht="18.75" customHeight="1" thickBot="1" x14ac:dyDescent="0.25">
      <c r="A179" s="1911" t="s">
        <v>288</v>
      </c>
      <c r="B179" s="1912"/>
      <c r="C179" s="1912"/>
      <c r="D179" s="1912"/>
      <c r="E179" s="1912"/>
      <c r="F179" s="1913"/>
      <c r="G179" s="674">
        <f>G32+G38+G53+G81+G161+G164</f>
        <v>91.5</v>
      </c>
      <c r="H179" s="760">
        <f t="shared" ref="H179:P179" si="34">H32+H38+H53+H81+H161+H164</f>
        <v>2745</v>
      </c>
      <c r="I179" s="760">
        <f t="shared" si="34"/>
        <v>603</v>
      </c>
      <c r="J179" s="760">
        <f t="shared" si="34"/>
        <v>359</v>
      </c>
      <c r="K179" s="760">
        <f t="shared" si="34"/>
        <v>144</v>
      </c>
      <c r="L179" s="760">
        <f t="shared" si="34"/>
        <v>100</v>
      </c>
      <c r="M179" s="760">
        <f t="shared" si="34"/>
        <v>1152</v>
      </c>
      <c r="N179" s="711">
        <f t="shared" si="34"/>
        <v>18</v>
      </c>
      <c r="O179" s="755">
        <f t="shared" si="34"/>
        <v>17.5</v>
      </c>
      <c r="P179" s="712">
        <f t="shared" si="34"/>
        <v>18</v>
      </c>
      <c r="Q179" s="674"/>
      <c r="R179" s="17"/>
      <c r="S179" s="17"/>
      <c r="T179" s="17"/>
    </row>
    <row r="180" spans="1:20" ht="21" customHeight="1" thickBot="1" x14ac:dyDescent="0.25">
      <c r="A180" s="1899" t="s">
        <v>289</v>
      </c>
      <c r="B180" s="1900"/>
      <c r="C180" s="1900"/>
      <c r="D180" s="1900"/>
      <c r="E180" s="1900"/>
      <c r="F180" s="1900"/>
      <c r="G180" s="1900"/>
      <c r="H180" s="1900"/>
      <c r="I180" s="1900"/>
      <c r="J180" s="1900"/>
      <c r="K180" s="1900"/>
      <c r="L180" s="1900"/>
      <c r="M180" s="1900"/>
      <c r="N180" s="711">
        <v>4</v>
      </c>
      <c r="O180" s="644">
        <v>1</v>
      </c>
      <c r="P180" s="712">
        <v>4</v>
      </c>
      <c r="Q180" s="756"/>
      <c r="R180" s="17"/>
      <c r="S180" s="17"/>
      <c r="T180" s="17"/>
    </row>
    <row r="181" spans="1:20" ht="20.25" customHeight="1" thickBot="1" x14ac:dyDescent="0.25">
      <c r="A181" s="1899" t="s">
        <v>290</v>
      </c>
      <c r="B181" s="1900"/>
      <c r="C181" s="1900"/>
      <c r="D181" s="1900"/>
      <c r="E181" s="1900"/>
      <c r="F181" s="1900"/>
      <c r="G181" s="1900"/>
      <c r="H181" s="1900"/>
      <c r="I181" s="1900"/>
      <c r="J181" s="1900"/>
      <c r="K181" s="1900"/>
      <c r="L181" s="1900"/>
      <c r="M181" s="1900"/>
      <c r="N181" s="711">
        <v>4</v>
      </c>
      <c r="O181" s="644">
        <v>1</v>
      </c>
      <c r="P181" s="712">
        <v>3</v>
      </c>
      <c r="Q181" s="756"/>
      <c r="R181" s="17"/>
      <c r="S181" s="17"/>
      <c r="T181" s="17"/>
    </row>
    <row r="182" spans="1:20" ht="20.25" customHeight="1" thickBot="1" x14ac:dyDescent="0.25">
      <c r="A182" s="1899" t="s">
        <v>292</v>
      </c>
      <c r="B182" s="1900"/>
      <c r="C182" s="1900"/>
      <c r="D182" s="1900"/>
      <c r="E182" s="1900"/>
      <c r="F182" s="1900"/>
      <c r="G182" s="1900"/>
      <c r="H182" s="1900"/>
      <c r="I182" s="1900"/>
      <c r="J182" s="1900"/>
      <c r="K182" s="1900"/>
      <c r="L182" s="1900"/>
      <c r="M182" s="1900"/>
      <c r="N182" s="711">
        <v>4</v>
      </c>
      <c r="O182" s="644">
        <v>1</v>
      </c>
      <c r="P182" s="712" t="s">
        <v>293</v>
      </c>
      <c r="Q182" s="428">
        <v>1</v>
      </c>
      <c r="R182" s="17"/>
      <c r="S182" s="17"/>
      <c r="T182" s="17"/>
    </row>
    <row r="183" spans="1:20" ht="19.5" customHeight="1" thickBot="1" x14ac:dyDescent="0.25">
      <c r="A183" s="1899" t="s">
        <v>291</v>
      </c>
      <c r="B183" s="1900"/>
      <c r="C183" s="1900"/>
      <c r="D183" s="1900"/>
      <c r="E183" s="1900"/>
      <c r="F183" s="1900"/>
      <c r="G183" s="1900"/>
      <c r="H183" s="1900"/>
      <c r="I183" s="1900"/>
      <c r="J183" s="1900"/>
      <c r="K183" s="1900"/>
      <c r="L183" s="1900"/>
      <c r="M183" s="1900"/>
      <c r="N183" s="711">
        <v>4</v>
      </c>
      <c r="O183" s="644">
        <v>2</v>
      </c>
      <c r="P183" s="712" t="s">
        <v>294</v>
      </c>
      <c r="Q183" s="428">
        <v>1</v>
      </c>
      <c r="R183" s="17"/>
      <c r="S183" s="17"/>
      <c r="T183" s="17"/>
    </row>
    <row r="184" spans="1:20" ht="20.25" customHeight="1" thickBot="1" x14ac:dyDescent="0.25">
      <c r="A184" s="1899" t="s">
        <v>73</v>
      </c>
      <c r="B184" s="1900"/>
      <c r="C184" s="1900"/>
      <c r="D184" s="1900"/>
      <c r="E184" s="1900"/>
      <c r="F184" s="1900"/>
      <c r="G184" s="1900"/>
      <c r="H184" s="1900"/>
      <c r="I184" s="1900"/>
      <c r="J184" s="1900"/>
      <c r="K184" s="1900"/>
      <c r="L184" s="1900"/>
      <c r="M184" s="1900"/>
      <c r="N184" s="711">
        <v>1</v>
      </c>
      <c r="O184" s="644"/>
      <c r="P184" s="712"/>
      <c r="Q184" s="757"/>
      <c r="R184" s="17"/>
      <c r="S184" s="17"/>
      <c r="T184" s="17"/>
    </row>
    <row r="185" spans="1:20" ht="20.25" customHeight="1" thickBot="1" x14ac:dyDescent="0.25">
      <c r="A185" s="1899" t="s">
        <v>74</v>
      </c>
      <c r="B185" s="1900"/>
      <c r="C185" s="1900"/>
      <c r="D185" s="1900"/>
      <c r="E185" s="1900"/>
      <c r="F185" s="1900"/>
      <c r="G185" s="1900"/>
      <c r="H185" s="1900"/>
      <c r="I185" s="1900"/>
      <c r="J185" s="1900"/>
      <c r="K185" s="1900"/>
      <c r="L185" s="1900"/>
      <c r="M185" s="1900"/>
      <c r="N185" s="711"/>
      <c r="O185" s="644">
        <v>1</v>
      </c>
      <c r="P185" s="712"/>
      <c r="Q185" s="757"/>
      <c r="R185" s="17"/>
      <c r="S185" s="17"/>
      <c r="T185" s="17"/>
    </row>
    <row r="186" spans="1:20" ht="16.5" thickBot="1" x14ac:dyDescent="0.3">
      <c r="A186" s="146"/>
      <c r="B186" s="2028"/>
      <c r="C186" s="2029"/>
      <c r="D186" s="2029"/>
      <c r="E186" s="2029"/>
      <c r="F186" s="2029"/>
      <c r="G186" s="146"/>
      <c r="H186" s="146"/>
      <c r="I186" s="146"/>
      <c r="J186" s="146"/>
      <c r="K186" s="146"/>
      <c r="L186" s="146"/>
      <c r="M186" s="146"/>
      <c r="N186" s="2023">
        <f>G14+G15+G16+G26+G28+G29+G36+G37+G44+G45+G47+G48+G49+G51+G52+G69+G71+G72+G73+G74+G158</f>
        <v>61.5</v>
      </c>
      <c r="O186" s="2024"/>
      <c r="P186" s="2025"/>
      <c r="Q186" s="758">
        <f>G159+G160+G163</f>
        <v>30</v>
      </c>
      <c r="R186" s="17"/>
      <c r="S186" s="17"/>
      <c r="T186" s="17"/>
    </row>
    <row r="187" spans="1:20" ht="16.5" thickBot="1" x14ac:dyDescent="0.3">
      <c r="A187" s="46"/>
      <c r="B187" s="144"/>
      <c r="C187" s="145"/>
      <c r="D187" s="145"/>
      <c r="E187" s="145"/>
      <c r="F187" s="145"/>
      <c r="G187" s="47"/>
      <c r="H187" s="47"/>
      <c r="I187" s="47"/>
      <c r="J187" s="47"/>
      <c r="K187" s="47"/>
      <c r="L187" s="47"/>
      <c r="M187" s="47"/>
      <c r="N187" s="152"/>
      <c r="O187" s="153"/>
      <c r="P187" s="153"/>
      <c r="Q187" s="154"/>
      <c r="R187" s="17"/>
      <c r="S187" s="17"/>
      <c r="T187" s="17"/>
    </row>
    <row r="188" spans="1:20" ht="16.5" thickBot="1" x14ac:dyDescent="0.25">
      <c r="A188" s="1904" t="s">
        <v>128</v>
      </c>
      <c r="B188" s="1941"/>
      <c r="C188" s="13"/>
      <c r="D188" s="14"/>
      <c r="E188" s="14"/>
      <c r="F188" s="31"/>
      <c r="G188" s="52">
        <f>G22+G30+G111+G161+G164</f>
        <v>86.5</v>
      </c>
      <c r="H188" s="80">
        <f>H22+H30+H111+H161+H164</f>
        <v>2490</v>
      </c>
      <c r="I188" s="80"/>
      <c r="J188" s="80"/>
      <c r="K188" s="80"/>
      <c r="L188" s="80"/>
      <c r="M188" s="80"/>
      <c r="N188" s="80">
        <f>N22+N30+N111+N161+N164</f>
        <v>17.5</v>
      </c>
      <c r="O188" s="80">
        <f>O22+O30+O111+O161+O164</f>
        <v>17.5</v>
      </c>
      <c r="P188" s="80">
        <f>P22+P30+P111+P161+P164</f>
        <v>12.5</v>
      </c>
      <c r="Q188" s="80"/>
      <c r="R188" s="17"/>
      <c r="S188" s="17"/>
      <c r="T188" s="17"/>
    </row>
    <row r="189" spans="1:20" ht="16.5" thickBot="1" x14ac:dyDescent="0.25">
      <c r="A189" s="1977" t="s">
        <v>69</v>
      </c>
      <c r="B189" s="1978"/>
      <c r="C189" s="1978"/>
      <c r="D189" s="1978"/>
      <c r="E189" s="1978"/>
      <c r="F189" s="1979"/>
      <c r="G189" s="52">
        <f t="shared" ref="G189:P189" si="35">G17+G30+G111+G161+G164</f>
        <v>86.5</v>
      </c>
      <c r="H189" s="80">
        <f t="shared" si="35"/>
        <v>2490</v>
      </c>
      <c r="I189" s="80">
        <f t="shared" si="35"/>
        <v>543</v>
      </c>
      <c r="J189" s="80">
        <f t="shared" si="35"/>
        <v>258</v>
      </c>
      <c r="K189" s="80">
        <f t="shared" si="35"/>
        <v>57</v>
      </c>
      <c r="L189" s="80">
        <f t="shared" si="35"/>
        <v>235</v>
      </c>
      <c r="M189" s="80">
        <f t="shared" si="35"/>
        <v>943</v>
      </c>
      <c r="N189" s="80">
        <f t="shared" si="35"/>
        <v>18</v>
      </c>
      <c r="O189" s="80">
        <f t="shared" si="35"/>
        <v>17.5</v>
      </c>
      <c r="P189" s="80">
        <f t="shared" si="35"/>
        <v>12.5</v>
      </c>
      <c r="Q189" s="80"/>
      <c r="R189" s="17"/>
      <c r="S189" s="17"/>
      <c r="T189" s="17"/>
    </row>
    <row r="190" spans="1:20" ht="16.5" thickBot="1" x14ac:dyDescent="0.25">
      <c r="A190" s="2018" t="s">
        <v>70</v>
      </c>
      <c r="B190" s="2019"/>
      <c r="C190" s="2019"/>
      <c r="D190" s="2019"/>
      <c r="E190" s="2019"/>
      <c r="F190" s="2020"/>
      <c r="G190" s="53">
        <f t="shared" ref="G190:P190" si="36">G22+G30+G111+G161+G164</f>
        <v>86.5</v>
      </c>
      <c r="H190" s="81">
        <f t="shared" si="36"/>
        <v>2490</v>
      </c>
      <c r="I190" s="81">
        <f t="shared" si="36"/>
        <v>533</v>
      </c>
      <c r="J190" s="81">
        <f t="shared" si="36"/>
        <v>306</v>
      </c>
      <c r="K190" s="81">
        <f t="shared" si="36"/>
        <v>57</v>
      </c>
      <c r="L190" s="81">
        <f t="shared" si="36"/>
        <v>177</v>
      </c>
      <c r="M190" s="81">
        <f t="shared" si="36"/>
        <v>953</v>
      </c>
      <c r="N190" s="81">
        <f t="shared" si="36"/>
        <v>17.5</v>
      </c>
      <c r="O190" s="81">
        <f t="shared" si="36"/>
        <v>17.5</v>
      </c>
      <c r="P190" s="81">
        <f t="shared" si="36"/>
        <v>12.5</v>
      </c>
      <c r="Q190" s="81"/>
      <c r="R190" s="17"/>
      <c r="S190" s="17"/>
      <c r="T190" s="17"/>
    </row>
    <row r="191" spans="1:20" ht="16.5" customHeight="1" x14ac:dyDescent="0.2">
      <c r="A191" s="1942" t="s">
        <v>71</v>
      </c>
      <c r="B191" s="1943"/>
      <c r="C191" s="1943"/>
      <c r="D191" s="1943"/>
      <c r="E191" s="1943"/>
      <c r="F191" s="1943"/>
      <c r="G191" s="2015"/>
      <c r="H191" s="2015"/>
      <c r="I191" s="2015"/>
      <c r="J191" s="2015"/>
      <c r="K191" s="2015"/>
      <c r="L191" s="2015"/>
      <c r="M191" s="2015"/>
      <c r="N191" s="49">
        <v>4</v>
      </c>
      <c r="O191" s="49">
        <v>3</v>
      </c>
      <c r="P191" s="44" t="s">
        <v>90</v>
      </c>
      <c r="Q191" s="55"/>
      <c r="R191" s="17"/>
      <c r="S191" s="17"/>
      <c r="T191" s="17"/>
    </row>
    <row r="192" spans="1:20" ht="27" customHeight="1" x14ac:dyDescent="0.2">
      <c r="A192" s="1942" t="s">
        <v>72</v>
      </c>
      <c r="B192" s="1943"/>
      <c r="C192" s="1943"/>
      <c r="D192" s="1943"/>
      <c r="E192" s="1943"/>
      <c r="F192" s="1943"/>
      <c r="G192" s="1943"/>
      <c r="H192" s="1943"/>
      <c r="I192" s="1943"/>
      <c r="J192" s="1943"/>
      <c r="K192" s="1943"/>
      <c r="L192" s="1943"/>
      <c r="M192" s="1943"/>
      <c r="N192" s="50">
        <v>6</v>
      </c>
      <c r="O192" s="50">
        <v>3</v>
      </c>
      <c r="P192" s="33" t="s">
        <v>170</v>
      </c>
      <c r="Q192" s="56">
        <v>1</v>
      </c>
      <c r="R192" s="17"/>
      <c r="S192" s="17"/>
      <c r="T192" s="17"/>
    </row>
    <row r="193" spans="1:20" ht="16.5" customHeight="1" x14ac:dyDescent="0.2">
      <c r="A193" s="1942" t="s">
        <v>73</v>
      </c>
      <c r="B193" s="1943"/>
      <c r="C193" s="1943"/>
      <c r="D193" s="1943"/>
      <c r="E193" s="1943"/>
      <c r="F193" s="1943"/>
      <c r="G193" s="1943"/>
      <c r="H193" s="1943"/>
      <c r="I193" s="1943"/>
      <c r="J193" s="1943"/>
      <c r="K193" s="1943"/>
      <c r="L193" s="1943"/>
      <c r="M193" s="1943"/>
      <c r="N193" s="50">
        <v>1</v>
      </c>
      <c r="O193" s="50"/>
      <c r="P193" s="33"/>
      <c r="Q193" s="54"/>
      <c r="R193" s="17"/>
      <c r="S193" s="17"/>
      <c r="T193" s="17"/>
    </row>
    <row r="194" spans="1:20" ht="15.75" customHeight="1" thickBot="1" x14ac:dyDescent="0.25">
      <c r="A194" s="2016" t="s">
        <v>74</v>
      </c>
      <c r="B194" s="2017"/>
      <c r="C194" s="2017"/>
      <c r="D194" s="2017"/>
      <c r="E194" s="2017"/>
      <c r="F194" s="2017"/>
      <c r="G194" s="2017"/>
      <c r="H194" s="2017"/>
      <c r="I194" s="2017"/>
      <c r="J194" s="2017"/>
      <c r="K194" s="2017"/>
      <c r="L194" s="2017"/>
      <c r="M194" s="2017"/>
      <c r="N194" s="51"/>
      <c r="O194" s="51">
        <v>1</v>
      </c>
      <c r="P194" s="34"/>
      <c r="Q194" s="57"/>
      <c r="R194" s="17"/>
      <c r="S194" s="17"/>
      <c r="T194" s="17"/>
    </row>
    <row r="195" spans="1:20" ht="15.75" customHeight="1" thickBot="1" x14ac:dyDescent="0.3">
      <c r="A195" s="46"/>
      <c r="B195" s="2021"/>
      <c r="C195" s="2022"/>
      <c r="D195" s="2022"/>
      <c r="E195" s="2022"/>
      <c r="F195" s="2022"/>
      <c r="G195" s="47"/>
      <c r="H195" s="47"/>
      <c r="I195" s="47"/>
      <c r="J195" s="47"/>
      <c r="K195" s="47"/>
      <c r="L195" s="47"/>
      <c r="M195" s="47"/>
      <c r="N195" s="2023" t="e">
        <f>G14+G15+G16+G26+#REF!+G28+G29+#REF!+G84+G85+G87+G88+G89+G90+G91+G92+G93+G94+G99+G100+G101+G102+G158</f>
        <v>#REF!</v>
      </c>
      <c r="O195" s="2024"/>
      <c r="P195" s="2025"/>
      <c r="Q195" s="58">
        <v>30</v>
      </c>
      <c r="R195" s="82"/>
      <c r="S195" s="17"/>
      <c r="T195" s="17"/>
    </row>
    <row r="196" spans="1:20" ht="16.5" thickBot="1" x14ac:dyDescent="0.25">
      <c r="A196" s="1904" t="s">
        <v>216</v>
      </c>
      <c r="B196" s="1941"/>
      <c r="C196" s="13"/>
      <c r="D196" s="14"/>
      <c r="E196" s="14"/>
      <c r="F196" s="31"/>
      <c r="G196" s="120">
        <v>91.5</v>
      </c>
      <c r="H196" s="121">
        <f>G196*30</f>
        <v>2745</v>
      </c>
      <c r="I196" s="121"/>
      <c r="J196" s="121"/>
      <c r="K196" s="121"/>
      <c r="L196" s="121"/>
      <c r="M196" s="121"/>
      <c r="N196" s="121"/>
      <c r="O196" s="121"/>
      <c r="P196" s="121"/>
      <c r="Q196" s="121"/>
      <c r="R196" s="17"/>
      <c r="S196" s="17"/>
      <c r="T196" s="17"/>
    </row>
    <row r="197" spans="1:20" ht="16.5" thickBot="1" x14ac:dyDescent="0.25">
      <c r="A197" s="1977" t="s">
        <v>69</v>
      </c>
      <c r="B197" s="1978"/>
      <c r="C197" s="1978"/>
      <c r="D197" s="1978"/>
      <c r="E197" s="1978"/>
      <c r="F197" s="1979"/>
      <c r="G197" s="122">
        <f t="shared" ref="G197:M197" si="37">G17+G30+G121+G131+G161+G164</f>
        <v>86.5</v>
      </c>
      <c r="H197" s="123">
        <f t="shared" si="37"/>
        <v>2595</v>
      </c>
      <c r="I197" s="123">
        <f t="shared" si="37"/>
        <v>565</v>
      </c>
      <c r="J197" s="123">
        <f t="shared" si="37"/>
        <v>289</v>
      </c>
      <c r="K197" s="123">
        <f t="shared" si="37"/>
        <v>70</v>
      </c>
      <c r="L197" s="123">
        <f t="shared" si="37"/>
        <v>206</v>
      </c>
      <c r="M197" s="123">
        <f t="shared" si="37"/>
        <v>1040</v>
      </c>
      <c r="N197" s="124">
        <f>SUM(N17,N30,N114:N120,N123:N130)</f>
        <v>16</v>
      </c>
      <c r="O197" s="124">
        <f>SUM(O17,O30,O114:O120,O123:O130)</f>
        <v>17.5</v>
      </c>
      <c r="P197" s="124">
        <f>SUM(P17,P30,P114:P120,P123:P130)</f>
        <v>14</v>
      </c>
      <c r="Q197" s="124"/>
      <c r="R197" s="17"/>
      <c r="S197" s="17"/>
      <c r="T197" s="17"/>
    </row>
    <row r="198" spans="1:20" ht="16.5" thickBot="1" x14ac:dyDescent="0.25">
      <c r="A198" s="2018" t="s">
        <v>70</v>
      </c>
      <c r="B198" s="2019"/>
      <c r="C198" s="2019"/>
      <c r="D198" s="2019"/>
      <c r="E198" s="2019"/>
      <c r="F198" s="2020"/>
      <c r="G198" s="122">
        <f t="shared" ref="G198:M198" si="38">G17+G30+G121+G142+G161+G164</f>
        <v>86.5</v>
      </c>
      <c r="H198" s="123">
        <f t="shared" si="38"/>
        <v>2595</v>
      </c>
      <c r="I198" s="123">
        <f t="shared" si="38"/>
        <v>565</v>
      </c>
      <c r="J198" s="123">
        <f t="shared" si="38"/>
        <v>309</v>
      </c>
      <c r="K198" s="123">
        <f t="shared" si="38"/>
        <v>70</v>
      </c>
      <c r="L198" s="123">
        <f t="shared" si="38"/>
        <v>186</v>
      </c>
      <c r="M198" s="123">
        <f t="shared" si="38"/>
        <v>1040</v>
      </c>
      <c r="N198" s="124">
        <f>SUM(N17,N30,N114:N120,N133:N142)</f>
        <v>16</v>
      </c>
      <c r="O198" s="124">
        <f>SUM(O17,O30,O114:O120,O133:O141)</f>
        <v>17.5</v>
      </c>
      <c r="P198" s="124">
        <f>SUM(P17,P30,P114:P120,P133:P142)</f>
        <v>14</v>
      </c>
      <c r="Q198" s="125"/>
      <c r="R198" s="17"/>
      <c r="S198" s="17"/>
      <c r="T198" s="17"/>
    </row>
    <row r="199" spans="1:20" ht="16.5" thickBot="1" x14ac:dyDescent="0.25">
      <c r="A199" s="2018" t="s">
        <v>217</v>
      </c>
      <c r="B199" s="2019"/>
      <c r="C199" s="2019"/>
      <c r="D199" s="2019"/>
      <c r="E199" s="2019"/>
      <c r="F199" s="2020"/>
      <c r="G199" s="122">
        <f t="shared" ref="G199:M199" si="39">G17+G30+G121+G156+G161+G164</f>
        <v>86.5</v>
      </c>
      <c r="H199" s="123">
        <f t="shared" si="39"/>
        <v>2595</v>
      </c>
      <c r="I199" s="123">
        <f t="shared" si="39"/>
        <v>565</v>
      </c>
      <c r="J199" s="123">
        <f t="shared" si="39"/>
        <v>324</v>
      </c>
      <c r="K199" s="123">
        <f t="shared" si="39"/>
        <v>55</v>
      </c>
      <c r="L199" s="123">
        <f t="shared" si="39"/>
        <v>186</v>
      </c>
      <c r="M199" s="123">
        <f t="shared" si="39"/>
        <v>1040</v>
      </c>
      <c r="N199" s="124">
        <f>SUM(N17,N30,N114:N120,N144:N155)</f>
        <v>16</v>
      </c>
      <c r="O199" s="124">
        <f>SUM(O17,O30,O114:O120,O144:O155)</f>
        <v>17.5</v>
      </c>
      <c r="P199" s="124">
        <f>SUM(P17,P30,P114:P120,P144:P155)</f>
        <v>14</v>
      </c>
      <c r="Q199" s="125"/>
      <c r="R199" s="17"/>
      <c r="S199" s="17"/>
      <c r="T199" s="17"/>
    </row>
    <row r="200" spans="1:20" ht="16.5" customHeight="1" x14ac:dyDescent="0.2">
      <c r="A200" s="1942" t="s">
        <v>71</v>
      </c>
      <c r="B200" s="1943"/>
      <c r="C200" s="1943"/>
      <c r="D200" s="1943"/>
      <c r="E200" s="1943"/>
      <c r="F200" s="1943"/>
      <c r="G200" s="2015"/>
      <c r="H200" s="2015"/>
      <c r="I200" s="2015"/>
      <c r="J200" s="2015"/>
      <c r="K200" s="2015"/>
      <c r="L200" s="2015"/>
      <c r="M200" s="2015"/>
      <c r="N200" s="49">
        <v>3</v>
      </c>
      <c r="O200" s="49"/>
      <c r="P200" s="44">
        <v>3</v>
      </c>
      <c r="Q200" s="55">
        <v>1</v>
      </c>
      <c r="R200" s="17"/>
      <c r="S200" s="17"/>
      <c r="T200" s="17"/>
    </row>
    <row r="201" spans="1:20" ht="27" customHeight="1" x14ac:dyDescent="0.2">
      <c r="A201" s="1942" t="s">
        <v>72</v>
      </c>
      <c r="B201" s="1943"/>
      <c r="C201" s="1943"/>
      <c r="D201" s="1943"/>
      <c r="E201" s="1943"/>
      <c r="F201" s="1943"/>
      <c r="G201" s="1943"/>
      <c r="H201" s="1943"/>
      <c r="I201" s="1943"/>
      <c r="J201" s="1943"/>
      <c r="K201" s="1943"/>
      <c r="L201" s="1943"/>
      <c r="M201" s="1943"/>
      <c r="N201" s="50">
        <v>4</v>
      </c>
      <c r="O201" s="50">
        <v>1</v>
      </c>
      <c r="P201" s="33">
        <v>1</v>
      </c>
      <c r="Q201" s="56">
        <v>1</v>
      </c>
      <c r="R201" s="17"/>
      <c r="S201" s="17"/>
      <c r="T201" s="17"/>
    </row>
    <row r="202" spans="1:20" ht="16.5" customHeight="1" x14ac:dyDescent="0.2">
      <c r="A202" s="1942" t="s">
        <v>73</v>
      </c>
      <c r="B202" s="1943"/>
      <c r="C202" s="1943"/>
      <c r="D202" s="1943"/>
      <c r="E202" s="1943"/>
      <c r="F202" s="1943"/>
      <c r="G202" s="1943"/>
      <c r="H202" s="1943"/>
      <c r="I202" s="1943"/>
      <c r="J202" s="1943"/>
      <c r="K202" s="1943"/>
      <c r="L202" s="1943"/>
      <c r="M202" s="1943"/>
      <c r="N202" s="50"/>
      <c r="O202" s="50">
        <v>1</v>
      </c>
      <c r="P202" s="33"/>
      <c r="Q202" s="54"/>
      <c r="R202" s="17"/>
      <c r="S202" s="17"/>
      <c r="T202" s="17"/>
    </row>
    <row r="203" spans="1:20" ht="15.75" customHeight="1" thickBot="1" x14ac:dyDescent="0.25">
      <c r="A203" s="2016" t="s">
        <v>74</v>
      </c>
      <c r="B203" s="2017"/>
      <c r="C203" s="2017"/>
      <c r="D203" s="2017"/>
      <c r="E203" s="2017"/>
      <c r="F203" s="2017"/>
      <c r="G203" s="2017"/>
      <c r="H203" s="2017"/>
      <c r="I203" s="2017"/>
      <c r="J203" s="2017"/>
      <c r="K203" s="2017"/>
      <c r="L203" s="2017"/>
      <c r="M203" s="2017"/>
      <c r="N203" s="51"/>
      <c r="O203" s="51"/>
      <c r="P203" s="34"/>
      <c r="Q203" s="57"/>
      <c r="R203" s="17"/>
      <c r="S203" s="17"/>
      <c r="T203" s="17"/>
    </row>
    <row r="204" spans="1:20" ht="15" customHeight="1" thickBot="1" x14ac:dyDescent="0.3">
      <c r="A204" s="64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1961">
        <f>G31+G121+G131+G158</f>
        <v>56.5</v>
      </c>
      <c r="O204" s="1962"/>
      <c r="P204" s="1963"/>
      <c r="Q204" s="126">
        <f>G163+G159+G160</f>
        <v>30</v>
      </c>
      <c r="R204" s="17"/>
      <c r="S204" s="17"/>
      <c r="T204" s="17"/>
    </row>
    <row r="206" spans="1:20" ht="16.5" customHeight="1" x14ac:dyDescent="0.25">
      <c r="A206" s="59"/>
      <c r="B206" s="60"/>
      <c r="C206" s="61"/>
      <c r="D206" s="61"/>
      <c r="E206" s="61"/>
      <c r="F206" s="61"/>
      <c r="G206" s="59"/>
      <c r="H206" s="59"/>
      <c r="I206" s="59"/>
      <c r="J206" s="59"/>
      <c r="K206" s="59"/>
      <c r="L206" s="59"/>
      <c r="M206" s="59"/>
      <c r="N206" s="62"/>
      <c r="O206" s="63"/>
      <c r="P206" s="63"/>
      <c r="Q206" s="62"/>
      <c r="R206" s="17"/>
      <c r="S206" s="17"/>
      <c r="T206" s="17"/>
    </row>
    <row r="207" spans="1:20" ht="15.75" x14ac:dyDescent="0.25">
      <c r="A207" s="423"/>
      <c r="B207" s="424" t="s">
        <v>269</v>
      </c>
      <c r="C207" s="1891" t="s">
        <v>270</v>
      </c>
      <c r="D207" s="1891"/>
      <c r="E207" s="1891"/>
      <c r="F207" s="425"/>
      <c r="G207" s="424" t="s">
        <v>299</v>
      </c>
      <c r="H207" s="426"/>
      <c r="I207" s="426"/>
      <c r="K207" s="59"/>
      <c r="L207" s="59"/>
      <c r="M207" s="59"/>
      <c r="N207" s="62"/>
      <c r="O207" s="63"/>
      <c r="P207" s="63"/>
      <c r="Q207" s="62"/>
      <c r="R207" s="17"/>
      <c r="S207" s="17"/>
      <c r="T207" s="17"/>
    </row>
    <row r="208" spans="1:20" ht="24" customHeight="1" x14ac:dyDescent="0.2">
      <c r="A208" s="17"/>
      <c r="B208" s="15"/>
      <c r="C208" s="1939"/>
      <c r="D208" s="1939"/>
      <c r="E208" s="1939"/>
      <c r="F208" s="1939"/>
      <c r="G208" s="1939"/>
      <c r="H208" s="17"/>
      <c r="I208" s="1940"/>
      <c r="J208" s="1940"/>
      <c r="K208" s="1940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5.75" x14ac:dyDescent="0.25">
      <c r="A209" s="17"/>
      <c r="B209" s="424" t="s">
        <v>274</v>
      </c>
      <c r="C209" s="1891" t="s">
        <v>270</v>
      </c>
      <c r="D209" s="1891"/>
      <c r="E209" s="1891"/>
      <c r="F209" s="425"/>
      <c r="G209" s="424" t="s">
        <v>271</v>
      </c>
      <c r="H209" s="426"/>
      <c r="I209" s="1933"/>
      <c r="J209" s="1933"/>
      <c r="K209" s="1933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21.75" customHeight="1" x14ac:dyDescent="0.3">
      <c r="A210" s="17"/>
      <c r="B210" s="15"/>
      <c r="C210" s="1921"/>
      <c r="D210" s="1922"/>
      <c r="E210" s="1922"/>
      <c r="F210" s="1922"/>
      <c r="G210" s="1922"/>
      <c r="H210" s="18"/>
      <c r="I210" s="1923"/>
      <c r="J210" s="1924"/>
      <c r="K210" s="1924"/>
      <c r="L210" s="1924"/>
      <c r="M210" s="17"/>
      <c r="N210" s="17"/>
      <c r="O210" s="17"/>
      <c r="P210" s="17"/>
      <c r="Q210" s="17"/>
      <c r="R210" s="17"/>
      <c r="S210" s="17"/>
      <c r="T210" s="17"/>
    </row>
    <row r="211" spans="1:20" ht="15.75" x14ac:dyDescent="0.2">
      <c r="A211" s="17"/>
      <c r="B211" s="424" t="s">
        <v>275</v>
      </c>
      <c r="C211" s="1891" t="s">
        <v>270</v>
      </c>
      <c r="D211" s="1891"/>
      <c r="E211" s="1891"/>
      <c r="F211" s="425"/>
      <c r="G211" s="424" t="s">
        <v>272</v>
      </c>
      <c r="H211" s="426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5.75" x14ac:dyDescent="0.2">
      <c r="B213" s="424" t="s">
        <v>273</v>
      </c>
      <c r="C213" s="1891" t="s">
        <v>270</v>
      </c>
      <c r="D213" s="1891"/>
      <c r="E213" s="1891"/>
      <c r="F213" s="425"/>
      <c r="G213" s="424" t="s">
        <v>127</v>
      </c>
      <c r="H213" s="426"/>
    </row>
  </sheetData>
  <mergeCells count="117">
    <mergeCell ref="A157:Q157"/>
    <mergeCell ref="A183:M183"/>
    <mergeCell ref="B175:F175"/>
    <mergeCell ref="A184:M184"/>
    <mergeCell ref="A185:M185"/>
    <mergeCell ref="A174:M174"/>
    <mergeCell ref="A177:Q177"/>
    <mergeCell ref="A178:F178"/>
    <mergeCell ref="A179:F179"/>
    <mergeCell ref="A142:B142"/>
    <mergeCell ref="A156:B156"/>
    <mergeCell ref="B186:F186"/>
    <mergeCell ref="N186:P186"/>
    <mergeCell ref="A98:Q98"/>
    <mergeCell ref="A113:Q113"/>
    <mergeCell ref="A132:Q132"/>
    <mergeCell ref="Q3:Q5"/>
    <mergeCell ref="N7:Q7"/>
    <mergeCell ref="A31:B31"/>
    <mergeCell ref="A64:Q64"/>
    <mergeCell ref="A39:Q39"/>
    <mergeCell ref="A10:Q10"/>
    <mergeCell ref="A40:Q40"/>
    <mergeCell ref="J5:J8"/>
    <mergeCell ref="K5:K8"/>
    <mergeCell ref="A11:Q11"/>
    <mergeCell ref="N3:P5"/>
    <mergeCell ref="A38:B38"/>
    <mergeCell ref="A12:Q12"/>
    <mergeCell ref="A180:M180"/>
    <mergeCell ref="A181:M181"/>
    <mergeCell ref="A182:M182"/>
    <mergeCell ref="N175:P175"/>
    <mergeCell ref="A200:M200"/>
    <mergeCell ref="A201:M201"/>
    <mergeCell ref="A202:M202"/>
    <mergeCell ref="A203:M203"/>
    <mergeCell ref="A199:F199"/>
    <mergeCell ref="A194:M194"/>
    <mergeCell ref="B195:F195"/>
    <mergeCell ref="N195:P195"/>
    <mergeCell ref="A190:F190"/>
    <mergeCell ref="A191:M191"/>
    <mergeCell ref="A197:F197"/>
    <mergeCell ref="A198:F198"/>
    <mergeCell ref="A1:Q1"/>
    <mergeCell ref="M3:M8"/>
    <mergeCell ref="H2:M2"/>
    <mergeCell ref="E7:E8"/>
    <mergeCell ref="F7:F8"/>
    <mergeCell ref="A189:F189"/>
    <mergeCell ref="A164:B164"/>
    <mergeCell ref="A18:Q18"/>
    <mergeCell ref="E5:F6"/>
    <mergeCell ref="L5:L8"/>
    <mergeCell ref="G2:G8"/>
    <mergeCell ref="A2:A8"/>
    <mergeCell ref="H3:H8"/>
    <mergeCell ref="I3:L3"/>
    <mergeCell ref="I4:I8"/>
    <mergeCell ref="J4:L4"/>
    <mergeCell ref="B2:B8"/>
    <mergeCell ref="C5:C8"/>
    <mergeCell ref="D5:D8"/>
    <mergeCell ref="N2:Q2"/>
    <mergeCell ref="C2:F4"/>
    <mergeCell ref="A78:Q78"/>
    <mergeCell ref="A165:Q165"/>
    <mergeCell ref="A166:Q166"/>
    <mergeCell ref="I209:K209"/>
    <mergeCell ref="A24:Q24"/>
    <mergeCell ref="A17:B17"/>
    <mergeCell ref="A22:B22"/>
    <mergeCell ref="A30:B30"/>
    <mergeCell ref="C208:G208"/>
    <mergeCell ref="I208:K208"/>
    <mergeCell ref="A170:M170"/>
    <mergeCell ref="A196:B196"/>
    <mergeCell ref="A188:B188"/>
    <mergeCell ref="A192:M192"/>
    <mergeCell ref="A193:M193"/>
    <mergeCell ref="A33:Q33"/>
    <mergeCell ref="A172:M172"/>
    <mergeCell ref="A75:Q75"/>
    <mergeCell ref="A143:Q143"/>
    <mergeCell ref="A122:Q122"/>
    <mergeCell ref="A105:Q105"/>
    <mergeCell ref="A162:Q162"/>
    <mergeCell ref="A82:Q82"/>
    <mergeCell ref="A121:B121"/>
    <mergeCell ref="A131:B131"/>
    <mergeCell ref="A83:Q83"/>
    <mergeCell ref="N204:P204"/>
    <mergeCell ref="C211:E211"/>
    <mergeCell ref="C213:E213"/>
    <mergeCell ref="A54:Q54"/>
    <mergeCell ref="C207:E207"/>
    <mergeCell ref="C209:E209"/>
    <mergeCell ref="A25:Q25"/>
    <mergeCell ref="R171:T171"/>
    <mergeCell ref="A173:M173"/>
    <mergeCell ref="A41:Q41"/>
    <mergeCell ref="A161:B161"/>
    <mergeCell ref="A171:M171"/>
    <mergeCell ref="A53:B53"/>
    <mergeCell ref="A68:Q68"/>
    <mergeCell ref="A167:F167"/>
    <mergeCell ref="A168:F168"/>
    <mergeCell ref="A61:Q61"/>
    <mergeCell ref="A67:B67"/>
    <mergeCell ref="A81:B81"/>
    <mergeCell ref="C210:G210"/>
    <mergeCell ref="I210:L210"/>
    <mergeCell ref="A169:M169"/>
    <mergeCell ref="A32:B32"/>
    <mergeCell ref="A34:Q34"/>
    <mergeCell ref="A35:Q35"/>
  </mergeCells>
  <conditionalFormatting sqref="J148:V149 B127:F127 M125:N127 I150:L150 A144 N136:P139 N144:P144 Y147:IV153 O150:V153 A150:A156 I147:V147 Y124:IV128 O124:V128 C128:F128 I128:N128 G127:G128 I125:I127 B124:B127 C124:G126 I124:N124 A124:A130 B147:G152 I151:I152 M150:N152 G145 I145:N145 G139 I139:M139 A137:A141 C153:G153 I153:N153 G118 J120:P120 B120:H120 B144:B146 H144">
    <cfRule type="cellIs" dxfId="62" priority="84" stopIfTrue="1" operator="equal">
      <formula>0</formula>
    </cfRule>
  </conditionalFormatting>
  <conditionalFormatting sqref="Y132:IV146 Q136:V142 P121:V121 I123:Q123 U147:V153 Y147:AB153 I148:I149 M148:N149 A133:G136 J136:L138 B137:G138 I147:N147 G147:G150 B139:F141 Q144:V144 U124:V128 Y124:AB128 J125:L127 L128 V129:IV131 I129:I130 M129:M130 B128:B130 F129:G130 A145:A149 C145:G146 I145:V146 J151:L152 V154:IV156 H123:H130 F154:G156 G124 I135:I138 M135:M138 H133:H141 L139 I140:I141 M140:M141 G140:G141 H145:H155 L153 I154:I155 M154:M155 H156:M156 Q120:V120 Y115:AB117 U114:V117 I115:I117 A118:B119 I118:V119 G115:H119 Y118:IV123 A120 Y114:IV114 G114:T114 A114:B114 G120 C144:N144 I150:L150 I133:V135 R143:V143 R132:V132 A123:G123 R122:V123 B153:B155">
    <cfRule type="cellIs" dxfId="61" priority="85" stopIfTrue="1" operator="equal">
      <formula>0</formula>
    </cfRule>
  </conditionalFormatting>
  <conditionalFormatting sqref="Q136:IV142 N136:P139 I123:Q128 P121:IV121 J136:L138 A139:F141 C123:G128 AM129:AX131 A133:Q135 C145:G146 I145:IV153 A147:G152 A153:A156 AM154:AX156 H135:I138 M135:M138 G139 I139:M139 H139:H141 A136:G138 C153:G153 H145:H155 A114:B119 G114:IV119 A120:XFD120 A144:B146 C144:Q144 R132:IV135 R143:IV144 A123:A130 B123:B127 R122:IV128 H123:H130">
    <cfRule type="cellIs" dxfId="60" priority="83" stopIfTrue="1" operator="equal">
      <formula>0</formula>
    </cfRule>
  </conditionalFormatting>
  <conditionalFormatting sqref="AE121:AE123 AE132:AE153">
    <cfRule type="cellIs" dxfId="59" priority="82" stopIfTrue="1" operator="lessThan">
      <formula>AD121</formula>
    </cfRule>
  </conditionalFormatting>
  <conditionalFormatting sqref="AG121:AG123 AG132:AG153">
    <cfRule type="cellIs" dxfId="58" priority="81" stopIfTrue="1" operator="greaterThan">
      <formula>AF121</formula>
    </cfRule>
  </conditionalFormatting>
  <conditionalFormatting sqref="AE124:AE128">
    <cfRule type="cellIs" dxfId="57" priority="74" stopIfTrue="1" operator="lessThan">
      <formula>AD124</formula>
    </cfRule>
  </conditionalFormatting>
  <conditionalFormatting sqref="AG124:AG128">
    <cfRule type="cellIs" dxfId="56" priority="73" stopIfTrue="1" operator="greaterThan">
      <formula>AF124</formula>
    </cfRule>
  </conditionalFormatting>
  <conditionalFormatting sqref="AU129:AU130">
    <cfRule type="cellIs" dxfId="55" priority="70" stopIfTrue="1" operator="lessThan">
      <formula>AT129</formula>
    </cfRule>
  </conditionalFormatting>
  <conditionalFormatting sqref="AW129:AW130">
    <cfRule type="cellIs" dxfId="54" priority="69" stopIfTrue="1" operator="greaterThan">
      <formula>AV129</formula>
    </cfRule>
  </conditionalFormatting>
  <conditionalFormatting sqref="Y129:AB131 Y154:AB156">
    <cfRule type="cellIs" dxfId="53" priority="68" stopIfTrue="1" operator="greaterThan">
      <formula>0</formula>
    </cfRule>
  </conditionalFormatting>
  <conditionalFormatting sqref="AU131">
    <cfRule type="cellIs" dxfId="52" priority="65" stopIfTrue="1" operator="lessThan">
      <formula>AT131</formula>
    </cfRule>
  </conditionalFormatting>
  <conditionalFormatting sqref="AW131">
    <cfRule type="cellIs" dxfId="51" priority="64" stopIfTrue="1" operator="greaterThan">
      <formula>AV131</formula>
    </cfRule>
  </conditionalFormatting>
  <conditionalFormatting sqref="AU154:AU156">
    <cfRule type="cellIs" dxfId="50" priority="53" stopIfTrue="1" operator="lessThan">
      <formula>AT154</formula>
    </cfRule>
  </conditionalFormatting>
  <conditionalFormatting sqref="AW154:AW156">
    <cfRule type="cellIs" dxfId="49" priority="52" stopIfTrue="1" operator="greaterThan">
      <formula>AV154</formula>
    </cfRule>
  </conditionalFormatting>
  <conditionalFormatting sqref="AE114:AE120">
    <cfRule type="cellIs" dxfId="48" priority="24" stopIfTrue="1" operator="lessThan">
      <formula>AD114</formula>
    </cfRule>
  </conditionalFormatting>
  <conditionalFormatting sqref="AG114:AG120">
    <cfRule type="cellIs" dxfId="47" priority="23" stopIfTrue="1" operator="greaterThan">
      <formula>AF114</formula>
    </cfRule>
  </conditionalFormatting>
  <pageMargins left="0.7" right="0.7" top="0.75" bottom="0.75" header="0.3" footer="0.3"/>
  <pageSetup paperSize="9" scale="67" fitToHeight="0" orientation="landscape" r:id="rId1"/>
  <rowBreaks count="1" manualBreakCount="1">
    <brk id="98" max="16" man="1"/>
  </rowBreaks>
  <colBreaks count="2" manualBreakCount="2">
    <brk id="2" max="213" man="1"/>
    <brk id="7" max="213" man="1"/>
  </colBreaks>
  <ignoredErrors>
    <ignoredError sqref="M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3"/>
  <sheetViews>
    <sheetView tabSelected="1" view="pageBreakPreview" zoomScale="70" zoomScaleNormal="77" zoomScaleSheetLayoutView="70" workbookViewId="0">
      <selection activeCell="A10" sqref="A10:AX10"/>
    </sheetView>
  </sheetViews>
  <sheetFormatPr defaultRowHeight="12.75" x14ac:dyDescent="0.2"/>
  <cols>
    <col min="1" max="1" width="11.5703125" style="1476" customWidth="1"/>
    <col min="2" max="2" width="58" style="1476" customWidth="1"/>
    <col min="3" max="3" width="6.7109375" style="1476" customWidth="1"/>
    <col min="4" max="4" width="7.28515625" style="1476" customWidth="1"/>
    <col min="5" max="5" width="7.7109375" style="1476" customWidth="1"/>
    <col min="6" max="6" width="6.7109375" style="1476" customWidth="1"/>
    <col min="7" max="7" width="7.7109375" style="1476" customWidth="1"/>
    <col min="8" max="13" width="9.140625" style="1476" customWidth="1"/>
    <col min="14" max="15" width="9.140625" style="1476"/>
    <col min="16" max="16" width="11.7109375" style="1476" customWidth="1"/>
    <col min="17" max="17" width="12.5703125" style="1476" customWidth="1"/>
    <col min="18" max="19" width="1.28515625" style="1476" customWidth="1"/>
    <col min="20" max="20" width="0.7109375" style="1476" customWidth="1"/>
    <col min="21" max="21" width="11.5703125" style="1476" hidden="1" customWidth="1"/>
    <col min="22" max="22" width="10.85546875" style="1476" hidden="1" customWidth="1"/>
    <col min="23" max="23" width="11.42578125" style="1476" hidden="1" customWidth="1"/>
    <col min="24" max="24" width="14.85546875" style="1476" hidden="1" customWidth="1"/>
    <col min="25" max="25" width="10.140625" style="1476" hidden="1" customWidth="1"/>
    <col min="26" max="26" width="9.28515625" style="1476" hidden="1" customWidth="1"/>
    <col min="27" max="27" width="10.28515625" style="1476" hidden="1" customWidth="1"/>
    <col min="28" max="28" width="11.42578125" style="1476" hidden="1" customWidth="1"/>
    <col min="29" max="29" width="11.28515625" style="1476" hidden="1" customWidth="1"/>
    <col min="30" max="30" width="5.7109375" style="1476" hidden="1" customWidth="1"/>
    <col min="31" max="32" width="5.85546875" style="1476" hidden="1" customWidth="1"/>
    <col min="33" max="33" width="6.140625" style="1476" hidden="1" customWidth="1"/>
    <col min="34" max="34" width="4" style="1476" hidden="1" customWidth="1"/>
    <col min="35" max="35" width="15.28515625" style="1476" hidden="1" customWidth="1"/>
    <col min="36" max="36" width="15.85546875" style="1476" hidden="1" customWidth="1"/>
    <col min="37" max="37" width="4.5703125" style="1476" hidden="1" customWidth="1"/>
    <col min="38" max="38" width="16.42578125" style="1476" hidden="1" customWidth="1"/>
    <col min="39" max="39" width="10.42578125" style="1476" hidden="1" customWidth="1"/>
    <col min="40" max="40" width="4.7109375" style="1476" hidden="1" customWidth="1"/>
    <col min="41" max="41" width="17.140625" style="1476" hidden="1" customWidth="1"/>
    <col min="42" max="42" width="7.85546875" style="1476" hidden="1" customWidth="1"/>
    <col min="43" max="43" width="8.5703125" style="1476" hidden="1" customWidth="1"/>
    <col min="44" max="44" width="10.42578125" style="1476" hidden="1" customWidth="1"/>
    <col min="45" max="45" width="14.42578125" style="1476" hidden="1" customWidth="1"/>
    <col min="46" max="46" width="9.42578125" style="1476" hidden="1" customWidth="1"/>
    <col min="47" max="47" width="4.7109375" style="1476" hidden="1" customWidth="1"/>
    <col min="48" max="48" width="3.7109375" style="1476" hidden="1" customWidth="1"/>
    <col min="49" max="49" width="7.42578125" style="1476" hidden="1" customWidth="1"/>
    <col min="50" max="50" width="10" style="1476" customWidth="1"/>
    <col min="51" max="55" width="0" hidden="1" customWidth="1"/>
  </cols>
  <sheetData>
    <row r="1" spans="1:54" ht="21" thickBot="1" x14ac:dyDescent="0.25">
      <c r="A1" s="1964" t="s">
        <v>366</v>
      </c>
      <c r="B1" s="1965"/>
      <c r="C1" s="1965"/>
      <c r="D1" s="1965"/>
      <c r="E1" s="1965"/>
      <c r="F1" s="1965"/>
      <c r="G1" s="1965"/>
      <c r="H1" s="1965"/>
      <c r="I1" s="1965"/>
      <c r="J1" s="1965"/>
      <c r="K1" s="1965"/>
      <c r="L1" s="1965"/>
      <c r="M1" s="1965"/>
      <c r="N1" s="1965"/>
      <c r="O1" s="1965"/>
      <c r="P1" s="1965"/>
      <c r="Q1" s="1965"/>
      <c r="R1" s="1965"/>
      <c r="S1" s="1965"/>
      <c r="T1" s="1965"/>
      <c r="U1" s="1965"/>
      <c r="V1" s="1965"/>
      <c r="W1" s="1965"/>
      <c r="X1" s="1965"/>
      <c r="Y1" s="1965"/>
      <c r="Z1" s="1965"/>
      <c r="AA1" s="1965"/>
      <c r="AB1" s="1965"/>
      <c r="AC1" s="1965"/>
      <c r="AD1" s="1965"/>
      <c r="AE1" s="1965"/>
      <c r="AF1" s="1965"/>
      <c r="AG1" s="1965"/>
      <c r="AH1" s="1965"/>
      <c r="AI1" s="1965"/>
      <c r="AJ1" s="1965"/>
      <c r="AK1" s="1965"/>
      <c r="AL1" s="1965"/>
      <c r="AM1" s="1965"/>
      <c r="AN1" s="1965"/>
      <c r="AO1" s="1965"/>
      <c r="AP1" s="1965"/>
      <c r="AQ1" s="1965"/>
      <c r="AR1" s="1965"/>
      <c r="AS1" s="1965"/>
      <c r="AT1" s="1965"/>
      <c r="AU1" s="1965"/>
      <c r="AV1" s="1965"/>
      <c r="AW1" s="1965"/>
      <c r="AX1" s="2053"/>
    </row>
    <row r="2" spans="1:54" ht="36" customHeight="1" thickBot="1" x14ac:dyDescent="0.25">
      <c r="A2" s="1989" t="s">
        <v>33</v>
      </c>
      <c r="B2" s="2000" t="s">
        <v>34</v>
      </c>
      <c r="C2" s="2009" t="s">
        <v>358</v>
      </c>
      <c r="D2" s="2010"/>
      <c r="E2" s="2011"/>
      <c r="F2" s="2012"/>
      <c r="G2" s="1986" t="s">
        <v>280</v>
      </c>
      <c r="H2" s="1970" t="s">
        <v>36</v>
      </c>
      <c r="I2" s="1971"/>
      <c r="J2" s="1971"/>
      <c r="K2" s="1971"/>
      <c r="L2" s="1971"/>
      <c r="M2" s="1972"/>
      <c r="N2" s="2054" t="s">
        <v>357</v>
      </c>
      <c r="O2" s="2055"/>
      <c r="P2" s="2055"/>
      <c r="Q2" s="2055"/>
      <c r="R2" s="2055"/>
      <c r="S2" s="2055"/>
      <c r="T2" s="2055"/>
      <c r="U2" s="2055"/>
      <c r="V2" s="2055"/>
      <c r="W2" s="2055"/>
      <c r="X2" s="2055"/>
      <c r="Y2" s="2055"/>
      <c r="Z2" s="2055"/>
      <c r="AA2" s="2055"/>
      <c r="AB2" s="2055"/>
      <c r="AC2" s="2055"/>
      <c r="AD2" s="2055"/>
      <c r="AE2" s="2055"/>
      <c r="AF2" s="2055"/>
      <c r="AG2" s="2055"/>
      <c r="AH2" s="2055"/>
      <c r="AI2" s="2055"/>
      <c r="AJ2" s="2055"/>
      <c r="AK2" s="2055"/>
      <c r="AL2" s="2055"/>
      <c r="AM2" s="2055"/>
      <c r="AN2" s="2055"/>
      <c r="AO2" s="2055"/>
      <c r="AP2" s="2055"/>
      <c r="AQ2" s="2055"/>
      <c r="AR2" s="2055"/>
      <c r="AS2" s="2055"/>
      <c r="AT2" s="2055"/>
      <c r="AU2" s="2055"/>
      <c r="AV2" s="2055"/>
      <c r="AW2" s="2055"/>
      <c r="AX2" s="2056"/>
    </row>
    <row r="3" spans="1:54" ht="15.75" x14ac:dyDescent="0.2">
      <c r="A3" s="1990"/>
      <c r="B3" s="2001"/>
      <c r="C3" s="2013"/>
      <c r="D3" s="2014"/>
      <c r="E3" s="1833"/>
      <c r="F3" s="1846"/>
      <c r="G3" s="1987"/>
      <c r="H3" s="1992" t="s">
        <v>38</v>
      </c>
      <c r="I3" s="1995" t="s">
        <v>39</v>
      </c>
      <c r="J3" s="1995"/>
      <c r="K3" s="1995"/>
      <c r="L3" s="1995"/>
      <c r="M3" s="1967" t="s">
        <v>40</v>
      </c>
      <c r="N3" s="2044" t="s">
        <v>41</v>
      </c>
      <c r="O3" s="2007"/>
      <c r="P3" s="2045"/>
      <c r="Q3" s="2044" t="s">
        <v>78</v>
      </c>
      <c r="R3" s="2007"/>
      <c r="S3" s="2007"/>
      <c r="T3" s="2007"/>
      <c r="U3" s="2007"/>
      <c r="V3" s="2007"/>
      <c r="W3" s="2007"/>
      <c r="X3" s="2007"/>
      <c r="Y3" s="2007"/>
      <c r="Z3" s="2007"/>
      <c r="AA3" s="2007"/>
      <c r="AB3" s="2007"/>
      <c r="AC3" s="2007"/>
      <c r="AD3" s="2007"/>
      <c r="AE3" s="2007"/>
      <c r="AF3" s="2007"/>
      <c r="AG3" s="2007"/>
      <c r="AH3" s="2007"/>
      <c r="AI3" s="2007"/>
      <c r="AJ3" s="2007"/>
      <c r="AK3" s="2007"/>
      <c r="AL3" s="2007"/>
      <c r="AM3" s="2007"/>
      <c r="AN3" s="2007"/>
      <c r="AO3" s="2007"/>
      <c r="AP3" s="2007"/>
      <c r="AQ3" s="2007"/>
      <c r="AR3" s="2007"/>
      <c r="AS3" s="2007"/>
      <c r="AT3" s="2007"/>
      <c r="AU3" s="2007"/>
      <c r="AV3" s="2007"/>
      <c r="AW3" s="2007"/>
      <c r="AX3" s="2045"/>
    </row>
    <row r="4" spans="1:54" ht="15.75" customHeight="1" x14ac:dyDescent="0.2">
      <c r="A4" s="1990"/>
      <c r="B4" s="2001"/>
      <c r="C4" s="2013"/>
      <c r="D4" s="2014"/>
      <c r="E4" s="1833"/>
      <c r="F4" s="1846"/>
      <c r="G4" s="1987"/>
      <c r="H4" s="1993"/>
      <c r="I4" s="1984" t="s">
        <v>42</v>
      </c>
      <c r="J4" s="1998" t="s">
        <v>43</v>
      </c>
      <c r="K4" s="1999"/>
      <c r="L4" s="1999"/>
      <c r="M4" s="1968"/>
      <c r="N4" s="2046"/>
      <c r="O4" s="2039"/>
      <c r="P4" s="2040"/>
      <c r="Q4" s="2046"/>
      <c r="R4" s="2039"/>
      <c r="S4" s="2039"/>
      <c r="T4" s="2039"/>
      <c r="U4" s="2039"/>
      <c r="V4" s="2039"/>
      <c r="W4" s="2039"/>
      <c r="X4" s="2039"/>
      <c r="Y4" s="2039"/>
      <c r="Z4" s="2039"/>
      <c r="AA4" s="2039"/>
      <c r="AB4" s="2039"/>
      <c r="AC4" s="2039"/>
      <c r="AD4" s="2039"/>
      <c r="AE4" s="2039"/>
      <c r="AF4" s="2039"/>
      <c r="AG4" s="2039"/>
      <c r="AH4" s="2039"/>
      <c r="AI4" s="2039"/>
      <c r="AJ4" s="2039"/>
      <c r="AK4" s="2039"/>
      <c r="AL4" s="2039"/>
      <c r="AM4" s="2039"/>
      <c r="AN4" s="2039"/>
      <c r="AO4" s="2039"/>
      <c r="AP4" s="2039"/>
      <c r="AQ4" s="2039"/>
      <c r="AR4" s="2039"/>
      <c r="AS4" s="2039"/>
      <c r="AT4" s="2039"/>
      <c r="AU4" s="2039"/>
      <c r="AV4" s="2039"/>
      <c r="AW4" s="2039"/>
      <c r="AX4" s="2040"/>
    </row>
    <row r="5" spans="1:54" ht="15.75" customHeight="1" thickBot="1" x14ac:dyDescent="0.25">
      <c r="A5" s="1990"/>
      <c r="B5" s="2001"/>
      <c r="C5" s="2003" t="s">
        <v>228</v>
      </c>
      <c r="D5" s="2005" t="s">
        <v>229</v>
      </c>
      <c r="E5" s="1832" t="s">
        <v>44</v>
      </c>
      <c r="F5" s="1983"/>
      <c r="G5" s="1987"/>
      <c r="H5" s="1993"/>
      <c r="I5" s="1996"/>
      <c r="J5" s="1984" t="s">
        <v>45</v>
      </c>
      <c r="K5" s="1984" t="s">
        <v>46</v>
      </c>
      <c r="L5" s="1984" t="s">
        <v>47</v>
      </c>
      <c r="M5" s="1968"/>
      <c r="N5" s="2046"/>
      <c r="O5" s="2039"/>
      <c r="P5" s="2040"/>
      <c r="Q5" s="2046"/>
      <c r="R5" s="2039"/>
      <c r="S5" s="2039"/>
      <c r="T5" s="2039"/>
      <c r="U5" s="2039"/>
      <c r="V5" s="2039"/>
      <c r="W5" s="2039"/>
      <c r="X5" s="2039"/>
      <c r="Y5" s="2039"/>
      <c r="Z5" s="2039"/>
      <c r="AA5" s="2039"/>
      <c r="AB5" s="2039"/>
      <c r="AC5" s="2039"/>
      <c r="AD5" s="2039"/>
      <c r="AE5" s="2039"/>
      <c r="AF5" s="2039"/>
      <c r="AG5" s="2039"/>
      <c r="AH5" s="2039"/>
      <c r="AI5" s="2039"/>
      <c r="AJ5" s="2039"/>
      <c r="AK5" s="2039"/>
      <c r="AL5" s="2039"/>
      <c r="AM5" s="2039"/>
      <c r="AN5" s="2039"/>
      <c r="AO5" s="2039"/>
      <c r="AP5" s="2039"/>
      <c r="AQ5" s="2039"/>
      <c r="AR5" s="2039"/>
      <c r="AS5" s="2039"/>
      <c r="AT5" s="2039"/>
      <c r="AU5" s="2039"/>
      <c r="AV5" s="2039"/>
      <c r="AW5" s="2039"/>
      <c r="AX5" s="2040"/>
    </row>
    <row r="6" spans="1:54" ht="16.5" thickBot="1" x14ac:dyDescent="0.3">
      <c r="A6" s="1990"/>
      <c r="B6" s="2001"/>
      <c r="C6" s="2003"/>
      <c r="D6" s="2005"/>
      <c r="E6" s="1832"/>
      <c r="F6" s="1983"/>
      <c r="G6" s="1987"/>
      <c r="H6" s="1993"/>
      <c r="I6" s="1996"/>
      <c r="J6" s="1984"/>
      <c r="K6" s="1984"/>
      <c r="L6" s="1984"/>
      <c r="M6" s="1968"/>
      <c r="N6" s="1491">
        <v>1</v>
      </c>
      <c r="O6" s="1492" t="s">
        <v>359</v>
      </c>
      <c r="P6" s="1493" t="s">
        <v>360</v>
      </c>
      <c r="Q6" s="1491">
        <v>3</v>
      </c>
      <c r="R6" s="2057">
        <v>4</v>
      </c>
      <c r="S6" s="2058"/>
      <c r="T6" s="2058"/>
      <c r="U6" s="2058"/>
      <c r="V6" s="2058"/>
      <c r="W6" s="2058"/>
      <c r="X6" s="2058"/>
      <c r="Y6" s="2058"/>
      <c r="Z6" s="2058"/>
      <c r="AA6" s="2058"/>
      <c r="AB6" s="2058"/>
      <c r="AC6" s="2058"/>
      <c r="AD6" s="2058"/>
      <c r="AE6" s="2058"/>
      <c r="AF6" s="2058"/>
      <c r="AG6" s="2058"/>
      <c r="AH6" s="2058"/>
      <c r="AI6" s="2058"/>
      <c r="AJ6" s="2058"/>
      <c r="AK6" s="2058"/>
      <c r="AL6" s="2058"/>
      <c r="AM6" s="2058"/>
      <c r="AN6" s="2058"/>
      <c r="AO6" s="2058"/>
      <c r="AP6" s="2058"/>
      <c r="AQ6" s="2058"/>
      <c r="AR6" s="2058"/>
      <c r="AS6" s="2058"/>
      <c r="AT6" s="2058"/>
      <c r="AU6" s="2058"/>
      <c r="AV6" s="2058"/>
      <c r="AW6" s="2058"/>
      <c r="AX6" s="2059"/>
    </row>
    <row r="7" spans="1:54" ht="17.25" customHeight="1" thickBot="1" x14ac:dyDescent="0.25">
      <c r="A7" s="1990"/>
      <c r="B7" s="2001"/>
      <c r="C7" s="2003"/>
      <c r="D7" s="2005"/>
      <c r="E7" s="1973" t="s">
        <v>48</v>
      </c>
      <c r="F7" s="1975" t="s">
        <v>49</v>
      </c>
      <c r="G7" s="1987"/>
      <c r="H7" s="1993"/>
      <c r="I7" s="1996"/>
      <c r="J7" s="1984"/>
      <c r="K7" s="1984"/>
      <c r="L7" s="1984"/>
      <c r="M7" s="1968"/>
      <c r="N7" s="2054" t="s">
        <v>364</v>
      </c>
      <c r="O7" s="2055"/>
      <c r="P7" s="2055"/>
      <c r="Q7" s="2055"/>
      <c r="R7" s="2055"/>
      <c r="S7" s="2055"/>
      <c r="T7" s="2055"/>
      <c r="U7" s="2055"/>
      <c r="V7" s="2055"/>
      <c r="W7" s="2055"/>
      <c r="X7" s="2055"/>
      <c r="Y7" s="2055"/>
      <c r="Z7" s="2055"/>
      <c r="AA7" s="2055"/>
      <c r="AB7" s="2055"/>
      <c r="AC7" s="2055"/>
      <c r="AD7" s="2055"/>
      <c r="AE7" s="2055"/>
      <c r="AF7" s="2055"/>
      <c r="AG7" s="2055"/>
      <c r="AH7" s="2055"/>
      <c r="AI7" s="2055"/>
      <c r="AJ7" s="2055"/>
      <c r="AK7" s="2055"/>
      <c r="AL7" s="2055"/>
      <c r="AM7" s="2055"/>
      <c r="AN7" s="2055"/>
      <c r="AO7" s="2055"/>
      <c r="AP7" s="2055"/>
      <c r="AQ7" s="2055"/>
      <c r="AR7" s="2055"/>
      <c r="AS7" s="2055"/>
      <c r="AT7" s="2055"/>
      <c r="AU7" s="2055"/>
      <c r="AV7" s="2055"/>
      <c r="AW7" s="2055"/>
      <c r="AX7" s="2056"/>
    </row>
    <row r="8" spans="1:54" ht="46.5" customHeight="1" thickBot="1" x14ac:dyDescent="0.25">
      <c r="A8" s="1991"/>
      <c r="B8" s="2002"/>
      <c r="C8" s="2004"/>
      <c r="D8" s="2006"/>
      <c r="E8" s="1974"/>
      <c r="F8" s="1976"/>
      <c r="G8" s="1988"/>
      <c r="H8" s="1994"/>
      <c r="I8" s="1997"/>
      <c r="J8" s="1985"/>
      <c r="K8" s="1985"/>
      <c r="L8" s="1985"/>
      <c r="M8" s="1969"/>
      <c r="N8" s="1494">
        <v>15</v>
      </c>
      <c r="O8" s="1495">
        <v>9</v>
      </c>
      <c r="P8" s="1496">
        <v>9</v>
      </c>
      <c r="Q8" s="438">
        <v>15</v>
      </c>
      <c r="R8" s="1873">
        <v>21</v>
      </c>
      <c r="S8" s="1889"/>
      <c r="T8" s="1889"/>
      <c r="U8" s="1889"/>
      <c r="V8" s="1889"/>
      <c r="W8" s="1889"/>
      <c r="X8" s="1889"/>
      <c r="Y8" s="1889"/>
      <c r="Z8" s="1889"/>
      <c r="AA8" s="1889"/>
      <c r="AB8" s="1889"/>
      <c r="AC8" s="1889"/>
      <c r="AD8" s="1889"/>
      <c r="AE8" s="1889"/>
      <c r="AF8" s="1889"/>
      <c r="AG8" s="1889"/>
      <c r="AH8" s="1889"/>
      <c r="AI8" s="1889"/>
      <c r="AJ8" s="1889"/>
      <c r="AK8" s="1889"/>
      <c r="AL8" s="1889"/>
      <c r="AM8" s="1889"/>
      <c r="AN8" s="1889"/>
      <c r="AO8" s="1889"/>
      <c r="AP8" s="1889"/>
      <c r="AQ8" s="1889"/>
      <c r="AR8" s="1889"/>
      <c r="AS8" s="1889"/>
      <c r="AT8" s="1889"/>
      <c r="AU8" s="1889"/>
      <c r="AV8" s="1889"/>
      <c r="AW8" s="1889"/>
      <c r="AX8" s="1890"/>
    </row>
    <row r="9" spans="1:54" ht="19.5" customHeight="1" thickBot="1" x14ac:dyDescent="0.25">
      <c r="A9" s="1497">
        <v>1</v>
      </c>
      <c r="B9" s="1585">
        <v>2</v>
      </c>
      <c r="C9" s="1498">
        <v>3</v>
      </c>
      <c r="D9" s="1499">
        <v>4</v>
      </c>
      <c r="E9" s="1499">
        <v>5</v>
      </c>
      <c r="F9" s="1500">
        <v>6</v>
      </c>
      <c r="G9" s="1501">
        <v>7</v>
      </c>
      <c r="H9" s="1498">
        <v>8</v>
      </c>
      <c r="I9" s="1499">
        <v>9</v>
      </c>
      <c r="J9" s="1499">
        <v>10</v>
      </c>
      <c r="K9" s="1499">
        <v>11</v>
      </c>
      <c r="L9" s="1499">
        <v>12</v>
      </c>
      <c r="M9" s="1500">
        <v>13</v>
      </c>
      <c r="N9" s="1498">
        <v>14</v>
      </c>
      <c r="O9" s="1499">
        <v>15</v>
      </c>
      <c r="P9" s="1500">
        <v>16</v>
      </c>
      <c r="Q9" s="444">
        <v>17</v>
      </c>
      <c r="R9" s="2144">
        <v>18</v>
      </c>
      <c r="S9" s="2145"/>
      <c r="T9" s="2145"/>
      <c r="U9" s="2145"/>
      <c r="V9" s="2145"/>
      <c r="W9" s="2145"/>
      <c r="X9" s="2145"/>
      <c r="Y9" s="2145"/>
      <c r="Z9" s="2145"/>
      <c r="AA9" s="2145"/>
      <c r="AB9" s="2145"/>
      <c r="AC9" s="2145"/>
      <c r="AD9" s="2145"/>
      <c r="AE9" s="2145"/>
      <c r="AF9" s="2145"/>
      <c r="AG9" s="2145"/>
      <c r="AH9" s="2145"/>
      <c r="AI9" s="2145"/>
      <c r="AJ9" s="2145"/>
      <c r="AK9" s="2145"/>
      <c r="AL9" s="2145"/>
      <c r="AM9" s="2145"/>
      <c r="AN9" s="2145"/>
      <c r="AO9" s="2145"/>
      <c r="AP9" s="2145"/>
      <c r="AQ9" s="2145"/>
      <c r="AR9" s="2145"/>
      <c r="AS9" s="2145"/>
      <c r="AT9" s="2145"/>
      <c r="AU9" s="2145"/>
      <c r="AV9" s="2145"/>
      <c r="AW9" s="2145"/>
      <c r="AX9" s="2146"/>
    </row>
    <row r="10" spans="1:54" ht="19.5" customHeight="1" thickBot="1" x14ac:dyDescent="0.25">
      <c r="A10" s="1930" t="s">
        <v>367</v>
      </c>
      <c r="B10" s="1931"/>
      <c r="C10" s="1931"/>
      <c r="D10" s="1931"/>
      <c r="E10" s="1931"/>
      <c r="F10" s="1931"/>
      <c r="G10" s="1931"/>
      <c r="H10" s="1931"/>
      <c r="I10" s="1931"/>
      <c r="J10" s="1931"/>
      <c r="K10" s="1931"/>
      <c r="L10" s="1931"/>
      <c r="M10" s="1931"/>
      <c r="N10" s="1931"/>
      <c r="O10" s="1931"/>
      <c r="P10" s="1931"/>
      <c r="Q10" s="1931"/>
      <c r="R10" s="1931"/>
      <c r="S10" s="1931"/>
      <c r="T10" s="1931"/>
      <c r="U10" s="1931"/>
      <c r="V10" s="1931"/>
      <c r="W10" s="1931"/>
      <c r="X10" s="1931"/>
      <c r="Y10" s="1931"/>
      <c r="Z10" s="1931"/>
      <c r="AA10" s="1931"/>
      <c r="AB10" s="1931"/>
      <c r="AC10" s="1931"/>
      <c r="AD10" s="1931"/>
      <c r="AE10" s="1931"/>
      <c r="AF10" s="1931"/>
      <c r="AG10" s="1931"/>
      <c r="AH10" s="1931"/>
      <c r="AI10" s="1931"/>
      <c r="AJ10" s="1931"/>
      <c r="AK10" s="1931"/>
      <c r="AL10" s="1931"/>
      <c r="AM10" s="1931"/>
      <c r="AN10" s="1931"/>
      <c r="AO10" s="1931"/>
      <c r="AP10" s="1931"/>
      <c r="AQ10" s="1931"/>
      <c r="AR10" s="1931"/>
      <c r="AS10" s="1931"/>
      <c r="AT10" s="1931"/>
      <c r="AU10" s="1931"/>
      <c r="AV10" s="1931"/>
      <c r="AW10" s="1931"/>
      <c r="AX10" s="1932"/>
    </row>
    <row r="11" spans="1:54" ht="19.5" customHeight="1" thickBot="1" x14ac:dyDescent="0.25">
      <c r="A11" s="1927" t="s">
        <v>368</v>
      </c>
      <c r="B11" s="1928"/>
      <c r="C11" s="1928"/>
      <c r="D11" s="1928"/>
      <c r="E11" s="1928"/>
      <c r="F11" s="1928"/>
      <c r="G11" s="1928"/>
      <c r="H11" s="1928"/>
      <c r="I11" s="1928"/>
      <c r="J11" s="1928"/>
      <c r="K11" s="1928"/>
      <c r="L11" s="1928"/>
      <c r="M11" s="1928"/>
      <c r="N11" s="1928"/>
      <c r="O11" s="1928"/>
      <c r="P11" s="1928"/>
      <c r="Q11" s="1928"/>
      <c r="R11" s="1928"/>
      <c r="S11" s="1928"/>
      <c r="T11" s="1928"/>
      <c r="U11" s="1928"/>
      <c r="V11" s="1928"/>
      <c r="W11" s="1928"/>
      <c r="X11" s="1928"/>
      <c r="Y11" s="1928"/>
      <c r="Z11" s="1928"/>
      <c r="AA11" s="1928"/>
      <c r="AB11" s="1928"/>
      <c r="AC11" s="1928"/>
      <c r="AD11" s="1928"/>
      <c r="AE11" s="1928"/>
      <c r="AF11" s="1928"/>
      <c r="AG11" s="1928"/>
      <c r="AH11" s="1928"/>
      <c r="AI11" s="1928"/>
      <c r="AJ11" s="1928"/>
      <c r="AK11" s="1928"/>
      <c r="AL11" s="1928"/>
      <c r="AM11" s="1928"/>
      <c r="AN11" s="1928"/>
      <c r="AO11" s="1928"/>
      <c r="AP11" s="1928"/>
      <c r="AQ11" s="1928"/>
      <c r="AR11" s="1928"/>
      <c r="AS11" s="1928"/>
      <c r="AT11" s="1928"/>
      <c r="AU11" s="1928"/>
      <c r="AV11" s="1928"/>
      <c r="AW11" s="1928"/>
      <c r="AX11" s="1929"/>
      <c r="BA11" s="1375" t="s">
        <v>41</v>
      </c>
      <c r="BB11" s="1375">
        <f ca="1">SUMIF(AY13:AY15,1,G13:G14)</f>
        <v>6</v>
      </c>
    </row>
    <row r="12" spans="1:54" ht="19.5" customHeight="1" x14ac:dyDescent="0.2">
      <c r="A12" s="447" t="s">
        <v>79</v>
      </c>
      <c r="B12" s="1502" t="s">
        <v>54</v>
      </c>
      <c r="C12" s="1503"/>
      <c r="D12" s="1504"/>
      <c r="E12" s="1504"/>
      <c r="F12" s="1505"/>
      <c r="G12" s="732">
        <f>G13+G14</f>
        <v>3</v>
      </c>
      <c r="H12" s="1506">
        <f>H13+H14</f>
        <v>90</v>
      </c>
      <c r="I12" s="1507">
        <f>I13+I14</f>
        <v>30</v>
      </c>
      <c r="J12" s="1507">
        <f>J13+J14</f>
        <v>20</v>
      </c>
      <c r="K12" s="1507"/>
      <c r="L12" s="1507">
        <f>L13+L14</f>
        <v>10</v>
      </c>
      <c r="M12" s="1508">
        <f>M13+M14</f>
        <v>60</v>
      </c>
      <c r="N12" s="259"/>
      <c r="O12" s="3"/>
      <c r="P12" s="267"/>
      <c r="Q12" s="259"/>
      <c r="R12" s="2147"/>
      <c r="S12" s="2148"/>
      <c r="T12" s="2148"/>
      <c r="U12" s="2148"/>
      <c r="V12" s="2148"/>
      <c r="W12" s="2148"/>
      <c r="X12" s="2148"/>
      <c r="Y12" s="2148"/>
      <c r="Z12" s="2148"/>
      <c r="AA12" s="2148"/>
      <c r="AB12" s="2148"/>
      <c r="AC12" s="2148"/>
      <c r="AD12" s="2148"/>
      <c r="AE12" s="2148"/>
      <c r="AF12" s="2148"/>
      <c r="AG12" s="2148"/>
      <c r="AH12" s="2148"/>
      <c r="AI12" s="2148"/>
      <c r="AJ12" s="2148"/>
      <c r="AK12" s="2148"/>
      <c r="AL12" s="2148"/>
      <c r="AM12" s="2148"/>
      <c r="AN12" s="2148"/>
      <c r="AO12" s="2148"/>
      <c r="AP12" s="2148"/>
      <c r="AQ12" s="2148"/>
      <c r="AR12" s="2148"/>
      <c r="AS12" s="2148"/>
      <c r="AT12" s="2148"/>
      <c r="AU12" s="2148"/>
      <c r="AV12" s="2148"/>
      <c r="AW12" s="2148"/>
      <c r="AX12" s="2149"/>
      <c r="BA12" s="1375" t="s">
        <v>78</v>
      </c>
      <c r="BB12" s="1375">
        <v>0</v>
      </c>
    </row>
    <row r="13" spans="1:54" ht="19.5" customHeight="1" x14ac:dyDescent="0.2">
      <c r="A13" s="456" t="s">
        <v>80</v>
      </c>
      <c r="B13" s="1509" t="s">
        <v>55</v>
      </c>
      <c r="C13" s="5">
        <v>1</v>
      </c>
      <c r="D13" s="1510"/>
      <c r="E13" s="1510"/>
      <c r="F13" s="1511"/>
      <c r="G13" s="737">
        <v>1.5</v>
      </c>
      <c r="H13" s="5">
        <f>G13*30</f>
        <v>45</v>
      </c>
      <c r="I13" s="1592">
        <f>J13+K13+L13</f>
        <v>15</v>
      </c>
      <c r="J13" s="1592">
        <v>15</v>
      </c>
      <c r="K13" s="1592"/>
      <c r="L13" s="1592"/>
      <c r="M13" s="1593">
        <f>H13-I13</f>
        <v>30</v>
      </c>
      <c r="N13" s="5">
        <v>1</v>
      </c>
      <c r="O13" s="1592"/>
      <c r="P13" s="1593"/>
      <c r="Q13" s="5"/>
      <c r="R13" s="1828"/>
      <c r="S13" s="2150"/>
      <c r="T13" s="2150"/>
      <c r="U13" s="2150"/>
      <c r="V13" s="2150"/>
      <c r="W13" s="2150"/>
      <c r="X13" s="2150"/>
      <c r="Y13" s="2150"/>
      <c r="Z13" s="2150"/>
      <c r="AA13" s="2150"/>
      <c r="AB13" s="2150"/>
      <c r="AC13" s="2150"/>
      <c r="AD13" s="2150"/>
      <c r="AE13" s="2150"/>
      <c r="AF13" s="2150"/>
      <c r="AG13" s="2150"/>
      <c r="AH13" s="2150"/>
      <c r="AI13" s="2150"/>
      <c r="AJ13" s="2150"/>
      <c r="AK13" s="2150"/>
      <c r="AL13" s="2150"/>
      <c r="AM13" s="2150"/>
      <c r="AN13" s="2150"/>
      <c r="AO13" s="2150"/>
      <c r="AP13" s="2150"/>
      <c r="AQ13" s="2150"/>
      <c r="AR13" s="2150"/>
      <c r="AS13" s="2150"/>
      <c r="AT13" s="2150"/>
      <c r="AU13" s="2150"/>
      <c r="AV13" s="2150"/>
      <c r="AW13" s="2150"/>
      <c r="AX13" s="2151"/>
      <c r="AY13">
        <v>1</v>
      </c>
      <c r="BA13" s="1375"/>
      <c r="BB13" s="1375"/>
    </row>
    <row r="14" spans="1:54" ht="19.5" customHeight="1" x14ac:dyDescent="0.2">
      <c r="A14" s="456" t="s">
        <v>81</v>
      </c>
      <c r="B14" s="1512" t="s">
        <v>56</v>
      </c>
      <c r="C14" s="1513"/>
      <c r="D14" s="1592">
        <v>1</v>
      </c>
      <c r="E14" s="1510"/>
      <c r="F14" s="1511"/>
      <c r="G14" s="737">
        <v>1.5</v>
      </c>
      <c r="H14" s="5">
        <f>G14*30</f>
        <v>45</v>
      </c>
      <c r="I14" s="1592">
        <f>J14+K14+L14</f>
        <v>15</v>
      </c>
      <c r="J14" s="1592">
        <v>5</v>
      </c>
      <c r="K14" s="1592"/>
      <c r="L14" s="1592">
        <v>10</v>
      </c>
      <c r="M14" s="1593">
        <f>H14-I14</f>
        <v>30</v>
      </c>
      <c r="N14" s="5">
        <v>1</v>
      </c>
      <c r="O14" s="1592"/>
      <c r="P14" s="1593"/>
      <c r="Q14" s="5"/>
      <c r="R14" s="1828"/>
      <c r="S14" s="2150"/>
      <c r="T14" s="2150"/>
      <c r="U14" s="2150"/>
      <c r="V14" s="2150"/>
      <c r="W14" s="2150"/>
      <c r="X14" s="2150"/>
      <c r="Y14" s="2150"/>
      <c r="Z14" s="2150"/>
      <c r="AA14" s="2150"/>
      <c r="AB14" s="2150"/>
      <c r="AC14" s="2150"/>
      <c r="AD14" s="2150"/>
      <c r="AE14" s="2150"/>
      <c r="AF14" s="2150"/>
      <c r="AG14" s="2150"/>
      <c r="AH14" s="2150"/>
      <c r="AI14" s="2150"/>
      <c r="AJ14" s="2150"/>
      <c r="AK14" s="2150"/>
      <c r="AL14" s="2150"/>
      <c r="AM14" s="2150"/>
      <c r="AN14" s="2150"/>
      <c r="AO14" s="2150"/>
      <c r="AP14" s="2150"/>
      <c r="AQ14" s="2150"/>
      <c r="AR14" s="2150"/>
      <c r="AS14" s="2150"/>
      <c r="AT14" s="2150"/>
      <c r="AU14" s="2150"/>
      <c r="AV14" s="2150"/>
      <c r="AW14" s="2150"/>
      <c r="AX14" s="2151"/>
      <c r="AY14">
        <v>1</v>
      </c>
      <c r="BA14" s="1375"/>
      <c r="BB14" s="1375"/>
    </row>
    <row r="15" spans="1:54" ht="19.5" customHeight="1" thickBot="1" x14ac:dyDescent="0.25">
      <c r="A15" s="466" t="s">
        <v>118</v>
      </c>
      <c r="B15" s="1514" t="s">
        <v>51</v>
      </c>
      <c r="C15" s="1515"/>
      <c r="D15" s="195" t="s">
        <v>359</v>
      </c>
      <c r="E15" s="1516"/>
      <c r="F15" s="1517"/>
      <c r="G15" s="1518">
        <v>3</v>
      </c>
      <c r="H15" s="1519">
        <f>G15*30</f>
        <v>90</v>
      </c>
      <c r="I15" s="1520">
        <f>J15+K15+L15</f>
        <v>30</v>
      </c>
      <c r="J15" s="1520">
        <v>20</v>
      </c>
      <c r="K15" s="1520"/>
      <c r="L15" s="1520">
        <v>10</v>
      </c>
      <c r="M15" s="1521">
        <f>H15-I15</f>
        <v>60</v>
      </c>
      <c r="N15" s="468"/>
      <c r="O15" s="195">
        <v>3</v>
      </c>
      <c r="P15" s="1522"/>
      <c r="Q15" s="468"/>
      <c r="R15" s="1843"/>
      <c r="S15" s="2066"/>
      <c r="T15" s="2066"/>
      <c r="U15" s="2066"/>
      <c r="V15" s="2066"/>
      <c r="W15" s="2066"/>
      <c r="X15" s="2066"/>
      <c r="Y15" s="2066"/>
      <c r="Z15" s="2066"/>
      <c r="AA15" s="2066"/>
      <c r="AB15" s="2066"/>
      <c r="AC15" s="2066"/>
      <c r="AD15" s="2066"/>
      <c r="AE15" s="2066"/>
      <c r="AF15" s="2066"/>
      <c r="AG15" s="2066"/>
      <c r="AH15" s="2066"/>
      <c r="AI15" s="2066"/>
      <c r="AJ15" s="2066"/>
      <c r="AK15" s="2066"/>
      <c r="AL15" s="2066"/>
      <c r="AM15" s="2066"/>
      <c r="AN15" s="2066"/>
      <c r="AO15" s="2066"/>
      <c r="AP15" s="2066"/>
      <c r="AQ15" s="2066"/>
      <c r="AR15" s="2066"/>
      <c r="AS15" s="2066"/>
      <c r="AT15" s="2066"/>
      <c r="AU15" s="2066"/>
      <c r="AV15" s="2066"/>
      <c r="AW15" s="2066"/>
      <c r="AX15" s="2067"/>
      <c r="AY15">
        <v>1</v>
      </c>
      <c r="BA15" s="1375"/>
      <c r="BB15" s="1375"/>
    </row>
    <row r="16" spans="1:54" ht="19.5" customHeight="1" thickBot="1" x14ac:dyDescent="0.25">
      <c r="A16" s="1904" t="s">
        <v>369</v>
      </c>
      <c r="B16" s="1905"/>
      <c r="C16" s="1523"/>
      <c r="D16" s="1524"/>
      <c r="E16" s="1524"/>
      <c r="F16" s="1525"/>
      <c r="G16" s="595">
        <f>G12+G15</f>
        <v>6</v>
      </c>
      <c r="H16" s="13">
        <f>H12+H15</f>
        <v>180</v>
      </c>
      <c r="I16" s="14">
        <f>I12+I15</f>
        <v>60</v>
      </c>
      <c r="J16" s="14">
        <f>J12+J15</f>
        <v>40</v>
      </c>
      <c r="K16" s="14"/>
      <c r="L16" s="14">
        <f>L12+L15</f>
        <v>20</v>
      </c>
      <c r="M16" s="14">
        <f>M12+M15</f>
        <v>120</v>
      </c>
      <c r="N16" s="13">
        <f>SUM(N12:N15)</f>
        <v>2</v>
      </c>
      <c r="O16" s="14">
        <f>SUM(O12:O15)</f>
        <v>3</v>
      </c>
      <c r="P16" s="592"/>
      <c r="Q16" s="13"/>
      <c r="R16" s="2155"/>
      <c r="S16" s="1931"/>
      <c r="T16" s="1931"/>
      <c r="U16" s="1931"/>
      <c r="V16" s="1931"/>
      <c r="W16" s="1931"/>
      <c r="X16" s="1931"/>
      <c r="Y16" s="1931"/>
      <c r="Z16" s="1931"/>
      <c r="AA16" s="1931"/>
      <c r="AB16" s="1931"/>
      <c r="AC16" s="1931"/>
      <c r="AD16" s="1931"/>
      <c r="AE16" s="1931"/>
      <c r="AF16" s="1931"/>
      <c r="AG16" s="1931"/>
      <c r="AH16" s="1931"/>
      <c r="AI16" s="1931"/>
      <c r="AJ16" s="1931"/>
      <c r="AK16" s="1931"/>
      <c r="AL16" s="1931"/>
      <c r="AM16" s="1931"/>
      <c r="AN16" s="1931"/>
      <c r="AO16" s="1931"/>
      <c r="AP16" s="1931"/>
      <c r="AQ16" s="1931"/>
      <c r="AR16" s="1931"/>
      <c r="AS16" s="1931"/>
      <c r="AT16" s="1931"/>
      <c r="AU16" s="1931"/>
      <c r="AV16" s="1931"/>
      <c r="AW16" s="1931"/>
      <c r="AX16" s="1932"/>
      <c r="BA16" s="1375"/>
      <c r="BB16" s="1375"/>
    </row>
    <row r="17" spans="1:55" ht="19.5" customHeight="1" thickBot="1" x14ac:dyDescent="0.25">
      <c r="A17" s="1927" t="s">
        <v>371</v>
      </c>
      <c r="B17" s="1928"/>
      <c r="C17" s="1928"/>
      <c r="D17" s="1928"/>
      <c r="E17" s="1928"/>
      <c r="F17" s="1928"/>
      <c r="G17" s="1928"/>
      <c r="H17" s="1928"/>
      <c r="I17" s="1928"/>
      <c r="J17" s="1928"/>
      <c r="K17" s="1928"/>
      <c r="L17" s="1928"/>
      <c r="M17" s="1928"/>
      <c r="N17" s="1928"/>
      <c r="O17" s="1928"/>
      <c r="P17" s="1928"/>
      <c r="Q17" s="1928"/>
      <c r="R17" s="1928"/>
      <c r="S17" s="1928"/>
      <c r="T17" s="1928"/>
      <c r="U17" s="1928"/>
      <c r="V17" s="1928"/>
      <c r="W17" s="1928"/>
      <c r="X17" s="1928"/>
      <c r="Y17" s="1928"/>
      <c r="Z17" s="1928"/>
      <c r="AA17" s="1928"/>
      <c r="AB17" s="1928"/>
      <c r="AC17" s="1928"/>
      <c r="AD17" s="1928"/>
      <c r="AE17" s="1928"/>
      <c r="AF17" s="1928"/>
      <c r="AG17" s="1928"/>
      <c r="AH17" s="1928"/>
      <c r="AI17" s="1928"/>
      <c r="AJ17" s="1928"/>
      <c r="AK17" s="1928"/>
      <c r="AL17" s="1928"/>
      <c r="AM17" s="1928"/>
      <c r="AN17" s="1928"/>
      <c r="AO17" s="1928"/>
      <c r="AP17" s="1928"/>
      <c r="AQ17" s="1928"/>
      <c r="AR17" s="1928"/>
      <c r="AS17" s="1928"/>
      <c r="AT17" s="1928"/>
      <c r="AU17" s="1928"/>
      <c r="AV17" s="1928"/>
      <c r="AW17" s="1928"/>
      <c r="AX17" s="1929"/>
      <c r="BA17" s="1375"/>
      <c r="BB17" s="1375"/>
    </row>
    <row r="18" spans="1:55" ht="19.5" customHeight="1" thickBot="1" x14ac:dyDescent="0.25">
      <c r="A18" s="2152" t="s">
        <v>57</v>
      </c>
      <c r="B18" s="2153"/>
      <c r="C18" s="2153"/>
      <c r="D18" s="2153"/>
      <c r="E18" s="2153"/>
      <c r="F18" s="2153"/>
      <c r="G18" s="2153"/>
      <c r="H18" s="2153"/>
      <c r="I18" s="2153"/>
      <c r="J18" s="2153"/>
      <c r="K18" s="2153"/>
      <c r="L18" s="2153"/>
      <c r="M18" s="2153"/>
      <c r="N18" s="2153"/>
      <c r="O18" s="2153"/>
      <c r="P18" s="2153"/>
      <c r="Q18" s="2153"/>
      <c r="R18" s="2153"/>
      <c r="S18" s="2153"/>
      <c r="T18" s="2153"/>
      <c r="U18" s="2153"/>
      <c r="V18" s="2153"/>
      <c r="W18" s="2153"/>
      <c r="X18" s="2153"/>
      <c r="Y18" s="2153"/>
      <c r="Z18" s="2153"/>
      <c r="AA18" s="2153"/>
      <c r="AB18" s="2153"/>
      <c r="AC18" s="2153"/>
      <c r="AD18" s="2153"/>
      <c r="AE18" s="2153"/>
      <c r="AF18" s="2153"/>
      <c r="AG18" s="2153"/>
      <c r="AH18" s="2153"/>
      <c r="AI18" s="2153"/>
      <c r="AJ18" s="2153"/>
      <c r="AK18" s="2153"/>
      <c r="AL18" s="2153"/>
      <c r="AM18" s="2153"/>
      <c r="AN18" s="2153"/>
      <c r="AO18" s="2153"/>
      <c r="AP18" s="2153"/>
      <c r="AQ18" s="2153"/>
      <c r="AR18" s="2153"/>
      <c r="AS18" s="2153"/>
      <c r="AT18" s="2153"/>
      <c r="AU18" s="2153"/>
      <c r="AV18" s="2153"/>
      <c r="AW18" s="2153"/>
      <c r="AX18" s="2154"/>
      <c r="BA18" s="1375" t="s">
        <v>41</v>
      </c>
      <c r="BB18" s="1375">
        <f ca="1">SUMIF(AY20:AY22,1,G20:G21)</f>
        <v>7</v>
      </c>
    </row>
    <row r="19" spans="1:55" ht="18.75" x14ac:dyDescent="0.2">
      <c r="A19" s="1526" t="s">
        <v>75</v>
      </c>
      <c r="B19" s="1527" t="s">
        <v>58</v>
      </c>
      <c r="C19" s="1528"/>
      <c r="D19" s="1529"/>
      <c r="E19" s="1529"/>
      <c r="F19" s="1530"/>
      <c r="G19" s="1531">
        <f>G20+G21+G22+G23</f>
        <v>10</v>
      </c>
      <c r="H19" s="601">
        <f t="shared" ref="H19:M19" si="0">H20+H21+H22+H23</f>
        <v>300</v>
      </c>
      <c r="I19" s="602">
        <f t="shared" si="0"/>
        <v>100</v>
      </c>
      <c r="J19" s="602"/>
      <c r="K19" s="602"/>
      <c r="L19" s="602">
        <f t="shared" si="0"/>
        <v>100</v>
      </c>
      <c r="M19" s="603">
        <f t="shared" si="0"/>
        <v>200</v>
      </c>
      <c r="N19" s="1532"/>
      <c r="O19" s="1533"/>
      <c r="P19" s="1534"/>
      <c r="Q19" s="10"/>
      <c r="R19" s="2133"/>
      <c r="S19" s="2134"/>
      <c r="T19" s="2134"/>
      <c r="U19" s="2134"/>
      <c r="V19" s="2134"/>
      <c r="W19" s="2134"/>
      <c r="X19" s="2134"/>
      <c r="Y19" s="2134"/>
      <c r="Z19" s="2134"/>
      <c r="AA19" s="2134"/>
      <c r="AB19" s="2134"/>
      <c r="AC19" s="2134"/>
      <c r="AD19" s="2134"/>
      <c r="AE19" s="2134"/>
      <c r="AF19" s="2134"/>
      <c r="AG19" s="2134"/>
      <c r="AH19" s="2134"/>
      <c r="AI19" s="2134"/>
      <c r="AJ19" s="2134"/>
      <c r="AK19" s="2134"/>
      <c r="AL19" s="2134"/>
      <c r="AM19" s="2134"/>
      <c r="AN19" s="2134"/>
      <c r="AO19" s="2134"/>
      <c r="AP19" s="2134"/>
      <c r="AQ19" s="2134"/>
      <c r="AR19" s="2134"/>
      <c r="AS19" s="2134"/>
      <c r="AT19" s="2134"/>
      <c r="AU19" s="2134"/>
      <c r="AV19" s="2134"/>
      <c r="AW19" s="2134"/>
      <c r="AX19" s="2135"/>
      <c r="BA19" s="1375" t="s">
        <v>78</v>
      </c>
      <c r="BB19" s="1375">
        <v>3</v>
      </c>
    </row>
    <row r="20" spans="1:55" ht="18.75" x14ac:dyDescent="0.2">
      <c r="A20" s="456" t="s">
        <v>372</v>
      </c>
      <c r="B20" s="457" t="s">
        <v>58</v>
      </c>
      <c r="C20" s="5"/>
      <c r="D20" s="458">
        <v>1</v>
      </c>
      <c r="E20" s="459"/>
      <c r="F20" s="1594"/>
      <c r="G20" s="460">
        <v>3</v>
      </c>
      <c r="H20" s="461">
        <f>G20*30</f>
        <v>90</v>
      </c>
      <c r="I20" s="2">
        <f>J20+K20+L20</f>
        <v>30</v>
      </c>
      <c r="J20" s="462"/>
      <c r="K20" s="462"/>
      <c r="L20" s="462">
        <v>30</v>
      </c>
      <c r="M20" s="7">
        <f>H20-I20</f>
        <v>60</v>
      </c>
      <c r="N20" s="12">
        <v>2</v>
      </c>
      <c r="O20" s="458"/>
      <c r="P20" s="7"/>
      <c r="Q20" s="12"/>
      <c r="R20" s="2113"/>
      <c r="S20" s="2114"/>
      <c r="T20" s="2114"/>
      <c r="U20" s="2114"/>
      <c r="V20" s="2114"/>
      <c r="W20" s="2114"/>
      <c r="X20" s="2114"/>
      <c r="Y20" s="2114"/>
      <c r="Z20" s="2114"/>
      <c r="AA20" s="2114"/>
      <c r="AB20" s="2114"/>
      <c r="AC20" s="2114"/>
      <c r="AD20" s="2114"/>
      <c r="AE20" s="2114"/>
      <c r="AF20" s="2114"/>
      <c r="AG20" s="2114"/>
      <c r="AH20" s="2114"/>
      <c r="AI20" s="2114"/>
      <c r="AJ20" s="2114"/>
      <c r="AK20" s="2114"/>
      <c r="AL20" s="2114"/>
      <c r="AM20" s="2114"/>
      <c r="AN20" s="2114"/>
      <c r="AO20" s="2114"/>
      <c r="AP20" s="2114"/>
      <c r="AQ20" s="2114"/>
      <c r="AR20" s="2114"/>
      <c r="AS20" s="2114"/>
      <c r="AT20" s="2114"/>
      <c r="AU20" s="2114"/>
      <c r="AV20" s="2114"/>
      <c r="AW20" s="2114"/>
      <c r="AX20" s="2115"/>
      <c r="AY20">
        <v>1</v>
      </c>
    </row>
    <row r="21" spans="1:55" ht="18.75" x14ac:dyDescent="0.2">
      <c r="A21" s="456" t="s">
        <v>373</v>
      </c>
      <c r="B21" s="457" t="s">
        <v>58</v>
      </c>
      <c r="C21" s="5"/>
      <c r="D21" s="459"/>
      <c r="E21" s="459"/>
      <c r="F21" s="1594"/>
      <c r="G21" s="471">
        <v>2</v>
      </c>
      <c r="H21" s="461">
        <f>G21*30</f>
        <v>60</v>
      </c>
      <c r="I21" s="2">
        <f>J21+K21+L21</f>
        <v>20</v>
      </c>
      <c r="J21" s="465"/>
      <c r="K21" s="465"/>
      <c r="L21" s="465">
        <v>20</v>
      </c>
      <c r="M21" s="7">
        <f>H21-I21</f>
        <v>40</v>
      </c>
      <c r="N21" s="12"/>
      <c r="O21" s="458">
        <v>2</v>
      </c>
      <c r="P21" s="7"/>
      <c r="Q21" s="12"/>
      <c r="R21" s="2113"/>
      <c r="S21" s="2114"/>
      <c r="T21" s="2114"/>
      <c r="U21" s="2114"/>
      <c r="V21" s="2114"/>
      <c r="W21" s="2114"/>
      <c r="X21" s="2114"/>
      <c r="Y21" s="2114"/>
      <c r="Z21" s="2114"/>
      <c r="AA21" s="2114"/>
      <c r="AB21" s="2114"/>
      <c r="AC21" s="2114"/>
      <c r="AD21" s="2114"/>
      <c r="AE21" s="2114"/>
      <c r="AF21" s="2114"/>
      <c r="AG21" s="2114"/>
      <c r="AH21" s="2114"/>
      <c r="AI21" s="2114"/>
      <c r="AJ21" s="2114"/>
      <c r="AK21" s="2114"/>
      <c r="AL21" s="2114"/>
      <c r="AM21" s="2114"/>
      <c r="AN21" s="2114"/>
      <c r="AO21" s="2114"/>
      <c r="AP21" s="2114"/>
      <c r="AQ21" s="2114"/>
      <c r="AR21" s="2114"/>
      <c r="AS21" s="2114"/>
      <c r="AT21" s="2114"/>
      <c r="AU21" s="2114"/>
      <c r="AV21" s="2114"/>
      <c r="AW21" s="2114"/>
      <c r="AX21" s="2115"/>
      <c r="AY21">
        <v>1</v>
      </c>
    </row>
    <row r="22" spans="1:55" ht="18.75" x14ac:dyDescent="0.2">
      <c r="A22" s="456" t="s">
        <v>374</v>
      </c>
      <c r="B22" s="467" t="s">
        <v>58</v>
      </c>
      <c r="C22" s="5" t="s">
        <v>360</v>
      </c>
      <c r="D22" s="459"/>
      <c r="E22" s="459"/>
      <c r="F22" s="1594"/>
      <c r="G22" s="460">
        <v>2</v>
      </c>
      <c r="H22" s="472">
        <f>G22*30</f>
        <v>60</v>
      </c>
      <c r="I22" s="2">
        <f>J22+K22+L22</f>
        <v>20</v>
      </c>
      <c r="J22" s="465"/>
      <c r="K22" s="465"/>
      <c r="L22" s="465">
        <v>20</v>
      </c>
      <c r="M22" s="474">
        <f>H22-I22</f>
        <v>40</v>
      </c>
      <c r="N22" s="12"/>
      <c r="O22" s="458"/>
      <c r="P22" s="7">
        <v>2</v>
      </c>
      <c r="Q22" s="12"/>
      <c r="R22" s="2113"/>
      <c r="S22" s="2114"/>
      <c r="T22" s="2114"/>
      <c r="U22" s="2114"/>
      <c r="V22" s="2114"/>
      <c r="W22" s="2114"/>
      <c r="X22" s="2114"/>
      <c r="Y22" s="2114"/>
      <c r="Z22" s="2114"/>
      <c r="AA22" s="2114"/>
      <c r="AB22" s="2114"/>
      <c r="AC22" s="2114"/>
      <c r="AD22" s="2114"/>
      <c r="AE22" s="2114"/>
      <c r="AF22" s="2114"/>
      <c r="AG22" s="2114"/>
      <c r="AH22" s="2114"/>
      <c r="AI22" s="2114"/>
      <c r="AJ22" s="2114"/>
      <c r="AK22" s="2114"/>
      <c r="AL22" s="2114"/>
      <c r="AM22" s="2114"/>
      <c r="AN22" s="2114"/>
      <c r="AO22" s="2114"/>
      <c r="AP22" s="2114"/>
      <c r="AQ22" s="2114"/>
      <c r="AR22" s="2114"/>
      <c r="AS22" s="2114"/>
      <c r="AT22" s="2114"/>
      <c r="AU22" s="2114"/>
      <c r="AV22" s="2114"/>
      <c r="AW22" s="2114"/>
      <c r="AX22" s="2115"/>
      <c r="AY22">
        <v>1</v>
      </c>
    </row>
    <row r="23" spans="1:55" ht="19.5" thickBot="1" x14ac:dyDescent="0.25">
      <c r="A23" s="1535" t="s">
        <v>375</v>
      </c>
      <c r="B23" s="467" t="s">
        <v>58</v>
      </c>
      <c r="C23" s="8">
        <v>3</v>
      </c>
      <c r="D23" s="1536"/>
      <c r="E23" s="1536"/>
      <c r="F23" s="1595"/>
      <c r="G23" s="1537">
        <v>3</v>
      </c>
      <c r="H23" s="472">
        <f>G23*30</f>
        <v>90</v>
      </c>
      <c r="I23" s="2">
        <f>J23+K23+L23</f>
        <v>30</v>
      </c>
      <c r="J23" s="1538"/>
      <c r="K23" s="1538"/>
      <c r="L23" s="1538">
        <v>30</v>
      </c>
      <c r="M23" s="474">
        <f>H23-I23</f>
        <v>60</v>
      </c>
      <c r="N23" s="668"/>
      <c r="O23" s="669"/>
      <c r="P23" s="670"/>
      <c r="Q23" s="668">
        <v>2</v>
      </c>
      <c r="R23" s="2138"/>
      <c r="S23" s="2139"/>
      <c r="T23" s="2139"/>
      <c r="U23" s="2139"/>
      <c r="V23" s="2139"/>
      <c r="W23" s="2139"/>
      <c r="X23" s="2139"/>
      <c r="Y23" s="2139"/>
      <c r="Z23" s="2139"/>
      <c r="AA23" s="2139"/>
      <c r="AB23" s="2139"/>
      <c r="AC23" s="2139"/>
      <c r="AD23" s="2139"/>
      <c r="AE23" s="2139"/>
      <c r="AF23" s="2139"/>
      <c r="AG23" s="2139"/>
      <c r="AH23" s="2139"/>
      <c r="AI23" s="2139"/>
      <c r="AJ23" s="2139"/>
      <c r="AK23" s="2139"/>
      <c r="AL23" s="2139"/>
      <c r="AM23" s="2139"/>
      <c r="AN23" s="2139"/>
      <c r="AO23" s="2139"/>
      <c r="AP23" s="2139"/>
      <c r="AQ23" s="2139"/>
      <c r="AR23" s="2139"/>
      <c r="AS23" s="2139"/>
      <c r="AT23" s="2139"/>
      <c r="AU23" s="2139"/>
      <c r="AV23" s="2139"/>
      <c r="AW23" s="2139"/>
      <c r="AX23" s="2140"/>
      <c r="AY23">
        <v>2</v>
      </c>
    </row>
    <row r="24" spans="1:55" ht="19.5" thickBot="1" x14ac:dyDescent="0.25">
      <c r="A24" s="1904" t="s">
        <v>380</v>
      </c>
      <c r="B24" s="1905"/>
      <c r="C24" s="478"/>
      <c r="D24" s="479"/>
      <c r="E24" s="479"/>
      <c r="F24" s="480"/>
      <c r="G24" s="481">
        <f>G19</f>
        <v>10</v>
      </c>
      <c r="H24" s="482">
        <f t="shared" ref="H24:M24" si="1">H19</f>
        <v>300</v>
      </c>
      <c r="I24" s="483">
        <f t="shared" si="1"/>
        <v>100</v>
      </c>
      <c r="J24" s="483"/>
      <c r="K24" s="483"/>
      <c r="L24" s="483">
        <f t="shared" si="1"/>
        <v>100</v>
      </c>
      <c r="M24" s="484">
        <f t="shared" si="1"/>
        <v>200</v>
      </c>
      <c r="N24" s="485">
        <f>SUM(N19:N23)</f>
        <v>2</v>
      </c>
      <c r="O24" s="486">
        <f>SUM(O19:O23)</f>
        <v>2</v>
      </c>
      <c r="P24" s="487">
        <f>SUM(P19:P23)</f>
        <v>2</v>
      </c>
      <c r="Q24" s="485">
        <f>SUM(Q19:Q23)</f>
        <v>2</v>
      </c>
      <c r="R24" s="2141"/>
      <c r="S24" s="2142"/>
      <c r="T24" s="2142"/>
      <c r="U24" s="2142"/>
      <c r="V24" s="2142"/>
      <c r="W24" s="2142"/>
      <c r="X24" s="2142"/>
      <c r="Y24" s="2142"/>
      <c r="Z24" s="2142"/>
      <c r="AA24" s="2142"/>
      <c r="AB24" s="2142"/>
      <c r="AC24" s="2142"/>
      <c r="AD24" s="2142"/>
      <c r="AE24" s="2142"/>
      <c r="AF24" s="2142"/>
      <c r="AG24" s="2142"/>
      <c r="AH24" s="2142"/>
      <c r="AI24" s="2142"/>
      <c r="AJ24" s="2142"/>
      <c r="AK24" s="2142"/>
      <c r="AL24" s="2142"/>
      <c r="AM24" s="2142"/>
      <c r="AN24" s="2142"/>
      <c r="AO24" s="2142"/>
      <c r="AP24" s="2142"/>
      <c r="AQ24" s="2142"/>
      <c r="AR24" s="2142"/>
      <c r="AS24" s="2142"/>
      <c r="AT24" s="2142"/>
      <c r="AU24" s="2142"/>
      <c r="AV24" s="2142"/>
      <c r="AW24" s="2142"/>
      <c r="AX24" s="2143"/>
    </row>
    <row r="25" spans="1:55" ht="19.5" customHeight="1" thickBot="1" x14ac:dyDescent="0.25">
      <c r="A25" s="1785" t="s">
        <v>59</v>
      </c>
      <c r="B25" s="2136"/>
      <c r="C25" s="2136"/>
      <c r="D25" s="2136"/>
      <c r="E25" s="2136"/>
      <c r="F25" s="2136"/>
      <c r="G25" s="2136"/>
      <c r="H25" s="2136"/>
      <c r="I25" s="2136"/>
      <c r="J25" s="2136"/>
      <c r="K25" s="2136"/>
      <c r="L25" s="2136"/>
      <c r="M25" s="2136"/>
      <c r="N25" s="2136"/>
      <c r="O25" s="2136"/>
      <c r="P25" s="2136"/>
      <c r="Q25" s="2136"/>
      <c r="R25" s="2136"/>
      <c r="S25" s="2136"/>
      <c r="T25" s="2136"/>
      <c r="U25" s="2136"/>
      <c r="V25" s="2136"/>
      <c r="W25" s="2136"/>
      <c r="X25" s="2136"/>
      <c r="Y25" s="2136"/>
      <c r="Z25" s="2136"/>
      <c r="AA25" s="2136"/>
      <c r="AB25" s="2136"/>
      <c r="AC25" s="2136"/>
      <c r="AD25" s="2136"/>
      <c r="AE25" s="2136"/>
      <c r="AF25" s="2136"/>
      <c r="AG25" s="2136"/>
      <c r="AH25" s="2136"/>
      <c r="AI25" s="2136"/>
      <c r="AJ25" s="2136"/>
      <c r="AK25" s="2136"/>
      <c r="AL25" s="2136"/>
      <c r="AM25" s="2136"/>
      <c r="AN25" s="2136"/>
      <c r="AO25" s="2136"/>
      <c r="AP25" s="2136"/>
      <c r="AQ25" s="2136"/>
      <c r="AR25" s="2136"/>
      <c r="AS25" s="2136"/>
      <c r="AT25" s="2136"/>
      <c r="AU25" s="2136"/>
      <c r="AV25" s="2136"/>
      <c r="AW25" s="2136"/>
      <c r="AX25" s="2137"/>
      <c r="AY25" s="1490"/>
    </row>
    <row r="26" spans="1:55" ht="19.5" customHeight="1" x14ac:dyDescent="0.2">
      <c r="A26" s="36" t="s">
        <v>52</v>
      </c>
      <c r="B26" s="448" t="s">
        <v>370</v>
      </c>
      <c r="C26" s="259"/>
      <c r="D26" s="3">
        <v>3</v>
      </c>
      <c r="E26" s="3"/>
      <c r="F26" s="673"/>
      <c r="G26" s="450">
        <v>3</v>
      </c>
      <c r="H26" s="493">
        <f>G26*30</f>
        <v>90</v>
      </c>
      <c r="I26" s="494">
        <f>J26+K26+L26</f>
        <v>30</v>
      </c>
      <c r="J26" s="494">
        <v>15</v>
      </c>
      <c r="K26" s="494"/>
      <c r="L26" s="495">
        <v>15</v>
      </c>
      <c r="M26" s="496">
        <f>H26-I26</f>
        <v>60</v>
      </c>
      <c r="N26" s="259"/>
      <c r="O26" s="3"/>
      <c r="P26" s="267"/>
      <c r="Q26" s="259">
        <v>2</v>
      </c>
      <c r="R26" s="2133"/>
      <c r="S26" s="2134"/>
      <c r="T26" s="2134"/>
      <c r="U26" s="2134"/>
      <c r="V26" s="2134"/>
      <c r="W26" s="2134"/>
      <c r="X26" s="2134"/>
      <c r="Y26" s="2134"/>
      <c r="Z26" s="2134"/>
      <c r="AA26" s="2134"/>
      <c r="AB26" s="2134"/>
      <c r="AC26" s="2134"/>
      <c r="AD26" s="2134"/>
      <c r="AE26" s="2134"/>
      <c r="AF26" s="2134"/>
      <c r="AG26" s="2134"/>
      <c r="AH26" s="2134"/>
      <c r="AI26" s="2134"/>
      <c r="AJ26" s="2134"/>
      <c r="AK26" s="2134"/>
      <c r="AL26" s="2134"/>
      <c r="AM26" s="2134"/>
      <c r="AN26" s="2134"/>
      <c r="AO26" s="2134"/>
      <c r="AP26" s="2134"/>
      <c r="AQ26" s="2134"/>
      <c r="AR26" s="2134"/>
      <c r="AS26" s="2134"/>
      <c r="AT26" s="2134"/>
      <c r="AU26" s="2134"/>
      <c r="AV26" s="2134"/>
      <c r="AW26" s="2134"/>
      <c r="AX26" s="2135"/>
    </row>
    <row r="27" spans="1:55" ht="18.75" x14ac:dyDescent="0.25">
      <c r="A27" s="456" t="s">
        <v>376</v>
      </c>
      <c r="B27" s="1539" t="s">
        <v>114</v>
      </c>
      <c r="C27" s="1540"/>
      <c r="D27" s="1592">
        <v>1</v>
      </c>
      <c r="E27" s="1541"/>
      <c r="F27" s="1542"/>
      <c r="G27" s="499">
        <v>3</v>
      </c>
      <c r="H27" s="500">
        <f>G27*30</f>
        <v>90</v>
      </c>
      <c r="I27" s="502">
        <f>J27+K27+L27</f>
        <v>30</v>
      </c>
      <c r="J27" s="502">
        <v>20</v>
      </c>
      <c r="K27" s="502"/>
      <c r="L27" s="502">
        <v>10</v>
      </c>
      <c r="M27" s="503">
        <f>H27-I27</f>
        <v>60</v>
      </c>
      <c r="N27" s="5">
        <v>2</v>
      </c>
      <c r="O27" s="1592"/>
      <c r="P27" s="1543"/>
      <c r="Q27" s="5"/>
      <c r="R27" s="2113"/>
      <c r="S27" s="2114"/>
      <c r="T27" s="2114"/>
      <c r="U27" s="2114"/>
      <c r="V27" s="2114"/>
      <c r="W27" s="2114"/>
      <c r="X27" s="2114"/>
      <c r="Y27" s="2114"/>
      <c r="Z27" s="2114"/>
      <c r="AA27" s="2114"/>
      <c r="AB27" s="2114"/>
      <c r="AC27" s="2114"/>
      <c r="AD27" s="2114"/>
      <c r="AE27" s="2114"/>
      <c r="AF27" s="2114"/>
      <c r="AG27" s="2114"/>
      <c r="AH27" s="2114"/>
      <c r="AI27" s="2114"/>
      <c r="AJ27" s="2114"/>
      <c r="AK27" s="2114"/>
      <c r="AL27" s="2114"/>
      <c r="AM27" s="2114"/>
      <c r="AN27" s="2114"/>
      <c r="AO27" s="2114"/>
      <c r="AP27" s="2114"/>
      <c r="AQ27" s="2114"/>
      <c r="AR27" s="2114"/>
      <c r="AS27" s="2114"/>
      <c r="AT27" s="2114"/>
      <c r="AU27" s="2114"/>
      <c r="AV27" s="2114"/>
      <c r="AW27" s="2114"/>
      <c r="AX27" s="2115"/>
    </row>
    <row r="28" spans="1:55" ht="18.75" x14ac:dyDescent="0.2">
      <c r="A28" s="456" t="s">
        <v>377</v>
      </c>
      <c r="B28" s="457" t="s">
        <v>60</v>
      </c>
      <c r="C28" s="5"/>
      <c r="D28" s="1592" t="s">
        <v>359</v>
      </c>
      <c r="E28" s="1592"/>
      <c r="F28" s="11"/>
      <c r="G28" s="499">
        <v>2</v>
      </c>
      <c r="H28" s="500">
        <f>G28*30</f>
        <v>60</v>
      </c>
      <c r="I28" s="501">
        <f>J28+K28+L28</f>
        <v>20</v>
      </c>
      <c r="J28" s="501">
        <v>14</v>
      </c>
      <c r="K28" s="501"/>
      <c r="L28" s="502">
        <v>6</v>
      </c>
      <c r="M28" s="503">
        <f>H28-I28</f>
        <v>40</v>
      </c>
      <c r="N28" s="5"/>
      <c r="O28" s="1592">
        <v>2</v>
      </c>
      <c r="P28" s="1593"/>
      <c r="Q28" s="5"/>
      <c r="R28" s="2113"/>
      <c r="S28" s="2114"/>
      <c r="T28" s="2114"/>
      <c r="U28" s="2114"/>
      <c r="V28" s="2114"/>
      <c r="W28" s="2114"/>
      <c r="X28" s="2114"/>
      <c r="Y28" s="2114"/>
      <c r="Z28" s="2114"/>
      <c r="AA28" s="2114"/>
      <c r="AB28" s="2114"/>
      <c r="AC28" s="2114"/>
      <c r="AD28" s="2114"/>
      <c r="AE28" s="2114"/>
      <c r="AF28" s="2114"/>
      <c r="AG28" s="2114"/>
      <c r="AH28" s="2114"/>
      <c r="AI28" s="2114"/>
      <c r="AJ28" s="2114"/>
      <c r="AK28" s="2114"/>
      <c r="AL28" s="2114"/>
      <c r="AM28" s="2114"/>
      <c r="AN28" s="2114"/>
      <c r="AO28" s="2114"/>
      <c r="AP28" s="2114"/>
      <c r="AQ28" s="2114"/>
      <c r="AR28" s="2114"/>
      <c r="AS28" s="2114"/>
      <c r="AT28" s="2114"/>
      <c r="AU28" s="2114"/>
      <c r="AV28" s="2114"/>
      <c r="AW28" s="2114"/>
      <c r="AX28" s="2115"/>
    </row>
    <row r="29" spans="1:55" ht="19.5" customHeight="1" thickBot="1" x14ac:dyDescent="0.25">
      <c r="A29" s="1535" t="s">
        <v>378</v>
      </c>
      <c r="B29" s="1544" t="s">
        <v>61</v>
      </c>
      <c r="C29" s="8"/>
      <c r="D29" s="9" t="s">
        <v>360</v>
      </c>
      <c r="E29" s="9"/>
      <c r="F29" s="1545"/>
      <c r="G29" s="594">
        <v>2</v>
      </c>
      <c r="H29" s="690">
        <f>G29*30</f>
        <v>60</v>
      </c>
      <c r="I29" s="1546">
        <f>J29+K29+L29</f>
        <v>20</v>
      </c>
      <c r="J29" s="1547">
        <v>20</v>
      </c>
      <c r="K29" s="1547"/>
      <c r="L29" s="1547"/>
      <c r="M29" s="1548">
        <f>H29-I29</f>
        <v>40</v>
      </c>
      <c r="N29" s="508"/>
      <c r="O29" s="9"/>
      <c r="P29" s="32">
        <v>2</v>
      </c>
      <c r="Q29" s="508"/>
      <c r="R29" s="2138"/>
      <c r="S29" s="2139"/>
      <c r="T29" s="2139"/>
      <c r="U29" s="2139"/>
      <c r="V29" s="2139"/>
      <c r="W29" s="2139"/>
      <c r="X29" s="2139"/>
      <c r="Y29" s="2139"/>
      <c r="Z29" s="2139"/>
      <c r="AA29" s="2139"/>
      <c r="AB29" s="2139"/>
      <c r="AC29" s="2139"/>
      <c r="AD29" s="2139"/>
      <c r="AE29" s="2139"/>
      <c r="AF29" s="2139"/>
      <c r="AG29" s="2139"/>
      <c r="AH29" s="2139"/>
      <c r="AI29" s="2139"/>
      <c r="AJ29" s="2139"/>
      <c r="AK29" s="2139"/>
      <c r="AL29" s="2139"/>
      <c r="AM29" s="2139"/>
      <c r="AN29" s="2139"/>
      <c r="AO29" s="2139"/>
      <c r="AP29" s="2139"/>
      <c r="AQ29" s="2139"/>
      <c r="AR29" s="2139"/>
      <c r="AS29" s="2139"/>
      <c r="AT29" s="2139"/>
      <c r="AU29" s="2139"/>
      <c r="AV29" s="2139"/>
      <c r="AW29" s="2139"/>
      <c r="AX29" s="2140"/>
    </row>
    <row r="30" spans="1:55" ht="19.5" thickBot="1" x14ac:dyDescent="0.25">
      <c r="A30" s="1904" t="s">
        <v>381</v>
      </c>
      <c r="B30" s="1905"/>
      <c r="C30" s="510"/>
      <c r="D30" s="511"/>
      <c r="E30" s="511"/>
      <c r="F30" s="512"/>
      <c r="G30" s="513">
        <f>G26+G27+G28+G29</f>
        <v>10</v>
      </c>
      <c r="H30" s="1549">
        <f>H26+H27+H28+H29</f>
        <v>300</v>
      </c>
      <c r="I30" s="1550">
        <f>I26+I27+I28+I29</f>
        <v>100</v>
      </c>
      <c r="J30" s="1550">
        <f t="shared" ref="J30:M30" si="2">J26+J27+J28+J29</f>
        <v>69</v>
      </c>
      <c r="K30" s="1550"/>
      <c r="L30" s="1550">
        <f t="shared" si="2"/>
        <v>31</v>
      </c>
      <c r="M30" s="1550">
        <f t="shared" si="2"/>
        <v>200</v>
      </c>
      <c r="N30" s="514">
        <f>SUM(N26:N29)</f>
        <v>2</v>
      </c>
      <c r="O30" s="515">
        <f>SUM(O26:O29)</f>
        <v>2</v>
      </c>
      <c r="P30" s="516">
        <f>SUM(P26:P29)</f>
        <v>2</v>
      </c>
      <c r="Q30" s="514">
        <f>SUM(Q26:Q29)</f>
        <v>2</v>
      </c>
      <c r="R30" s="2141"/>
      <c r="S30" s="2142"/>
      <c r="T30" s="2142"/>
      <c r="U30" s="2142"/>
      <c r="V30" s="2142"/>
      <c r="W30" s="2142"/>
      <c r="X30" s="2142"/>
      <c r="Y30" s="2142"/>
      <c r="Z30" s="2142"/>
      <c r="AA30" s="2142"/>
      <c r="AB30" s="2142"/>
      <c r="AC30" s="2142"/>
      <c r="AD30" s="2142"/>
      <c r="AE30" s="2142"/>
      <c r="AF30" s="2142"/>
      <c r="AG30" s="2142"/>
      <c r="AH30" s="2142"/>
      <c r="AI30" s="2142"/>
      <c r="AJ30" s="2142"/>
      <c r="AK30" s="2142"/>
      <c r="AL30" s="2142"/>
      <c r="AM30" s="2142"/>
      <c r="AN30" s="2142"/>
      <c r="AO30" s="2142"/>
      <c r="AP30" s="2142"/>
      <c r="AQ30" s="2142"/>
      <c r="AR30" s="2142"/>
      <c r="AS30" s="2142"/>
      <c r="AT30" s="2142"/>
      <c r="AU30" s="2142"/>
      <c r="AV30" s="2142"/>
      <c r="AW30" s="2142"/>
      <c r="AX30" s="2143"/>
    </row>
    <row r="31" spans="1:55" ht="36" customHeight="1" thickBot="1" x14ac:dyDescent="0.25">
      <c r="A31" s="518" t="s">
        <v>379</v>
      </c>
      <c r="B31" s="519" t="s">
        <v>62</v>
      </c>
      <c r="C31" s="478"/>
      <c r="D31" s="479" t="s">
        <v>361</v>
      </c>
      <c r="E31" s="479"/>
      <c r="F31" s="480"/>
      <c r="G31" s="520"/>
      <c r="H31" s="478"/>
      <c r="I31" s="521">
        <f>J31+K31+L31</f>
        <v>0</v>
      </c>
      <c r="J31" s="522"/>
      <c r="K31" s="522"/>
      <c r="L31" s="522"/>
      <c r="M31" s="523"/>
      <c r="N31" s="524" t="s">
        <v>63</v>
      </c>
      <c r="O31" s="525" t="s">
        <v>63</v>
      </c>
      <c r="P31" s="526" t="s">
        <v>63</v>
      </c>
      <c r="Q31" s="524"/>
      <c r="R31" s="2141"/>
      <c r="S31" s="2142"/>
      <c r="T31" s="2142"/>
      <c r="U31" s="2142"/>
      <c r="V31" s="2142"/>
      <c r="W31" s="2142"/>
      <c r="X31" s="2142"/>
      <c r="Y31" s="2142"/>
      <c r="Z31" s="2142"/>
      <c r="AA31" s="2142"/>
      <c r="AB31" s="2142"/>
      <c r="AC31" s="2142"/>
      <c r="AD31" s="2142"/>
      <c r="AE31" s="2142"/>
      <c r="AF31" s="2142"/>
      <c r="AG31" s="2142"/>
      <c r="AH31" s="2142"/>
      <c r="AI31" s="2142"/>
      <c r="AJ31" s="2142"/>
      <c r="AK31" s="2142"/>
      <c r="AL31" s="2142"/>
      <c r="AM31" s="2142"/>
      <c r="AN31" s="2142"/>
      <c r="AO31" s="2142"/>
      <c r="AP31" s="2142"/>
      <c r="AQ31" s="2142"/>
      <c r="AR31" s="2142"/>
      <c r="AS31" s="2142"/>
      <c r="AT31" s="2142"/>
      <c r="AU31" s="2142"/>
      <c r="AV31" s="2142"/>
      <c r="AW31" s="2142"/>
      <c r="AX31" s="2143"/>
      <c r="AY31" s="1476"/>
      <c r="AZ31" s="1476"/>
      <c r="BA31" s="1476"/>
      <c r="BB31" s="1476"/>
      <c r="BC31" s="1476"/>
    </row>
    <row r="32" spans="1:55" ht="19.5" customHeight="1" thickBot="1" x14ac:dyDescent="0.25">
      <c r="A32" s="1934" t="s">
        <v>276</v>
      </c>
      <c r="B32" s="1935"/>
      <c r="C32" s="1935"/>
      <c r="D32" s="1935"/>
      <c r="E32" s="1935"/>
      <c r="F32" s="1935"/>
      <c r="G32" s="1935"/>
      <c r="H32" s="1935"/>
      <c r="I32" s="1935"/>
      <c r="J32" s="1935"/>
      <c r="K32" s="1935"/>
      <c r="L32" s="1935"/>
      <c r="M32" s="1935"/>
      <c r="N32" s="1935"/>
      <c r="O32" s="1935"/>
      <c r="P32" s="1935"/>
      <c r="Q32" s="1935"/>
      <c r="R32" s="1935"/>
      <c r="S32" s="1935"/>
      <c r="T32" s="1935"/>
      <c r="U32" s="1935"/>
      <c r="V32" s="1935"/>
      <c r="W32" s="1935"/>
      <c r="X32" s="1935"/>
      <c r="Y32" s="1935"/>
      <c r="Z32" s="1935"/>
      <c r="AA32" s="1935"/>
      <c r="AB32" s="1935"/>
      <c r="AC32" s="1935"/>
      <c r="AD32" s="1935"/>
      <c r="AE32" s="1935"/>
      <c r="AF32" s="1935"/>
      <c r="AG32" s="1935"/>
      <c r="AH32" s="1935"/>
      <c r="AI32" s="1935"/>
      <c r="AJ32" s="1935"/>
      <c r="AK32" s="1935"/>
      <c r="AL32" s="1935"/>
      <c r="AM32" s="1935"/>
      <c r="AN32" s="1935"/>
      <c r="AO32" s="1935"/>
      <c r="AP32" s="1935"/>
      <c r="AQ32" s="1935"/>
      <c r="AR32" s="1935"/>
      <c r="AS32" s="1935"/>
      <c r="AT32" s="1935"/>
      <c r="AU32" s="1935"/>
      <c r="AV32" s="1935"/>
      <c r="AW32" s="1935"/>
      <c r="AX32" s="1936"/>
      <c r="AY32" s="1476"/>
      <c r="AZ32" s="1476"/>
      <c r="BA32" s="1476"/>
      <c r="BB32" s="1476"/>
      <c r="BC32" s="1476"/>
    </row>
    <row r="33" spans="1:55" s="118" customFormat="1" ht="39" customHeight="1" thickBot="1" x14ac:dyDescent="0.25">
      <c r="A33" s="1925" t="s">
        <v>382</v>
      </c>
      <c r="B33" s="1926"/>
      <c r="C33" s="537"/>
      <c r="D33" s="535"/>
      <c r="E33" s="535"/>
      <c r="F33" s="536"/>
      <c r="G33" s="564">
        <f>G16+G24</f>
        <v>16</v>
      </c>
      <c r="H33" s="641">
        <f>H16+H24</f>
        <v>480</v>
      </c>
      <c r="I33" s="642">
        <f>I16+I24</f>
        <v>160</v>
      </c>
      <c r="J33" s="642">
        <f>J16+J24</f>
        <v>40</v>
      </c>
      <c r="K33" s="642"/>
      <c r="L33" s="642">
        <f t="shared" ref="L33:Q33" si="3">L16+L24</f>
        <v>120</v>
      </c>
      <c r="M33" s="643">
        <f t="shared" si="3"/>
        <v>320</v>
      </c>
      <c r="N33" s="558">
        <f t="shared" si="3"/>
        <v>4</v>
      </c>
      <c r="O33" s="558">
        <f t="shared" si="3"/>
        <v>5</v>
      </c>
      <c r="P33" s="559">
        <f t="shared" si="3"/>
        <v>2</v>
      </c>
      <c r="Q33" s="557">
        <f t="shared" si="3"/>
        <v>2</v>
      </c>
      <c r="R33" s="2156"/>
      <c r="S33" s="2157"/>
      <c r="T33" s="2157"/>
      <c r="U33" s="2157"/>
      <c r="V33" s="2157"/>
      <c r="W33" s="2157"/>
      <c r="X33" s="2157"/>
      <c r="Y33" s="2157"/>
      <c r="Z33" s="2157"/>
      <c r="AA33" s="2157"/>
      <c r="AB33" s="2157"/>
      <c r="AC33" s="2157"/>
      <c r="AD33" s="2157"/>
      <c r="AE33" s="2157"/>
      <c r="AF33" s="2157"/>
      <c r="AG33" s="2157"/>
      <c r="AH33" s="2157"/>
      <c r="AI33" s="2157"/>
      <c r="AJ33" s="2157"/>
      <c r="AK33" s="2157"/>
      <c r="AL33" s="2157"/>
      <c r="AM33" s="2157"/>
      <c r="AN33" s="2157"/>
      <c r="AO33" s="2157"/>
      <c r="AP33" s="2157"/>
      <c r="AQ33" s="2157"/>
      <c r="AR33" s="2157"/>
      <c r="AS33" s="2157"/>
      <c r="AT33" s="2157"/>
      <c r="AU33" s="2157"/>
      <c r="AV33" s="2157"/>
      <c r="AW33" s="2157"/>
      <c r="AX33" s="2158"/>
      <c r="AY33" s="1490"/>
      <c r="AZ33" s="1476"/>
      <c r="BA33" s="1476"/>
      <c r="BB33" s="1476"/>
      <c r="BC33" s="1476"/>
    </row>
    <row r="34" spans="1:55" s="118" customFormat="1" ht="39" customHeight="1" thickBot="1" x14ac:dyDescent="0.25">
      <c r="A34" s="1925" t="s">
        <v>420</v>
      </c>
      <c r="B34" s="1926"/>
      <c r="C34" s="538"/>
      <c r="D34" s="538"/>
      <c r="E34" s="538"/>
      <c r="F34" s="539"/>
      <c r="G34" s="566">
        <f>G16+G30</f>
        <v>16</v>
      </c>
      <c r="H34" s="641">
        <f>H16+H30</f>
        <v>480</v>
      </c>
      <c r="I34" s="642">
        <f>I16+I30</f>
        <v>160</v>
      </c>
      <c r="J34" s="642">
        <f>J16+J30</f>
        <v>109</v>
      </c>
      <c r="K34" s="642"/>
      <c r="L34" s="642">
        <f t="shared" ref="L34:Q34" si="4">L16+L30</f>
        <v>51</v>
      </c>
      <c r="M34" s="643">
        <f t="shared" si="4"/>
        <v>320</v>
      </c>
      <c r="N34" s="557">
        <f t="shared" si="4"/>
        <v>4</v>
      </c>
      <c r="O34" s="558">
        <f t="shared" si="4"/>
        <v>5</v>
      </c>
      <c r="P34" s="559">
        <f t="shared" si="4"/>
        <v>2</v>
      </c>
      <c r="Q34" s="557">
        <f t="shared" si="4"/>
        <v>2</v>
      </c>
      <c r="R34" s="2156"/>
      <c r="S34" s="2157"/>
      <c r="T34" s="2157"/>
      <c r="U34" s="2157"/>
      <c r="V34" s="2157"/>
      <c r="W34" s="2157"/>
      <c r="X34" s="2157"/>
      <c r="Y34" s="2157"/>
      <c r="Z34" s="2157"/>
      <c r="AA34" s="2157"/>
      <c r="AB34" s="2157"/>
      <c r="AC34" s="2157"/>
      <c r="AD34" s="2157"/>
      <c r="AE34" s="2157"/>
      <c r="AF34" s="2157"/>
      <c r="AG34" s="2157"/>
      <c r="AH34" s="2157"/>
      <c r="AI34" s="2157"/>
      <c r="AJ34" s="2157"/>
      <c r="AK34" s="2157"/>
      <c r="AL34" s="2157"/>
      <c r="AM34" s="2157"/>
      <c r="AN34" s="2157"/>
      <c r="AO34" s="2157"/>
      <c r="AP34" s="2157"/>
      <c r="AQ34" s="2157"/>
      <c r="AR34" s="2157"/>
      <c r="AS34" s="2157"/>
      <c r="AT34" s="2157"/>
      <c r="AU34" s="2157"/>
      <c r="AV34" s="2157"/>
      <c r="AW34" s="2157"/>
      <c r="AX34" s="2158"/>
      <c r="AY34" s="1476"/>
      <c r="AZ34" s="1476"/>
      <c r="BA34" s="1476"/>
      <c r="BB34" s="1476"/>
      <c r="BC34" s="1476"/>
    </row>
    <row r="35" spans="1:55" ht="20.25" customHeight="1" thickBot="1" x14ac:dyDescent="0.25">
      <c r="A35" s="1930" t="s">
        <v>383</v>
      </c>
      <c r="B35" s="1931"/>
      <c r="C35" s="1931"/>
      <c r="D35" s="1931"/>
      <c r="E35" s="1931"/>
      <c r="F35" s="1931"/>
      <c r="G35" s="1931"/>
      <c r="H35" s="1931"/>
      <c r="I35" s="1931"/>
      <c r="J35" s="1931"/>
      <c r="K35" s="1931"/>
      <c r="L35" s="1931"/>
      <c r="M35" s="1931"/>
      <c r="N35" s="1931"/>
      <c r="O35" s="1931"/>
      <c r="P35" s="1931"/>
      <c r="Q35" s="1931"/>
      <c r="R35" s="1931"/>
      <c r="S35" s="1931"/>
      <c r="T35" s="1931"/>
      <c r="U35" s="1931"/>
      <c r="V35" s="1931"/>
      <c r="W35" s="1931"/>
      <c r="X35" s="1931"/>
      <c r="Y35" s="1931"/>
      <c r="Z35" s="1931"/>
      <c r="AA35" s="1931"/>
      <c r="AB35" s="1931"/>
      <c r="AC35" s="1931"/>
      <c r="AD35" s="1931"/>
      <c r="AE35" s="1931"/>
      <c r="AF35" s="1931"/>
      <c r="AG35" s="1931"/>
      <c r="AH35" s="1931"/>
      <c r="AI35" s="1931"/>
      <c r="AJ35" s="1931"/>
      <c r="AK35" s="1931"/>
      <c r="AL35" s="1931"/>
      <c r="AM35" s="1931"/>
      <c r="AN35" s="1931"/>
      <c r="AO35" s="1931"/>
      <c r="AP35" s="1931"/>
      <c r="AQ35" s="1931"/>
      <c r="AR35" s="1931"/>
      <c r="AS35" s="1931"/>
      <c r="AT35" s="1931"/>
      <c r="AU35" s="1931"/>
      <c r="AV35" s="1931"/>
      <c r="AW35" s="1931"/>
      <c r="AX35" s="1932"/>
    </row>
    <row r="36" spans="1:55" ht="21.75" customHeight="1" thickBot="1" x14ac:dyDescent="0.25">
      <c r="A36" s="1901" t="s">
        <v>435</v>
      </c>
      <c r="B36" s="1902"/>
      <c r="C36" s="1902"/>
      <c r="D36" s="1902"/>
      <c r="E36" s="1902"/>
      <c r="F36" s="1902"/>
      <c r="G36" s="1902"/>
      <c r="H36" s="1902"/>
      <c r="I36" s="1902"/>
      <c r="J36" s="1902"/>
      <c r="K36" s="1902"/>
      <c r="L36" s="1902"/>
      <c r="M36" s="1902"/>
      <c r="N36" s="1902"/>
      <c r="O36" s="1902"/>
      <c r="P36" s="1902"/>
      <c r="Q36" s="1902"/>
      <c r="R36" s="1902"/>
      <c r="S36" s="1902"/>
      <c r="T36" s="1902"/>
      <c r="U36" s="1902"/>
      <c r="V36" s="1902"/>
      <c r="W36" s="1902"/>
      <c r="X36" s="1902"/>
      <c r="Y36" s="1902"/>
      <c r="Z36" s="1902"/>
      <c r="AA36" s="1902"/>
      <c r="AB36" s="1902"/>
      <c r="AC36" s="1902"/>
      <c r="AD36" s="1902"/>
      <c r="AE36" s="1902"/>
      <c r="AF36" s="1902"/>
      <c r="AG36" s="1902"/>
      <c r="AH36" s="1902"/>
      <c r="AI36" s="1902"/>
      <c r="AJ36" s="1902"/>
      <c r="AK36" s="1902"/>
      <c r="AL36" s="1902"/>
      <c r="AM36" s="1902"/>
      <c r="AN36" s="1902"/>
      <c r="AO36" s="1902"/>
      <c r="AP36" s="1902"/>
      <c r="AQ36" s="1902"/>
      <c r="AR36" s="1902"/>
      <c r="AS36" s="1902"/>
      <c r="AT36" s="1902"/>
      <c r="AU36" s="1902"/>
      <c r="AV36" s="1902"/>
      <c r="AW36" s="1902"/>
      <c r="AX36" s="1903"/>
      <c r="AY36" s="1586"/>
    </row>
    <row r="37" spans="1:55" ht="20.25" customHeight="1" x14ac:dyDescent="0.2">
      <c r="A37" s="36" t="s">
        <v>391</v>
      </c>
      <c r="B37" s="1551" t="s">
        <v>89</v>
      </c>
      <c r="C37" s="1552" t="s">
        <v>360</v>
      </c>
      <c r="D37" s="1553"/>
      <c r="E37" s="1553"/>
      <c r="F37" s="1554"/>
      <c r="G37" s="1555">
        <v>5</v>
      </c>
      <c r="H37" s="1556">
        <f>G37*30</f>
        <v>150</v>
      </c>
      <c r="I37" s="676">
        <f>J37+K37+L37</f>
        <v>50</v>
      </c>
      <c r="J37" s="676">
        <v>30</v>
      </c>
      <c r="K37" s="676">
        <v>20</v>
      </c>
      <c r="L37" s="676"/>
      <c r="M37" s="677">
        <f>H37-I37</f>
        <v>100</v>
      </c>
      <c r="N37" s="1552"/>
      <c r="O37" s="1553"/>
      <c r="P37" s="1554">
        <v>5</v>
      </c>
      <c r="Q37" s="1557"/>
      <c r="R37" s="2128"/>
      <c r="S37" s="2129"/>
      <c r="T37" s="2129"/>
      <c r="U37" s="2129"/>
      <c r="V37" s="2129"/>
      <c r="W37" s="2129"/>
      <c r="X37" s="2129"/>
      <c r="Y37" s="2129"/>
      <c r="Z37" s="2129"/>
      <c r="AA37" s="2129"/>
      <c r="AB37" s="2129"/>
      <c r="AC37" s="2129"/>
      <c r="AD37" s="2129"/>
      <c r="AE37" s="2129"/>
      <c r="AF37" s="2129"/>
      <c r="AG37" s="2129"/>
      <c r="AH37" s="2129"/>
      <c r="AI37" s="2129"/>
      <c r="AJ37" s="2129"/>
      <c r="AK37" s="2129"/>
      <c r="AL37" s="2129"/>
      <c r="AM37" s="2129"/>
      <c r="AN37" s="2129"/>
      <c r="AO37" s="2129"/>
      <c r="AP37" s="2129"/>
      <c r="AQ37" s="2129"/>
      <c r="AR37" s="2129"/>
      <c r="AS37" s="2129"/>
      <c r="AT37" s="2129"/>
      <c r="AU37" s="2129"/>
      <c r="AV37" s="2129"/>
      <c r="AW37" s="2129"/>
      <c r="AX37" s="2130"/>
    </row>
    <row r="38" spans="1:55" ht="21.75" customHeight="1" x14ac:dyDescent="0.2">
      <c r="A38" s="16" t="s">
        <v>393</v>
      </c>
      <c r="B38" s="1558" t="s">
        <v>84</v>
      </c>
      <c r="C38" s="618"/>
      <c r="D38" s="1592"/>
      <c r="E38" s="1592"/>
      <c r="F38" s="632"/>
      <c r="G38" s="621">
        <f>G39+G40+G41</f>
        <v>7</v>
      </c>
      <c r="H38" s="1600">
        <f t="shared" ref="H38:M38" si="5">H39+H40+H41</f>
        <v>210</v>
      </c>
      <c r="I38" s="1559">
        <f t="shared" si="5"/>
        <v>78</v>
      </c>
      <c r="J38" s="1559">
        <f>J39+J40+J41</f>
        <v>30</v>
      </c>
      <c r="K38" s="1559">
        <f t="shared" si="5"/>
        <v>15</v>
      </c>
      <c r="L38" s="1559">
        <f t="shared" si="5"/>
        <v>33</v>
      </c>
      <c r="M38" s="1601">
        <f t="shared" si="5"/>
        <v>132</v>
      </c>
      <c r="N38" s="37"/>
      <c r="O38" s="39"/>
      <c r="P38" s="1593"/>
      <c r="Q38" s="1560"/>
      <c r="R38" s="2122"/>
      <c r="S38" s="2123"/>
      <c r="T38" s="2123"/>
      <c r="U38" s="2123"/>
      <c r="V38" s="2123"/>
      <c r="W38" s="2123"/>
      <c r="X38" s="2123"/>
      <c r="Y38" s="2123"/>
      <c r="Z38" s="2123"/>
      <c r="AA38" s="2123"/>
      <c r="AB38" s="2123"/>
      <c r="AC38" s="2123"/>
      <c r="AD38" s="2123"/>
      <c r="AE38" s="2123"/>
      <c r="AF38" s="2123"/>
      <c r="AG38" s="2123"/>
      <c r="AH38" s="2123"/>
      <c r="AI38" s="2123"/>
      <c r="AJ38" s="2123"/>
      <c r="AK38" s="2123"/>
      <c r="AL38" s="2123"/>
      <c r="AM38" s="2123"/>
      <c r="AN38" s="2123"/>
      <c r="AO38" s="2123"/>
      <c r="AP38" s="2123"/>
      <c r="AQ38" s="2123"/>
      <c r="AR38" s="2123"/>
      <c r="AS38" s="2123"/>
      <c r="AT38" s="2123"/>
      <c r="AU38" s="2123"/>
      <c r="AV38" s="2123"/>
      <c r="AW38" s="2123"/>
      <c r="AX38" s="2124"/>
    </row>
    <row r="39" spans="1:55" ht="20.25" customHeight="1" x14ac:dyDescent="0.2">
      <c r="A39" s="16" t="s">
        <v>422</v>
      </c>
      <c r="B39" s="631" t="s">
        <v>84</v>
      </c>
      <c r="C39" s="618">
        <v>1</v>
      </c>
      <c r="D39" s="620"/>
      <c r="E39" s="620"/>
      <c r="F39" s="11"/>
      <c r="G39" s="623">
        <v>6</v>
      </c>
      <c r="H39" s="615">
        <f>G39*30</f>
        <v>180</v>
      </c>
      <c r="I39" s="39">
        <f>J39+K39+L39</f>
        <v>60</v>
      </c>
      <c r="J39" s="633">
        <v>30</v>
      </c>
      <c r="K39" s="633">
        <v>15</v>
      </c>
      <c r="L39" s="633">
        <v>15</v>
      </c>
      <c r="M39" s="40">
        <f>H39-I39</f>
        <v>120</v>
      </c>
      <c r="N39" s="12">
        <v>4</v>
      </c>
      <c r="O39" s="39"/>
      <c r="P39" s="7"/>
      <c r="Q39" s="1560"/>
      <c r="R39" s="2122"/>
      <c r="S39" s="2123"/>
      <c r="T39" s="2123"/>
      <c r="U39" s="2123"/>
      <c r="V39" s="2123"/>
      <c r="W39" s="2123"/>
      <c r="X39" s="2123"/>
      <c r="Y39" s="2123"/>
      <c r="Z39" s="2123"/>
      <c r="AA39" s="2123"/>
      <c r="AB39" s="2123"/>
      <c r="AC39" s="2123"/>
      <c r="AD39" s="2123"/>
      <c r="AE39" s="2123"/>
      <c r="AF39" s="2123"/>
      <c r="AG39" s="2123"/>
      <c r="AH39" s="2123"/>
      <c r="AI39" s="2123"/>
      <c r="AJ39" s="2123"/>
      <c r="AK39" s="2123"/>
      <c r="AL39" s="2123"/>
      <c r="AM39" s="2123"/>
      <c r="AN39" s="2123"/>
      <c r="AO39" s="2123"/>
      <c r="AP39" s="2123"/>
      <c r="AQ39" s="2123"/>
      <c r="AR39" s="2123"/>
      <c r="AS39" s="2123"/>
      <c r="AT39" s="2123"/>
      <c r="AU39" s="2123"/>
      <c r="AV39" s="2123"/>
      <c r="AW39" s="2123"/>
      <c r="AX39" s="2124"/>
    </row>
    <row r="40" spans="1:55" ht="21.75" customHeight="1" x14ac:dyDescent="0.2">
      <c r="A40" s="143" t="s">
        <v>423</v>
      </c>
      <c r="B40" s="651" t="s">
        <v>85</v>
      </c>
      <c r="C40" s="652"/>
      <c r="D40" s="1561"/>
      <c r="E40" s="1561"/>
      <c r="F40" s="654"/>
      <c r="G40" s="1562">
        <v>0.5</v>
      </c>
      <c r="H40" s="656">
        <f>G40*30</f>
        <v>15</v>
      </c>
      <c r="I40" s="1563">
        <f>J40+K40+L40</f>
        <v>9</v>
      </c>
      <c r="J40" s="658"/>
      <c r="K40" s="658"/>
      <c r="L40" s="658">
        <v>9</v>
      </c>
      <c r="M40" s="659">
        <f>H40-I40</f>
        <v>6</v>
      </c>
      <c r="N40" s="475"/>
      <c r="O40" s="1563">
        <v>1</v>
      </c>
      <c r="P40" s="474"/>
      <c r="Q40" s="1560"/>
      <c r="R40" s="2122"/>
      <c r="S40" s="2123"/>
      <c r="T40" s="2123"/>
      <c r="U40" s="2123"/>
      <c r="V40" s="2123"/>
      <c r="W40" s="2123"/>
      <c r="X40" s="2123"/>
      <c r="Y40" s="2123"/>
      <c r="Z40" s="2123"/>
      <c r="AA40" s="2123"/>
      <c r="AB40" s="2123"/>
      <c r="AC40" s="2123"/>
      <c r="AD40" s="2123"/>
      <c r="AE40" s="2123"/>
      <c r="AF40" s="2123"/>
      <c r="AG40" s="2123"/>
      <c r="AH40" s="2123"/>
      <c r="AI40" s="2123"/>
      <c r="AJ40" s="2123"/>
      <c r="AK40" s="2123"/>
      <c r="AL40" s="2123"/>
      <c r="AM40" s="2123"/>
      <c r="AN40" s="2123"/>
      <c r="AO40" s="2123"/>
      <c r="AP40" s="2123"/>
      <c r="AQ40" s="2123"/>
      <c r="AR40" s="2123"/>
      <c r="AS40" s="2123"/>
      <c r="AT40" s="2123"/>
      <c r="AU40" s="2123"/>
      <c r="AV40" s="2123"/>
      <c r="AW40" s="2123"/>
      <c r="AX40" s="2124"/>
    </row>
    <row r="41" spans="1:55" ht="21.75" customHeight="1" x14ac:dyDescent="0.2">
      <c r="A41" s="143" t="s">
        <v>424</v>
      </c>
      <c r="B41" s="651" t="s">
        <v>85</v>
      </c>
      <c r="C41" s="652"/>
      <c r="D41" s="1561"/>
      <c r="E41" s="1561"/>
      <c r="F41" s="654" t="s">
        <v>360</v>
      </c>
      <c r="G41" s="1562">
        <v>0.5</v>
      </c>
      <c r="H41" s="656">
        <f>G41*30</f>
        <v>15</v>
      </c>
      <c r="I41" s="1563">
        <f>J41+K41+L41</f>
        <v>9</v>
      </c>
      <c r="J41" s="658"/>
      <c r="K41" s="658"/>
      <c r="L41" s="658">
        <v>9</v>
      </c>
      <c r="M41" s="659">
        <f>H41-I41</f>
        <v>6</v>
      </c>
      <c r="N41" s="475"/>
      <c r="O41" s="1563"/>
      <c r="P41" s="474">
        <v>1</v>
      </c>
      <c r="Q41" s="1560"/>
      <c r="R41" s="2122"/>
      <c r="S41" s="2123"/>
      <c r="T41" s="2123"/>
      <c r="U41" s="2123"/>
      <c r="V41" s="2123"/>
      <c r="W41" s="2123"/>
      <c r="X41" s="2123"/>
      <c r="Y41" s="2123"/>
      <c r="Z41" s="2123"/>
      <c r="AA41" s="2123"/>
      <c r="AB41" s="2123"/>
      <c r="AC41" s="2123"/>
      <c r="AD41" s="2123"/>
      <c r="AE41" s="2123"/>
      <c r="AF41" s="2123"/>
      <c r="AG41" s="2123"/>
      <c r="AH41" s="2123"/>
      <c r="AI41" s="2123"/>
      <c r="AJ41" s="2123"/>
      <c r="AK41" s="2123"/>
      <c r="AL41" s="2123"/>
      <c r="AM41" s="2123"/>
      <c r="AN41" s="2123"/>
      <c r="AO41" s="2123"/>
      <c r="AP41" s="2123"/>
      <c r="AQ41" s="2123"/>
      <c r="AR41" s="2123"/>
      <c r="AS41" s="2123"/>
      <c r="AT41" s="2123"/>
      <c r="AU41" s="2123"/>
      <c r="AV41" s="2123"/>
      <c r="AW41" s="2123"/>
      <c r="AX41" s="2124"/>
    </row>
    <row r="42" spans="1:55" ht="21.75" customHeight="1" thickBot="1" x14ac:dyDescent="0.25">
      <c r="A42" s="16" t="s">
        <v>414</v>
      </c>
      <c r="B42" s="631" t="s">
        <v>247</v>
      </c>
      <c r="C42" s="618" t="s">
        <v>359</v>
      </c>
      <c r="D42" s="620"/>
      <c r="E42" s="620"/>
      <c r="F42" s="11"/>
      <c r="G42" s="1518">
        <v>6</v>
      </c>
      <c r="H42" s="1602">
        <f>G42*30</f>
        <v>180</v>
      </c>
      <c r="I42" s="51">
        <f>J42+K42+L42</f>
        <v>60</v>
      </c>
      <c r="J42" s="51">
        <v>30</v>
      </c>
      <c r="K42" s="51">
        <v>20</v>
      </c>
      <c r="L42" s="51">
        <v>10</v>
      </c>
      <c r="M42" s="34">
        <f>H42-I42</f>
        <v>120</v>
      </c>
      <c r="N42" s="531"/>
      <c r="O42" s="39">
        <v>6</v>
      </c>
      <c r="P42" s="1564"/>
      <c r="Q42" s="1565"/>
      <c r="R42" s="2116"/>
      <c r="S42" s="2117"/>
      <c r="T42" s="2117"/>
      <c r="U42" s="2117"/>
      <c r="V42" s="2117"/>
      <c r="W42" s="2117"/>
      <c r="X42" s="2117"/>
      <c r="Y42" s="2117"/>
      <c r="Z42" s="2117"/>
      <c r="AA42" s="2117"/>
      <c r="AB42" s="2117"/>
      <c r="AC42" s="2117"/>
      <c r="AD42" s="2117"/>
      <c r="AE42" s="2117"/>
      <c r="AF42" s="2117"/>
      <c r="AG42" s="2117"/>
      <c r="AH42" s="2117"/>
      <c r="AI42" s="2117"/>
      <c r="AJ42" s="2117"/>
      <c r="AK42" s="2117"/>
      <c r="AL42" s="2117"/>
      <c r="AM42" s="2117"/>
      <c r="AN42" s="2117"/>
      <c r="AO42" s="2117"/>
      <c r="AP42" s="2117"/>
      <c r="AQ42" s="2117"/>
      <c r="AR42" s="2117"/>
      <c r="AS42" s="2117"/>
      <c r="AT42" s="2117"/>
      <c r="AU42" s="2117"/>
      <c r="AV42" s="2117"/>
      <c r="AW42" s="2117"/>
      <c r="AX42" s="2118"/>
    </row>
    <row r="43" spans="1:55" ht="21" customHeight="1" thickBot="1" x14ac:dyDescent="0.25">
      <c r="A43" s="1906" t="s">
        <v>392</v>
      </c>
      <c r="B43" s="1907"/>
      <c r="C43" s="636"/>
      <c r="D43" s="637"/>
      <c r="E43" s="638"/>
      <c r="F43" s="639"/>
      <c r="G43" s="640">
        <f t="shared" ref="G43:M43" si="6">G37+G38+G42</f>
        <v>18</v>
      </c>
      <c r="H43" s="641">
        <f t="shared" si="6"/>
        <v>540</v>
      </c>
      <c r="I43" s="642">
        <f>I37+I38+I42</f>
        <v>188</v>
      </c>
      <c r="J43" s="642">
        <f t="shared" si="6"/>
        <v>90</v>
      </c>
      <c r="K43" s="642">
        <f t="shared" si="6"/>
        <v>55</v>
      </c>
      <c r="L43" s="642">
        <f t="shared" si="6"/>
        <v>43</v>
      </c>
      <c r="M43" s="642">
        <f t="shared" si="6"/>
        <v>352</v>
      </c>
      <c r="N43" s="485">
        <f>SUM(N37:N42)</f>
        <v>4</v>
      </c>
      <c r="O43" s="486">
        <f>SUM(O37:O42)</f>
        <v>7</v>
      </c>
      <c r="P43" s="487">
        <f>SUM(P37:P42)</f>
        <v>6</v>
      </c>
      <c r="Q43" s="1566"/>
      <c r="R43" s="2119"/>
      <c r="S43" s="2120"/>
      <c r="T43" s="2120"/>
      <c r="U43" s="2120"/>
      <c r="V43" s="2120"/>
      <c r="W43" s="2120"/>
      <c r="X43" s="2120"/>
      <c r="Y43" s="2120"/>
      <c r="Z43" s="2120"/>
      <c r="AA43" s="2120"/>
      <c r="AB43" s="2120"/>
      <c r="AC43" s="2120"/>
      <c r="AD43" s="2120"/>
      <c r="AE43" s="2120"/>
      <c r="AF43" s="2120"/>
      <c r="AG43" s="2120"/>
      <c r="AH43" s="2120"/>
      <c r="AI43" s="2120"/>
      <c r="AJ43" s="2120"/>
      <c r="AK43" s="2120"/>
      <c r="AL43" s="2120"/>
      <c r="AM43" s="2120"/>
      <c r="AN43" s="2120"/>
      <c r="AO43" s="2120"/>
      <c r="AP43" s="2120"/>
      <c r="AQ43" s="2120"/>
      <c r="AR43" s="2120"/>
      <c r="AS43" s="2120"/>
      <c r="AT43" s="2120"/>
      <c r="AU43" s="2120"/>
      <c r="AV43" s="2120"/>
      <c r="AW43" s="2120"/>
      <c r="AX43" s="2121"/>
    </row>
    <row r="44" spans="1:55" ht="22.5" customHeight="1" thickBot="1" x14ac:dyDescent="0.25">
      <c r="A44" s="1892" t="s">
        <v>436</v>
      </c>
      <c r="B44" s="1893"/>
      <c r="C44" s="1893"/>
      <c r="D44" s="1893"/>
      <c r="E44" s="1893"/>
      <c r="F44" s="1893"/>
      <c r="G44" s="1893"/>
      <c r="H44" s="1893"/>
      <c r="I44" s="1893"/>
      <c r="J44" s="1893"/>
      <c r="K44" s="1893"/>
      <c r="L44" s="1893"/>
      <c r="M44" s="1893"/>
      <c r="N44" s="1893"/>
      <c r="O44" s="1893"/>
      <c r="P44" s="1893"/>
      <c r="Q44" s="1893"/>
      <c r="R44" s="1893"/>
      <c r="S44" s="1893"/>
      <c r="T44" s="1893"/>
      <c r="U44" s="1893"/>
      <c r="V44" s="1893"/>
      <c r="W44" s="1893"/>
      <c r="X44" s="1893"/>
      <c r="Y44" s="1893"/>
      <c r="Z44" s="1893"/>
      <c r="AA44" s="1893"/>
      <c r="AB44" s="1893"/>
      <c r="AC44" s="1893"/>
      <c r="AD44" s="1893"/>
      <c r="AE44" s="1893"/>
      <c r="AF44" s="1893"/>
      <c r="AG44" s="1893"/>
      <c r="AH44" s="1893"/>
      <c r="AI44" s="1893"/>
      <c r="AJ44" s="1893"/>
      <c r="AK44" s="1893"/>
      <c r="AL44" s="1893"/>
      <c r="AM44" s="1893"/>
      <c r="AN44" s="1893"/>
      <c r="AO44" s="1893"/>
      <c r="AP44" s="1893"/>
      <c r="AQ44" s="1893"/>
      <c r="AR44" s="1893"/>
      <c r="AS44" s="1893"/>
      <c r="AT44" s="1893"/>
      <c r="AU44" s="1893"/>
      <c r="AV44" s="1893"/>
      <c r="AW44" s="1893"/>
      <c r="AX44" s="1894"/>
      <c r="AY44" s="1586"/>
    </row>
    <row r="45" spans="1:55" ht="17.25" customHeight="1" x14ac:dyDescent="0.2">
      <c r="A45" s="625" t="s">
        <v>394</v>
      </c>
      <c r="B45" s="1558" t="s">
        <v>91</v>
      </c>
      <c r="C45" s="1567"/>
      <c r="D45" s="693"/>
      <c r="E45" s="693"/>
      <c r="F45" s="1568"/>
      <c r="G45" s="1531">
        <f>G46+G47</f>
        <v>7.5</v>
      </c>
      <c r="H45" s="697">
        <f t="shared" ref="H45:M45" si="7">H46+H47</f>
        <v>225</v>
      </c>
      <c r="I45" s="698">
        <f t="shared" si="7"/>
        <v>75</v>
      </c>
      <c r="J45" s="698">
        <f t="shared" si="7"/>
        <v>30</v>
      </c>
      <c r="K45" s="698">
        <f t="shared" si="7"/>
        <v>30</v>
      </c>
      <c r="L45" s="698">
        <f t="shared" si="7"/>
        <v>15</v>
      </c>
      <c r="M45" s="1569">
        <f t="shared" si="7"/>
        <v>150</v>
      </c>
      <c r="N45" s="1570"/>
      <c r="O45" s="1571"/>
      <c r="P45" s="1534"/>
      <c r="Q45" s="1572"/>
      <c r="R45" s="2128"/>
      <c r="S45" s="2129"/>
      <c r="T45" s="2129"/>
      <c r="U45" s="2129"/>
      <c r="V45" s="2129"/>
      <c r="W45" s="2129"/>
      <c r="X45" s="2129"/>
      <c r="Y45" s="2129"/>
      <c r="Z45" s="2129"/>
      <c r="AA45" s="2129"/>
      <c r="AB45" s="2129"/>
      <c r="AC45" s="2129"/>
      <c r="AD45" s="2129"/>
      <c r="AE45" s="2129"/>
      <c r="AF45" s="2129"/>
      <c r="AG45" s="2129"/>
      <c r="AH45" s="2129"/>
      <c r="AI45" s="2129"/>
      <c r="AJ45" s="2129"/>
      <c r="AK45" s="2129"/>
      <c r="AL45" s="2129"/>
      <c r="AM45" s="2129"/>
      <c r="AN45" s="2129"/>
      <c r="AO45" s="2129"/>
      <c r="AP45" s="2129"/>
      <c r="AQ45" s="2129"/>
      <c r="AR45" s="2129"/>
      <c r="AS45" s="2129"/>
      <c r="AT45" s="2129"/>
      <c r="AU45" s="2129"/>
      <c r="AV45" s="2129"/>
      <c r="AW45" s="2129"/>
      <c r="AX45" s="2130"/>
    </row>
    <row r="46" spans="1:55" ht="16.5" customHeight="1" x14ac:dyDescent="0.2">
      <c r="A46" s="16" t="s">
        <v>237</v>
      </c>
      <c r="B46" s="631" t="s">
        <v>91</v>
      </c>
      <c r="C46" s="618">
        <v>1</v>
      </c>
      <c r="D46" s="619"/>
      <c r="E46" s="619"/>
      <c r="F46" s="11"/>
      <c r="G46" s="565">
        <v>6</v>
      </c>
      <c r="H46" s="615">
        <f>G46*30</f>
        <v>180</v>
      </c>
      <c r="I46" s="650">
        <f>J46+K46+L46</f>
        <v>60</v>
      </c>
      <c r="J46" s="633">
        <v>30</v>
      </c>
      <c r="K46" s="619">
        <v>30</v>
      </c>
      <c r="L46" s="619"/>
      <c r="M46" s="40">
        <f>H46-I46</f>
        <v>120</v>
      </c>
      <c r="N46" s="12">
        <v>4</v>
      </c>
      <c r="O46" s="458"/>
      <c r="P46" s="7"/>
      <c r="Q46" s="1565"/>
      <c r="R46" s="2122"/>
      <c r="S46" s="2123"/>
      <c r="T46" s="2123"/>
      <c r="U46" s="2123"/>
      <c r="V46" s="2123"/>
      <c r="W46" s="2123"/>
      <c r="X46" s="2123"/>
      <c r="Y46" s="2123"/>
      <c r="Z46" s="2123"/>
      <c r="AA46" s="2123"/>
      <c r="AB46" s="2123"/>
      <c r="AC46" s="2123"/>
      <c r="AD46" s="2123"/>
      <c r="AE46" s="2123"/>
      <c r="AF46" s="2123"/>
      <c r="AG46" s="2123"/>
      <c r="AH46" s="2123"/>
      <c r="AI46" s="2123"/>
      <c r="AJ46" s="2123"/>
      <c r="AK46" s="2123"/>
      <c r="AL46" s="2123"/>
      <c r="AM46" s="2123"/>
      <c r="AN46" s="2123"/>
      <c r="AO46" s="2123"/>
      <c r="AP46" s="2123"/>
      <c r="AQ46" s="2123"/>
      <c r="AR46" s="2123"/>
      <c r="AS46" s="2123"/>
      <c r="AT46" s="2123"/>
      <c r="AU46" s="2123"/>
      <c r="AV46" s="2123"/>
      <c r="AW46" s="2123"/>
      <c r="AX46" s="2124"/>
    </row>
    <row r="47" spans="1:55" ht="33" customHeight="1" x14ac:dyDescent="0.2">
      <c r="A47" s="143" t="s">
        <v>238</v>
      </c>
      <c r="B47" s="651" t="s">
        <v>92</v>
      </c>
      <c r="C47" s="652"/>
      <c r="D47" s="653"/>
      <c r="E47" s="653">
        <v>1</v>
      </c>
      <c r="F47" s="654"/>
      <c r="G47" s="655">
        <v>1.5</v>
      </c>
      <c r="H47" s="656">
        <f>G47*30</f>
        <v>45</v>
      </c>
      <c r="I47" s="657">
        <f>J47+K47+L47</f>
        <v>15</v>
      </c>
      <c r="J47" s="658"/>
      <c r="K47" s="653"/>
      <c r="L47" s="653">
        <v>15</v>
      </c>
      <c r="M47" s="659">
        <f>H47-I47</f>
        <v>30</v>
      </c>
      <c r="N47" s="475">
        <v>1</v>
      </c>
      <c r="O47" s="476"/>
      <c r="P47" s="474"/>
      <c r="Q47" s="1573"/>
      <c r="R47" s="2122"/>
      <c r="S47" s="2123"/>
      <c r="T47" s="2123"/>
      <c r="U47" s="2123"/>
      <c r="V47" s="2123"/>
      <c r="W47" s="2123"/>
      <c r="X47" s="2123"/>
      <c r="Y47" s="2123"/>
      <c r="Z47" s="2123"/>
      <c r="AA47" s="2123"/>
      <c r="AB47" s="2123"/>
      <c r="AC47" s="2123"/>
      <c r="AD47" s="2123"/>
      <c r="AE47" s="2123"/>
      <c r="AF47" s="2123"/>
      <c r="AG47" s="2123"/>
      <c r="AH47" s="2123"/>
      <c r="AI47" s="2123"/>
      <c r="AJ47" s="2123"/>
      <c r="AK47" s="2123"/>
      <c r="AL47" s="2123"/>
      <c r="AM47" s="2123"/>
      <c r="AN47" s="2123"/>
      <c r="AO47" s="2123"/>
      <c r="AP47" s="2123"/>
      <c r="AQ47" s="2123"/>
      <c r="AR47" s="2123"/>
      <c r="AS47" s="2123"/>
      <c r="AT47" s="2123"/>
      <c r="AU47" s="2123"/>
      <c r="AV47" s="2123"/>
      <c r="AW47" s="2123"/>
      <c r="AX47" s="2124"/>
    </row>
    <row r="48" spans="1:55" ht="33" customHeight="1" thickBot="1" x14ac:dyDescent="0.25">
      <c r="A48" s="41" t="s">
        <v>439</v>
      </c>
      <c r="B48" s="1574" t="s">
        <v>421</v>
      </c>
      <c r="C48" s="663">
        <v>1</v>
      </c>
      <c r="D48" s="664"/>
      <c r="E48" s="664"/>
      <c r="F48" s="42"/>
      <c r="G48" s="1603">
        <v>6</v>
      </c>
      <c r="H48" s="702">
        <f>G48*30</f>
        <v>180</v>
      </c>
      <c r="I48" s="703">
        <f>J48+K48+L48</f>
        <v>60</v>
      </c>
      <c r="J48" s="666">
        <v>45</v>
      </c>
      <c r="K48" s="667"/>
      <c r="L48" s="667">
        <v>15</v>
      </c>
      <c r="M48" s="34">
        <f>H48-I48</f>
        <v>120</v>
      </c>
      <c r="N48" s="668">
        <v>4</v>
      </c>
      <c r="O48" s="669"/>
      <c r="P48" s="670"/>
      <c r="Q48" s="1575"/>
      <c r="R48" s="2116"/>
      <c r="S48" s="2117"/>
      <c r="T48" s="2117"/>
      <c r="U48" s="2117"/>
      <c r="V48" s="2117"/>
      <c r="W48" s="2117"/>
      <c r="X48" s="2117"/>
      <c r="Y48" s="2117"/>
      <c r="Z48" s="2117"/>
      <c r="AA48" s="2117"/>
      <c r="AB48" s="2117"/>
      <c r="AC48" s="2117"/>
      <c r="AD48" s="2117"/>
      <c r="AE48" s="2117"/>
      <c r="AF48" s="2117"/>
      <c r="AG48" s="2117"/>
      <c r="AH48" s="2117"/>
      <c r="AI48" s="2117"/>
      <c r="AJ48" s="2117"/>
      <c r="AK48" s="2117"/>
      <c r="AL48" s="2117"/>
      <c r="AM48" s="2117"/>
      <c r="AN48" s="2117"/>
      <c r="AO48" s="2117"/>
      <c r="AP48" s="2117"/>
      <c r="AQ48" s="2117"/>
      <c r="AR48" s="2117"/>
      <c r="AS48" s="2117"/>
      <c r="AT48" s="2117"/>
      <c r="AU48" s="2117"/>
      <c r="AV48" s="2117"/>
      <c r="AW48" s="2117"/>
      <c r="AX48" s="2118"/>
    </row>
    <row r="49" spans="1:51" ht="18.75" customHeight="1" thickBot="1" x14ac:dyDescent="0.25">
      <c r="A49" s="2131" t="s">
        <v>395</v>
      </c>
      <c r="B49" s="2132"/>
      <c r="C49" s="478"/>
      <c r="D49" s="522"/>
      <c r="E49" s="522"/>
      <c r="F49" s="725"/>
      <c r="G49" s="1604">
        <f>G45+G48</f>
        <v>13.5</v>
      </c>
      <c r="H49" s="711">
        <f t="shared" ref="H49:M49" si="8">H45+H48</f>
        <v>405</v>
      </c>
      <c r="I49" s="644">
        <f t="shared" si="8"/>
        <v>135</v>
      </c>
      <c r="J49" s="644">
        <f>J45+J48</f>
        <v>75</v>
      </c>
      <c r="K49" s="644">
        <f>K45+K48</f>
        <v>30</v>
      </c>
      <c r="L49" s="644">
        <f t="shared" si="8"/>
        <v>30</v>
      </c>
      <c r="M49" s="712">
        <f t="shared" si="8"/>
        <v>270</v>
      </c>
      <c r="N49" s="711">
        <f>SUM(N45:N48)</f>
        <v>9</v>
      </c>
      <c r="O49" s="644"/>
      <c r="P49" s="712"/>
      <c r="Q49" s="1576"/>
      <c r="R49" s="2119"/>
      <c r="S49" s="2120"/>
      <c r="T49" s="2120"/>
      <c r="U49" s="2120"/>
      <c r="V49" s="2120"/>
      <c r="W49" s="2120"/>
      <c r="X49" s="2120"/>
      <c r="Y49" s="2120"/>
      <c r="Z49" s="2120"/>
      <c r="AA49" s="2120"/>
      <c r="AB49" s="2120"/>
      <c r="AC49" s="2120"/>
      <c r="AD49" s="2120"/>
      <c r="AE49" s="2120"/>
      <c r="AF49" s="2120"/>
      <c r="AG49" s="2120"/>
      <c r="AH49" s="2120"/>
      <c r="AI49" s="2120"/>
      <c r="AJ49" s="2120"/>
      <c r="AK49" s="2120"/>
      <c r="AL49" s="2120"/>
      <c r="AM49" s="2120"/>
      <c r="AN49" s="2120"/>
      <c r="AO49" s="2120"/>
      <c r="AP49" s="2120"/>
      <c r="AQ49" s="2120"/>
      <c r="AR49" s="2120"/>
      <c r="AS49" s="2120"/>
      <c r="AT49" s="2120"/>
      <c r="AU49" s="2120"/>
      <c r="AV49" s="2120"/>
      <c r="AW49" s="2120"/>
      <c r="AX49" s="2121"/>
    </row>
    <row r="50" spans="1:51" ht="18.75" customHeight="1" thickBot="1" x14ac:dyDescent="0.25">
      <c r="A50" s="1901" t="s">
        <v>437</v>
      </c>
      <c r="B50" s="1902"/>
      <c r="C50" s="1902"/>
      <c r="D50" s="1902"/>
      <c r="E50" s="1902"/>
      <c r="F50" s="1902"/>
      <c r="G50" s="1902"/>
      <c r="H50" s="1902"/>
      <c r="I50" s="1902"/>
      <c r="J50" s="1902"/>
      <c r="K50" s="1902"/>
      <c r="L50" s="1902"/>
      <c r="M50" s="1902"/>
      <c r="N50" s="1902"/>
      <c r="O50" s="1902"/>
      <c r="P50" s="1902"/>
      <c r="Q50" s="1902"/>
      <c r="R50" s="1902"/>
      <c r="S50" s="1902"/>
      <c r="T50" s="1902"/>
      <c r="U50" s="1902"/>
      <c r="V50" s="1902"/>
      <c r="W50" s="1902"/>
      <c r="X50" s="1902"/>
      <c r="Y50" s="1902"/>
      <c r="Z50" s="1902"/>
      <c r="AA50" s="1902"/>
      <c r="AB50" s="1902"/>
      <c r="AC50" s="1902"/>
      <c r="AD50" s="1902"/>
      <c r="AE50" s="1902"/>
      <c r="AF50" s="1902"/>
      <c r="AG50" s="1902"/>
      <c r="AH50" s="1902"/>
      <c r="AI50" s="1902"/>
      <c r="AJ50" s="1902"/>
      <c r="AK50" s="1902"/>
      <c r="AL50" s="1902"/>
      <c r="AM50" s="1902"/>
      <c r="AN50" s="1902"/>
      <c r="AO50" s="1902"/>
      <c r="AP50" s="1902"/>
      <c r="AQ50" s="1902"/>
      <c r="AR50" s="1902"/>
      <c r="AS50" s="1902"/>
      <c r="AT50" s="1902"/>
      <c r="AU50" s="1902"/>
      <c r="AV50" s="1902"/>
      <c r="AW50" s="1902"/>
      <c r="AX50" s="1903"/>
    </row>
    <row r="51" spans="1:51" ht="31.5" x14ac:dyDescent="0.2">
      <c r="A51" s="36" t="s">
        <v>173</v>
      </c>
      <c r="B51" s="596" t="s">
        <v>83</v>
      </c>
      <c r="C51" s="1552">
        <v>1</v>
      </c>
      <c r="D51" s="1553"/>
      <c r="E51" s="1553"/>
      <c r="F51" s="1554"/>
      <c r="G51" s="1555">
        <v>6</v>
      </c>
      <c r="H51" s="718">
        <f>G51*30</f>
        <v>180</v>
      </c>
      <c r="I51" s="169">
        <f>J51+K51+L51</f>
        <v>60</v>
      </c>
      <c r="J51" s="169">
        <v>45</v>
      </c>
      <c r="K51" s="169">
        <v>15</v>
      </c>
      <c r="L51" s="169"/>
      <c r="M51" s="722">
        <f>H51-I51</f>
        <v>120</v>
      </c>
      <c r="N51" s="1552">
        <v>4</v>
      </c>
      <c r="O51" s="1553"/>
      <c r="P51" s="1554"/>
      <c r="Q51" s="1557"/>
      <c r="R51" s="2128"/>
      <c r="S51" s="2129"/>
      <c r="T51" s="2129"/>
      <c r="U51" s="2129"/>
      <c r="V51" s="2129"/>
      <c r="W51" s="2129"/>
      <c r="X51" s="2129"/>
      <c r="Y51" s="2129"/>
      <c r="Z51" s="2129"/>
      <c r="AA51" s="2129"/>
      <c r="AB51" s="2129"/>
      <c r="AC51" s="2129"/>
      <c r="AD51" s="2129"/>
      <c r="AE51" s="2129"/>
      <c r="AF51" s="2129"/>
      <c r="AG51" s="2129"/>
      <c r="AH51" s="2129"/>
      <c r="AI51" s="2129"/>
      <c r="AJ51" s="2129"/>
      <c r="AK51" s="2129"/>
      <c r="AL51" s="2129"/>
      <c r="AM51" s="2129"/>
      <c r="AN51" s="2129"/>
      <c r="AO51" s="2129"/>
      <c r="AP51" s="2129"/>
      <c r="AQ51" s="2129"/>
      <c r="AR51" s="2129"/>
      <c r="AS51" s="2129"/>
      <c r="AT51" s="2129"/>
      <c r="AU51" s="2129"/>
      <c r="AV51" s="2129"/>
      <c r="AW51" s="2129"/>
      <c r="AX51" s="2130"/>
      <c r="AY51" s="1586"/>
    </row>
    <row r="52" spans="1:51" ht="18" customHeight="1" x14ac:dyDescent="0.2">
      <c r="A52" s="1605" t="s">
        <v>175</v>
      </c>
      <c r="B52" s="631" t="s">
        <v>86</v>
      </c>
      <c r="C52" s="646"/>
      <c r="D52" s="619"/>
      <c r="E52" s="619"/>
      <c r="F52" s="632"/>
      <c r="G52" s="499">
        <f>G53+G54</f>
        <v>7.5</v>
      </c>
      <c r="H52" s="38">
        <f t="shared" ref="H52:M52" si="9">H53+H54</f>
        <v>225</v>
      </c>
      <c r="I52" s="35">
        <f t="shared" si="9"/>
        <v>75</v>
      </c>
      <c r="J52" s="35">
        <f t="shared" si="9"/>
        <v>30</v>
      </c>
      <c r="K52" s="35">
        <f t="shared" si="9"/>
        <v>30</v>
      </c>
      <c r="L52" s="35">
        <f t="shared" si="9"/>
        <v>15</v>
      </c>
      <c r="M52" s="647">
        <f t="shared" si="9"/>
        <v>150</v>
      </c>
      <c r="N52" s="648"/>
      <c r="O52" s="39"/>
      <c r="P52" s="7"/>
      <c r="Q52" s="1565"/>
      <c r="R52" s="2122"/>
      <c r="S52" s="2123"/>
      <c r="T52" s="2123"/>
      <c r="U52" s="2123"/>
      <c r="V52" s="2123"/>
      <c r="W52" s="2123"/>
      <c r="X52" s="2123"/>
      <c r="Y52" s="2123"/>
      <c r="Z52" s="2123"/>
      <c r="AA52" s="2123"/>
      <c r="AB52" s="2123"/>
      <c r="AC52" s="2123"/>
      <c r="AD52" s="2123"/>
      <c r="AE52" s="2123"/>
      <c r="AF52" s="2123"/>
      <c r="AG52" s="2123"/>
      <c r="AH52" s="2123"/>
      <c r="AI52" s="2123"/>
      <c r="AJ52" s="2123"/>
      <c r="AK52" s="2123"/>
      <c r="AL52" s="2123"/>
      <c r="AM52" s="2123"/>
      <c r="AN52" s="2123"/>
      <c r="AO52" s="2123"/>
      <c r="AP52" s="2123"/>
      <c r="AQ52" s="2123"/>
      <c r="AR52" s="2123"/>
      <c r="AS52" s="2123"/>
      <c r="AT52" s="2123"/>
      <c r="AU52" s="2123"/>
      <c r="AV52" s="2123"/>
      <c r="AW52" s="2123"/>
      <c r="AX52" s="2124"/>
    </row>
    <row r="53" spans="1:51" ht="18.75" customHeight="1" x14ac:dyDescent="0.2">
      <c r="A53" s="16" t="s">
        <v>98</v>
      </c>
      <c r="B53" s="631" t="s">
        <v>86</v>
      </c>
      <c r="C53" s="618">
        <v>1</v>
      </c>
      <c r="D53" s="619"/>
      <c r="E53" s="619"/>
      <c r="F53" s="11"/>
      <c r="G53" s="565">
        <v>6</v>
      </c>
      <c r="H53" s="615">
        <f>G53*30</f>
        <v>180</v>
      </c>
      <c r="I53" s="650">
        <f>J53+K53+L53</f>
        <v>60</v>
      </c>
      <c r="J53" s="633">
        <v>30</v>
      </c>
      <c r="K53" s="619">
        <v>30</v>
      </c>
      <c r="L53" s="619"/>
      <c r="M53" s="40">
        <f>H53-I53</f>
        <v>120</v>
      </c>
      <c r="N53" s="12">
        <v>4</v>
      </c>
      <c r="O53" s="458"/>
      <c r="P53" s="7"/>
      <c r="Q53" s="1565"/>
      <c r="R53" s="2122"/>
      <c r="S53" s="2123"/>
      <c r="T53" s="2123"/>
      <c r="U53" s="2123"/>
      <c r="V53" s="2123"/>
      <c r="W53" s="2123"/>
      <c r="X53" s="2123"/>
      <c r="Y53" s="2123"/>
      <c r="Z53" s="2123"/>
      <c r="AA53" s="2123"/>
      <c r="AB53" s="2123"/>
      <c r="AC53" s="2123"/>
      <c r="AD53" s="2123"/>
      <c r="AE53" s="2123"/>
      <c r="AF53" s="2123"/>
      <c r="AG53" s="2123"/>
      <c r="AH53" s="2123"/>
      <c r="AI53" s="2123"/>
      <c r="AJ53" s="2123"/>
      <c r="AK53" s="2123"/>
      <c r="AL53" s="2123"/>
      <c r="AM53" s="2123"/>
      <c r="AN53" s="2123"/>
      <c r="AO53" s="2123"/>
      <c r="AP53" s="2123"/>
      <c r="AQ53" s="2123"/>
      <c r="AR53" s="2123"/>
      <c r="AS53" s="2123"/>
      <c r="AT53" s="2123"/>
      <c r="AU53" s="2123"/>
      <c r="AV53" s="2123"/>
      <c r="AW53" s="2123"/>
      <c r="AX53" s="2124"/>
    </row>
    <row r="54" spans="1:51" ht="33.75" customHeight="1" thickBot="1" x14ac:dyDescent="0.25">
      <c r="A54" s="16" t="s">
        <v>99</v>
      </c>
      <c r="B54" s="631" t="s">
        <v>87</v>
      </c>
      <c r="C54" s="618"/>
      <c r="D54" s="619"/>
      <c r="E54" s="619">
        <v>1</v>
      </c>
      <c r="F54" s="11"/>
      <c r="G54" s="565">
        <v>1.5</v>
      </c>
      <c r="H54" s="615">
        <f>G54*30</f>
        <v>45</v>
      </c>
      <c r="I54" s="650">
        <f>J54+K54+L54</f>
        <v>15</v>
      </c>
      <c r="J54" s="633"/>
      <c r="K54" s="619"/>
      <c r="L54" s="619">
        <v>15</v>
      </c>
      <c r="M54" s="40">
        <f>H54-I54</f>
        <v>30</v>
      </c>
      <c r="N54" s="12">
        <v>1</v>
      </c>
      <c r="O54" s="458"/>
      <c r="P54" s="7"/>
      <c r="Q54" s="1565"/>
      <c r="R54" s="2122"/>
      <c r="S54" s="2123"/>
      <c r="T54" s="2123"/>
      <c r="U54" s="2123"/>
      <c r="V54" s="2123"/>
      <c r="W54" s="2123"/>
      <c r="X54" s="2123"/>
      <c r="Y54" s="2123"/>
      <c r="Z54" s="2123"/>
      <c r="AA54" s="2123"/>
      <c r="AB54" s="2123"/>
      <c r="AC54" s="2123"/>
      <c r="AD54" s="2123"/>
      <c r="AE54" s="2123"/>
      <c r="AF54" s="2123"/>
      <c r="AG54" s="2123"/>
      <c r="AH54" s="2123"/>
      <c r="AI54" s="2123"/>
      <c r="AJ54" s="2123"/>
      <c r="AK54" s="2123"/>
      <c r="AL54" s="2123"/>
      <c r="AM54" s="2123"/>
      <c r="AN54" s="2123"/>
      <c r="AO54" s="2123"/>
      <c r="AP54" s="2123"/>
      <c r="AQ54" s="2123"/>
      <c r="AR54" s="2123"/>
      <c r="AS54" s="2123"/>
      <c r="AT54" s="2123"/>
      <c r="AU54" s="2123"/>
      <c r="AV54" s="2123"/>
      <c r="AW54" s="2123"/>
      <c r="AX54" s="2124"/>
    </row>
    <row r="55" spans="1:51" ht="20.25" customHeight="1" thickBot="1" x14ac:dyDescent="0.25">
      <c r="A55" s="1919" t="s">
        <v>396</v>
      </c>
      <c r="B55" s="1920"/>
      <c r="C55" s="747"/>
      <c r="D55" s="748"/>
      <c r="E55" s="748"/>
      <c r="F55" s="749"/>
      <c r="G55" s="595">
        <f>G51+G52</f>
        <v>13.5</v>
      </c>
      <c r="H55" s="1606">
        <f>H51+H52</f>
        <v>405</v>
      </c>
      <c r="I55" s="1606">
        <f>I51+I52</f>
        <v>135</v>
      </c>
      <c r="J55" s="1606">
        <f>J51+J52</f>
        <v>75</v>
      </c>
      <c r="K55" s="1606">
        <f t="shared" ref="K55:L55" si="10">K51+K52</f>
        <v>45</v>
      </c>
      <c r="L55" s="1606">
        <f t="shared" si="10"/>
        <v>15</v>
      </c>
      <c r="M55" s="1606">
        <f>M51+M52</f>
        <v>270</v>
      </c>
      <c r="N55" s="675">
        <f>SUM(N51:N54)</f>
        <v>9</v>
      </c>
      <c r="O55" s="676"/>
      <c r="P55" s="676"/>
      <c r="Q55" s="1577"/>
      <c r="R55" s="2162"/>
      <c r="S55" s="2163"/>
      <c r="T55" s="2163"/>
      <c r="U55" s="2163"/>
      <c r="V55" s="2163"/>
      <c r="W55" s="2163"/>
      <c r="X55" s="2163"/>
      <c r="Y55" s="2163"/>
      <c r="Z55" s="2163"/>
      <c r="AA55" s="2163"/>
      <c r="AB55" s="2163"/>
      <c r="AC55" s="2163"/>
      <c r="AD55" s="2163"/>
      <c r="AE55" s="2163"/>
      <c r="AF55" s="2163"/>
      <c r="AG55" s="2163"/>
      <c r="AH55" s="2163"/>
      <c r="AI55" s="2163"/>
      <c r="AJ55" s="2163"/>
      <c r="AK55" s="2163"/>
      <c r="AL55" s="2163"/>
      <c r="AM55" s="2163"/>
      <c r="AN55" s="2163"/>
      <c r="AO55" s="2163"/>
      <c r="AP55" s="2163"/>
      <c r="AQ55" s="2163"/>
      <c r="AR55" s="2163"/>
      <c r="AS55" s="2163"/>
      <c r="AT55" s="2163"/>
      <c r="AU55" s="2163"/>
      <c r="AV55" s="2163"/>
      <c r="AW55" s="2163"/>
      <c r="AX55" s="2164"/>
    </row>
    <row r="56" spans="1:51" ht="20.25" customHeight="1" thickBot="1" x14ac:dyDescent="0.25">
      <c r="A56" s="1914" t="s">
        <v>384</v>
      </c>
      <c r="B56" s="1915"/>
      <c r="C56" s="1915"/>
      <c r="D56" s="1915"/>
      <c r="E56" s="1915"/>
      <c r="F56" s="1915"/>
      <c r="G56" s="1915"/>
      <c r="H56" s="1915"/>
      <c r="I56" s="1915"/>
      <c r="J56" s="1915"/>
      <c r="K56" s="1915"/>
      <c r="L56" s="1915"/>
      <c r="M56" s="1915"/>
      <c r="N56" s="1915"/>
      <c r="O56" s="1915"/>
      <c r="P56" s="1915"/>
      <c r="Q56" s="1915"/>
      <c r="R56" s="1915"/>
      <c r="S56" s="1915"/>
      <c r="T56" s="1915"/>
      <c r="U56" s="1915"/>
      <c r="V56" s="1915"/>
      <c r="W56" s="1915"/>
      <c r="X56" s="1915"/>
      <c r="Y56" s="1915"/>
      <c r="Z56" s="1915"/>
      <c r="AA56" s="1915"/>
      <c r="AB56" s="1915"/>
      <c r="AC56" s="1915"/>
      <c r="AD56" s="1915"/>
      <c r="AE56" s="1915"/>
      <c r="AF56" s="1915"/>
      <c r="AG56" s="1915"/>
      <c r="AH56" s="1915"/>
      <c r="AI56" s="1915"/>
      <c r="AJ56" s="1915"/>
      <c r="AK56" s="1915"/>
      <c r="AL56" s="1915"/>
      <c r="AM56" s="1915"/>
      <c r="AN56" s="1915"/>
      <c r="AO56" s="1915"/>
      <c r="AP56" s="1915"/>
      <c r="AQ56" s="1915"/>
      <c r="AR56" s="1915"/>
      <c r="AS56" s="1915"/>
      <c r="AT56" s="1915"/>
      <c r="AU56" s="1915"/>
      <c r="AV56" s="1915"/>
      <c r="AW56" s="1915"/>
      <c r="AX56" s="1916"/>
      <c r="AY56" s="1586"/>
    </row>
    <row r="57" spans="1:51" ht="20.25" customHeight="1" thickBot="1" x14ac:dyDescent="0.25">
      <c r="A57" s="1914" t="s">
        <v>438</v>
      </c>
      <c r="B57" s="1915"/>
      <c r="C57" s="1915"/>
      <c r="D57" s="1915"/>
      <c r="E57" s="1915"/>
      <c r="F57" s="1915"/>
      <c r="G57" s="1915"/>
      <c r="H57" s="1915"/>
      <c r="I57" s="1915"/>
      <c r="J57" s="1915"/>
      <c r="K57" s="1915"/>
      <c r="L57" s="1915"/>
      <c r="M57" s="1915"/>
      <c r="N57" s="1915"/>
      <c r="O57" s="1915"/>
      <c r="P57" s="1915"/>
      <c r="Q57" s="1915"/>
      <c r="R57" s="1915"/>
      <c r="S57" s="1915"/>
      <c r="T57" s="1915"/>
      <c r="U57" s="1915"/>
      <c r="V57" s="1915"/>
      <c r="W57" s="1915"/>
      <c r="X57" s="1915"/>
      <c r="Y57" s="1915"/>
      <c r="Z57" s="1915"/>
      <c r="AA57" s="1915"/>
      <c r="AB57" s="1915"/>
      <c r="AC57" s="1915"/>
      <c r="AD57" s="1915"/>
      <c r="AE57" s="1915"/>
      <c r="AF57" s="1915"/>
      <c r="AG57" s="1915"/>
      <c r="AH57" s="1915"/>
      <c r="AI57" s="1915"/>
      <c r="AJ57" s="1915"/>
      <c r="AK57" s="1915"/>
      <c r="AL57" s="1915"/>
      <c r="AM57" s="1915"/>
      <c r="AN57" s="1915"/>
      <c r="AO57" s="1915"/>
      <c r="AP57" s="1915"/>
      <c r="AQ57" s="1915"/>
      <c r="AR57" s="1915"/>
      <c r="AS57" s="1915"/>
      <c r="AT57" s="1915"/>
      <c r="AU57" s="1915"/>
      <c r="AV57" s="1915"/>
      <c r="AW57" s="1915"/>
      <c r="AX57" s="1916"/>
    </row>
    <row r="58" spans="1:51" ht="20.25" customHeight="1" x14ac:dyDescent="0.2">
      <c r="A58" s="155" t="s">
        <v>385</v>
      </c>
      <c r="B58" s="1607" t="s">
        <v>386</v>
      </c>
      <c r="C58" s="1506"/>
      <c r="D58" s="3">
        <v>1</v>
      </c>
      <c r="E58" s="1507"/>
      <c r="F58" s="1508"/>
      <c r="G58" s="1608">
        <v>3</v>
      </c>
      <c r="H58" s="1609">
        <f>G58*30</f>
        <v>90</v>
      </c>
      <c r="I58" s="1610">
        <f>J58+K58+L58</f>
        <v>30</v>
      </c>
      <c r="J58" s="1610">
        <v>20</v>
      </c>
      <c r="K58" s="1610"/>
      <c r="L58" s="1610">
        <v>10</v>
      </c>
      <c r="M58" s="1611">
        <f>H58-I58</f>
        <v>60</v>
      </c>
      <c r="N58" s="1612">
        <v>2</v>
      </c>
      <c r="O58" s="1613"/>
      <c r="P58" s="1614"/>
      <c r="Q58" s="1615"/>
      <c r="R58" s="2097"/>
      <c r="S58" s="2098"/>
      <c r="T58" s="2098"/>
      <c r="U58" s="2098"/>
      <c r="V58" s="2098"/>
      <c r="W58" s="2098"/>
      <c r="X58" s="2098"/>
      <c r="Y58" s="2098"/>
      <c r="Z58" s="2098"/>
      <c r="AA58" s="2098"/>
      <c r="AB58" s="2098"/>
      <c r="AC58" s="2098"/>
      <c r="AD58" s="2098"/>
      <c r="AE58" s="2098"/>
      <c r="AF58" s="2098"/>
      <c r="AG58" s="2098"/>
      <c r="AH58" s="2098"/>
      <c r="AI58" s="2098"/>
      <c r="AJ58" s="2098"/>
      <c r="AK58" s="2098"/>
      <c r="AL58" s="2098"/>
      <c r="AM58" s="2098"/>
      <c r="AN58" s="2098"/>
      <c r="AO58" s="2098"/>
      <c r="AP58" s="2098"/>
      <c r="AQ58" s="2098"/>
      <c r="AR58" s="2098"/>
      <c r="AS58" s="2098"/>
      <c r="AT58" s="2098"/>
      <c r="AU58" s="2098"/>
      <c r="AV58" s="2098"/>
      <c r="AW58" s="2098"/>
      <c r="AX58" s="2099"/>
      <c r="AY58" s="1586"/>
    </row>
    <row r="59" spans="1:51" ht="20.25" customHeight="1" x14ac:dyDescent="0.2">
      <c r="A59" s="182" t="s">
        <v>387</v>
      </c>
      <c r="B59" s="1616" t="s">
        <v>425</v>
      </c>
      <c r="C59" s="1617"/>
      <c r="D59" s="1592"/>
      <c r="E59" s="1599"/>
      <c r="F59" s="1618"/>
      <c r="G59" s="1619">
        <f>G60+G61+G62</f>
        <v>12.5</v>
      </c>
      <c r="H59" s="540">
        <f>H60+H61+H62</f>
        <v>375</v>
      </c>
      <c r="I59" s="541">
        <f>I60+I61+I62</f>
        <v>130</v>
      </c>
      <c r="J59" s="541"/>
      <c r="K59" s="541"/>
      <c r="L59" s="541">
        <f>L60+L61+L62</f>
        <v>130</v>
      </c>
      <c r="M59" s="542">
        <f>M60+M61+M62</f>
        <v>245</v>
      </c>
      <c r="N59" s="543"/>
      <c r="O59" s="549"/>
      <c r="P59" s="1620"/>
      <c r="Q59" s="1621"/>
      <c r="R59" s="1622"/>
      <c r="S59" s="1623"/>
      <c r="T59" s="1623"/>
      <c r="U59" s="1623"/>
      <c r="V59" s="1623"/>
      <c r="W59" s="1623"/>
      <c r="X59" s="1623"/>
      <c r="Y59" s="1623"/>
      <c r="Z59" s="1623"/>
      <c r="AA59" s="1623"/>
      <c r="AB59" s="1623"/>
      <c r="AC59" s="1623"/>
      <c r="AD59" s="1623"/>
      <c r="AE59" s="1623"/>
      <c r="AF59" s="1623"/>
      <c r="AG59" s="1623"/>
      <c r="AH59" s="1623"/>
      <c r="AI59" s="1623"/>
      <c r="AJ59" s="1623"/>
      <c r="AK59" s="1623"/>
      <c r="AL59" s="1623"/>
      <c r="AM59" s="1623"/>
      <c r="AN59" s="1623"/>
      <c r="AO59" s="1623"/>
      <c r="AP59" s="1623"/>
      <c r="AQ59" s="1623"/>
      <c r="AR59" s="1623"/>
      <c r="AS59" s="1623"/>
      <c r="AT59" s="1623"/>
      <c r="AU59" s="1623"/>
      <c r="AV59" s="1623"/>
      <c r="AW59" s="1623"/>
      <c r="AX59" s="1624"/>
      <c r="AY59" s="1586"/>
    </row>
    <row r="60" spans="1:51" ht="20.25" customHeight="1" x14ac:dyDescent="0.2">
      <c r="A60" s="182" t="s">
        <v>440</v>
      </c>
      <c r="B60" s="1616" t="s">
        <v>425</v>
      </c>
      <c r="C60" s="1617"/>
      <c r="D60" s="1592"/>
      <c r="E60" s="1599"/>
      <c r="F60" s="1618"/>
      <c r="G60" s="1625">
        <v>3</v>
      </c>
      <c r="H60" s="1626">
        <f>G60*30</f>
        <v>90</v>
      </c>
      <c r="I60" s="1627">
        <f>J60+K60+L60</f>
        <v>30</v>
      </c>
      <c r="J60" s="1627"/>
      <c r="K60" s="1627"/>
      <c r="L60" s="1627">
        <v>30</v>
      </c>
      <c r="M60" s="1628">
        <f>H60-I60</f>
        <v>60</v>
      </c>
      <c r="N60" s="543"/>
      <c r="O60" s="549">
        <v>3</v>
      </c>
      <c r="P60" s="1620"/>
      <c r="Q60" s="1621"/>
      <c r="R60" s="1622"/>
      <c r="S60" s="1623"/>
      <c r="T60" s="1623"/>
      <c r="U60" s="1623"/>
      <c r="V60" s="1623"/>
      <c r="W60" s="1623"/>
      <c r="X60" s="1623"/>
      <c r="Y60" s="1623"/>
      <c r="Z60" s="1623"/>
      <c r="AA60" s="1623"/>
      <c r="AB60" s="1623"/>
      <c r="AC60" s="1623"/>
      <c r="AD60" s="1623"/>
      <c r="AE60" s="1623"/>
      <c r="AF60" s="1623"/>
      <c r="AG60" s="1623"/>
      <c r="AH60" s="1623"/>
      <c r="AI60" s="1623"/>
      <c r="AJ60" s="1623"/>
      <c r="AK60" s="1623"/>
      <c r="AL60" s="1623"/>
      <c r="AM60" s="1623"/>
      <c r="AN60" s="1623"/>
      <c r="AO60" s="1623"/>
      <c r="AP60" s="1623"/>
      <c r="AQ60" s="1623"/>
      <c r="AR60" s="1623"/>
      <c r="AS60" s="1623"/>
      <c r="AT60" s="1623"/>
      <c r="AU60" s="1623"/>
      <c r="AV60" s="1623"/>
      <c r="AW60" s="1623"/>
      <c r="AX60" s="1624"/>
      <c r="AY60" s="1586"/>
    </row>
    <row r="61" spans="1:51" ht="20.25" customHeight="1" x14ac:dyDescent="0.2">
      <c r="A61" s="182" t="s">
        <v>441</v>
      </c>
      <c r="B61" s="1616" t="s">
        <v>425</v>
      </c>
      <c r="C61" s="1617"/>
      <c r="D61" s="1592" t="s">
        <v>360</v>
      </c>
      <c r="E61" s="1599"/>
      <c r="F61" s="1618"/>
      <c r="G61" s="1625">
        <v>3.5</v>
      </c>
      <c r="H61" s="1626">
        <f>G61*30</f>
        <v>105</v>
      </c>
      <c r="I61" s="1627">
        <f>J61+K61+L61</f>
        <v>40</v>
      </c>
      <c r="J61" s="1627"/>
      <c r="K61" s="1627"/>
      <c r="L61" s="1627">
        <v>40</v>
      </c>
      <c r="M61" s="1628">
        <f>H61-I61</f>
        <v>65</v>
      </c>
      <c r="N61" s="543"/>
      <c r="O61" s="549"/>
      <c r="P61" s="1629">
        <v>4</v>
      </c>
      <c r="Q61" s="1621"/>
      <c r="R61" s="1622"/>
      <c r="S61" s="1623"/>
      <c r="T61" s="1623"/>
      <c r="U61" s="1623"/>
      <c r="V61" s="1623"/>
      <c r="W61" s="1623"/>
      <c r="X61" s="1623"/>
      <c r="Y61" s="1623"/>
      <c r="Z61" s="1623"/>
      <c r="AA61" s="1623"/>
      <c r="AB61" s="1623"/>
      <c r="AC61" s="1623"/>
      <c r="AD61" s="1623"/>
      <c r="AE61" s="1623"/>
      <c r="AF61" s="1623"/>
      <c r="AG61" s="1623"/>
      <c r="AH61" s="1623"/>
      <c r="AI61" s="1623"/>
      <c r="AJ61" s="1623"/>
      <c r="AK61" s="1623"/>
      <c r="AL61" s="1623"/>
      <c r="AM61" s="1623"/>
      <c r="AN61" s="1623"/>
      <c r="AO61" s="1623"/>
      <c r="AP61" s="1623"/>
      <c r="AQ61" s="1623"/>
      <c r="AR61" s="1623"/>
      <c r="AS61" s="1623"/>
      <c r="AT61" s="1623"/>
      <c r="AU61" s="1623"/>
      <c r="AV61" s="1623"/>
      <c r="AW61" s="1623"/>
      <c r="AX61" s="1624"/>
      <c r="AY61" s="1586"/>
    </row>
    <row r="62" spans="1:51" ht="20.25" customHeight="1" x14ac:dyDescent="0.2">
      <c r="A62" s="182" t="s">
        <v>442</v>
      </c>
      <c r="B62" s="1616" t="s">
        <v>425</v>
      </c>
      <c r="C62" s="1617"/>
      <c r="D62" s="1592">
        <v>3</v>
      </c>
      <c r="E62" s="1599"/>
      <c r="F62" s="1618"/>
      <c r="G62" s="1625">
        <v>6</v>
      </c>
      <c r="H62" s="1626">
        <f>G62*30</f>
        <v>180</v>
      </c>
      <c r="I62" s="1627">
        <f>J62+K62+L62</f>
        <v>60</v>
      </c>
      <c r="J62" s="1627"/>
      <c r="K62" s="1627"/>
      <c r="L62" s="1627">
        <v>60</v>
      </c>
      <c r="M62" s="1628">
        <f>H62-I62</f>
        <v>120</v>
      </c>
      <c r="N62" s="543"/>
      <c r="O62" s="549"/>
      <c r="P62" s="1620"/>
      <c r="Q62" s="1621">
        <v>4</v>
      </c>
      <c r="R62" s="1622"/>
      <c r="S62" s="1623"/>
      <c r="T62" s="1623"/>
      <c r="U62" s="1623"/>
      <c r="V62" s="1623"/>
      <c r="W62" s="1623"/>
      <c r="X62" s="1623"/>
      <c r="Y62" s="1623"/>
      <c r="Z62" s="1623"/>
      <c r="AA62" s="1623"/>
      <c r="AB62" s="1623"/>
      <c r="AC62" s="1623"/>
      <c r="AD62" s="1623"/>
      <c r="AE62" s="1623"/>
      <c r="AF62" s="1623"/>
      <c r="AG62" s="1623"/>
      <c r="AH62" s="1623"/>
      <c r="AI62" s="1623"/>
      <c r="AJ62" s="1623"/>
      <c r="AK62" s="1623"/>
      <c r="AL62" s="1623"/>
      <c r="AM62" s="1623"/>
      <c r="AN62" s="1623"/>
      <c r="AO62" s="1623"/>
      <c r="AP62" s="1623"/>
      <c r="AQ62" s="1623"/>
      <c r="AR62" s="1623"/>
      <c r="AS62" s="1623"/>
      <c r="AT62" s="1623"/>
      <c r="AU62" s="1623"/>
      <c r="AV62" s="1623"/>
      <c r="AW62" s="1623"/>
      <c r="AX62" s="1624"/>
      <c r="AY62" s="1586"/>
    </row>
    <row r="63" spans="1:51" ht="20.25" customHeight="1" x14ac:dyDescent="0.2">
      <c r="A63" s="182" t="s">
        <v>388</v>
      </c>
      <c r="B63" s="1630" t="s">
        <v>146</v>
      </c>
      <c r="C63" s="1617"/>
      <c r="D63" s="1592">
        <v>3</v>
      </c>
      <c r="E63" s="1599"/>
      <c r="F63" s="1618"/>
      <c r="G63" s="1619">
        <v>3</v>
      </c>
      <c r="H63" s="540">
        <f>G63*30</f>
        <v>90</v>
      </c>
      <c r="I63" s="541">
        <f>J63+K63+L63</f>
        <v>30</v>
      </c>
      <c r="J63" s="541">
        <v>15</v>
      </c>
      <c r="K63" s="541"/>
      <c r="L63" s="541">
        <v>15</v>
      </c>
      <c r="M63" s="542">
        <f>H63-I63</f>
        <v>60</v>
      </c>
      <c r="N63" s="543"/>
      <c r="O63" s="549"/>
      <c r="P63" s="1620"/>
      <c r="Q63" s="1621">
        <v>2</v>
      </c>
      <c r="R63" s="1622"/>
      <c r="S63" s="1623"/>
      <c r="T63" s="1623"/>
      <c r="U63" s="1623"/>
      <c r="V63" s="1623"/>
      <c r="W63" s="1623"/>
      <c r="X63" s="1623"/>
      <c r="Y63" s="1623"/>
      <c r="Z63" s="1623"/>
      <c r="AA63" s="1623"/>
      <c r="AB63" s="1623"/>
      <c r="AC63" s="1623"/>
      <c r="AD63" s="1623"/>
      <c r="AE63" s="1623"/>
      <c r="AF63" s="1623"/>
      <c r="AG63" s="1623"/>
      <c r="AH63" s="1623"/>
      <c r="AI63" s="1623"/>
      <c r="AJ63" s="1623"/>
      <c r="AK63" s="1623"/>
      <c r="AL63" s="1623"/>
      <c r="AM63" s="1623"/>
      <c r="AN63" s="1623"/>
      <c r="AO63" s="1623"/>
      <c r="AP63" s="1623"/>
      <c r="AQ63" s="1623"/>
      <c r="AR63" s="1623"/>
      <c r="AS63" s="1623"/>
      <c r="AT63" s="1623"/>
      <c r="AU63" s="1623"/>
      <c r="AV63" s="1623"/>
      <c r="AW63" s="1623"/>
      <c r="AX63" s="1624"/>
      <c r="AY63" s="1586"/>
    </row>
    <row r="64" spans="1:51" ht="20.25" customHeight="1" thickBot="1" x14ac:dyDescent="0.25">
      <c r="A64" s="128" t="s">
        <v>398</v>
      </c>
      <c r="B64" s="1631" t="s">
        <v>407</v>
      </c>
      <c r="C64" s="5" t="s">
        <v>360</v>
      </c>
      <c r="D64" s="1592"/>
      <c r="E64" s="1592"/>
      <c r="F64" s="1632"/>
      <c r="G64" s="499">
        <v>3</v>
      </c>
      <c r="H64" s="1633">
        <f>G64*30</f>
        <v>90</v>
      </c>
      <c r="I64" s="541">
        <f>J64+K64+L64</f>
        <v>36</v>
      </c>
      <c r="J64" s="35">
        <v>18</v>
      </c>
      <c r="K64" s="35">
        <v>9</v>
      </c>
      <c r="L64" s="35">
        <v>9</v>
      </c>
      <c r="M64" s="1634">
        <f>H64-I64</f>
        <v>54</v>
      </c>
      <c r="N64" s="37"/>
      <c r="O64" s="39"/>
      <c r="P64" s="40">
        <v>4</v>
      </c>
      <c r="Q64" s="1621"/>
      <c r="R64" s="2125"/>
      <c r="S64" s="2126"/>
      <c r="T64" s="2126"/>
      <c r="U64" s="2126"/>
      <c r="V64" s="2126"/>
      <c r="W64" s="2126"/>
      <c r="X64" s="2126"/>
      <c r="Y64" s="2126"/>
      <c r="Z64" s="2126"/>
      <c r="AA64" s="2126"/>
      <c r="AB64" s="2126"/>
      <c r="AC64" s="2126"/>
      <c r="AD64" s="2126"/>
      <c r="AE64" s="2126"/>
      <c r="AF64" s="2126"/>
      <c r="AG64" s="2126"/>
      <c r="AH64" s="2126"/>
      <c r="AI64" s="2126"/>
      <c r="AJ64" s="2126"/>
      <c r="AK64" s="2126"/>
      <c r="AL64" s="2126"/>
      <c r="AM64" s="2126"/>
      <c r="AN64" s="2126"/>
      <c r="AO64" s="2126"/>
      <c r="AP64" s="2126"/>
      <c r="AQ64" s="2126"/>
      <c r="AR64" s="2126"/>
      <c r="AS64" s="2126"/>
      <c r="AT64" s="2126"/>
      <c r="AU64" s="2126"/>
      <c r="AV64" s="2126"/>
      <c r="AW64" s="2126"/>
      <c r="AX64" s="2127"/>
    </row>
    <row r="65" spans="1:56" ht="20.25" customHeight="1" thickBot="1" x14ac:dyDescent="0.35">
      <c r="A65" s="2084" t="s">
        <v>397</v>
      </c>
      <c r="B65" s="2085"/>
      <c r="C65" s="478"/>
      <c r="D65" s="522"/>
      <c r="E65" s="522"/>
      <c r="F65" s="725"/>
      <c r="G65" s="595">
        <f t="shared" ref="G65:M65" si="11">G58+G59+G63+G64</f>
        <v>21.5</v>
      </c>
      <c r="H65" s="711">
        <f t="shared" si="11"/>
        <v>645</v>
      </c>
      <c r="I65" s="644">
        <f t="shared" si="11"/>
        <v>226</v>
      </c>
      <c r="J65" s="644">
        <f t="shared" si="11"/>
        <v>53</v>
      </c>
      <c r="K65" s="644">
        <f t="shared" si="11"/>
        <v>9</v>
      </c>
      <c r="L65" s="644">
        <f t="shared" si="11"/>
        <v>164</v>
      </c>
      <c r="M65" s="644">
        <f t="shared" si="11"/>
        <v>419</v>
      </c>
      <c r="N65" s="711">
        <f>SUM(N58:N64)</f>
        <v>2</v>
      </c>
      <c r="O65" s="644">
        <f t="shared" ref="O65" si="12">SUM(O58:O64)</f>
        <v>3</v>
      </c>
      <c r="P65" s="1606">
        <f>SUM(P58:P64)</f>
        <v>8</v>
      </c>
      <c r="Q65" s="485">
        <f>SUM(Q58:Q64)</f>
        <v>6</v>
      </c>
      <c r="R65" s="2079"/>
      <c r="S65" s="2080"/>
      <c r="T65" s="2080"/>
      <c r="U65" s="2080"/>
      <c r="V65" s="2080"/>
      <c r="W65" s="2080"/>
      <c r="X65" s="2080"/>
      <c r="Y65" s="2080"/>
      <c r="Z65" s="2080"/>
      <c r="AA65" s="2080"/>
      <c r="AB65" s="2080"/>
      <c r="AC65" s="2080"/>
      <c r="AD65" s="2080"/>
      <c r="AE65" s="2080"/>
      <c r="AF65" s="2080"/>
      <c r="AG65" s="2080"/>
      <c r="AH65" s="2080"/>
      <c r="AI65" s="2080"/>
      <c r="AJ65" s="2080"/>
      <c r="AK65" s="2080"/>
      <c r="AL65" s="2080"/>
      <c r="AM65" s="2080"/>
      <c r="AN65" s="2080"/>
      <c r="AO65" s="2080"/>
      <c r="AP65" s="2080"/>
      <c r="AQ65" s="2080"/>
      <c r="AR65" s="2080"/>
      <c r="AS65" s="2080"/>
      <c r="AT65" s="2080"/>
      <c r="AU65" s="2080"/>
      <c r="AV65" s="2080"/>
      <c r="AW65" s="2080"/>
      <c r="AX65" s="2081"/>
      <c r="AY65" s="1582"/>
      <c r="AZ65" s="1583"/>
      <c r="BA65" s="1583"/>
      <c r="BB65" s="1583"/>
      <c r="BC65" s="1583"/>
      <c r="BD65" s="1584"/>
    </row>
    <row r="66" spans="1:56" ht="21" customHeight="1" thickBot="1" x14ac:dyDescent="0.25">
      <c r="A66" s="1914" t="s">
        <v>389</v>
      </c>
      <c r="B66" s="1915"/>
      <c r="C66" s="1915"/>
      <c r="D66" s="1915"/>
      <c r="E66" s="1915"/>
      <c r="F66" s="1915"/>
      <c r="G66" s="1915"/>
      <c r="H66" s="1915"/>
      <c r="I66" s="1915"/>
      <c r="J66" s="1915"/>
      <c r="K66" s="1915"/>
      <c r="L66" s="1915"/>
      <c r="M66" s="1915"/>
      <c r="N66" s="1915"/>
      <c r="O66" s="1915"/>
      <c r="P66" s="1915"/>
      <c r="Q66" s="1915"/>
      <c r="R66" s="1915"/>
      <c r="S66" s="1915"/>
      <c r="T66" s="1915"/>
      <c r="U66" s="1915"/>
      <c r="V66" s="1915"/>
      <c r="W66" s="1915"/>
      <c r="X66" s="1915"/>
      <c r="Y66" s="1915"/>
      <c r="Z66" s="1915"/>
      <c r="AA66" s="1915"/>
      <c r="AB66" s="1915"/>
      <c r="AC66" s="1915"/>
      <c r="AD66" s="1915"/>
      <c r="AE66" s="1915"/>
      <c r="AF66" s="1915"/>
      <c r="AG66" s="1915"/>
      <c r="AH66" s="1915"/>
      <c r="AI66" s="1915"/>
      <c r="AJ66" s="1915"/>
      <c r="AK66" s="1915"/>
      <c r="AL66" s="1915"/>
      <c r="AM66" s="1915"/>
      <c r="AN66" s="1915"/>
      <c r="AO66" s="1915"/>
      <c r="AP66" s="1915"/>
      <c r="AQ66" s="1915"/>
      <c r="AR66" s="1915"/>
      <c r="AS66" s="1915"/>
      <c r="AT66" s="1915"/>
      <c r="AU66" s="1915"/>
      <c r="AV66" s="1915"/>
      <c r="AW66" s="1915"/>
      <c r="AX66" s="1916"/>
      <c r="BA66" s="1375" t="s">
        <v>78</v>
      </c>
      <c r="BB66" s="1581" t="e">
        <f>#REF!</f>
        <v>#REF!</v>
      </c>
    </row>
    <row r="67" spans="1:56" ht="30.75" customHeight="1" thickBot="1" x14ac:dyDescent="0.25">
      <c r="A67" s="1635" t="s">
        <v>390</v>
      </c>
      <c r="B67" s="1636" t="s">
        <v>449</v>
      </c>
      <c r="C67" s="1637" t="s">
        <v>450</v>
      </c>
      <c r="D67" s="1638"/>
      <c r="E67" s="1638"/>
      <c r="F67" s="1639"/>
      <c r="G67" s="1640">
        <v>15</v>
      </c>
      <c r="H67" s="1641">
        <f>G67*30</f>
        <v>450</v>
      </c>
      <c r="I67" s="1642">
        <f>J67+K67+L67</f>
        <v>150</v>
      </c>
      <c r="J67" s="1642">
        <v>75</v>
      </c>
      <c r="K67" s="1642">
        <v>45</v>
      </c>
      <c r="L67" s="1642">
        <v>30</v>
      </c>
      <c r="M67" s="1643">
        <f>H67-I67</f>
        <v>300</v>
      </c>
      <c r="N67" s="1644"/>
      <c r="O67" s="1645"/>
      <c r="P67" s="1646"/>
      <c r="Q67" s="1647">
        <v>10</v>
      </c>
      <c r="R67" s="2159"/>
      <c r="S67" s="2160"/>
      <c r="T67" s="2160"/>
      <c r="U67" s="2160"/>
      <c r="V67" s="2160"/>
      <c r="W67" s="2160"/>
      <c r="X67" s="2160"/>
      <c r="Y67" s="2160"/>
      <c r="Z67" s="2160"/>
      <c r="AA67" s="2160"/>
      <c r="AB67" s="2160"/>
      <c r="AC67" s="2160"/>
      <c r="AD67" s="2160"/>
      <c r="AE67" s="2160"/>
      <c r="AF67" s="2160"/>
      <c r="AG67" s="2160"/>
      <c r="AH67" s="2160"/>
      <c r="AI67" s="2160"/>
      <c r="AJ67" s="2160"/>
      <c r="AK67" s="2160"/>
      <c r="AL67" s="2160"/>
      <c r="AM67" s="2160"/>
      <c r="AN67" s="2160"/>
      <c r="AO67" s="2160"/>
      <c r="AP67" s="2160"/>
      <c r="AQ67" s="2160"/>
      <c r="AR67" s="2160"/>
      <c r="AS67" s="2160"/>
      <c r="AT67" s="2160"/>
      <c r="AU67" s="2160"/>
      <c r="AV67" s="2160"/>
      <c r="AW67" s="2160"/>
      <c r="AX67" s="2161"/>
      <c r="AY67" s="1586"/>
      <c r="BA67" s="1375"/>
      <c r="BB67" s="1581"/>
    </row>
    <row r="68" spans="1:56" ht="23.25" customHeight="1" thickBot="1" x14ac:dyDescent="0.25">
      <c r="A68" s="1919" t="s">
        <v>426</v>
      </c>
      <c r="B68" s="1920"/>
      <c r="C68" s="1648"/>
      <c r="D68" s="1649"/>
      <c r="E68" s="1649"/>
      <c r="F68" s="1650"/>
      <c r="G68" s="1651">
        <f t="shared" ref="G68:M68" si="13">G67</f>
        <v>15</v>
      </c>
      <c r="H68" s="1652">
        <f t="shared" si="13"/>
        <v>450</v>
      </c>
      <c r="I68" s="642">
        <f t="shared" si="13"/>
        <v>150</v>
      </c>
      <c r="J68" s="642">
        <f t="shared" si="13"/>
        <v>75</v>
      </c>
      <c r="K68" s="642">
        <f t="shared" si="13"/>
        <v>45</v>
      </c>
      <c r="L68" s="642">
        <f t="shared" si="13"/>
        <v>30</v>
      </c>
      <c r="M68" s="643">
        <f t="shared" si="13"/>
        <v>300</v>
      </c>
      <c r="N68" s="1653"/>
      <c r="O68" s="1649"/>
      <c r="P68" s="1654"/>
      <c r="Q68" s="641">
        <f>SUM(Q67)</f>
        <v>10</v>
      </c>
      <c r="R68" s="2065"/>
      <c r="S68" s="1915"/>
      <c r="T68" s="1915"/>
      <c r="U68" s="1915"/>
      <c r="V68" s="1915"/>
      <c r="W68" s="1915"/>
      <c r="X68" s="1915"/>
      <c r="Y68" s="1915"/>
      <c r="Z68" s="1915"/>
      <c r="AA68" s="1915"/>
      <c r="AB68" s="1915"/>
      <c r="AC68" s="1915"/>
      <c r="AD68" s="1915"/>
      <c r="AE68" s="1915"/>
      <c r="AF68" s="1915"/>
      <c r="AG68" s="1915"/>
      <c r="AH68" s="1915"/>
      <c r="AI68" s="1915"/>
      <c r="AJ68" s="1915"/>
      <c r="AK68" s="1915"/>
      <c r="AL68" s="1915"/>
      <c r="AM68" s="1915"/>
      <c r="AN68" s="1915"/>
      <c r="AO68" s="1915"/>
      <c r="AP68" s="1915"/>
      <c r="AQ68" s="1915"/>
      <c r="AR68" s="1915"/>
      <c r="AS68" s="1915"/>
      <c r="AT68" s="1915"/>
      <c r="AU68" s="1915"/>
      <c r="AV68" s="1915"/>
      <c r="AW68" s="1915"/>
      <c r="AX68" s="1916"/>
      <c r="BA68" s="1375"/>
      <c r="BB68" s="1581"/>
    </row>
    <row r="69" spans="1:56" ht="30.75" customHeight="1" x14ac:dyDescent="0.2">
      <c r="A69" s="155" t="s">
        <v>446</v>
      </c>
      <c r="B69" s="1655" t="s">
        <v>451</v>
      </c>
      <c r="C69" s="1656">
        <v>3</v>
      </c>
      <c r="D69" s="1657"/>
      <c r="E69" s="1658"/>
      <c r="F69" s="1659"/>
      <c r="G69" s="1660" t="s">
        <v>443</v>
      </c>
      <c r="H69" s="1661">
        <f>G69*30</f>
        <v>225</v>
      </c>
      <c r="I69" s="1662">
        <f>J69+K69+L69</f>
        <v>75</v>
      </c>
      <c r="J69" s="1658" t="s">
        <v>444</v>
      </c>
      <c r="K69" s="1658" t="s">
        <v>445</v>
      </c>
      <c r="L69" s="1658"/>
      <c r="M69" s="1663">
        <f>H69-I69</f>
        <v>150</v>
      </c>
      <c r="N69" s="1664"/>
      <c r="O69" s="1658"/>
      <c r="P69" s="1665"/>
      <c r="Q69" s="1666">
        <v>5</v>
      </c>
      <c r="R69" s="2165"/>
      <c r="S69" s="2166"/>
      <c r="T69" s="2166"/>
      <c r="U69" s="2166"/>
      <c r="V69" s="2166"/>
      <c r="W69" s="2166"/>
      <c r="X69" s="2166"/>
      <c r="Y69" s="2166"/>
      <c r="Z69" s="2166"/>
      <c r="AA69" s="2166"/>
      <c r="AB69" s="2166"/>
      <c r="AC69" s="2166"/>
      <c r="AD69" s="2166"/>
      <c r="AE69" s="2166"/>
      <c r="AF69" s="2166"/>
      <c r="AG69" s="2166"/>
      <c r="AH69" s="2166"/>
      <c r="AI69" s="2166"/>
      <c r="AJ69" s="2166"/>
      <c r="AK69" s="2166"/>
      <c r="AL69" s="2166"/>
      <c r="AM69" s="2166"/>
      <c r="AN69" s="2166"/>
      <c r="AO69" s="2166"/>
      <c r="AP69" s="2166"/>
      <c r="AQ69" s="2166"/>
      <c r="AR69" s="2166"/>
      <c r="AS69" s="2166"/>
      <c r="AT69" s="2166"/>
      <c r="AU69" s="2166"/>
      <c r="AV69" s="2166"/>
      <c r="AW69" s="2166"/>
      <c r="AX69" s="2167"/>
      <c r="BA69" s="1375"/>
      <c r="BB69" s="1581"/>
    </row>
    <row r="70" spans="1:56" ht="30.75" customHeight="1" x14ac:dyDescent="0.2">
      <c r="A70" s="128" t="s">
        <v>447</v>
      </c>
      <c r="B70" s="1667" t="s">
        <v>413</v>
      </c>
      <c r="C70" s="1668">
        <v>3</v>
      </c>
      <c r="D70" s="1669"/>
      <c r="E70" s="1669"/>
      <c r="F70" s="1670"/>
      <c r="G70" s="1671">
        <v>7.5</v>
      </c>
      <c r="H70" s="1633">
        <f>G70*30</f>
        <v>225</v>
      </c>
      <c r="I70" s="541">
        <f>J70+K70+L70</f>
        <v>75</v>
      </c>
      <c r="J70" s="1672">
        <v>30</v>
      </c>
      <c r="K70" s="1672">
        <v>45</v>
      </c>
      <c r="L70" s="1672"/>
      <c r="M70" s="1634">
        <f>H70-I70</f>
        <v>150</v>
      </c>
      <c r="N70" s="1673"/>
      <c r="O70" s="1669"/>
      <c r="P70" s="1674"/>
      <c r="Q70" s="1621">
        <v>5</v>
      </c>
      <c r="R70" s="2076"/>
      <c r="S70" s="2077"/>
      <c r="T70" s="2077"/>
      <c r="U70" s="2077"/>
      <c r="V70" s="2077"/>
      <c r="W70" s="2077"/>
      <c r="X70" s="2077"/>
      <c r="Y70" s="2077"/>
      <c r="Z70" s="2077"/>
      <c r="AA70" s="2077"/>
      <c r="AB70" s="2077"/>
      <c r="AC70" s="2077"/>
      <c r="AD70" s="2077"/>
      <c r="AE70" s="2077"/>
      <c r="AF70" s="2077"/>
      <c r="AG70" s="2077"/>
      <c r="AH70" s="2077"/>
      <c r="AI70" s="2077"/>
      <c r="AJ70" s="2077"/>
      <c r="AK70" s="2077"/>
      <c r="AL70" s="2077"/>
      <c r="AM70" s="2077"/>
      <c r="AN70" s="2077"/>
      <c r="AO70" s="2077"/>
      <c r="AP70" s="2077"/>
      <c r="AQ70" s="2077"/>
      <c r="AR70" s="2077"/>
      <c r="AS70" s="2077"/>
      <c r="AT70" s="2077"/>
      <c r="AU70" s="2077"/>
      <c r="AV70" s="2077"/>
      <c r="AW70" s="2077"/>
      <c r="AX70" s="2078"/>
      <c r="BA70" s="1375"/>
      <c r="BB70" s="1581"/>
    </row>
    <row r="71" spans="1:56" ht="32.25" thickBot="1" x14ac:dyDescent="0.25">
      <c r="A71" s="1675" t="s">
        <v>448</v>
      </c>
      <c r="B71" s="1676" t="s">
        <v>415</v>
      </c>
      <c r="C71" s="1668">
        <v>3</v>
      </c>
      <c r="D71" s="1669"/>
      <c r="E71" s="1669"/>
      <c r="F71" s="1670"/>
      <c r="G71" s="1677">
        <v>7.5</v>
      </c>
      <c r="H71" s="1633">
        <f>G71*30</f>
        <v>225</v>
      </c>
      <c r="I71" s="1678">
        <f>J71+K71+L71</f>
        <v>75</v>
      </c>
      <c r="J71" s="420">
        <v>45</v>
      </c>
      <c r="K71" s="420"/>
      <c r="L71" s="420">
        <v>30</v>
      </c>
      <c r="M71" s="1634">
        <f>H71-I71</f>
        <v>150</v>
      </c>
      <c r="N71" s="1673"/>
      <c r="O71" s="1669"/>
      <c r="P71" s="1674"/>
      <c r="Q71" s="1621">
        <v>5</v>
      </c>
      <c r="R71" s="2076"/>
      <c r="S71" s="2077"/>
      <c r="T71" s="2077"/>
      <c r="U71" s="2077"/>
      <c r="V71" s="2077"/>
      <c r="W71" s="2077"/>
      <c r="X71" s="2077"/>
      <c r="Y71" s="2077"/>
      <c r="Z71" s="2077"/>
      <c r="AA71" s="2077"/>
      <c r="AB71" s="2077"/>
      <c r="AC71" s="2077"/>
      <c r="AD71" s="2077"/>
      <c r="AE71" s="2077"/>
      <c r="AF71" s="2077"/>
      <c r="AG71" s="2077"/>
      <c r="AH71" s="2077"/>
      <c r="AI71" s="2077"/>
      <c r="AJ71" s="2077"/>
      <c r="AK71" s="2077"/>
      <c r="AL71" s="2077"/>
      <c r="AM71" s="2077"/>
      <c r="AN71" s="2077"/>
      <c r="AO71" s="2077"/>
      <c r="AP71" s="2077"/>
      <c r="AQ71" s="2077"/>
      <c r="AR71" s="2077"/>
      <c r="AS71" s="2077"/>
      <c r="AT71" s="2077"/>
      <c r="AU71" s="2077"/>
      <c r="AV71" s="2077"/>
      <c r="AW71" s="2077"/>
      <c r="AX71" s="2078"/>
      <c r="BA71" s="1375"/>
      <c r="BB71" s="1581"/>
    </row>
    <row r="72" spans="1:56" ht="23.25" customHeight="1" thickBot="1" x14ac:dyDescent="0.25">
      <c r="A72" s="2084" t="s">
        <v>125</v>
      </c>
      <c r="B72" s="2085"/>
      <c r="C72" s="478"/>
      <c r="D72" s="522"/>
      <c r="E72" s="522"/>
      <c r="F72" s="725"/>
      <c r="G72" s="595">
        <f>G65+G68</f>
        <v>36.5</v>
      </c>
      <c r="H72" s="1606">
        <f>H65+H68</f>
        <v>1095</v>
      </c>
      <c r="I72" s="644">
        <f>I65+I68</f>
        <v>376</v>
      </c>
      <c r="J72" s="644">
        <f t="shared" ref="J72:M72" si="14">J65+J68</f>
        <v>128</v>
      </c>
      <c r="K72" s="644">
        <f t="shared" si="14"/>
        <v>54</v>
      </c>
      <c r="L72" s="644">
        <f t="shared" si="14"/>
        <v>194</v>
      </c>
      <c r="M72" s="644">
        <f t="shared" si="14"/>
        <v>719</v>
      </c>
      <c r="N72" s="711">
        <f>N65+N68</f>
        <v>2</v>
      </c>
      <c r="O72" s="644">
        <f>O65+O68</f>
        <v>3</v>
      </c>
      <c r="P72" s="712">
        <f>P65+P68</f>
        <v>8</v>
      </c>
      <c r="Q72" s="711">
        <f>Q65+Q68</f>
        <v>16</v>
      </c>
      <c r="R72" s="2079"/>
      <c r="S72" s="2080"/>
      <c r="T72" s="2080"/>
      <c r="U72" s="2080"/>
      <c r="V72" s="2080"/>
      <c r="W72" s="2080"/>
      <c r="X72" s="2080"/>
      <c r="Y72" s="2080"/>
      <c r="Z72" s="2080"/>
      <c r="AA72" s="2080"/>
      <c r="AB72" s="2080"/>
      <c r="AC72" s="2080"/>
      <c r="AD72" s="2080"/>
      <c r="AE72" s="2080"/>
      <c r="AF72" s="2080"/>
      <c r="AG72" s="2080"/>
      <c r="AH72" s="2080"/>
      <c r="AI72" s="2080"/>
      <c r="AJ72" s="2080"/>
      <c r="AK72" s="2080"/>
      <c r="AL72" s="2080"/>
      <c r="AM72" s="2080"/>
      <c r="AN72" s="2080"/>
      <c r="AO72" s="2080"/>
      <c r="AP72" s="2080"/>
      <c r="AQ72" s="2080"/>
      <c r="AR72" s="2080"/>
      <c r="AS72" s="2080"/>
      <c r="AT72" s="2080"/>
      <c r="AU72" s="2080"/>
      <c r="AV72" s="2080"/>
      <c r="AW72" s="2080"/>
      <c r="AX72" s="2081"/>
      <c r="BA72" s="1375"/>
      <c r="BB72" s="1581"/>
    </row>
    <row r="73" spans="1:56" ht="23.25" customHeight="1" thickBot="1" x14ac:dyDescent="0.25">
      <c r="A73" s="1930" t="s">
        <v>399</v>
      </c>
      <c r="B73" s="1931"/>
      <c r="C73" s="1931"/>
      <c r="D73" s="1931"/>
      <c r="E73" s="1931"/>
      <c r="F73" s="1931"/>
      <c r="G73" s="1931"/>
      <c r="H73" s="1931"/>
      <c r="I73" s="1931"/>
      <c r="J73" s="1931"/>
      <c r="K73" s="1931"/>
      <c r="L73" s="1931"/>
      <c r="M73" s="1931"/>
      <c r="N73" s="1931"/>
      <c r="O73" s="1931"/>
      <c r="P73" s="1931"/>
      <c r="Q73" s="1931"/>
      <c r="R73" s="1931"/>
      <c r="S73" s="1931"/>
      <c r="T73" s="1931"/>
      <c r="U73" s="1931"/>
      <c r="V73" s="1931"/>
      <c r="W73" s="1931"/>
      <c r="X73" s="1931"/>
      <c r="Y73" s="1931"/>
      <c r="Z73" s="1931"/>
      <c r="AA73" s="1931"/>
      <c r="AB73" s="1931"/>
      <c r="AC73" s="1931"/>
      <c r="AD73" s="1931"/>
      <c r="AE73" s="1931"/>
      <c r="AF73" s="1931"/>
      <c r="AG73" s="1931"/>
      <c r="AH73" s="1931"/>
      <c r="AI73" s="1931"/>
      <c r="AJ73" s="1931"/>
      <c r="AK73" s="1931"/>
      <c r="AL73" s="1931"/>
      <c r="AM73" s="1931"/>
      <c r="AN73" s="1931"/>
      <c r="AO73" s="1931"/>
      <c r="AP73" s="1931"/>
      <c r="AQ73" s="1931"/>
      <c r="AR73" s="1931"/>
      <c r="AS73" s="1931"/>
      <c r="AT73" s="1931"/>
      <c r="AU73" s="1931"/>
      <c r="AV73" s="1931"/>
      <c r="AW73" s="1931"/>
      <c r="AX73" s="1932"/>
    </row>
    <row r="74" spans="1:56" ht="23.25" customHeight="1" x14ac:dyDescent="0.2">
      <c r="A74" s="1679" t="s">
        <v>68</v>
      </c>
      <c r="B74" s="1680" t="s">
        <v>116</v>
      </c>
      <c r="C74" s="1506"/>
      <c r="D74" s="3">
        <v>1</v>
      </c>
      <c r="E74" s="1507"/>
      <c r="F74" s="1508"/>
      <c r="G74" s="732">
        <v>3</v>
      </c>
      <c r="H74" s="1681">
        <f>G74*30</f>
        <v>90</v>
      </c>
      <c r="I74" s="1507"/>
      <c r="J74" s="1507"/>
      <c r="K74" s="1507"/>
      <c r="L74" s="1507"/>
      <c r="M74" s="1508"/>
      <c r="N74" s="1506"/>
      <c r="O74" s="1507"/>
      <c r="P74" s="1508"/>
      <c r="Q74" s="1506"/>
      <c r="R74" s="2086"/>
      <c r="S74" s="2087"/>
      <c r="T74" s="2087"/>
      <c r="U74" s="2087"/>
      <c r="V74" s="2087"/>
      <c r="W74" s="2087"/>
      <c r="X74" s="2087"/>
      <c r="Y74" s="2087"/>
      <c r="Z74" s="2087"/>
      <c r="AA74" s="2087"/>
      <c r="AB74" s="2087"/>
      <c r="AC74" s="2087"/>
      <c r="AD74" s="2087"/>
      <c r="AE74" s="2087"/>
      <c r="AF74" s="2087"/>
      <c r="AG74" s="2087"/>
      <c r="AH74" s="2087"/>
      <c r="AI74" s="2087"/>
      <c r="AJ74" s="2087"/>
      <c r="AK74" s="2087"/>
      <c r="AL74" s="2087"/>
      <c r="AM74" s="2087"/>
      <c r="AN74" s="2087"/>
      <c r="AO74" s="2087"/>
      <c r="AP74" s="2087"/>
      <c r="AQ74" s="2087"/>
      <c r="AR74" s="2087"/>
      <c r="AS74" s="2087"/>
      <c r="AT74" s="2087"/>
      <c r="AU74" s="2087"/>
      <c r="AV74" s="2087"/>
      <c r="AW74" s="2087"/>
      <c r="AX74" s="2088"/>
    </row>
    <row r="75" spans="1:56" ht="21" customHeight="1" x14ac:dyDescent="0.2">
      <c r="A75" s="680" t="s">
        <v>400</v>
      </c>
      <c r="B75" s="1682" t="s">
        <v>66</v>
      </c>
      <c r="C75" s="1683"/>
      <c r="D75" s="419">
        <v>4</v>
      </c>
      <c r="E75" s="419"/>
      <c r="F75" s="1684"/>
      <c r="G75" s="1685">
        <v>7.5</v>
      </c>
      <c r="H75" s="1686">
        <f>G75*30</f>
        <v>225</v>
      </c>
      <c r="I75" s="419"/>
      <c r="J75" s="419"/>
      <c r="K75" s="419"/>
      <c r="L75" s="1687"/>
      <c r="M75" s="1687"/>
      <c r="N75" s="1683"/>
      <c r="O75" s="419"/>
      <c r="P75" s="1684"/>
      <c r="Q75" s="1528"/>
      <c r="R75" s="1810"/>
      <c r="S75" s="2082"/>
      <c r="T75" s="2082"/>
      <c r="U75" s="2082"/>
      <c r="V75" s="2082"/>
      <c r="W75" s="2082"/>
      <c r="X75" s="2082"/>
      <c r="Y75" s="2082"/>
      <c r="Z75" s="2082"/>
      <c r="AA75" s="2082"/>
      <c r="AB75" s="2082"/>
      <c r="AC75" s="2082"/>
      <c r="AD75" s="2082"/>
      <c r="AE75" s="2082"/>
      <c r="AF75" s="2082"/>
      <c r="AG75" s="2082"/>
      <c r="AH75" s="2082"/>
      <c r="AI75" s="2082"/>
      <c r="AJ75" s="2082"/>
      <c r="AK75" s="2082"/>
      <c r="AL75" s="2082"/>
      <c r="AM75" s="2082"/>
      <c r="AN75" s="2082"/>
      <c r="AO75" s="2082"/>
      <c r="AP75" s="2082"/>
      <c r="AQ75" s="2082"/>
      <c r="AR75" s="2082"/>
      <c r="AS75" s="2082"/>
      <c r="AT75" s="2082"/>
      <c r="AU75" s="2082"/>
      <c r="AV75" s="2082"/>
      <c r="AW75" s="2082"/>
      <c r="AX75" s="2083"/>
    </row>
    <row r="76" spans="1:56" ht="24" customHeight="1" thickBot="1" x14ac:dyDescent="0.25">
      <c r="A76" s="661" t="s">
        <v>452</v>
      </c>
      <c r="B76" s="738" t="s">
        <v>67</v>
      </c>
      <c r="C76" s="8"/>
      <c r="D76" s="9"/>
      <c r="E76" s="9"/>
      <c r="F76" s="32"/>
      <c r="G76" s="1688">
        <v>24</v>
      </c>
      <c r="H76" s="1689">
        <f>G76*30</f>
        <v>720</v>
      </c>
      <c r="I76" s="9"/>
      <c r="J76" s="9"/>
      <c r="K76" s="9"/>
      <c r="L76" s="1597"/>
      <c r="M76" s="1597"/>
      <c r="N76" s="8"/>
      <c r="O76" s="9"/>
      <c r="P76" s="32"/>
      <c r="Q76" s="8"/>
      <c r="R76" s="1843"/>
      <c r="S76" s="2066"/>
      <c r="T76" s="2066"/>
      <c r="U76" s="2066"/>
      <c r="V76" s="2066"/>
      <c r="W76" s="2066"/>
      <c r="X76" s="2066"/>
      <c r="Y76" s="2066"/>
      <c r="Z76" s="2066"/>
      <c r="AA76" s="2066"/>
      <c r="AB76" s="2066"/>
      <c r="AC76" s="2066"/>
      <c r="AD76" s="2066"/>
      <c r="AE76" s="2066"/>
      <c r="AF76" s="2066"/>
      <c r="AG76" s="2066"/>
      <c r="AH76" s="2066"/>
      <c r="AI76" s="2066"/>
      <c r="AJ76" s="2066"/>
      <c r="AK76" s="2066"/>
      <c r="AL76" s="2066"/>
      <c r="AM76" s="2066"/>
      <c r="AN76" s="2066"/>
      <c r="AO76" s="2066"/>
      <c r="AP76" s="2066"/>
      <c r="AQ76" s="2066"/>
      <c r="AR76" s="2066"/>
      <c r="AS76" s="2066"/>
      <c r="AT76" s="2066"/>
      <c r="AU76" s="2066"/>
      <c r="AV76" s="2066"/>
      <c r="AW76" s="2066"/>
      <c r="AX76" s="2067"/>
    </row>
    <row r="77" spans="1:56" ht="24" customHeight="1" thickBot="1" x14ac:dyDescent="0.25">
      <c r="A77" s="1904" t="s">
        <v>126</v>
      </c>
      <c r="B77" s="1905"/>
      <c r="C77" s="13"/>
      <c r="D77" s="14"/>
      <c r="E77" s="14"/>
      <c r="F77" s="592"/>
      <c r="G77" s="740">
        <f>G74+G75+G76</f>
        <v>34.5</v>
      </c>
      <c r="H77" s="741">
        <f>H74+H75+H76</f>
        <v>1035</v>
      </c>
      <c r="I77" s="14"/>
      <c r="J77" s="14"/>
      <c r="K77" s="14"/>
      <c r="L77" s="1598"/>
      <c r="M77" s="1598"/>
      <c r="N77" s="13"/>
      <c r="O77" s="14"/>
      <c r="P77" s="592"/>
      <c r="Q77" s="13"/>
      <c r="R77" s="2068"/>
      <c r="S77" s="2069"/>
      <c r="T77" s="2069"/>
      <c r="U77" s="2069"/>
      <c r="V77" s="2069"/>
      <c r="W77" s="2069"/>
      <c r="X77" s="2069"/>
      <c r="Y77" s="2069"/>
      <c r="Z77" s="2069"/>
      <c r="AA77" s="2069"/>
      <c r="AB77" s="2069"/>
      <c r="AC77" s="2069"/>
      <c r="AD77" s="2069"/>
      <c r="AE77" s="2069"/>
      <c r="AF77" s="2069"/>
      <c r="AG77" s="2069"/>
      <c r="AH77" s="2069"/>
      <c r="AI77" s="2069"/>
      <c r="AJ77" s="2069"/>
      <c r="AK77" s="2069"/>
      <c r="AL77" s="2069"/>
      <c r="AM77" s="2069"/>
      <c r="AN77" s="2069"/>
      <c r="AO77" s="2069"/>
      <c r="AP77" s="2069"/>
      <c r="AQ77" s="2069"/>
      <c r="AR77" s="2069"/>
      <c r="AS77" s="2069"/>
      <c r="AT77" s="2069"/>
      <c r="AU77" s="2069"/>
      <c r="AV77" s="2069"/>
      <c r="AW77" s="2069"/>
      <c r="AX77" s="2070"/>
      <c r="AY77" s="1476"/>
      <c r="AZ77" s="1476"/>
      <c r="BA77" s="1476"/>
      <c r="BB77" s="1476"/>
      <c r="BC77" s="1476"/>
    </row>
    <row r="78" spans="1:56" ht="21" customHeight="1" thickBot="1" x14ac:dyDescent="0.25">
      <c r="A78" s="1944" t="s">
        <v>402</v>
      </c>
      <c r="B78" s="2074"/>
      <c r="C78" s="2074"/>
      <c r="D78" s="2074"/>
      <c r="E78" s="2074"/>
      <c r="F78" s="2074"/>
      <c r="G78" s="2074"/>
      <c r="H78" s="2074"/>
      <c r="I78" s="2074"/>
      <c r="J78" s="2074"/>
      <c r="K78" s="2074"/>
      <c r="L78" s="2074"/>
      <c r="M78" s="2074"/>
      <c r="N78" s="2074"/>
      <c r="O78" s="2074"/>
      <c r="P78" s="2074"/>
      <c r="Q78" s="2074"/>
      <c r="R78" s="2074"/>
      <c r="S78" s="2074"/>
      <c r="T78" s="2074"/>
      <c r="U78" s="2074"/>
      <c r="V78" s="2074"/>
      <c r="W78" s="2074"/>
      <c r="X78" s="2074"/>
      <c r="Y78" s="2074"/>
      <c r="Z78" s="2074"/>
      <c r="AA78" s="2074"/>
      <c r="AB78" s="2074"/>
      <c r="AC78" s="2074"/>
      <c r="AD78" s="2074"/>
      <c r="AE78" s="2074"/>
      <c r="AF78" s="2074"/>
      <c r="AG78" s="2074"/>
      <c r="AH78" s="2074"/>
      <c r="AI78" s="2074"/>
      <c r="AJ78" s="2074"/>
      <c r="AK78" s="2074"/>
      <c r="AL78" s="2074"/>
      <c r="AM78" s="2074"/>
      <c r="AN78" s="2074"/>
      <c r="AO78" s="2074"/>
      <c r="AP78" s="2074"/>
      <c r="AQ78" s="2074"/>
      <c r="AR78" s="2074"/>
      <c r="AS78" s="2074"/>
      <c r="AT78" s="2074"/>
      <c r="AU78" s="2074"/>
      <c r="AV78" s="2074"/>
      <c r="AW78" s="2074"/>
      <c r="AX78" s="2075"/>
      <c r="AY78" s="1476"/>
      <c r="AZ78" s="1476"/>
      <c r="BA78" s="1476"/>
      <c r="BB78" s="1476"/>
      <c r="BC78" s="1476"/>
    </row>
    <row r="79" spans="1:56" ht="20.25" customHeight="1" thickBot="1" x14ac:dyDescent="0.25">
      <c r="A79" s="1690" t="s">
        <v>401</v>
      </c>
      <c r="B79" s="1691" t="s">
        <v>22</v>
      </c>
      <c r="C79" s="478">
        <v>4</v>
      </c>
      <c r="D79" s="14"/>
      <c r="E79" s="14"/>
      <c r="F79" s="1598"/>
      <c r="G79" s="595">
        <v>1.5</v>
      </c>
      <c r="H79" s="745">
        <f>G79*30</f>
        <v>45</v>
      </c>
      <c r="I79" s="746"/>
      <c r="J79" s="746"/>
      <c r="K79" s="746"/>
      <c r="L79" s="525"/>
      <c r="M79" s="526"/>
      <c r="N79" s="478"/>
      <c r="O79" s="522"/>
      <c r="P79" s="725"/>
      <c r="Q79" s="478"/>
      <c r="R79" s="2071"/>
      <c r="S79" s="2072"/>
      <c r="T79" s="2072"/>
      <c r="U79" s="2072"/>
      <c r="V79" s="2072"/>
      <c r="W79" s="2072"/>
      <c r="X79" s="2072"/>
      <c r="Y79" s="2072"/>
      <c r="Z79" s="2072"/>
      <c r="AA79" s="2072"/>
      <c r="AB79" s="2072"/>
      <c r="AC79" s="2072"/>
      <c r="AD79" s="2072"/>
      <c r="AE79" s="2072"/>
      <c r="AF79" s="2072"/>
      <c r="AG79" s="2072"/>
      <c r="AH79" s="2072"/>
      <c r="AI79" s="2072"/>
      <c r="AJ79" s="2072"/>
      <c r="AK79" s="2072"/>
      <c r="AL79" s="2072"/>
      <c r="AM79" s="2072"/>
      <c r="AN79" s="2072"/>
      <c r="AO79" s="2072"/>
      <c r="AP79" s="2072"/>
      <c r="AQ79" s="2072"/>
      <c r="AR79" s="2072"/>
      <c r="AS79" s="2072"/>
      <c r="AT79" s="2072"/>
      <c r="AU79" s="2072"/>
      <c r="AV79" s="2072"/>
      <c r="AW79" s="2072"/>
      <c r="AX79" s="2073"/>
      <c r="AY79" s="1476"/>
      <c r="AZ79" s="1476"/>
      <c r="BA79" s="1476"/>
      <c r="BB79" s="1476"/>
      <c r="BC79" s="1476"/>
    </row>
    <row r="80" spans="1:56" ht="19.5" customHeight="1" thickBot="1" x14ac:dyDescent="0.25">
      <c r="A80" s="1904" t="s">
        <v>403</v>
      </c>
      <c r="B80" s="1941"/>
      <c r="C80" s="478"/>
      <c r="D80" s="14"/>
      <c r="E80" s="14"/>
      <c r="F80" s="592"/>
      <c r="G80" s="595">
        <f>G79</f>
        <v>1.5</v>
      </c>
      <c r="H80" s="751">
        <f>H79</f>
        <v>45</v>
      </c>
      <c r="I80" s="752"/>
      <c r="J80" s="752"/>
      <c r="K80" s="752"/>
      <c r="L80" s="753"/>
      <c r="M80" s="754"/>
      <c r="N80" s="478"/>
      <c r="O80" s="522"/>
      <c r="P80" s="725"/>
      <c r="Q80" s="478"/>
      <c r="R80" s="2094"/>
      <c r="S80" s="2095"/>
      <c r="T80" s="2095"/>
      <c r="U80" s="2095"/>
      <c r="V80" s="2095"/>
      <c r="W80" s="2095"/>
      <c r="X80" s="2095"/>
      <c r="Y80" s="2095"/>
      <c r="Z80" s="2095"/>
      <c r="AA80" s="2095"/>
      <c r="AB80" s="2095"/>
      <c r="AC80" s="2095"/>
      <c r="AD80" s="2095"/>
      <c r="AE80" s="2095"/>
      <c r="AF80" s="2095"/>
      <c r="AG80" s="2095"/>
      <c r="AH80" s="2095"/>
      <c r="AI80" s="2095"/>
      <c r="AJ80" s="2095"/>
      <c r="AK80" s="2095"/>
      <c r="AL80" s="2095"/>
      <c r="AM80" s="2095"/>
      <c r="AN80" s="2095"/>
      <c r="AO80" s="2095"/>
      <c r="AP80" s="2095"/>
      <c r="AQ80" s="2095"/>
      <c r="AR80" s="2095"/>
      <c r="AS80" s="2095"/>
      <c r="AT80" s="2095"/>
      <c r="AU80" s="2095"/>
      <c r="AV80" s="2095"/>
      <c r="AW80" s="2095"/>
      <c r="AX80" s="2096"/>
      <c r="AY80" s="1476"/>
      <c r="AZ80" s="1476"/>
      <c r="BA80" s="1476"/>
      <c r="BB80" s="1476"/>
      <c r="BC80" s="1476"/>
    </row>
    <row r="81" spans="1:56" s="763" customFormat="1" ht="18" customHeight="1" thickBot="1" x14ac:dyDescent="0.25">
      <c r="A81" s="1591"/>
      <c r="B81" s="1591"/>
      <c r="C81" s="1692"/>
      <c r="D81" s="1588"/>
      <c r="E81" s="1588"/>
      <c r="F81" s="1588"/>
      <c r="G81" s="1604"/>
      <c r="H81" s="1693"/>
      <c r="I81" s="1694"/>
      <c r="J81" s="1694"/>
      <c r="K81" s="1694"/>
      <c r="L81" s="1695"/>
      <c r="M81" s="1695"/>
      <c r="N81" s="1692"/>
      <c r="O81" s="1692"/>
      <c r="P81" s="1692"/>
      <c r="Q81" s="1692"/>
      <c r="R81" s="1604"/>
      <c r="S81" s="1604"/>
      <c r="T81" s="1604"/>
      <c r="U81" s="1696"/>
      <c r="V81" s="1696"/>
      <c r="W81" s="1696"/>
      <c r="X81" s="1696"/>
      <c r="Y81" s="1696"/>
      <c r="Z81" s="1696"/>
      <c r="AA81" s="1696"/>
      <c r="AB81" s="1696"/>
      <c r="AC81" s="1696"/>
      <c r="AD81" s="1696"/>
      <c r="AE81" s="1696"/>
      <c r="AF81" s="1696"/>
      <c r="AG81" s="1696"/>
      <c r="AH81" s="1696"/>
      <c r="AI81" s="1696"/>
      <c r="AJ81" s="1696"/>
      <c r="AK81" s="1696"/>
      <c r="AL81" s="1696"/>
      <c r="AM81" s="1696"/>
      <c r="AN81" s="1696"/>
      <c r="AO81" s="1696"/>
      <c r="AP81" s="1696"/>
      <c r="AQ81" s="1696"/>
      <c r="AR81" s="1696"/>
      <c r="AS81" s="1696"/>
      <c r="AT81" s="1696"/>
      <c r="AU81" s="1696"/>
      <c r="AV81" s="1696"/>
      <c r="AW81" s="1696"/>
      <c r="AX81" s="1696"/>
      <c r="AY81" s="1490"/>
      <c r="AZ81" s="1490"/>
      <c r="BA81" s="1490"/>
      <c r="BB81" s="1490"/>
      <c r="BC81" s="1490"/>
    </row>
    <row r="82" spans="1:56" ht="24" customHeight="1" thickBot="1" x14ac:dyDescent="0.25">
      <c r="A82" s="1697"/>
      <c r="B82" s="1697"/>
      <c r="C82" s="1697"/>
      <c r="D82" s="1697"/>
      <c r="E82" s="1697"/>
      <c r="F82" s="1697"/>
      <c r="G82" s="1697"/>
      <c r="H82" s="1697"/>
      <c r="I82" s="1697"/>
      <c r="J82" s="1697"/>
      <c r="K82" s="1697"/>
      <c r="L82" s="1697"/>
      <c r="M82" s="1697"/>
      <c r="N82" s="1697"/>
      <c r="O82" s="1697"/>
      <c r="P82" s="1697"/>
      <c r="Q82" s="1697"/>
      <c r="R82" s="1697"/>
      <c r="S82" s="1697"/>
      <c r="T82" s="1697"/>
      <c r="U82" s="1697"/>
      <c r="V82" s="1697"/>
      <c r="W82" s="1697"/>
      <c r="X82" s="1697"/>
      <c r="Y82" s="1697"/>
      <c r="Z82" s="1697"/>
      <c r="AA82" s="1697"/>
      <c r="AB82" s="1697"/>
      <c r="AC82" s="1697"/>
      <c r="AD82" s="1697"/>
      <c r="AE82" s="1697"/>
      <c r="AF82" s="1697"/>
      <c r="AG82" s="1697"/>
      <c r="AH82" s="1697"/>
      <c r="AI82" s="1697"/>
      <c r="AJ82" s="1697"/>
      <c r="AK82" s="1697"/>
      <c r="AL82" s="1697"/>
      <c r="AM82" s="1697"/>
      <c r="AN82" s="1697"/>
      <c r="AO82" s="1697"/>
      <c r="AP82" s="1697"/>
      <c r="AQ82" s="1697"/>
      <c r="AR82" s="1697"/>
      <c r="AS82" s="1697"/>
      <c r="AT82" s="1697"/>
      <c r="AU82" s="1697"/>
      <c r="AV82" s="1697"/>
      <c r="AW82" s="1697"/>
      <c r="AX82" s="1697"/>
    </row>
    <row r="83" spans="1:56" ht="21.75" customHeight="1" thickBot="1" x14ac:dyDescent="0.25">
      <c r="A83" s="1930" t="s">
        <v>405</v>
      </c>
      <c r="B83" s="1931"/>
      <c r="C83" s="1931"/>
      <c r="D83" s="1931"/>
      <c r="E83" s="1931"/>
      <c r="F83" s="1931"/>
      <c r="G83" s="1931"/>
      <c r="H83" s="1931"/>
      <c r="I83" s="1931"/>
      <c r="J83" s="1931"/>
      <c r="K83" s="1931"/>
      <c r="L83" s="1931"/>
      <c r="M83" s="1931"/>
      <c r="N83" s="1931"/>
      <c r="O83" s="1931"/>
      <c r="P83" s="1931"/>
      <c r="Q83" s="1931"/>
      <c r="R83" s="1931"/>
      <c r="S83" s="1931"/>
      <c r="T83" s="1931"/>
      <c r="U83" s="1931"/>
      <c r="V83" s="1931"/>
      <c r="W83" s="1931"/>
      <c r="X83" s="1931"/>
      <c r="Y83" s="1931"/>
      <c r="Z83" s="1931"/>
      <c r="AA83" s="1931"/>
      <c r="AB83" s="1931"/>
      <c r="AC83" s="1931"/>
      <c r="AD83" s="1931"/>
      <c r="AE83" s="1931"/>
      <c r="AF83" s="1931"/>
      <c r="AG83" s="1931"/>
      <c r="AH83" s="1931"/>
      <c r="AI83" s="1931"/>
      <c r="AJ83" s="1931"/>
      <c r="AK83" s="1931"/>
      <c r="AL83" s="1931"/>
      <c r="AM83" s="1931"/>
      <c r="AN83" s="1931"/>
      <c r="AO83" s="1931"/>
      <c r="AP83" s="1931"/>
      <c r="AQ83" s="1931"/>
      <c r="AR83" s="1931"/>
      <c r="AS83" s="1931"/>
      <c r="AT83" s="1931"/>
      <c r="AU83" s="1931"/>
      <c r="AV83" s="1931"/>
      <c r="AW83" s="1931"/>
      <c r="AX83" s="1932"/>
    </row>
    <row r="84" spans="1:56" ht="33.75" customHeight="1" thickBot="1" x14ac:dyDescent="0.25">
      <c r="A84" s="2100" t="s">
        <v>427</v>
      </c>
      <c r="B84" s="2101"/>
      <c r="C84" s="2101"/>
      <c r="D84" s="2101"/>
      <c r="E84" s="2101"/>
      <c r="F84" s="2106"/>
      <c r="G84" s="595">
        <f>G33+G43+G49+G72+G77+G80</f>
        <v>120</v>
      </c>
      <c r="H84" s="711">
        <f t="shared" ref="H84:Q84" si="15">H33+H43+H49+H72+H77+H80</f>
        <v>3600</v>
      </c>
      <c r="I84" s="644">
        <f t="shared" si="15"/>
        <v>859</v>
      </c>
      <c r="J84" s="644">
        <f t="shared" si="15"/>
        <v>333</v>
      </c>
      <c r="K84" s="644">
        <f t="shared" si="15"/>
        <v>139</v>
      </c>
      <c r="L84" s="644">
        <f t="shared" si="15"/>
        <v>387</v>
      </c>
      <c r="M84" s="712">
        <f t="shared" si="15"/>
        <v>1661</v>
      </c>
      <c r="N84" s="711">
        <f t="shared" si="15"/>
        <v>19</v>
      </c>
      <c r="O84" s="644">
        <f t="shared" si="15"/>
        <v>15</v>
      </c>
      <c r="P84" s="712">
        <f t="shared" si="15"/>
        <v>16</v>
      </c>
      <c r="Q84" s="711">
        <f t="shared" si="15"/>
        <v>18</v>
      </c>
      <c r="R84" s="2171"/>
      <c r="S84" s="2171"/>
      <c r="T84" s="2171"/>
      <c r="U84" s="2171"/>
      <c r="V84" s="2171"/>
      <c r="W84" s="2171"/>
      <c r="X84" s="2171"/>
      <c r="Y84" s="2171"/>
      <c r="Z84" s="2171"/>
      <c r="AA84" s="2171"/>
      <c r="AB84" s="2171"/>
      <c r="AC84" s="2171"/>
      <c r="AD84" s="2171"/>
      <c r="AE84" s="2171"/>
      <c r="AF84" s="2171"/>
      <c r="AG84" s="2171"/>
      <c r="AH84" s="2171"/>
      <c r="AI84" s="2171"/>
      <c r="AJ84" s="2171"/>
      <c r="AK84" s="2171"/>
      <c r="AL84" s="2171"/>
      <c r="AM84" s="2171"/>
      <c r="AN84" s="2171"/>
      <c r="AO84" s="2171"/>
      <c r="AP84" s="2171"/>
      <c r="AQ84" s="2171"/>
      <c r="AR84" s="2171"/>
      <c r="AS84" s="2171"/>
      <c r="AT84" s="2171"/>
      <c r="AU84" s="2171"/>
      <c r="AV84" s="2171"/>
      <c r="AW84" s="2171"/>
      <c r="AX84" s="2172"/>
    </row>
    <row r="85" spans="1:56" ht="36" customHeight="1" thickBot="1" x14ac:dyDescent="0.25">
      <c r="A85" s="1911" t="s">
        <v>408</v>
      </c>
      <c r="B85" s="1912"/>
      <c r="C85" s="1912"/>
      <c r="D85" s="1912"/>
      <c r="E85" s="1912"/>
      <c r="F85" s="1913"/>
      <c r="G85" s="595">
        <f>G34+G43+G49+G72+G77+G80</f>
        <v>120</v>
      </c>
      <c r="H85" s="711">
        <f>H34+H43+H49+H72+H77+H80</f>
        <v>3600</v>
      </c>
      <c r="I85" s="644">
        <f t="shared" ref="I85:Q85" si="16">I34+I43+I49+I72+I77+I80</f>
        <v>859</v>
      </c>
      <c r="J85" s="644">
        <f t="shared" si="16"/>
        <v>402</v>
      </c>
      <c r="K85" s="644">
        <f t="shared" si="16"/>
        <v>139</v>
      </c>
      <c r="L85" s="644">
        <f t="shared" si="16"/>
        <v>318</v>
      </c>
      <c r="M85" s="712">
        <f t="shared" si="16"/>
        <v>1661</v>
      </c>
      <c r="N85" s="1698">
        <f t="shared" si="16"/>
        <v>19</v>
      </c>
      <c r="O85" s="644">
        <f t="shared" si="16"/>
        <v>15</v>
      </c>
      <c r="P85" s="1699">
        <f t="shared" si="16"/>
        <v>16</v>
      </c>
      <c r="Q85" s="711">
        <f t="shared" si="16"/>
        <v>18</v>
      </c>
      <c r="R85" s="2173"/>
      <c r="S85" s="2171"/>
      <c r="T85" s="2171"/>
      <c r="U85" s="2171"/>
      <c r="V85" s="2171"/>
      <c r="W85" s="2171"/>
      <c r="X85" s="2171"/>
      <c r="Y85" s="2171"/>
      <c r="Z85" s="2171"/>
      <c r="AA85" s="2171"/>
      <c r="AB85" s="2171"/>
      <c r="AC85" s="2171"/>
      <c r="AD85" s="2171"/>
      <c r="AE85" s="2171"/>
      <c r="AF85" s="2171"/>
      <c r="AG85" s="2171"/>
      <c r="AH85" s="2171"/>
      <c r="AI85" s="2171"/>
      <c r="AJ85" s="2171"/>
      <c r="AK85" s="2171"/>
      <c r="AL85" s="2171"/>
      <c r="AM85" s="2171"/>
      <c r="AN85" s="2171"/>
      <c r="AO85" s="2171"/>
      <c r="AP85" s="2171"/>
      <c r="AQ85" s="2171"/>
      <c r="AR85" s="2171"/>
      <c r="AS85" s="2171"/>
      <c r="AT85" s="2171"/>
      <c r="AU85" s="2171"/>
      <c r="AV85" s="2171"/>
      <c r="AW85" s="2171"/>
      <c r="AX85" s="2172"/>
    </row>
    <row r="86" spans="1:56" ht="21.75" customHeight="1" thickBot="1" x14ac:dyDescent="0.25">
      <c r="A86" s="1904" t="s">
        <v>404</v>
      </c>
      <c r="B86" s="1941"/>
      <c r="C86" s="1941"/>
      <c r="D86" s="1941"/>
      <c r="E86" s="1941"/>
      <c r="F86" s="1941"/>
      <c r="G86" s="1941"/>
      <c r="H86" s="1941"/>
      <c r="I86" s="1941"/>
      <c r="J86" s="1941"/>
      <c r="K86" s="1941"/>
      <c r="L86" s="1941"/>
      <c r="M86" s="1905"/>
      <c r="N86" s="711">
        <f>N84</f>
        <v>19</v>
      </c>
      <c r="O86" s="644">
        <f>O84</f>
        <v>15</v>
      </c>
      <c r="P86" s="712">
        <f>P84</f>
        <v>16</v>
      </c>
      <c r="Q86" s="711">
        <f>Q84</f>
        <v>18</v>
      </c>
      <c r="R86" s="2174"/>
      <c r="S86" s="2175"/>
      <c r="T86" s="2175"/>
      <c r="U86" s="2175"/>
      <c r="V86" s="2175"/>
      <c r="W86" s="2175"/>
      <c r="X86" s="2175"/>
      <c r="Y86" s="2175"/>
      <c r="Z86" s="2175"/>
      <c r="AA86" s="2175"/>
      <c r="AB86" s="2175"/>
      <c r="AC86" s="2175"/>
      <c r="AD86" s="2175"/>
      <c r="AE86" s="2175"/>
      <c r="AF86" s="2175"/>
      <c r="AG86" s="2175"/>
      <c r="AH86" s="2175"/>
      <c r="AI86" s="2175"/>
      <c r="AJ86" s="2175"/>
      <c r="AK86" s="2175"/>
      <c r="AL86" s="2175"/>
      <c r="AM86" s="2175"/>
      <c r="AN86" s="2175"/>
      <c r="AO86" s="2175"/>
      <c r="AP86" s="2175"/>
      <c r="AQ86" s="2175"/>
      <c r="AR86" s="2175"/>
      <c r="AS86" s="2175"/>
      <c r="AT86" s="2175"/>
      <c r="AU86" s="2175"/>
      <c r="AV86" s="2175"/>
      <c r="AW86" s="2175"/>
      <c r="AX86" s="2176"/>
    </row>
    <row r="87" spans="1:56" ht="24.75" customHeight="1" thickBot="1" x14ac:dyDescent="0.25">
      <c r="A87" s="1899" t="s">
        <v>409</v>
      </c>
      <c r="B87" s="1900"/>
      <c r="C87" s="1900"/>
      <c r="D87" s="1900"/>
      <c r="E87" s="1900"/>
      <c r="F87" s="1900"/>
      <c r="G87" s="1900"/>
      <c r="H87" s="1900"/>
      <c r="I87" s="1900"/>
      <c r="J87" s="1900"/>
      <c r="K87" s="1900"/>
      <c r="L87" s="1900"/>
      <c r="M87" s="1900"/>
      <c r="N87" s="13">
        <v>4</v>
      </c>
      <c r="O87" s="644">
        <v>1</v>
      </c>
      <c r="P87" s="592">
        <v>3</v>
      </c>
      <c r="Q87" s="1700">
        <v>3</v>
      </c>
      <c r="R87" s="2094"/>
      <c r="S87" s="2095"/>
      <c r="T87" s="2095"/>
      <c r="U87" s="2095"/>
      <c r="V87" s="2095"/>
      <c r="W87" s="2095"/>
      <c r="X87" s="2095"/>
      <c r="Y87" s="2095"/>
      <c r="Z87" s="2095"/>
      <c r="AA87" s="2095"/>
      <c r="AB87" s="2095"/>
      <c r="AC87" s="2095"/>
      <c r="AD87" s="2095"/>
      <c r="AE87" s="2095"/>
      <c r="AF87" s="2095"/>
      <c r="AG87" s="2095"/>
      <c r="AH87" s="2095"/>
      <c r="AI87" s="2095"/>
      <c r="AJ87" s="2095"/>
      <c r="AK87" s="2095"/>
      <c r="AL87" s="2095"/>
      <c r="AM87" s="2095"/>
      <c r="AN87" s="2095"/>
      <c r="AO87" s="2095"/>
      <c r="AP87" s="2095"/>
      <c r="AQ87" s="2095"/>
      <c r="AR87" s="2095"/>
      <c r="AS87" s="2095"/>
      <c r="AT87" s="2095"/>
      <c r="AU87" s="2095"/>
      <c r="AV87" s="2095"/>
      <c r="AW87" s="2095"/>
      <c r="AX87" s="2096"/>
    </row>
    <row r="88" spans="1:56" ht="21" customHeight="1" thickBot="1" x14ac:dyDescent="0.25">
      <c r="A88" s="1899" t="s">
        <v>410</v>
      </c>
      <c r="B88" s="1900"/>
      <c r="C88" s="1900"/>
      <c r="D88" s="1900"/>
      <c r="E88" s="1900"/>
      <c r="F88" s="1900"/>
      <c r="G88" s="1900"/>
      <c r="H88" s="1900"/>
      <c r="I88" s="1900"/>
      <c r="J88" s="1900"/>
      <c r="K88" s="1900"/>
      <c r="L88" s="1900"/>
      <c r="M88" s="1900"/>
      <c r="N88" s="13">
        <v>4</v>
      </c>
      <c r="O88" s="644">
        <v>1</v>
      </c>
      <c r="P88" s="592">
        <v>2</v>
      </c>
      <c r="Q88" s="1700">
        <v>2</v>
      </c>
      <c r="R88" s="2094"/>
      <c r="S88" s="2095"/>
      <c r="T88" s="2095"/>
      <c r="U88" s="2095"/>
      <c r="V88" s="2095"/>
      <c r="W88" s="2095"/>
      <c r="X88" s="2095"/>
      <c r="Y88" s="2095"/>
      <c r="Z88" s="2095"/>
      <c r="AA88" s="2095"/>
      <c r="AB88" s="2095"/>
      <c r="AC88" s="2095"/>
      <c r="AD88" s="2095"/>
      <c r="AE88" s="2095"/>
      <c r="AF88" s="2095"/>
      <c r="AG88" s="2095"/>
      <c r="AH88" s="2095"/>
      <c r="AI88" s="2095"/>
      <c r="AJ88" s="2095"/>
      <c r="AK88" s="2095"/>
      <c r="AL88" s="2095"/>
      <c r="AM88" s="2095"/>
      <c r="AN88" s="2095"/>
      <c r="AO88" s="2095"/>
      <c r="AP88" s="2095"/>
      <c r="AQ88" s="2095"/>
      <c r="AR88" s="2095"/>
      <c r="AS88" s="2095"/>
      <c r="AT88" s="2095"/>
      <c r="AU88" s="2095"/>
      <c r="AV88" s="2095"/>
      <c r="AW88" s="2095"/>
      <c r="AX88" s="2096"/>
    </row>
    <row r="89" spans="1:56" ht="24.75" customHeight="1" thickBot="1" x14ac:dyDescent="0.25">
      <c r="A89" s="1899" t="s">
        <v>411</v>
      </c>
      <c r="B89" s="1900"/>
      <c r="C89" s="1900"/>
      <c r="D89" s="1900"/>
      <c r="E89" s="1900"/>
      <c r="F89" s="1900"/>
      <c r="G89" s="1900"/>
      <c r="H89" s="1900"/>
      <c r="I89" s="1900"/>
      <c r="J89" s="1900"/>
      <c r="K89" s="1900"/>
      <c r="L89" s="1900"/>
      <c r="M89" s="2061"/>
      <c r="N89" s="13">
        <v>4</v>
      </c>
      <c r="O89" s="644">
        <v>1</v>
      </c>
      <c r="P89" s="592" t="s">
        <v>453</v>
      </c>
      <c r="Q89" s="1700">
        <v>2</v>
      </c>
      <c r="R89" s="1873">
        <v>1</v>
      </c>
      <c r="S89" s="1889"/>
      <c r="T89" s="1889"/>
      <c r="U89" s="1889"/>
      <c r="V89" s="1889"/>
      <c r="W89" s="1889"/>
      <c r="X89" s="1889"/>
      <c r="Y89" s="1889"/>
      <c r="Z89" s="1889"/>
      <c r="AA89" s="1889"/>
      <c r="AB89" s="1889"/>
      <c r="AC89" s="1889"/>
      <c r="AD89" s="1889"/>
      <c r="AE89" s="1889"/>
      <c r="AF89" s="1889"/>
      <c r="AG89" s="1889"/>
      <c r="AH89" s="1889"/>
      <c r="AI89" s="1889"/>
      <c r="AJ89" s="1889"/>
      <c r="AK89" s="1889"/>
      <c r="AL89" s="1889"/>
      <c r="AM89" s="1889"/>
      <c r="AN89" s="1889"/>
      <c r="AO89" s="1889"/>
      <c r="AP89" s="1889"/>
      <c r="AQ89" s="1889"/>
      <c r="AR89" s="1889"/>
      <c r="AS89" s="1889"/>
      <c r="AT89" s="1889"/>
      <c r="AU89" s="1889"/>
      <c r="AV89" s="1889"/>
      <c r="AW89" s="1889"/>
      <c r="AX89" s="1890"/>
    </row>
    <row r="90" spans="1:56" ht="23.25" customHeight="1" thickBot="1" x14ac:dyDescent="0.25">
      <c r="A90" s="1899" t="s">
        <v>412</v>
      </c>
      <c r="B90" s="1900"/>
      <c r="C90" s="1900"/>
      <c r="D90" s="1900"/>
      <c r="E90" s="1900"/>
      <c r="F90" s="1900"/>
      <c r="G90" s="1900"/>
      <c r="H90" s="1900"/>
      <c r="I90" s="1900"/>
      <c r="J90" s="1900"/>
      <c r="K90" s="1900"/>
      <c r="L90" s="1900"/>
      <c r="M90" s="2061"/>
      <c r="N90" s="13">
        <v>4</v>
      </c>
      <c r="O90" s="644">
        <v>2</v>
      </c>
      <c r="P90" s="592" t="s">
        <v>293</v>
      </c>
      <c r="Q90" s="1700">
        <v>3</v>
      </c>
      <c r="R90" s="1873">
        <v>1</v>
      </c>
      <c r="S90" s="1889"/>
      <c r="T90" s="1889"/>
      <c r="U90" s="1889"/>
      <c r="V90" s="1889"/>
      <c r="W90" s="1889"/>
      <c r="X90" s="1889"/>
      <c r="Y90" s="1889"/>
      <c r="Z90" s="1889"/>
      <c r="AA90" s="1889"/>
      <c r="AB90" s="1889"/>
      <c r="AC90" s="1889"/>
      <c r="AD90" s="1889"/>
      <c r="AE90" s="1889"/>
      <c r="AF90" s="1889"/>
      <c r="AG90" s="1889"/>
      <c r="AH90" s="1889"/>
      <c r="AI90" s="1889"/>
      <c r="AJ90" s="1889"/>
      <c r="AK90" s="1889"/>
      <c r="AL90" s="1889"/>
      <c r="AM90" s="1889"/>
      <c r="AN90" s="1889"/>
      <c r="AO90" s="1889"/>
      <c r="AP90" s="1889"/>
      <c r="AQ90" s="1889"/>
      <c r="AR90" s="1889"/>
      <c r="AS90" s="1889"/>
      <c r="AT90" s="1889"/>
      <c r="AU90" s="1889"/>
      <c r="AV90" s="1889"/>
      <c r="AW90" s="1889"/>
      <c r="AX90" s="1890"/>
    </row>
    <row r="91" spans="1:56" ht="23.25" customHeight="1" thickBot="1" x14ac:dyDescent="0.25">
      <c r="A91" s="1899" t="s">
        <v>73</v>
      </c>
      <c r="B91" s="1900"/>
      <c r="C91" s="1900"/>
      <c r="D91" s="1900"/>
      <c r="E91" s="1900"/>
      <c r="F91" s="1900"/>
      <c r="G91" s="1900"/>
      <c r="H91" s="1900"/>
      <c r="I91" s="1900"/>
      <c r="J91" s="1900"/>
      <c r="K91" s="1900"/>
      <c r="L91" s="1900"/>
      <c r="M91" s="1900"/>
      <c r="N91" s="13">
        <v>1</v>
      </c>
      <c r="O91" s="14"/>
      <c r="P91" s="592"/>
      <c r="Q91" s="1701"/>
      <c r="R91" s="2094"/>
      <c r="S91" s="2095"/>
      <c r="T91" s="2095"/>
      <c r="U91" s="2095"/>
      <c r="V91" s="2095"/>
      <c r="W91" s="2095"/>
      <c r="X91" s="2095"/>
      <c r="Y91" s="2095"/>
      <c r="Z91" s="2095"/>
      <c r="AA91" s="2095"/>
      <c r="AB91" s="2095"/>
      <c r="AC91" s="2095"/>
      <c r="AD91" s="2095"/>
      <c r="AE91" s="2095"/>
      <c r="AF91" s="2095"/>
      <c r="AG91" s="2095"/>
      <c r="AH91" s="2095"/>
      <c r="AI91" s="2095"/>
      <c r="AJ91" s="2095"/>
      <c r="AK91" s="2095"/>
      <c r="AL91" s="2095"/>
      <c r="AM91" s="2095"/>
      <c r="AN91" s="2095"/>
      <c r="AO91" s="2095"/>
      <c r="AP91" s="2095"/>
      <c r="AQ91" s="2095"/>
      <c r="AR91" s="2095"/>
      <c r="AS91" s="2095"/>
      <c r="AT91" s="2095"/>
      <c r="AU91" s="2095"/>
      <c r="AV91" s="2095"/>
      <c r="AW91" s="2095"/>
      <c r="AX91" s="2096"/>
    </row>
    <row r="92" spans="1:56" ht="20.25" customHeight="1" thickBot="1" x14ac:dyDescent="0.25">
      <c r="A92" s="1899" t="s">
        <v>74</v>
      </c>
      <c r="B92" s="1900"/>
      <c r="C92" s="1900"/>
      <c r="D92" s="1900"/>
      <c r="E92" s="1900"/>
      <c r="F92" s="1900"/>
      <c r="G92" s="1900"/>
      <c r="H92" s="1900"/>
      <c r="I92" s="1900"/>
      <c r="J92" s="1900"/>
      <c r="K92" s="1900"/>
      <c r="L92" s="1900"/>
      <c r="M92" s="1900"/>
      <c r="N92" s="13"/>
      <c r="O92" s="14"/>
      <c r="P92" s="592">
        <v>1</v>
      </c>
      <c r="Q92" s="1701"/>
      <c r="R92" s="2094"/>
      <c r="S92" s="2095"/>
      <c r="T92" s="2095"/>
      <c r="U92" s="2095"/>
      <c r="V92" s="2095"/>
      <c r="W92" s="2095"/>
      <c r="X92" s="2095"/>
      <c r="Y92" s="2095"/>
      <c r="Z92" s="2095"/>
      <c r="AA92" s="2095"/>
      <c r="AB92" s="2095"/>
      <c r="AC92" s="2095"/>
      <c r="AD92" s="2095"/>
      <c r="AE92" s="2095"/>
      <c r="AF92" s="2095"/>
      <c r="AG92" s="2095"/>
      <c r="AH92" s="2095"/>
      <c r="AI92" s="2095"/>
      <c r="AJ92" s="2095"/>
      <c r="AK92" s="2095"/>
      <c r="AL92" s="2095"/>
      <c r="AM92" s="2095"/>
      <c r="AN92" s="2095"/>
      <c r="AO92" s="2095"/>
      <c r="AP92" s="2095"/>
      <c r="AQ92" s="2095"/>
      <c r="AR92" s="2095"/>
      <c r="AS92" s="2095"/>
      <c r="AT92" s="2095"/>
      <c r="AU92" s="2095"/>
      <c r="AV92" s="2095"/>
      <c r="AW92" s="2095"/>
      <c r="AX92" s="2096"/>
    </row>
    <row r="93" spans="1:56" ht="21" customHeight="1" thickBot="1" x14ac:dyDescent="0.25">
      <c r="A93" s="2062" t="s">
        <v>406</v>
      </c>
      <c r="B93" s="2063"/>
      <c r="C93" s="2063"/>
      <c r="D93" s="2063"/>
      <c r="E93" s="2063"/>
      <c r="F93" s="2063"/>
      <c r="G93" s="2063"/>
      <c r="H93" s="2063"/>
      <c r="I93" s="2063"/>
      <c r="J93" s="2063"/>
      <c r="K93" s="2063"/>
      <c r="L93" s="2063"/>
      <c r="M93" s="2064"/>
      <c r="N93" s="2103">
        <f>G13+G14+G15+G20+G21+G22+G37+G39+G40+G41+G42+G46+G47+G48+G58+G60+G61+G64+G74</f>
        <v>60</v>
      </c>
      <c r="O93" s="2104"/>
      <c r="P93" s="2105"/>
      <c r="Q93" s="2103">
        <f>G23+G62+G63+G67+G75+G76+G79</f>
        <v>60</v>
      </c>
      <c r="R93" s="2104"/>
      <c r="S93" s="2104"/>
      <c r="T93" s="2104"/>
      <c r="U93" s="2104"/>
      <c r="V93" s="2104"/>
      <c r="W93" s="2104"/>
      <c r="X93" s="2104"/>
      <c r="Y93" s="2104"/>
      <c r="Z93" s="2104"/>
      <c r="AA93" s="2104"/>
      <c r="AB93" s="2104"/>
      <c r="AC93" s="2104"/>
      <c r="AD93" s="2104"/>
      <c r="AE93" s="2104"/>
      <c r="AF93" s="2104"/>
      <c r="AG93" s="2104"/>
      <c r="AH93" s="2104"/>
      <c r="AI93" s="2104"/>
      <c r="AJ93" s="2104"/>
      <c r="AK93" s="2104"/>
      <c r="AL93" s="2104"/>
      <c r="AM93" s="2104"/>
      <c r="AN93" s="2104"/>
      <c r="AO93" s="2104"/>
      <c r="AP93" s="2104"/>
      <c r="AQ93" s="2104"/>
      <c r="AR93" s="2104"/>
      <c r="AS93" s="2104"/>
      <c r="AT93" s="2104"/>
      <c r="AU93" s="2104"/>
      <c r="AV93" s="2104"/>
      <c r="AW93" s="2104"/>
      <c r="AX93" s="2170"/>
    </row>
    <row r="94" spans="1:56" ht="21.75" customHeight="1" thickBot="1" x14ac:dyDescent="0.3">
      <c r="A94" s="1702"/>
      <c r="B94" s="1589"/>
      <c r="C94" s="1590"/>
      <c r="D94" s="1590"/>
      <c r="E94" s="1590"/>
      <c r="F94" s="1590"/>
      <c r="G94" s="1702"/>
      <c r="H94" s="1702"/>
      <c r="I94" s="1702"/>
      <c r="J94" s="1702"/>
      <c r="K94" s="1702"/>
      <c r="L94" s="1702"/>
      <c r="M94" s="1702"/>
      <c r="N94" s="1703"/>
      <c r="O94" s="1587"/>
      <c r="P94" s="1587"/>
      <c r="Q94" s="1703"/>
      <c r="R94" s="1704"/>
      <c r="S94" s="1704"/>
      <c r="T94" s="1704"/>
      <c r="U94" s="1696"/>
      <c r="V94" s="1696"/>
      <c r="W94" s="1696"/>
      <c r="X94" s="1696"/>
      <c r="Y94" s="1696"/>
      <c r="Z94" s="1696"/>
      <c r="AA94" s="1696"/>
      <c r="AB94" s="1696"/>
      <c r="AC94" s="1696"/>
      <c r="AD94" s="1696"/>
      <c r="AE94" s="1696"/>
      <c r="AF94" s="1696"/>
      <c r="AG94" s="1696"/>
      <c r="AH94" s="1696"/>
      <c r="AI94" s="1696"/>
      <c r="AJ94" s="1696"/>
      <c r="AK94" s="1696"/>
      <c r="AL94" s="1696"/>
      <c r="AM94" s="1696"/>
      <c r="AN94" s="1696"/>
      <c r="AO94" s="1696"/>
      <c r="AP94" s="1696"/>
      <c r="AQ94" s="1696"/>
      <c r="AR94" s="1696"/>
      <c r="AS94" s="1696"/>
      <c r="AT94" s="1696"/>
      <c r="AU94" s="1696"/>
      <c r="AV94" s="1696"/>
      <c r="AW94" s="1696"/>
      <c r="AX94" s="1696"/>
    </row>
    <row r="95" spans="1:56" ht="22.5" customHeight="1" thickBot="1" x14ac:dyDescent="0.25">
      <c r="A95" s="1930" t="s">
        <v>266</v>
      </c>
      <c r="B95" s="1931"/>
      <c r="C95" s="1931"/>
      <c r="D95" s="1931"/>
      <c r="E95" s="1931"/>
      <c r="F95" s="1931"/>
      <c r="G95" s="1931"/>
      <c r="H95" s="1931"/>
      <c r="I95" s="1931"/>
      <c r="J95" s="1931"/>
      <c r="K95" s="1931"/>
      <c r="L95" s="1931"/>
      <c r="M95" s="1931"/>
      <c r="N95" s="1931"/>
      <c r="O95" s="1931"/>
      <c r="P95" s="1931"/>
      <c r="Q95" s="1931"/>
      <c r="R95" s="1931"/>
      <c r="S95" s="1931"/>
      <c r="T95" s="1931"/>
      <c r="U95" s="1931"/>
      <c r="V95" s="1931"/>
      <c r="W95" s="1931"/>
      <c r="X95" s="1931"/>
      <c r="Y95" s="1931"/>
      <c r="Z95" s="1931"/>
      <c r="AA95" s="1931"/>
      <c r="AB95" s="1931"/>
      <c r="AC95" s="1931"/>
      <c r="AD95" s="1931"/>
      <c r="AE95" s="1931"/>
      <c r="AF95" s="1931"/>
      <c r="AG95" s="1931"/>
      <c r="AH95" s="1931"/>
      <c r="AI95" s="1931"/>
      <c r="AJ95" s="1931"/>
      <c r="AK95" s="1931"/>
      <c r="AL95" s="1931"/>
      <c r="AM95" s="1931"/>
      <c r="AN95" s="1931"/>
      <c r="AO95" s="1931"/>
      <c r="AP95" s="1931"/>
      <c r="AQ95" s="1931"/>
      <c r="AR95" s="1931"/>
      <c r="AS95" s="1931"/>
      <c r="AT95" s="1931"/>
      <c r="AU95" s="1931"/>
      <c r="AV95" s="1931"/>
      <c r="AW95" s="1931"/>
      <c r="AX95" s="1932"/>
    </row>
    <row r="96" spans="1:56" ht="36" customHeight="1" thickBot="1" x14ac:dyDescent="0.25">
      <c r="A96" s="2100" t="s">
        <v>427</v>
      </c>
      <c r="B96" s="2101"/>
      <c r="C96" s="2101"/>
      <c r="D96" s="2101"/>
      <c r="E96" s="2101"/>
      <c r="F96" s="2102"/>
      <c r="G96" s="1705">
        <f>G33+G43+G55+G72+G77+G80</f>
        <v>120</v>
      </c>
      <c r="H96" s="1706">
        <f t="shared" ref="H96:Q96" si="17">H33+H43+H55+H72+H77+H80</f>
        <v>3600</v>
      </c>
      <c r="I96" s="1707">
        <f t="shared" si="17"/>
        <v>859</v>
      </c>
      <c r="J96" s="1707">
        <f t="shared" si="17"/>
        <v>333</v>
      </c>
      <c r="K96" s="1707">
        <f t="shared" si="17"/>
        <v>154</v>
      </c>
      <c r="L96" s="1707">
        <f t="shared" si="17"/>
        <v>372</v>
      </c>
      <c r="M96" s="1708">
        <f t="shared" si="17"/>
        <v>1661</v>
      </c>
      <c r="N96" s="1706">
        <f>N33+N43+N55+N72+N77+N80</f>
        <v>19</v>
      </c>
      <c r="O96" s="1707">
        <f t="shared" si="17"/>
        <v>15</v>
      </c>
      <c r="P96" s="1708">
        <f t="shared" si="17"/>
        <v>16</v>
      </c>
      <c r="Q96" s="1706">
        <f t="shared" si="17"/>
        <v>18</v>
      </c>
      <c r="R96" s="2168"/>
      <c r="S96" s="2168"/>
      <c r="T96" s="2168"/>
      <c r="U96" s="2168"/>
      <c r="V96" s="2168"/>
      <c r="W96" s="2168"/>
      <c r="X96" s="2168"/>
      <c r="Y96" s="2168"/>
      <c r="Z96" s="2168"/>
      <c r="AA96" s="2168"/>
      <c r="AB96" s="2168"/>
      <c r="AC96" s="2168"/>
      <c r="AD96" s="2168"/>
      <c r="AE96" s="2168"/>
      <c r="AF96" s="2168"/>
      <c r="AG96" s="2168"/>
      <c r="AH96" s="2168"/>
      <c r="AI96" s="2168"/>
      <c r="AJ96" s="2168"/>
      <c r="AK96" s="2168"/>
      <c r="AL96" s="2168"/>
      <c r="AM96" s="2168"/>
      <c r="AN96" s="2168"/>
      <c r="AO96" s="2168"/>
      <c r="AP96" s="2168"/>
      <c r="AQ96" s="2168"/>
      <c r="AR96" s="2168"/>
      <c r="AS96" s="2168"/>
      <c r="AT96" s="2168"/>
      <c r="AU96" s="2168"/>
      <c r="AV96" s="2168"/>
      <c r="AW96" s="2168"/>
      <c r="AX96" s="2169"/>
      <c r="AY96" s="1476"/>
      <c r="AZ96" s="1476"/>
      <c r="BA96" s="1476"/>
      <c r="BB96" s="1476"/>
      <c r="BC96" s="1476"/>
      <c r="BD96" s="1476"/>
    </row>
    <row r="97" spans="1:56" ht="34.5" customHeight="1" thickBot="1" x14ac:dyDescent="0.25">
      <c r="A97" s="1911" t="s">
        <v>408</v>
      </c>
      <c r="B97" s="1912"/>
      <c r="C97" s="1912"/>
      <c r="D97" s="1912"/>
      <c r="E97" s="1912"/>
      <c r="F97" s="1913"/>
      <c r="G97" s="1705">
        <f>G34+G43+G55+G72+G77+G80</f>
        <v>120</v>
      </c>
      <c r="H97" s="1706">
        <f>H34+H43+H55+H72+H77+H80</f>
        <v>3600</v>
      </c>
      <c r="I97" s="1707">
        <f t="shared" ref="I97:Q97" si="18">I34+I43+I55+I72+I77+I80</f>
        <v>859</v>
      </c>
      <c r="J97" s="1707">
        <f t="shared" si="18"/>
        <v>402</v>
      </c>
      <c r="K97" s="1707">
        <f t="shared" si="18"/>
        <v>154</v>
      </c>
      <c r="L97" s="1707">
        <f t="shared" si="18"/>
        <v>303</v>
      </c>
      <c r="M97" s="1708">
        <f t="shared" si="18"/>
        <v>1661</v>
      </c>
      <c r="N97" s="1706">
        <f>N34+N43+N55+N72+N77+N80</f>
        <v>19</v>
      </c>
      <c r="O97" s="1707">
        <f t="shared" si="18"/>
        <v>15</v>
      </c>
      <c r="P97" s="1708">
        <f t="shared" si="18"/>
        <v>16</v>
      </c>
      <c r="Q97" s="1706">
        <f t="shared" si="18"/>
        <v>18</v>
      </c>
      <c r="R97" s="2107"/>
      <c r="S97" s="2108"/>
      <c r="T97" s="2108"/>
      <c r="U97" s="2108"/>
      <c r="V97" s="2108"/>
      <c r="W97" s="2108"/>
      <c r="X97" s="2108"/>
      <c r="Y97" s="2108"/>
      <c r="Z97" s="2108"/>
      <c r="AA97" s="2108"/>
      <c r="AB97" s="2108"/>
      <c r="AC97" s="2108"/>
      <c r="AD97" s="2108"/>
      <c r="AE97" s="2108"/>
      <c r="AF97" s="2108"/>
      <c r="AG97" s="2108"/>
      <c r="AH97" s="2108"/>
      <c r="AI97" s="2108"/>
      <c r="AJ97" s="2108"/>
      <c r="AK97" s="2108"/>
      <c r="AL97" s="2108"/>
      <c r="AM97" s="2108"/>
      <c r="AN97" s="2108"/>
      <c r="AO97" s="2108"/>
      <c r="AP97" s="2108"/>
      <c r="AQ97" s="2108"/>
      <c r="AR97" s="2108"/>
      <c r="AS97" s="2108"/>
      <c r="AT97" s="2108"/>
      <c r="AU97" s="2108"/>
      <c r="AV97" s="2108"/>
      <c r="AW97" s="2108"/>
      <c r="AX97" s="2109"/>
      <c r="AY97" s="1476"/>
      <c r="AZ97" s="1476"/>
      <c r="BA97" s="1476"/>
      <c r="BB97" s="1476"/>
      <c r="BC97" s="1476"/>
      <c r="BD97" s="1476"/>
    </row>
    <row r="98" spans="1:56" ht="21.75" customHeight="1" thickBot="1" x14ac:dyDescent="0.25">
      <c r="A98" s="1904" t="s">
        <v>404</v>
      </c>
      <c r="B98" s="1941"/>
      <c r="C98" s="1941"/>
      <c r="D98" s="1941"/>
      <c r="E98" s="1941"/>
      <c r="F98" s="1941"/>
      <c r="G98" s="1941"/>
      <c r="H98" s="1941"/>
      <c r="I98" s="1941"/>
      <c r="J98" s="1941"/>
      <c r="K98" s="1941"/>
      <c r="L98" s="1941"/>
      <c r="M98" s="1905"/>
      <c r="N98" s="711">
        <f>N96</f>
        <v>19</v>
      </c>
      <c r="O98" s="644">
        <f>O96</f>
        <v>15</v>
      </c>
      <c r="P98" s="712">
        <f>P96</f>
        <v>16</v>
      </c>
      <c r="Q98" s="711">
        <f>Q96</f>
        <v>18</v>
      </c>
      <c r="R98" s="2110"/>
      <c r="S98" s="2111"/>
      <c r="T98" s="2111"/>
      <c r="U98" s="2111"/>
      <c r="V98" s="2111"/>
      <c r="W98" s="2111"/>
      <c r="X98" s="2111"/>
      <c r="Y98" s="2111"/>
      <c r="Z98" s="2111"/>
      <c r="AA98" s="2111"/>
      <c r="AB98" s="2111"/>
      <c r="AC98" s="2111"/>
      <c r="AD98" s="2111"/>
      <c r="AE98" s="2111"/>
      <c r="AF98" s="2111"/>
      <c r="AG98" s="2111"/>
      <c r="AH98" s="2111"/>
      <c r="AI98" s="2111"/>
      <c r="AJ98" s="2111"/>
      <c r="AK98" s="2111"/>
      <c r="AL98" s="2111"/>
      <c r="AM98" s="2111"/>
      <c r="AN98" s="2111"/>
      <c r="AO98" s="2111"/>
      <c r="AP98" s="2111"/>
      <c r="AQ98" s="2111"/>
      <c r="AR98" s="2111"/>
      <c r="AS98" s="2111"/>
      <c r="AT98" s="2111"/>
      <c r="AU98" s="2111"/>
      <c r="AV98" s="2111"/>
      <c r="AW98" s="2111"/>
      <c r="AX98" s="2112"/>
      <c r="AY98" s="1476"/>
      <c r="AZ98" s="1476"/>
      <c r="BA98" s="1476"/>
      <c r="BB98" s="1476"/>
      <c r="BC98" s="1476"/>
      <c r="BD98" s="1476"/>
    </row>
    <row r="99" spans="1:56" ht="23.25" customHeight="1" thickBot="1" x14ac:dyDescent="0.25">
      <c r="A99" s="1899" t="s">
        <v>409</v>
      </c>
      <c r="B99" s="1900"/>
      <c r="C99" s="1900"/>
      <c r="D99" s="1900"/>
      <c r="E99" s="1900"/>
      <c r="F99" s="1900"/>
      <c r="G99" s="1900"/>
      <c r="H99" s="1900"/>
      <c r="I99" s="1900"/>
      <c r="J99" s="1900"/>
      <c r="K99" s="1900"/>
      <c r="L99" s="1900"/>
      <c r="M99" s="1900"/>
      <c r="N99" s="13">
        <v>4</v>
      </c>
      <c r="O99" s="14">
        <v>1</v>
      </c>
      <c r="P99" s="592">
        <v>3</v>
      </c>
      <c r="Q99" s="1700">
        <v>3</v>
      </c>
      <c r="R99" s="2094"/>
      <c r="S99" s="2095"/>
      <c r="T99" s="2095"/>
      <c r="U99" s="2095"/>
      <c r="V99" s="2095"/>
      <c r="W99" s="2095"/>
      <c r="X99" s="2095"/>
      <c r="Y99" s="2095"/>
      <c r="Z99" s="2095"/>
      <c r="AA99" s="2095"/>
      <c r="AB99" s="2095"/>
      <c r="AC99" s="2095"/>
      <c r="AD99" s="2095"/>
      <c r="AE99" s="2095"/>
      <c r="AF99" s="2095"/>
      <c r="AG99" s="2095"/>
      <c r="AH99" s="2095"/>
      <c r="AI99" s="2095"/>
      <c r="AJ99" s="2095"/>
      <c r="AK99" s="2095"/>
      <c r="AL99" s="2095"/>
      <c r="AM99" s="2095"/>
      <c r="AN99" s="2095"/>
      <c r="AO99" s="2095"/>
      <c r="AP99" s="2095"/>
      <c r="AQ99" s="2095"/>
      <c r="AR99" s="2095"/>
      <c r="AS99" s="2095"/>
      <c r="AT99" s="2095"/>
      <c r="AU99" s="2095"/>
      <c r="AV99" s="2095"/>
      <c r="AW99" s="2095"/>
      <c r="AX99" s="2096"/>
      <c r="AY99" s="1476"/>
      <c r="AZ99" s="1476"/>
      <c r="BA99" s="1476"/>
      <c r="BB99" s="1476"/>
      <c r="BC99" s="1476"/>
      <c r="BD99" s="1476"/>
    </row>
    <row r="100" spans="1:56" s="812" customFormat="1" ht="24.75" customHeight="1" thickBot="1" x14ac:dyDescent="0.25">
      <c r="A100" s="1899" t="s">
        <v>410</v>
      </c>
      <c r="B100" s="1900"/>
      <c r="C100" s="1900"/>
      <c r="D100" s="1900"/>
      <c r="E100" s="1900"/>
      <c r="F100" s="1900"/>
      <c r="G100" s="1900"/>
      <c r="H100" s="1900"/>
      <c r="I100" s="1900"/>
      <c r="J100" s="1900"/>
      <c r="K100" s="1900"/>
      <c r="L100" s="1900"/>
      <c r="M100" s="1900"/>
      <c r="N100" s="13">
        <v>4</v>
      </c>
      <c r="O100" s="14">
        <v>1</v>
      </c>
      <c r="P100" s="592">
        <v>2</v>
      </c>
      <c r="Q100" s="1700">
        <v>2</v>
      </c>
      <c r="R100" s="2094"/>
      <c r="S100" s="2095"/>
      <c r="T100" s="2095"/>
      <c r="U100" s="2095"/>
      <c r="V100" s="2095"/>
      <c r="W100" s="2095"/>
      <c r="X100" s="2095"/>
      <c r="Y100" s="2095"/>
      <c r="Z100" s="2095"/>
      <c r="AA100" s="2095"/>
      <c r="AB100" s="2095"/>
      <c r="AC100" s="2095"/>
      <c r="AD100" s="2095"/>
      <c r="AE100" s="2095"/>
      <c r="AF100" s="2095"/>
      <c r="AG100" s="2095"/>
      <c r="AH100" s="2095"/>
      <c r="AI100" s="2095"/>
      <c r="AJ100" s="2095"/>
      <c r="AK100" s="2095"/>
      <c r="AL100" s="2095"/>
      <c r="AM100" s="2095"/>
      <c r="AN100" s="2095"/>
      <c r="AO100" s="2095"/>
      <c r="AP100" s="2095"/>
      <c r="AQ100" s="2095"/>
      <c r="AR100" s="2095"/>
      <c r="AS100" s="2095"/>
      <c r="AT100" s="2095"/>
      <c r="AU100" s="2095"/>
      <c r="AV100" s="2095"/>
      <c r="AW100" s="2095"/>
      <c r="AX100" s="2096"/>
      <c r="AY100" s="1476"/>
      <c r="AZ100" s="1476"/>
      <c r="BA100" s="1476"/>
      <c r="BB100" s="1476"/>
      <c r="BC100" s="1476"/>
      <c r="BD100" s="1476"/>
    </row>
    <row r="101" spans="1:56" s="812" customFormat="1" ht="23.25" customHeight="1" thickBot="1" x14ac:dyDescent="0.25">
      <c r="A101" s="1899" t="s">
        <v>411</v>
      </c>
      <c r="B101" s="1900"/>
      <c r="C101" s="1900"/>
      <c r="D101" s="1900"/>
      <c r="E101" s="1900"/>
      <c r="F101" s="1900"/>
      <c r="G101" s="1900"/>
      <c r="H101" s="1900"/>
      <c r="I101" s="1900"/>
      <c r="J101" s="1900"/>
      <c r="K101" s="1900"/>
      <c r="L101" s="1900"/>
      <c r="M101" s="2061"/>
      <c r="N101" s="13">
        <v>4</v>
      </c>
      <c r="O101" s="14">
        <v>1</v>
      </c>
      <c r="P101" s="592" t="s">
        <v>453</v>
      </c>
      <c r="Q101" s="1700">
        <v>2</v>
      </c>
      <c r="R101" s="1873">
        <v>1</v>
      </c>
      <c r="S101" s="1889"/>
      <c r="T101" s="1889"/>
      <c r="U101" s="1889"/>
      <c r="V101" s="1889"/>
      <c r="W101" s="1889"/>
      <c r="X101" s="1889"/>
      <c r="Y101" s="1889"/>
      <c r="Z101" s="1889"/>
      <c r="AA101" s="1889"/>
      <c r="AB101" s="1889"/>
      <c r="AC101" s="1889"/>
      <c r="AD101" s="1889"/>
      <c r="AE101" s="1889"/>
      <c r="AF101" s="1889"/>
      <c r="AG101" s="1889"/>
      <c r="AH101" s="1889"/>
      <c r="AI101" s="1889"/>
      <c r="AJ101" s="1889"/>
      <c r="AK101" s="1889"/>
      <c r="AL101" s="1889"/>
      <c r="AM101" s="1889"/>
      <c r="AN101" s="1889"/>
      <c r="AO101" s="1889"/>
      <c r="AP101" s="1889"/>
      <c r="AQ101" s="1889"/>
      <c r="AR101" s="1889"/>
      <c r="AS101" s="1889"/>
      <c r="AT101" s="1889"/>
      <c r="AU101" s="1889"/>
      <c r="AV101" s="1889"/>
      <c r="AW101" s="1889"/>
      <c r="AX101" s="1890"/>
      <c r="AY101" s="1476"/>
      <c r="AZ101" s="1476"/>
      <c r="BA101" s="1476"/>
      <c r="BB101" s="1476"/>
      <c r="BC101" s="1476"/>
      <c r="BD101" s="1476"/>
    </row>
    <row r="102" spans="1:56" s="812" customFormat="1" ht="26.25" customHeight="1" thickBot="1" x14ac:dyDescent="0.25">
      <c r="A102" s="1899" t="s">
        <v>412</v>
      </c>
      <c r="B102" s="1900"/>
      <c r="C102" s="1900"/>
      <c r="D102" s="1900"/>
      <c r="E102" s="1900"/>
      <c r="F102" s="1900"/>
      <c r="G102" s="1900"/>
      <c r="H102" s="1900"/>
      <c r="I102" s="1900"/>
      <c r="J102" s="1900"/>
      <c r="K102" s="1900"/>
      <c r="L102" s="1900"/>
      <c r="M102" s="2061"/>
      <c r="N102" s="13">
        <v>4</v>
      </c>
      <c r="O102" s="14">
        <v>2</v>
      </c>
      <c r="P102" s="592" t="s">
        <v>293</v>
      </c>
      <c r="Q102" s="1700">
        <v>3</v>
      </c>
      <c r="R102" s="1873">
        <v>1</v>
      </c>
      <c r="S102" s="1889"/>
      <c r="T102" s="1889"/>
      <c r="U102" s="1889"/>
      <c r="V102" s="1889"/>
      <c r="W102" s="1889"/>
      <c r="X102" s="1889"/>
      <c r="Y102" s="1889"/>
      <c r="Z102" s="1889"/>
      <c r="AA102" s="1889"/>
      <c r="AB102" s="1889"/>
      <c r="AC102" s="1889"/>
      <c r="AD102" s="1889"/>
      <c r="AE102" s="1889"/>
      <c r="AF102" s="1889"/>
      <c r="AG102" s="1889"/>
      <c r="AH102" s="1889"/>
      <c r="AI102" s="1889"/>
      <c r="AJ102" s="1889"/>
      <c r="AK102" s="1889"/>
      <c r="AL102" s="1889"/>
      <c r="AM102" s="1889"/>
      <c r="AN102" s="1889"/>
      <c r="AO102" s="1889"/>
      <c r="AP102" s="1889"/>
      <c r="AQ102" s="1889"/>
      <c r="AR102" s="1889"/>
      <c r="AS102" s="1889"/>
      <c r="AT102" s="1889"/>
      <c r="AU102" s="1889"/>
      <c r="AV102" s="1889"/>
      <c r="AW102" s="1889"/>
      <c r="AX102" s="1890"/>
      <c r="AY102" s="1476"/>
      <c r="AZ102" s="1476"/>
      <c r="BA102" s="1476"/>
      <c r="BB102" s="1476"/>
      <c r="BC102" s="1476"/>
      <c r="BD102" s="1476"/>
    </row>
    <row r="103" spans="1:56" s="812" customFormat="1" ht="27" customHeight="1" thickBot="1" x14ac:dyDescent="0.25">
      <c r="A103" s="1899" t="s">
        <v>73</v>
      </c>
      <c r="B103" s="1900"/>
      <c r="C103" s="1900"/>
      <c r="D103" s="1900"/>
      <c r="E103" s="1900"/>
      <c r="F103" s="1900"/>
      <c r="G103" s="1900"/>
      <c r="H103" s="1900"/>
      <c r="I103" s="1900"/>
      <c r="J103" s="1900"/>
      <c r="K103" s="1900"/>
      <c r="L103" s="1900"/>
      <c r="M103" s="1900"/>
      <c r="N103" s="13">
        <v>1</v>
      </c>
      <c r="O103" s="14"/>
      <c r="P103" s="592"/>
      <c r="Q103" s="1701"/>
      <c r="R103" s="2094"/>
      <c r="S103" s="2095"/>
      <c r="T103" s="2095"/>
      <c r="U103" s="2095"/>
      <c r="V103" s="2095"/>
      <c r="W103" s="2095"/>
      <c r="X103" s="2095"/>
      <c r="Y103" s="2095"/>
      <c r="Z103" s="2095"/>
      <c r="AA103" s="2095"/>
      <c r="AB103" s="2095"/>
      <c r="AC103" s="2095"/>
      <c r="AD103" s="2095"/>
      <c r="AE103" s="2095"/>
      <c r="AF103" s="2095"/>
      <c r="AG103" s="2095"/>
      <c r="AH103" s="2095"/>
      <c r="AI103" s="2095"/>
      <c r="AJ103" s="2095"/>
      <c r="AK103" s="2095"/>
      <c r="AL103" s="2095"/>
      <c r="AM103" s="2095"/>
      <c r="AN103" s="2095"/>
      <c r="AO103" s="2095"/>
      <c r="AP103" s="2095"/>
      <c r="AQ103" s="2095"/>
      <c r="AR103" s="2095"/>
      <c r="AS103" s="2095"/>
      <c r="AT103" s="2095"/>
      <c r="AU103" s="2095"/>
      <c r="AV103" s="2095"/>
      <c r="AW103" s="2095"/>
      <c r="AX103" s="2096"/>
      <c r="AY103" s="1476"/>
      <c r="AZ103" s="1476"/>
      <c r="BA103" s="1476"/>
      <c r="BB103" s="1476"/>
      <c r="BC103" s="1476"/>
      <c r="BD103" s="1476"/>
    </row>
    <row r="104" spans="1:56" s="812" customFormat="1" ht="24" customHeight="1" thickBot="1" x14ac:dyDescent="0.25">
      <c r="A104" s="1899" t="s">
        <v>74</v>
      </c>
      <c r="B104" s="1900"/>
      <c r="C104" s="1900"/>
      <c r="D104" s="1900"/>
      <c r="E104" s="1900"/>
      <c r="F104" s="1900"/>
      <c r="G104" s="1900"/>
      <c r="H104" s="1900"/>
      <c r="I104" s="1900"/>
      <c r="J104" s="1900"/>
      <c r="K104" s="1900"/>
      <c r="L104" s="1900"/>
      <c r="M104" s="1900"/>
      <c r="N104" s="13"/>
      <c r="O104" s="14"/>
      <c r="P104" s="592">
        <v>1</v>
      </c>
      <c r="Q104" s="1701"/>
      <c r="R104" s="2094"/>
      <c r="S104" s="2095"/>
      <c r="T104" s="2095"/>
      <c r="U104" s="2095"/>
      <c r="V104" s="2095"/>
      <c r="W104" s="2095"/>
      <c r="X104" s="2095"/>
      <c r="Y104" s="2095"/>
      <c r="Z104" s="2095"/>
      <c r="AA104" s="2095"/>
      <c r="AB104" s="2095"/>
      <c r="AC104" s="2095"/>
      <c r="AD104" s="2095"/>
      <c r="AE104" s="2095"/>
      <c r="AF104" s="2095"/>
      <c r="AG104" s="2095"/>
      <c r="AH104" s="2095"/>
      <c r="AI104" s="2095"/>
      <c r="AJ104" s="2095"/>
      <c r="AK104" s="2095"/>
      <c r="AL104" s="2095"/>
      <c r="AM104" s="2095"/>
      <c r="AN104" s="2095"/>
      <c r="AO104" s="2095"/>
      <c r="AP104" s="2095"/>
      <c r="AQ104" s="2095"/>
      <c r="AR104" s="2095"/>
      <c r="AS104" s="2095"/>
      <c r="AT104" s="2095"/>
      <c r="AU104" s="2095"/>
      <c r="AV104" s="2095"/>
      <c r="AW104" s="2095"/>
      <c r="AX104" s="2096"/>
      <c r="AY104" s="1476"/>
      <c r="AZ104" s="1476"/>
      <c r="BA104" s="1476"/>
      <c r="BB104" s="1476"/>
      <c r="BC104" s="1476"/>
      <c r="BD104" s="1476"/>
    </row>
    <row r="105" spans="1:56" ht="23.25" customHeight="1" thickBot="1" x14ac:dyDescent="0.25">
      <c r="A105" s="2062" t="s">
        <v>406</v>
      </c>
      <c r="B105" s="2063"/>
      <c r="C105" s="2063"/>
      <c r="D105" s="2063"/>
      <c r="E105" s="2063"/>
      <c r="F105" s="2063"/>
      <c r="G105" s="2063"/>
      <c r="H105" s="2063"/>
      <c r="I105" s="2063"/>
      <c r="J105" s="2063"/>
      <c r="K105" s="2063"/>
      <c r="L105" s="2063"/>
      <c r="M105" s="2064"/>
      <c r="N105" s="2089">
        <f>G13+G14+G15+G20+G21+G22+G37+G39+G40+G41+G42+G51+G53+G54+G58+G60+G61+G64+G74</f>
        <v>60</v>
      </c>
      <c r="O105" s="2092"/>
      <c r="P105" s="2093"/>
      <c r="Q105" s="2089">
        <f>G23+G62+G63+G67+G75+G76+G79</f>
        <v>60</v>
      </c>
      <c r="R105" s="2090"/>
      <c r="S105" s="2090"/>
      <c r="T105" s="2090"/>
      <c r="U105" s="2090"/>
      <c r="V105" s="2090"/>
      <c r="W105" s="2090"/>
      <c r="X105" s="2090"/>
      <c r="Y105" s="2090"/>
      <c r="Z105" s="2090"/>
      <c r="AA105" s="2090"/>
      <c r="AB105" s="2090"/>
      <c r="AC105" s="2090"/>
      <c r="AD105" s="2090"/>
      <c r="AE105" s="2090"/>
      <c r="AF105" s="2090"/>
      <c r="AG105" s="2090"/>
      <c r="AH105" s="2090"/>
      <c r="AI105" s="2090"/>
      <c r="AJ105" s="2090"/>
      <c r="AK105" s="2090"/>
      <c r="AL105" s="2090"/>
      <c r="AM105" s="2090"/>
      <c r="AN105" s="2090"/>
      <c r="AO105" s="2090"/>
      <c r="AP105" s="2090"/>
      <c r="AQ105" s="2090"/>
      <c r="AR105" s="2090"/>
      <c r="AS105" s="2090"/>
      <c r="AT105" s="2090"/>
      <c r="AU105" s="2090"/>
      <c r="AV105" s="2090"/>
      <c r="AW105" s="2090"/>
      <c r="AX105" s="2091"/>
      <c r="AY105" s="1476"/>
      <c r="AZ105" s="1476"/>
      <c r="BA105" s="1476"/>
      <c r="BB105" s="1476"/>
      <c r="BC105" s="1476"/>
      <c r="BD105" s="1476"/>
    </row>
    <row r="106" spans="1:56" ht="21.75" customHeight="1" x14ac:dyDescent="0.2">
      <c r="R106" s="17"/>
      <c r="S106" s="17"/>
      <c r="T106" s="17"/>
      <c r="AY106" s="1475"/>
    </row>
    <row r="107" spans="1:56" s="91" customFormat="1" ht="16.5" customHeight="1" x14ac:dyDescent="0.2">
      <c r="A107" s="1476"/>
      <c r="B107" s="1476"/>
      <c r="C107" s="1476"/>
      <c r="D107" s="1476"/>
      <c r="E107" s="1476"/>
      <c r="F107" s="1476"/>
      <c r="G107" s="1476"/>
      <c r="H107" s="1476"/>
      <c r="I107" s="1476"/>
      <c r="J107" s="1476"/>
      <c r="K107" s="1476"/>
      <c r="L107" s="1476"/>
      <c r="M107" s="1476"/>
      <c r="N107" s="1476"/>
      <c r="O107" s="1476"/>
      <c r="P107" s="1476"/>
      <c r="Q107" s="1476"/>
      <c r="R107" s="17"/>
      <c r="S107" s="17"/>
      <c r="T107" s="17"/>
      <c r="U107" s="1476"/>
      <c r="V107" s="1476"/>
      <c r="W107" s="1476"/>
      <c r="X107" s="1476"/>
      <c r="Y107" s="1476"/>
      <c r="Z107" s="1476"/>
      <c r="AA107" s="1476"/>
      <c r="AB107" s="1476"/>
      <c r="AC107" s="1476"/>
      <c r="AD107" s="1476"/>
      <c r="AE107" s="1476"/>
      <c r="AF107" s="1476"/>
      <c r="AG107" s="1476"/>
      <c r="AH107" s="1476"/>
      <c r="AI107" s="1476"/>
      <c r="AJ107" s="1476"/>
      <c r="AK107" s="1476"/>
      <c r="AL107" s="1476"/>
      <c r="AM107" s="1476"/>
      <c r="AN107" s="1476"/>
      <c r="AO107" s="1476"/>
      <c r="AP107" s="1476"/>
      <c r="AQ107" s="1476"/>
      <c r="AR107" s="1476"/>
      <c r="AS107" s="1476"/>
      <c r="AT107" s="1476"/>
      <c r="AU107" s="1476"/>
      <c r="AV107" s="1476"/>
      <c r="AW107" s="1476"/>
      <c r="AX107" s="1476"/>
    </row>
    <row r="108" spans="1:56" s="91" customFormat="1" ht="16.5" customHeight="1" x14ac:dyDescent="0.2">
      <c r="A108" s="1476"/>
      <c r="B108" s="1476"/>
      <c r="C108" s="1476"/>
      <c r="D108" s="1476"/>
      <c r="E108" s="1476"/>
      <c r="F108" s="1476"/>
      <c r="G108" s="1476"/>
      <c r="H108" s="1476"/>
      <c r="I108" s="1476"/>
      <c r="J108" s="1476"/>
      <c r="K108" s="1476"/>
      <c r="L108" s="1476"/>
      <c r="M108" s="1476"/>
      <c r="N108" s="1476"/>
      <c r="O108" s="1476"/>
      <c r="P108" s="1476"/>
      <c r="Q108" s="1476"/>
      <c r="R108" s="17"/>
      <c r="S108" s="17"/>
      <c r="T108" s="17"/>
      <c r="U108" s="1476"/>
      <c r="V108" s="1476"/>
      <c r="W108" s="1476"/>
      <c r="X108" s="1476"/>
      <c r="Y108" s="1476"/>
      <c r="Z108" s="1476"/>
      <c r="AA108" s="1476"/>
      <c r="AB108" s="1476"/>
      <c r="AC108" s="1476"/>
      <c r="AD108" s="1476"/>
      <c r="AE108" s="1476"/>
      <c r="AF108" s="1476"/>
      <c r="AG108" s="1476"/>
      <c r="AH108" s="1476"/>
      <c r="AI108" s="1476"/>
      <c r="AJ108" s="1476"/>
      <c r="AK108" s="1476"/>
      <c r="AL108" s="1476"/>
      <c r="AM108" s="1476"/>
      <c r="AN108" s="1476"/>
      <c r="AO108" s="1476"/>
      <c r="AP108" s="1476"/>
      <c r="AQ108" s="1476"/>
      <c r="AR108" s="1476"/>
      <c r="AS108" s="1476"/>
      <c r="AT108" s="1476"/>
      <c r="AU108" s="1476"/>
      <c r="AV108" s="1476"/>
      <c r="AW108" s="1476"/>
      <c r="AX108" s="1476"/>
    </row>
    <row r="109" spans="1:56" s="91" customFormat="1" ht="16.5" customHeight="1" x14ac:dyDescent="0.2">
      <c r="A109" s="1476"/>
      <c r="B109" s="1476"/>
      <c r="C109" s="1476"/>
      <c r="D109" s="1476"/>
      <c r="E109" s="1476"/>
      <c r="F109" s="1476"/>
      <c r="G109" s="1476"/>
      <c r="H109" s="1476"/>
      <c r="I109" s="1476"/>
      <c r="J109" s="1476"/>
      <c r="K109" s="1476"/>
      <c r="L109" s="1476"/>
      <c r="M109" s="1476"/>
      <c r="N109" s="1476"/>
      <c r="O109" s="1476"/>
      <c r="P109" s="1476"/>
      <c r="Q109" s="1476"/>
      <c r="R109" s="17"/>
      <c r="S109" s="17"/>
      <c r="T109" s="17"/>
      <c r="U109" s="1476"/>
      <c r="V109" s="1476"/>
      <c r="W109" s="1476"/>
      <c r="X109" s="1476"/>
      <c r="Y109" s="1476"/>
      <c r="Z109" s="1476"/>
      <c r="AA109" s="1476"/>
      <c r="AB109" s="1476"/>
      <c r="AC109" s="1476"/>
      <c r="AD109" s="1476"/>
      <c r="AE109" s="1476"/>
      <c r="AF109" s="1476"/>
      <c r="AG109" s="1476"/>
      <c r="AH109" s="1476"/>
      <c r="AI109" s="1476"/>
      <c r="AJ109" s="1476"/>
      <c r="AK109" s="1476"/>
      <c r="AL109" s="1476"/>
      <c r="AM109" s="1476"/>
      <c r="AN109" s="1476"/>
      <c r="AO109" s="1476"/>
      <c r="AP109" s="1476"/>
      <c r="AQ109" s="1476"/>
      <c r="AR109" s="1476"/>
      <c r="AS109" s="1476"/>
      <c r="AT109" s="1476"/>
      <c r="AU109" s="1476"/>
      <c r="AV109" s="1476"/>
      <c r="AW109" s="1476"/>
      <c r="AX109" s="1476"/>
    </row>
    <row r="110" spans="1:56" s="91" customFormat="1" ht="16.5" customHeight="1" x14ac:dyDescent="0.25">
      <c r="A110" s="59"/>
      <c r="B110" s="60"/>
      <c r="C110" s="61"/>
      <c r="D110" s="61"/>
      <c r="E110" s="61"/>
      <c r="F110" s="61"/>
      <c r="G110" s="59"/>
      <c r="H110" s="59"/>
      <c r="I110" s="59"/>
      <c r="J110" s="59"/>
      <c r="K110" s="1709"/>
      <c r="L110" s="1709"/>
      <c r="M110" s="1709"/>
      <c r="N110" s="62"/>
      <c r="O110" s="63"/>
      <c r="P110" s="63"/>
      <c r="Q110" s="62"/>
      <c r="R110" s="17"/>
      <c r="S110" s="17"/>
      <c r="T110" s="17"/>
      <c r="U110" s="1476"/>
      <c r="V110" s="1476"/>
      <c r="W110" s="1476"/>
      <c r="X110" s="1476"/>
      <c r="Y110" s="1476"/>
      <c r="Z110" s="1476"/>
      <c r="AA110" s="1476"/>
      <c r="AB110" s="1476"/>
      <c r="AC110" s="1476"/>
      <c r="AD110" s="1476"/>
      <c r="AE110" s="1476"/>
      <c r="AF110" s="1476"/>
      <c r="AG110" s="1476"/>
      <c r="AH110" s="1476"/>
      <c r="AI110" s="1476"/>
      <c r="AJ110" s="1476"/>
      <c r="AK110" s="1476"/>
      <c r="AL110" s="1476"/>
      <c r="AM110" s="1476"/>
      <c r="AN110" s="1476"/>
      <c r="AO110" s="1476"/>
      <c r="AP110" s="1476"/>
      <c r="AQ110" s="1476"/>
      <c r="AR110" s="1476"/>
      <c r="AS110" s="1476"/>
      <c r="AT110" s="1476"/>
      <c r="AU110" s="1476"/>
      <c r="AV110" s="1476"/>
      <c r="AW110" s="1476"/>
      <c r="AX110" s="1476"/>
    </row>
    <row r="111" spans="1:56" s="91" customFormat="1" ht="16.5" customHeight="1" x14ac:dyDescent="0.25">
      <c r="A111" s="1710"/>
      <c r="B111" s="1596" t="s">
        <v>269</v>
      </c>
      <c r="C111" s="2060" t="s">
        <v>270</v>
      </c>
      <c r="D111" s="2060"/>
      <c r="E111" s="2060"/>
      <c r="F111" s="1711"/>
      <c r="G111" s="1596" t="s">
        <v>299</v>
      </c>
      <c r="H111" s="1712"/>
      <c r="I111" s="1712"/>
      <c r="J111" s="1476"/>
      <c r="K111" s="59"/>
      <c r="L111" s="59"/>
      <c r="M111" s="59"/>
      <c r="N111" s="62"/>
      <c r="O111" s="63"/>
      <c r="P111" s="63"/>
      <c r="Q111" s="62"/>
      <c r="R111" s="17"/>
      <c r="S111" s="17"/>
      <c r="T111" s="17"/>
      <c r="U111" s="1476"/>
      <c r="V111" s="1476"/>
      <c r="W111" s="1476"/>
      <c r="X111" s="1476"/>
      <c r="Y111" s="1476"/>
      <c r="Z111" s="1476"/>
      <c r="AA111" s="1476"/>
      <c r="AB111" s="1476"/>
      <c r="AC111" s="1476"/>
      <c r="AD111" s="1476"/>
      <c r="AE111" s="1476"/>
      <c r="AF111" s="1476"/>
      <c r="AG111" s="1476"/>
      <c r="AH111" s="1476"/>
      <c r="AI111" s="1476"/>
      <c r="AJ111" s="1476"/>
      <c r="AK111" s="1476"/>
      <c r="AL111" s="1476"/>
      <c r="AM111" s="1476"/>
      <c r="AN111" s="1476"/>
      <c r="AO111" s="1476"/>
      <c r="AP111" s="1476"/>
      <c r="AQ111" s="1476"/>
      <c r="AR111" s="1476"/>
      <c r="AS111" s="1476"/>
      <c r="AT111" s="1476"/>
      <c r="AU111" s="1476"/>
      <c r="AV111" s="1476"/>
      <c r="AW111" s="1476"/>
      <c r="AX111" s="1476"/>
    </row>
    <row r="112" spans="1:56" s="91" customFormat="1" ht="16.5" customHeight="1" x14ac:dyDescent="0.2">
      <c r="A112" s="17"/>
      <c r="B112" s="15"/>
      <c r="C112" s="1939"/>
      <c r="D112" s="1939"/>
      <c r="E112" s="1939"/>
      <c r="F112" s="1939"/>
      <c r="G112" s="1939"/>
      <c r="H112" s="17"/>
      <c r="I112" s="1940"/>
      <c r="J112" s="1940"/>
      <c r="K112" s="1940"/>
      <c r="L112" s="17"/>
      <c r="M112" s="17"/>
      <c r="N112" s="17"/>
      <c r="O112" s="17"/>
      <c r="P112" s="17"/>
      <c r="Q112" s="17"/>
      <c r="R112" s="1476"/>
      <c r="S112" s="1476"/>
      <c r="T112" s="1476"/>
      <c r="U112" s="1476"/>
      <c r="V112" s="1476"/>
      <c r="W112" s="1476"/>
      <c r="X112" s="1476"/>
      <c r="Y112" s="1476"/>
      <c r="Z112" s="1476"/>
      <c r="AA112" s="1476"/>
      <c r="AB112" s="1476"/>
      <c r="AC112" s="1476"/>
      <c r="AD112" s="1476"/>
      <c r="AE112" s="1476"/>
      <c r="AF112" s="1476"/>
      <c r="AG112" s="1476"/>
      <c r="AH112" s="1476"/>
      <c r="AI112" s="1476"/>
      <c r="AJ112" s="1476"/>
      <c r="AK112" s="1476"/>
      <c r="AL112" s="1476"/>
      <c r="AM112" s="1476"/>
      <c r="AN112" s="1476"/>
      <c r="AO112" s="1476"/>
      <c r="AP112" s="1476"/>
      <c r="AQ112" s="1476"/>
      <c r="AR112" s="1476"/>
      <c r="AS112" s="1476"/>
      <c r="AT112" s="1476"/>
      <c r="AU112" s="1476"/>
      <c r="AV112" s="1476"/>
      <c r="AW112" s="1476"/>
      <c r="AX112" s="1476"/>
    </row>
    <row r="113" spans="1:55" s="91" customFormat="1" ht="16.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476"/>
      <c r="S113" s="1476"/>
      <c r="T113" s="1476"/>
      <c r="U113" s="1476"/>
      <c r="V113" s="1476"/>
      <c r="W113" s="1476"/>
      <c r="X113" s="1476"/>
      <c r="Y113" s="1476"/>
      <c r="Z113" s="1476"/>
      <c r="AA113" s="1476"/>
      <c r="AB113" s="1476"/>
      <c r="AC113" s="1476"/>
      <c r="AD113" s="1476"/>
      <c r="AE113" s="1476"/>
      <c r="AF113" s="1476"/>
      <c r="AG113" s="1476"/>
      <c r="AH113" s="1476"/>
      <c r="AI113" s="1476"/>
      <c r="AJ113" s="1476"/>
      <c r="AK113" s="1476"/>
      <c r="AL113" s="1476"/>
      <c r="AM113" s="1476"/>
      <c r="AN113" s="1476"/>
      <c r="AO113" s="1476"/>
      <c r="AP113" s="1476"/>
      <c r="AQ113" s="1476"/>
      <c r="AR113" s="1476"/>
      <c r="AS113" s="1476"/>
      <c r="AT113" s="1476"/>
      <c r="AU113" s="1476"/>
      <c r="AV113" s="1476"/>
      <c r="AW113" s="1476"/>
      <c r="AX113" s="1476"/>
    </row>
    <row r="114" spans="1:55" s="91" customFormat="1" ht="15.75" x14ac:dyDescent="0.2">
      <c r="A114" s="1476"/>
      <c r="B114" s="1596" t="s">
        <v>273</v>
      </c>
      <c r="C114" s="2060" t="s">
        <v>270</v>
      </c>
      <c r="D114" s="2060"/>
      <c r="E114" s="2060"/>
      <c r="F114" s="1711"/>
      <c r="G114" s="1596" t="s">
        <v>127</v>
      </c>
      <c r="H114" s="1712"/>
      <c r="I114" s="1476"/>
      <c r="J114" s="1476"/>
      <c r="K114" s="1476"/>
      <c r="L114" s="1476"/>
      <c r="M114" s="1476"/>
      <c r="N114" s="1476"/>
      <c r="O114" s="1476"/>
      <c r="P114" s="1476"/>
      <c r="Q114" s="1476"/>
      <c r="R114" s="1476"/>
      <c r="S114" s="1476"/>
      <c r="T114" s="1476"/>
      <c r="U114" s="1476"/>
      <c r="V114" s="1476"/>
      <c r="W114" s="1476"/>
      <c r="X114" s="1476"/>
      <c r="Y114" s="1476"/>
      <c r="Z114" s="1476"/>
      <c r="AA114" s="1476"/>
      <c r="AB114" s="1476"/>
      <c r="AC114" s="1476"/>
      <c r="AD114" s="1476"/>
      <c r="AE114" s="1476"/>
      <c r="AF114" s="1476"/>
      <c r="AG114" s="1476"/>
      <c r="AH114" s="1476"/>
      <c r="AI114" s="1476"/>
      <c r="AJ114" s="1476"/>
      <c r="AK114" s="1476"/>
      <c r="AL114" s="1476"/>
      <c r="AM114" s="1476"/>
      <c r="AN114" s="1476"/>
      <c r="AO114" s="1476"/>
      <c r="AP114" s="1476"/>
      <c r="AQ114" s="1476"/>
      <c r="AR114" s="1476"/>
      <c r="AS114" s="1476"/>
      <c r="AT114" s="1476"/>
      <c r="AU114" s="1476"/>
      <c r="AV114" s="1476"/>
      <c r="AW114" s="1476"/>
      <c r="AX114" s="1476"/>
    </row>
    <row r="115" spans="1:55" s="91" customFormat="1" ht="15" x14ac:dyDescent="0.2">
      <c r="A115" s="1476"/>
      <c r="B115" s="1476"/>
      <c r="C115" s="1476"/>
      <c r="D115" s="1476"/>
      <c r="E115" s="1476"/>
      <c r="F115" s="1476"/>
      <c r="G115" s="1476"/>
      <c r="H115" s="1476"/>
      <c r="I115" s="1476"/>
      <c r="J115" s="1476"/>
      <c r="K115" s="1476"/>
      <c r="L115" s="1476"/>
      <c r="M115" s="1476"/>
      <c r="N115" s="1476"/>
      <c r="O115" s="1476"/>
      <c r="P115" s="1476"/>
      <c r="Q115" s="1476"/>
      <c r="R115" s="1476"/>
      <c r="S115" s="1476"/>
      <c r="T115" s="1476"/>
      <c r="U115" s="1476"/>
      <c r="V115" s="1476"/>
      <c r="W115" s="1476"/>
      <c r="X115" s="1476"/>
      <c r="Y115" s="1476"/>
      <c r="Z115" s="1476"/>
      <c r="AA115" s="1476"/>
      <c r="AB115" s="1476"/>
      <c r="AC115" s="1476"/>
      <c r="AD115" s="1476"/>
      <c r="AE115" s="1476"/>
      <c r="AF115" s="1476"/>
      <c r="AG115" s="1476"/>
      <c r="AH115" s="1476"/>
      <c r="AI115" s="1476"/>
      <c r="AJ115" s="1476"/>
      <c r="AK115" s="1476"/>
      <c r="AL115" s="1476"/>
      <c r="AM115" s="1476"/>
      <c r="AN115" s="1476"/>
      <c r="AO115" s="1476"/>
      <c r="AP115" s="1476"/>
      <c r="AQ115" s="1476"/>
      <c r="AR115" s="1476"/>
      <c r="AS115" s="1476"/>
      <c r="AT115" s="1476"/>
      <c r="AU115" s="1476"/>
      <c r="AV115" s="1476"/>
      <c r="AW115" s="1476"/>
      <c r="AX115" s="1476"/>
    </row>
    <row r="116" spans="1:55" s="91" customFormat="1" ht="15" x14ac:dyDescent="0.2">
      <c r="A116" s="1476"/>
      <c r="B116" s="1476"/>
      <c r="C116" s="1476"/>
      <c r="D116" s="1476"/>
      <c r="E116" s="1476"/>
      <c r="F116" s="1476"/>
      <c r="G116" s="1476"/>
      <c r="H116" s="1476"/>
      <c r="I116" s="1476"/>
      <c r="J116" s="1476"/>
      <c r="K116" s="1476"/>
      <c r="L116" s="1476"/>
      <c r="M116" s="1476"/>
      <c r="N116" s="1476"/>
      <c r="O116" s="1476"/>
      <c r="P116" s="1476"/>
      <c r="Q116" s="1476"/>
      <c r="R116" s="1476"/>
      <c r="S116" s="1476"/>
      <c r="T116" s="1476"/>
      <c r="U116" s="1476"/>
      <c r="V116" s="1476"/>
      <c r="W116" s="1476"/>
      <c r="X116" s="1476"/>
      <c r="Y116" s="1476"/>
      <c r="Z116" s="1476"/>
      <c r="AA116" s="1476"/>
      <c r="AB116" s="1476"/>
      <c r="AC116" s="1476"/>
      <c r="AD116" s="1476"/>
      <c r="AE116" s="1476"/>
      <c r="AF116" s="1476"/>
      <c r="AG116" s="1476"/>
      <c r="AH116" s="1476"/>
      <c r="AI116" s="1476"/>
      <c r="AJ116" s="1476"/>
      <c r="AK116" s="1476"/>
      <c r="AL116" s="1476"/>
      <c r="AM116" s="1476"/>
      <c r="AN116" s="1476"/>
      <c r="AO116" s="1476"/>
      <c r="AP116" s="1476"/>
      <c r="AQ116" s="1476"/>
      <c r="AR116" s="1476"/>
      <c r="AS116" s="1476"/>
      <c r="AT116" s="1476"/>
      <c r="AU116" s="1476"/>
      <c r="AV116" s="1476"/>
      <c r="AW116" s="1476"/>
      <c r="AX116" s="1476"/>
    </row>
    <row r="117" spans="1:55" s="91" customFormat="1" ht="30.75" customHeight="1" x14ac:dyDescent="0.2">
      <c r="A117" s="1476"/>
      <c r="B117" s="1476"/>
      <c r="C117" s="1476"/>
      <c r="D117" s="1476"/>
      <c r="E117" s="1476"/>
      <c r="F117" s="1476"/>
      <c r="G117" s="1476"/>
      <c r="H117" s="1476"/>
      <c r="I117" s="1476"/>
      <c r="J117" s="1476"/>
      <c r="K117" s="1476"/>
      <c r="L117" s="1476"/>
      <c r="M117" s="1476"/>
      <c r="N117" s="1476"/>
      <c r="O117" s="1476"/>
      <c r="P117" s="1476"/>
      <c r="Q117" s="1476"/>
      <c r="R117" s="1476"/>
      <c r="S117" s="1476"/>
      <c r="T117" s="1476"/>
      <c r="U117" s="1476"/>
      <c r="V117" s="1476"/>
      <c r="W117" s="1476"/>
      <c r="X117" s="1476"/>
      <c r="Y117" s="1476"/>
      <c r="Z117" s="1476"/>
      <c r="AA117" s="1476"/>
      <c r="AB117" s="1476"/>
      <c r="AC117" s="1476"/>
      <c r="AD117" s="1476"/>
      <c r="AE117" s="1476"/>
      <c r="AF117" s="1476"/>
      <c r="AG117" s="1476"/>
      <c r="AH117" s="1476"/>
      <c r="AI117" s="1476"/>
      <c r="AJ117" s="1476"/>
      <c r="AK117" s="1476"/>
      <c r="AL117" s="1476"/>
      <c r="AM117" s="1476"/>
      <c r="AN117" s="1476"/>
      <c r="AO117" s="1476"/>
      <c r="AP117" s="1476"/>
      <c r="AQ117" s="1476"/>
      <c r="AR117" s="1476"/>
      <c r="AS117" s="1476"/>
      <c r="AT117" s="1476"/>
      <c r="AU117" s="1476"/>
      <c r="AV117" s="1476"/>
      <c r="AW117" s="1476"/>
      <c r="AX117" s="1476"/>
    </row>
    <row r="118" spans="1:55" s="91" customFormat="1" ht="16.5" customHeight="1" x14ac:dyDescent="0.2">
      <c r="A118" s="1476"/>
      <c r="B118" s="1476"/>
      <c r="C118" s="1476"/>
      <c r="D118" s="1476"/>
      <c r="E118" s="1476"/>
      <c r="F118" s="1476"/>
      <c r="G118" s="1476"/>
      <c r="H118" s="1476"/>
      <c r="I118" s="1476"/>
      <c r="J118" s="1476"/>
      <c r="K118" s="1476"/>
      <c r="L118" s="1476"/>
      <c r="M118" s="1476"/>
      <c r="N118" s="1476"/>
      <c r="O118" s="1476"/>
      <c r="P118" s="1476"/>
      <c r="Q118" s="1476"/>
      <c r="R118" s="1476"/>
      <c r="S118" s="1476"/>
      <c r="T118" s="1476"/>
      <c r="U118" s="1476"/>
      <c r="V118" s="1476"/>
      <c r="W118" s="1476"/>
      <c r="X118" s="1476"/>
      <c r="Y118" s="1476"/>
      <c r="Z118" s="1476"/>
      <c r="AA118" s="1476"/>
      <c r="AB118" s="1476"/>
      <c r="AC118" s="1476"/>
      <c r="AD118" s="1476"/>
      <c r="AE118" s="1476"/>
      <c r="AF118" s="1476"/>
      <c r="AG118" s="1476"/>
      <c r="AH118" s="1476"/>
      <c r="AI118" s="1476"/>
      <c r="AJ118" s="1476"/>
      <c r="AK118" s="1476"/>
      <c r="AL118" s="1476"/>
      <c r="AM118" s="1476"/>
      <c r="AN118" s="1476"/>
      <c r="AO118" s="1476"/>
      <c r="AP118" s="1476"/>
      <c r="AQ118" s="1476"/>
      <c r="AR118" s="1476"/>
      <c r="AS118" s="1476"/>
      <c r="AT118" s="1476"/>
      <c r="AU118" s="1476"/>
      <c r="AV118" s="1476"/>
      <c r="AW118" s="1476"/>
      <c r="AX118" s="1476"/>
    </row>
    <row r="119" spans="1:55" s="102" customFormat="1" ht="15.75" customHeight="1" x14ac:dyDescent="0.2">
      <c r="A119" s="1476"/>
      <c r="B119" s="1476"/>
      <c r="C119" s="1476"/>
      <c r="D119" s="1476"/>
      <c r="E119" s="1476"/>
      <c r="F119" s="1476"/>
      <c r="G119" s="1476"/>
      <c r="H119" s="1476"/>
      <c r="I119" s="1476"/>
      <c r="J119" s="1476"/>
      <c r="K119" s="1476"/>
      <c r="L119" s="1476"/>
      <c r="M119" s="1476"/>
      <c r="N119" s="1476"/>
      <c r="O119" s="1476"/>
      <c r="P119" s="1476"/>
      <c r="Q119" s="1476"/>
      <c r="R119" s="1476"/>
      <c r="S119" s="1476"/>
      <c r="T119" s="1476"/>
      <c r="U119" s="1476"/>
      <c r="V119" s="1476"/>
      <c r="W119" s="1476"/>
      <c r="X119" s="1476"/>
      <c r="Y119" s="1476"/>
      <c r="Z119" s="1476"/>
      <c r="AA119" s="1476"/>
      <c r="AB119" s="1476"/>
      <c r="AC119" s="1476"/>
      <c r="AD119" s="1476"/>
      <c r="AE119" s="1476"/>
      <c r="AF119" s="1476"/>
      <c r="AG119" s="1476"/>
      <c r="AH119" s="1476"/>
      <c r="AI119" s="1476"/>
      <c r="AJ119" s="1476"/>
      <c r="AK119" s="1476"/>
      <c r="AL119" s="1476"/>
      <c r="AM119" s="1476"/>
      <c r="AN119" s="1476"/>
      <c r="AO119" s="1476"/>
      <c r="AP119" s="1476"/>
      <c r="AQ119" s="1476"/>
      <c r="AR119" s="1476"/>
      <c r="AS119" s="1476"/>
      <c r="AT119" s="1476"/>
      <c r="AU119" s="1476"/>
      <c r="AV119" s="1476"/>
      <c r="AW119" s="1476"/>
      <c r="AX119" s="1476"/>
      <c r="AY119" s="101"/>
      <c r="AZ119" s="101"/>
      <c r="BA119" s="101"/>
      <c r="BB119" s="101"/>
      <c r="BC119" s="101"/>
    </row>
    <row r="120" spans="1:55" s="102" customFormat="1" ht="24" customHeight="1" x14ac:dyDescent="0.2">
      <c r="A120" s="1476"/>
      <c r="B120" s="1476"/>
      <c r="C120" s="1476"/>
      <c r="D120" s="1476"/>
      <c r="E120" s="1476"/>
      <c r="F120" s="1476"/>
      <c r="G120" s="1476"/>
      <c r="H120" s="1476"/>
      <c r="I120" s="1476"/>
      <c r="J120" s="1476"/>
      <c r="K120" s="1476"/>
      <c r="L120" s="1476"/>
      <c r="M120" s="1476"/>
      <c r="N120" s="1476"/>
      <c r="O120" s="1476"/>
      <c r="P120" s="1476"/>
      <c r="Q120" s="1476"/>
      <c r="R120" s="1476"/>
      <c r="S120" s="1476"/>
      <c r="T120" s="1476"/>
      <c r="U120" s="1476"/>
      <c r="V120" s="1476"/>
      <c r="W120" s="1476"/>
      <c r="X120" s="1476"/>
      <c r="Y120" s="1476"/>
      <c r="Z120" s="1476"/>
      <c r="AA120" s="1476"/>
      <c r="AB120" s="1476"/>
      <c r="AC120" s="1476"/>
      <c r="AD120" s="1476"/>
      <c r="AE120" s="1476"/>
      <c r="AF120" s="1476"/>
      <c r="AG120" s="1476"/>
      <c r="AH120" s="1476"/>
      <c r="AI120" s="1476"/>
      <c r="AJ120" s="1476"/>
      <c r="AK120" s="1476"/>
      <c r="AL120" s="1476"/>
      <c r="AM120" s="1476"/>
      <c r="AN120" s="1476"/>
      <c r="AO120" s="1476"/>
      <c r="AP120" s="1476"/>
      <c r="AQ120" s="1476"/>
      <c r="AR120" s="1476"/>
      <c r="AS120" s="1476"/>
      <c r="AT120" s="1476"/>
      <c r="AU120" s="1476"/>
      <c r="AV120" s="1476"/>
      <c r="AW120" s="1476"/>
      <c r="AX120" s="1476"/>
      <c r="AY120" s="101"/>
      <c r="AZ120" s="101"/>
      <c r="BA120" s="101"/>
      <c r="BB120" s="101"/>
      <c r="BC120" s="101"/>
    </row>
    <row r="121" spans="1:55" s="102" customFormat="1" ht="15" x14ac:dyDescent="0.2">
      <c r="A121" s="1476"/>
      <c r="B121" s="1476"/>
      <c r="C121" s="1476"/>
      <c r="D121" s="1476"/>
      <c r="E121" s="1476"/>
      <c r="F121" s="1476"/>
      <c r="G121" s="1476"/>
      <c r="H121" s="1476"/>
      <c r="I121" s="1476"/>
      <c r="J121" s="1476"/>
      <c r="K121" s="1476"/>
      <c r="L121" s="1476"/>
      <c r="M121" s="1476"/>
      <c r="N121" s="1476"/>
      <c r="O121" s="1476"/>
      <c r="P121" s="1476"/>
      <c r="Q121" s="1476"/>
      <c r="R121" s="1476"/>
      <c r="S121" s="1476"/>
      <c r="T121" s="1476"/>
      <c r="U121" s="1476"/>
      <c r="V121" s="1476"/>
      <c r="W121" s="1476"/>
      <c r="X121" s="1476"/>
      <c r="Y121" s="1476"/>
      <c r="Z121" s="1476"/>
      <c r="AA121" s="1476"/>
      <c r="AB121" s="1476"/>
      <c r="AC121" s="1476"/>
      <c r="AD121" s="1476"/>
      <c r="AE121" s="1476"/>
      <c r="AF121" s="1476"/>
      <c r="AG121" s="1476"/>
      <c r="AH121" s="1476"/>
      <c r="AI121" s="1476"/>
      <c r="AJ121" s="1476"/>
      <c r="AK121" s="1476"/>
      <c r="AL121" s="1476"/>
      <c r="AM121" s="1476"/>
      <c r="AN121" s="1476"/>
      <c r="AO121" s="1476"/>
      <c r="AP121" s="1476"/>
      <c r="AQ121" s="1476"/>
      <c r="AR121" s="1476"/>
      <c r="AS121" s="1476"/>
      <c r="AT121" s="1476"/>
      <c r="AU121" s="1476"/>
      <c r="AV121" s="1476"/>
      <c r="AW121" s="1476"/>
      <c r="AX121" s="1476"/>
      <c r="AY121" s="101"/>
      <c r="AZ121" s="101"/>
      <c r="BA121" s="101"/>
      <c r="BB121" s="101"/>
      <c r="BC121" s="101"/>
    </row>
    <row r="122" spans="1:55" s="91" customFormat="1" ht="15" x14ac:dyDescent="0.2">
      <c r="A122" s="1476"/>
      <c r="B122" s="1476"/>
      <c r="C122" s="1476"/>
      <c r="D122" s="1476"/>
      <c r="E122" s="1476"/>
      <c r="F122" s="1476"/>
      <c r="G122" s="1476"/>
      <c r="H122" s="1476"/>
      <c r="I122" s="1476"/>
      <c r="J122" s="1476"/>
      <c r="K122" s="1476"/>
      <c r="L122" s="1476"/>
      <c r="M122" s="1476"/>
      <c r="N122" s="1476"/>
      <c r="O122" s="1476"/>
      <c r="P122" s="1476"/>
      <c r="Q122" s="1476"/>
      <c r="R122" s="1476"/>
      <c r="S122" s="1476"/>
      <c r="T122" s="1476"/>
      <c r="U122" s="1476"/>
      <c r="V122" s="1476"/>
      <c r="W122" s="1476"/>
      <c r="X122" s="1476"/>
      <c r="Y122" s="1476"/>
      <c r="Z122" s="1476"/>
      <c r="AA122" s="1476"/>
      <c r="AB122" s="1476"/>
      <c r="AC122" s="1476"/>
      <c r="AD122" s="1476"/>
      <c r="AE122" s="1476"/>
      <c r="AF122" s="1476"/>
      <c r="AG122" s="1476"/>
      <c r="AH122" s="1476"/>
      <c r="AI122" s="1476"/>
      <c r="AJ122" s="1476"/>
      <c r="AK122" s="1476"/>
      <c r="AL122" s="1476"/>
      <c r="AM122" s="1476"/>
      <c r="AN122" s="1476"/>
      <c r="AO122" s="1476"/>
      <c r="AP122" s="1476"/>
      <c r="AQ122" s="1476"/>
      <c r="AR122" s="1476"/>
      <c r="AS122" s="1476"/>
      <c r="AT122" s="1476"/>
      <c r="AU122" s="1476"/>
      <c r="AV122" s="1476"/>
      <c r="AW122" s="1476"/>
      <c r="AX122" s="1476"/>
    </row>
    <row r="123" spans="1:55" s="91" customFormat="1" ht="15" x14ac:dyDescent="0.2">
      <c r="A123" s="1476"/>
      <c r="B123" s="1476"/>
      <c r="C123" s="1476"/>
      <c r="D123" s="1476"/>
      <c r="E123" s="1476"/>
      <c r="F123" s="1476"/>
      <c r="G123" s="1476"/>
      <c r="H123" s="1476"/>
      <c r="I123" s="1476"/>
      <c r="J123" s="1476"/>
      <c r="K123" s="1476"/>
      <c r="L123" s="1476"/>
      <c r="M123" s="1476"/>
      <c r="N123" s="1476"/>
      <c r="O123" s="1476"/>
      <c r="P123" s="1476"/>
      <c r="Q123" s="1476"/>
      <c r="R123" s="1476"/>
      <c r="S123" s="1476"/>
      <c r="T123" s="1476"/>
      <c r="U123" s="1476"/>
      <c r="V123" s="1476"/>
      <c r="W123" s="1476"/>
      <c r="X123" s="1476"/>
      <c r="Y123" s="1476"/>
      <c r="Z123" s="1476"/>
      <c r="AA123" s="1476"/>
      <c r="AB123" s="1476"/>
      <c r="AC123" s="1476"/>
      <c r="AD123" s="1476"/>
      <c r="AE123" s="1476"/>
      <c r="AF123" s="1476"/>
      <c r="AG123" s="1476"/>
      <c r="AH123" s="1476"/>
      <c r="AI123" s="1476"/>
      <c r="AJ123" s="1476"/>
      <c r="AK123" s="1476"/>
      <c r="AL123" s="1476"/>
      <c r="AM123" s="1476"/>
      <c r="AN123" s="1476"/>
      <c r="AO123" s="1476"/>
      <c r="AP123" s="1476"/>
      <c r="AQ123" s="1476"/>
      <c r="AR123" s="1476"/>
      <c r="AS123" s="1476"/>
      <c r="AT123" s="1476"/>
      <c r="AU123" s="1476"/>
      <c r="AV123" s="1476"/>
      <c r="AW123" s="1476"/>
      <c r="AX123" s="1476"/>
    </row>
    <row r="124" spans="1:55" s="91" customFormat="1" ht="15" x14ac:dyDescent="0.2">
      <c r="A124" s="1476"/>
      <c r="B124" s="1476"/>
      <c r="C124" s="1476"/>
      <c r="D124" s="1476"/>
      <c r="E124" s="1476"/>
      <c r="F124" s="1476"/>
      <c r="G124" s="1476"/>
      <c r="H124" s="1476"/>
      <c r="I124" s="1476"/>
      <c r="J124" s="1476"/>
      <c r="K124" s="1476"/>
      <c r="L124" s="1476"/>
      <c r="M124" s="1476"/>
      <c r="N124" s="1476"/>
      <c r="O124" s="1476"/>
      <c r="P124" s="1476"/>
      <c r="Q124" s="1476"/>
      <c r="R124" s="1476"/>
      <c r="S124" s="1476"/>
      <c r="T124" s="1476"/>
      <c r="U124" s="1476"/>
      <c r="V124" s="1476"/>
      <c r="W124" s="1476"/>
      <c r="X124" s="1476"/>
      <c r="Y124" s="1476"/>
      <c r="Z124" s="1476"/>
      <c r="AA124" s="1476"/>
      <c r="AB124" s="1476"/>
      <c r="AC124" s="1476"/>
      <c r="AD124" s="1476"/>
      <c r="AE124" s="1476"/>
      <c r="AF124" s="1476"/>
      <c r="AG124" s="1476"/>
      <c r="AH124" s="1476"/>
      <c r="AI124" s="1476"/>
      <c r="AJ124" s="1476"/>
      <c r="AK124" s="1476"/>
      <c r="AL124" s="1476"/>
      <c r="AM124" s="1476"/>
      <c r="AN124" s="1476"/>
      <c r="AO124" s="1476"/>
      <c r="AP124" s="1476"/>
      <c r="AQ124" s="1476"/>
      <c r="AR124" s="1476"/>
      <c r="AS124" s="1476"/>
      <c r="AT124" s="1476"/>
      <c r="AU124" s="1476"/>
      <c r="AV124" s="1476"/>
      <c r="AW124" s="1476"/>
      <c r="AX124" s="1476"/>
    </row>
    <row r="125" spans="1:55" s="91" customFormat="1" ht="38.25" customHeight="1" x14ac:dyDescent="0.2">
      <c r="A125" s="1476"/>
      <c r="B125" s="1476"/>
      <c r="C125" s="1476"/>
      <c r="D125" s="1476"/>
      <c r="E125" s="1476"/>
      <c r="F125" s="1476"/>
      <c r="G125" s="1476"/>
      <c r="H125" s="1476"/>
      <c r="I125" s="1476"/>
      <c r="J125" s="1476"/>
      <c r="K125" s="1476"/>
      <c r="L125" s="1476"/>
      <c r="M125" s="1476"/>
      <c r="N125" s="1476"/>
      <c r="O125" s="1476"/>
      <c r="P125" s="1476"/>
      <c r="Q125" s="1476"/>
      <c r="R125" s="1476"/>
      <c r="S125" s="1476"/>
      <c r="T125" s="1476"/>
      <c r="U125" s="1476"/>
      <c r="V125" s="1476"/>
      <c r="W125" s="1476"/>
      <c r="X125" s="1476"/>
      <c r="Y125" s="1476"/>
      <c r="Z125" s="1476"/>
      <c r="AA125" s="1476"/>
      <c r="AB125" s="1476"/>
      <c r="AC125" s="1476"/>
      <c r="AD125" s="1476"/>
      <c r="AE125" s="1476"/>
      <c r="AF125" s="1476"/>
      <c r="AG125" s="1476"/>
      <c r="AH125" s="1476"/>
      <c r="AI125" s="1476"/>
      <c r="AJ125" s="1476"/>
      <c r="AK125" s="1476"/>
      <c r="AL125" s="1476"/>
      <c r="AM125" s="1476"/>
      <c r="AN125" s="1476"/>
      <c r="AO125" s="1476"/>
      <c r="AP125" s="1476"/>
      <c r="AQ125" s="1476"/>
      <c r="AR125" s="1476"/>
      <c r="AS125" s="1476"/>
      <c r="AT125" s="1476"/>
      <c r="AU125" s="1476"/>
      <c r="AV125" s="1476"/>
      <c r="AW125" s="1476"/>
      <c r="AX125" s="1476"/>
    </row>
    <row r="126" spans="1:55" s="91" customFormat="1" ht="15" x14ac:dyDescent="0.2">
      <c r="A126" s="1476"/>
      <c r="B126" s="1476"/>
      <c r="C126" s="1476"/>
      <c r="D126" s="1476"/>
      <c r="E126" s="1476"/>
      <c r="F126" s="1476"/>
      <c r="G126" s="1476"/>
      <c r="H126" s="1476"/>
      <c r="I126" s="1476"/>
      <c r="J126" s="1476"/>
      <c r="K126" s="1476"/>
      <c r="L126" s="1476"/>
      <c r="M126" s="1476"/>
      <c r="N126" s="1476"/>
      <c r="O126" s="1476"/>
      <c r="P126" s="1476"/>
      <c r="Q126" s="1476"/>
      <c r="R126" s="1476"/>
      <c r="S126" s="1476"/>
      <c r="T126" s="1476"/>
      <c r="U126" s="1476"/>
      <c r="V126" s="1476"/>
      <c r="W126" s="1476"/>
      <c r="X126" s="1476"/>
      <c r="Y126" s="1476"/>
      <c r="Z126" s="1476"/>
      <c r="AA126" s="1476"/>
      <c r="AB126" s="1476"/>
      <c r="AC126" s="1476"/>
      <c r="AD126" s="1476"/>
      <c r="AE126" s="1476"/>
      <c r="AF126" s="1476"/>
      <c r="AG126" s="1476"/>
      <c r="AH126" s="1476"/>
      <c r="AI126" s="1476"/>
      <c r="AJ126" s="1476"/>
      <c r="AK126" s="1476"/>
      <c r="AL126" s="1476"/>
      <c r="AM126" s="1476"/>
      <c r="AN126" s="1476"/>
      <c r="AO126" s="1476"/>
      <c r="AP126" s="1476"/>
      <c r="AQ126" s="1476"/>
      <c r="AR126" s="1476"/>
      <c r="AS126" s="1476"/>
      <c r="AT126" s="1476"/>
      <c r="AU126" s="1476"/>
      <c r="AV126" s="1476"/>
      <c r="AW126" s="1476"/>
      <c r="AX126" s="1476"/>
    </row>
    <row r="127" spans="1:55" s="91" customFormat="1" ht="15" x14ac:dyDescent="0.2">
      <c r="A127" s="1476"/>
      <c r="B127" s="1476"/>
      <c r="C127" s="1476"/>
      <c r="D127" s="1476"/>
      <c r="E127" s="1476"/>
      <c r="F127" s="1476"/>
      <c r="G127" s="1476"/>
      <c r="H127" s="1476"/>
      <c r="I127" s="1476"/>
      <c r="J127" s="1476"/>
      <c r="K127" s="1476"/>
      <c r="L127" s="1476"/>
      <c r="M127" s="1476"/>
      <c r="N127" s="1476"/>
      <c r="O127" s="1476"/>
      <c r="P127" s="1476"/>
      <c r="Q127" s="1476"/>
      <c r="R127" s="1476"/>
      <c r="S127" s="1476"/>
      <c r="T127" s="1476"/>
      <c r="U127" s="1476"/>
      <c r="V127" s="1476"/>
      <c r="W127" s="1476"/>
      <c r="X127" s="1476"/>
      <c r="Y127" s="1476"/>
      <c r="Z127" s="1476"/>
      <c r="AA127" s="1476"/>
      <c r="AB127" s="1476"/>
      <c r="AC127" s="1476"/>
      <c r="AD127" s="1476"/>
      <c r="AE127" s="1476"/>
      <c r="AF127" s="1476"/>
      <c r="AG127" s="1476"/>
      <c r="AH127" s="1476"/>
      <c r="AI127" s="1476"/>
      <c r="AJ127" s="1476"/>
      <c r="AK127" s="1476"/>
      <c r="AL127" s="1476"/>
      <c r="AM127" s="1476"/>
      <c r="AN127" s="1476"/>
      <c r="AO127" s="1476"/>
      <c r="AP127" s="1476"/>
      <c r="AQ127" s="1476"/>
      <c r="AR127" s="1476"/>
      <c r="AS127" s="1476"/>
      <c r="AT127" s="1476"/>
      <c r="AU127" s="1476"/>
      <c r="AV127" s="1476"/>
      <c r="AW127" s="1476"/>
      <c r="AX127" s="1476"/>
    </row>
    <row r="128" spans="1:55" s="91" customFormat="1" ht="15" x14ac:dyDescent="0.2">
      <c r="A128" s="1476"/>
      <c r="B128" s="1476"/>
      <c r="C128" s="1476"/>
      <c r="D128" s="1476"/>
      <c r="E128" s="1476"/>
      <c r="F128" s="1476"/>
      <c r="G128" s="1476"/>
      <c r="H128" s="1476"/>
      <c r="I128" s="1476"/>
      <c r="J128" s="1476"/>
      <c r="K128" s="1476"/>
      <c r="L128" s="1476"/>
      <c r="M128" s="1476"/>
      <c r="N128" s="1476"/>
      <c r="O128" s="1476"/>
      <c r="P128" s="1476"/>
      <c r="Q128" s="1476"/>
      <c r="R128" s="1476"/>
      <c r="S128" s="1476"/>
      <c r="T128" s="1476"/>
      <c r="U128" s="1476"/>
      <c r="V128" s="1476"/>
      <c r="W128" s="1476"/>
      <c r="X128" s="1476"/>
      <c r="Y128" s="1476"/>
      <c r="Z128" s="1476"/>
      <c r="AA128" s="1476"/>
      <c r="AB128" s="1476"/>
      <c r="AC128" s="1476"/>
      <c r="AD128" s="1476"/>
      <c r="AE128" s="1476"/>
      <c r="AF128" s="1476"/>
      <c r="AG128" s="1476"/>
      <c r="AH128" s="1476"/>
      <c r="AI128" s="1476"/>
      <c r="AJ128" s="1476"/>
      <c r="AK128" s="1476"/>
      <c r="AL128" s="1476"/>
      <c r="AM128" s="1476"/>
      <c r="AN128" s="1476"/>
      <c r="AO128" s="1476"/>
      <c r="AP128" s="1476"/>
      <c r="AQ128" s="1476"/>
      <c r="AR128" s="1476"/>
      <c r="AS128" s="1476"/>
      <c r="AT128" s="1476"/>
      <c r="AU128" s="1476"/>
      <c r="AV128" s="1476"/>
      <c r="AW128" s="1476"/>
      <c r="AX128" s="1476"/>
    </row>
    <row r="129" spans="1:55" s="91" customFormat="1" ht="15" x14ac:dyDescent="0.2">
      <c r="A129" s="1476"/>
      <c r="B129" s="1476"/>
      <c r="C129" s="1476"/>
      <c r="D129" s="1476"/>
      <c r="E129" s="1476"/>
      <c r="F129" s="1476"/>
      <c r="G129" s="1476"/>
      <c r="H129" s="1476"/>
      <c r="I129" s="1476"/>
      <c r="J129" s="1476"/>
      <c r="K129" s="1476"/>
      <c r="L129" s="1476"/>
      <c r="M129" s="1476"/>
      <c r="N129" s="1476"/>
      <c r="O129" s="1476"/>
      <c r="P129" s="1476"/>
      <c r="Q129" s="1476"/>
      <c r="R129" s="1476"/>
      <c r="S129" s="1476"/>
      <c r="T129" s="1476"/>
      <c r="U129" s="1476"/>
      <c r="V129" s="1476"/>
      <c r="W129" s="1476"/>
      <c r="X129" s="1476"/>
      <c r="Y129" s="1476"/>
      <c r="Z129" s="1476"/>
      <c r="AA129" s="1476"/>
      <c r="AB129" s="1476"/>
      <c r="AC129" s="1476"/>
      <c r="AD129" s="1476"/>
      <c r="AE129" s="1476"/>
      <c r="AF129" s="1476"/>
      <c r="AG129" s="1476"/>
      <c r="AH129" s="1476"/>
      <c r="AI129" s="1476"/>
      <c r="AJ129" s="1476"/>
      <c r="AK129" s="1476"/>
      <c r="AL129" s="1476"/>
      <c r="AM129" s="1476"/>
      <c r="AN129" s="1476"/>
      <c r="AO129" s="1476"/>
      <c r="AP129" s="1476"/>
      <c r="AQ129" s="1476"/>
      <c r="AR129" s="1476"/>
      <c r="AS129" s="1476"/>
      <c r="AT129" s="1476"/>
      <c r="AU129" s="1476"/>
      <c r="AV129" s="1476"/>
      <c r="AW129" s="1476"/>
      <c r="AX129" s="1476"/>
    </row>
    <row r="130" spans="1:55" s="91" customFormat="1" ht="15" x14ac:dyDescent="0.2">
      <c r="A130" s="1476"/>
      <c r="B130" s="1476"/>
      <c r="C130" s="1476"/>
      <c r="D130" s="1476"/>
      <c r="E130" s="1476"/>
      <c r="F130" s="1476"/>
      <c r="G130" s="1476"/>
      <c r="H130" s="1476"/>
      <c r="I130" s="1476"/>
      <c r="J130" s="1476"/>
      <c r="K130" s="1476"/>
      <c r="L130" s="1476"/>
      <c r="M130" s="1476"/>
      <c r="N130" s="1476"/>
      <c r="O130" s="1476"/>
      <c r="P130" s="1476"/>
      <c r="Q130" s="1476"/>
      <c r="R130" s="1476"/>
      <c r="S130" s="1476"/>
      <c r="T130" s="1476"/>
      <c r="U130" s="1476"/>
      <c r="V130" s="1476"/>
      <c r="W130" s="1476"/>
      <c r="X130" s="1476"/>
      <c r="Y130" s="1476"/>
      <c r="Z130" s="1476"/>
      <c r="AA130" s="1476"/>
      <c r="AB130" s="1476"/>
      <c r="AC130" s="1476"/>
      <c r="AD130" s="1476"/>
      <c r="AE130" s="1476"/>
      <c r="AF130" s="1476"/>
      <c r="AG130" s="1476"/>
      <c r="AH130" s="1476"/>
      <c r="AI130" s="1476"/>
      <c r="AJ130" s="1476"/>
      <c r="AK130" s="1476"/>
      <c r="AL130" s="1476"/>
      <c r="AM130" s="1476"/>
      <c r="AN130" s="1476"/>
      <c r="AO130" s="1476"/>
      <c r="AP130" s="1476"/>
      <c r="AQ130" s="1476"/>
      <c r="AR130" s="1476"/>
      <c r="AS130" s="1476"/>
      <c r="AT130" s="1476"/>
      <c r="AU130" s="1476"/>
      <c r="AV130" s="1476"/>
      <c r="AW130" s="1476"/>
      <c r="AX130" s="1476"/>
    </row>
    <row r="131" spans="1:55" s="91" customFormat="1" ht="15" x14ac:dyDescent="0.2">
      <c r="A131" s="1476"/>
      <c r="B131" s="1476"/>
      <c r="C131" s="1476"/>
      <c r="D131" s="1476"/>
      <c r="E131" s="1476"/>
      <c r="F131" s="1476"/>
      <c r="G131" s="1476"/>
      <c r="H131" s="1476"/>
      <c r="I131" s="1476"/>
      <c r="J131" s="1476"/>
      <c r="K131" s="1476"/>
      <c r="L131" s="1476"/>
      <c r="M131" s="1476"/>
      <c r="N131" s="1476"/>
      <c r="O131" s="1476"/>
      <c r="P131" s="1476"/>
      <c r="Q131" s="1476"/>
      <c r="R131" s="1476"/>
      <c r="S131" s="1476"/>
      <c r="T131" s="1476"/>
      <c r="U131" s="1476"/>
      <c r="V131" s="1476"/>
      <c r="W131" s="1476"/>
      <c r="X131" s="1476"/>
      <c r="Y131" s="1476"/>
      <c r="Z131" s="1476"/>
      <c r="AA131" s="1476"/>
      <c r="AB131" s="1476"/>
      <c r="AC131" s="1476"/>
      <c r="AD131" s="1476"/>
      <c r="AE131" s="1476"/>
      <c r="AF131" s="1476"/>
      <c r="AG131" s="1476"/>
      <c r="AH131" s="1476"/>
      <c r="AI131" s="1476"/>
      <c r="AJ131" s="1476"/>
      <c r="AK131" s="1476"/>
      <c r="AL131" s="1476"/>
      <c r="AM131" s="1476"/>
      <c r="AN131" s="1476"/>
      <c r="AO131" s="1476"/>
      <c r="AP131" s="1476"/>
      <c r="AQ131" s="1476"/>
      <c r="AR131" s="1476"/>
      <c r="AS131" s="1476"/>
      <c r="AT131" s="1476"/>
      <c r="AU131" s="1476"/>
      <c r="AV131" s="1476"/>
      <c r="AW131" s="1476"/>
      <c r="AX131" s="1476"/>
    </row>
    <row r="132" spans="1:55" s="91" customFormat="1" ht="15" x14ac:dyDescent="0.2">
      <c r="A132" s="1476"/>
      <c r="B132" s="1476"/>
      <c r="C132" s="1476"/>
      <c r="D132" s="1476"/>
      <c r="E132" s="1476"/>
      <c r="F132" s="1476"/>
      <c r="G132" s="1476"/>
      <c r="H132" s="1476"/>
      <c r="I132" s="1476"/>
      <c r="J132" s="1476"/>
      <c r="K132" s="1476"/>
      <c r="L132" s="1476"/>
      <c r="M132" s="1476"/>
      <c r="N132" s="1476"/>
      <c r="O132" s="1476"/>
      <c r="P132" s="1476"/>
      <c r="Q132" s="1476"/>
      <c r="R132" s="1476"/>
      <c r="S132" s="1476"/>
      <c r="T132" s="1476"/>
      <c r="U132" s="1476"/>
      <c r="V132" s="1476"/>
      <c r="W132" s="1476"/>
      <c r="X132" s="1476"/>
      <c r="Y132" s="1476"/>
      <c r="Z132" s="1476"/>
      <c r="AA132" s="1476"/>
      <c r="AB132" s="1476"/>
      <c r="AC132" s="1476"/>
      <c r="AD132" s="1476"/>
      <c r="AE132" s="1476"/>
      <c r="AF132" s="1476"/>
      <c r="AG132" s="1476"/>
      <c r="AH132" s="1476"/>
      <c r="AI132" s="1476"/>
      <c r="AJ132" s="1476"/>
      <c r="AK132" s="1476"/>
      <c r="AL132" s="1476"/>
      <c r="AM132" s="1476"/>
      <c r="AN132" s="1476"/>
      <c r="AO132" s="1476"/>
      <c r="AP132" s="1476"/>
      <c r="AQ132" s="1476"/>
      <c r="AR132" s="1476"/>
      <c r="AS132" s="1476"/>
      <c r="AT132" s="1476"/>
      <c r="AU132" s="1476"/>
      <c r="AV132" s="1476"/>
      <c r="AW132" s="1476"/>
      <c r="AX132" s="1476"/>
    </row>
    <row r="133" spans="1:55" s="91" customFormat="1" ht="15" x14ac:dyDescent="0.2">
      <c r="A133" s="1476"/>
      <c r="B133" s="1476"/>
      <c r="C133" s="1476"/>
      <c r="D133" s="1476"/>
      <c r="E133" s="1476"/>
      <c r="F133" s="1476"/>
      <c r="G133" s="1476"/>
      <c r="H133" s="1476"/>
      <c r="I133" s="1476"/>
      <c r="J133" s="1476"/>
      <c r="K133" s="1476"/>
      <c r="L133" s="1476"/>
      <c r="M133" s="1476"/>
      <c r="N133" s="1476"/>
      <c r="O133" s="1476"/>
      <c r="P133" s="1476"/>
      <c r="Q133" s="1476"/>
      <c r="R133" s="1476"/>
      <c r="S133" s="1476"/>
      <c r="T133" s="1476"/>
      <c r="U133" s="1476"/>
      <c r="V133" s="1476"/>
      <c r="W133" s="1476"/>
      <c r="X133" s="1476"/>
      <c r="Y133" s="1476"/>
      <c r="Z133" s="1476"/>
      <c r="AA133" s="1476"/>
      <c r="AB133" s="1476"/>
      <c r="AC133" s="1476"/>
      <c r="AD133" s="1476"/>
      <c r="AE133" s="1476"/>
      <c r="AF133" s="1476"/>
      <c r="AG133" s="1476"/>
      <c r="AH133" s="1476"/>
      <c r="AI133" s="1476"/>
      <c r="AJ133" s="1476"/>
      <c r="AK133" s="1476"/>
      <c r="AL133" s="1476"/>
      <c r="AM133" s="1476"/>
      <c r="AN133" s="1476"/>
      <c r="AO133" s="1476"/>
      <c r="AP133" s="1476"/>
      <c r="AQ133" s="1476"/>
      <c r="AR133" s="1476"/>
      <c r="AS133" s="1476"/>
      <c r="AT133" s="1476"/>
      <c r="AU133" s="1476"/>
      <c r="AV133" s="1476"/>
      <c r="AW133" s="1476"/>
      <c r="AX133" s="1476"/>
    </row>
    <row r="134" spans="1:55" s="91" customFormat="1" ht="15" x14ac:dyDescent="0.2">
      <c r="A134" s="1476"/>
      <c r="B134" s="1476"/>
      <c r="C134" s="1476"/>
      <c r="D134" s="1476"/>
      <c r="E134" s="1476"/>
      <c r="F134" s="1476"/>
      <c r="G134" s="1476"/>
      <c r="H134" s="1476"/>
      <c r="I134" s="1476"/>
      <c r="J134" s="1476"/>
      <c r="K134" s="1476"/>
      <c r="L134" s="1476"/>
      <c r="M134" s="1476"/>
      <c r="N134" s="1476"/>
      <c r="O134" s="1476"/>
      <c r="P134" s="1476"/>
      <c r="Q134" s="1476"/>
      <c r="R134" s="1476"/>
      <c r="S134" s="1476"/>
      <c r="T134" s="1476"/>
      <c r="U134" s="1476"/>
      <c r="V134" s="1476"/>
      <c r="W134" s="1476"/>
      <c r="X134" s="1476"/>
      <c r="Y134" s="1476"/>
      <c r="Z134" s="1476"/>
      <c r="AA134" s="1476"/>
      <c r="AB134" s="1476"/>
      <c r="AC134" s="1476"/>
      <c r="AD134" s="1476"/>
      <c r="AE134" s="1476"/>
      <c r="AF134" s="1476"/>
      <c r="AG134" s="1476"/>
      <c r="AH134" s="1476"/>
      <c r="AI134" s="1476"/>
      <c r="AJ134" s="1476"/>
      <c r="AK134" s="1476"/>
      <c r="AL134" s="1476"/>
      <c r="AM134" s="1476"/>
      <c r="AN134" s="1476"/>
      <c r="AO134" s="1476"/>
      <c r="AP134" s="1476"/>
      <c r="AQ134" s="1476"/>
      <c r="AR134" s="1476"/>
      <c r="AS134" s="1476"/>
      <c r="AT134" s="1476"/>
      <c r="AU134" s="1476"/>
      <c r="AV134" s="1476"/>
      <c r="AW134" s="1476"/>
      <c r="AX134" s="1476"/>
    </row>
    <row r="135" spans="1:55" s="91" customFormat="1" ht="36" customHeight="1" x14ac:dyDescent="0.2">
      <c r="A135" s="1476"/>
      <c r="B135" s="1476"/>
      <c r="C135" s="1476"/>
      <c r="D135" s="1476"/>
      <c r="E135" s="1476"/>
      <c r="F135" s="1476"/>
      <c r="G135" s="1476"/>
      <c r="H135" s="1476"/>
      <c r="I135" s="1476"/>
      <c r="J135" s="1476"/>
      <c r="K135" s="1476"/>
      <c r="L135" s="1476"/>
      <c r="M135" s="1476"/>
      <c r="N135" s="1476"/>
      <c r="O135" s="1476"/>
      <c r="P135" s="1476"/>
      <c r="Q135" s="1476"/>
      <c r="R135" s="1476"/>
      <c r="S135" s="1476"/>
      <c r="T135" s="1476"/>
      <c r="U135" s="1476"/>
      <c r="V135" s="1476"/>
      <c r="W135" s="1476"/>
      <c r="X135" s="1476"/>
      <c r="Y135" s="1476"/>
      <c r="Z135" s="1476"/>
      <c r="AA135" s="1476"/>
      <c r="AB135" s="1476"/>
      <c r="AC135" s="1476"/>
      <c r="AD135" s="1476"/>
      <c r="AE135" s="1476"/>
      <c r="AF135" s="1476"/>
      <c r="AG135" s="1476"/>
      <c r="AH135" s="1476"/>
      <c r="AI135" s="1476"/>
      <c r="AJ135" s="1476"/>
      <c r="AK135" s="1476"/>
      <c r="AL135" s="1476"/>
      <c r="AM135" s="1476"/>
      <c r="AN135" s="1476"/>
      <c r="AO135" s="1476"/>
      <c r="AP135" s="1476"/>
      <c r="AQ135" s="1476"/>
      <c r="AR135" s="1476"/>
      <c r="AS135" s="1476"/>
      <c r="AT135" s="1476"/>
      <c r="AU135" s="1476"/>
      <c r="AV135" s="1476"/>
      <c r="AW135" s="1476"/>
      <c r="AX135" s="1476"/>
    </row>
    <row r="136" spans="1:55" s="91" customFormat="1" ht="34.5" customHeight="1" x14ac:dyDescent="0.2">
      <c r="A136" s="1476"/>
      <c r="B136" s="1476"/>
      <c r="C136" s="1476"/>
      <c r="D136" s="1476"/>
      <c r="E136" s="1476"/>
      <c r="F136" s="1476"/>
      <c r="G136" s="1476"/>
      <c r="H136" s="1476"/>
      <c r="I136" s="1476"/>
      <c r="J136" s="1476"/>
      <c r="K136" s="1476"/>
      <c r="L136" s="1476"/>
      <c r="M136" s="1476"/>
      <c r="N136" s="1476"/>
      <c r="O136" s="1476"/>
      <c r="P136" s="1476"/>
      <c r="Q136" s="1476"/>
      <c r="R136" s="1476"/>
      <c r="S136" s="1476"/>
      <c r="T136" s="1476"/>
      <c r="U136" s="1476"/>
      <c r="V136" s="1476"/>
      <c r="W136" s="1476"/>
      <c r="X136" s="1476"/>
      <c r="Y136" s="1476"/>
      <c r="Z136" s="1476"/>
      <c r="AA136" s="1476"/>
      <c r="AB136" s="1476"/>
      <c r="AC136" s="1476"/>
      <c r="AD136" s="1476"/>
      <c r="AE136" s="1476"/>
      <c r="AF136" s="1476"/>
      <c r="AG136" s="1476"/>
      <c r="AH136" s="1476"/>
      <c r="AI136" s="1476"/>
      <c r="AJ136" s="1476"/>
      <c r="AK136" s="1476"/>
      <c r="AL136" s="1476"/>
      <c r="AM136" s="1476"/>
      <c r="AN136" s="1476"/>
      <c r="AO136" s="1476"/>
      <c r="AP136" s="1476"/>
      <c r="AQ136" s="1476"/>
      <c r="AR136" s="1476"/>
      <c r="AS136" s="1476"/>
      <c r="AT136" s="1476"/>
      <c r="AU136" s="1476"/>
      <c r="AV136" s="1476"/>
      <c r="AW136" s="1476"/>
      <c r="AX136" s="1476"/>
    </row>
    <row r="137" spans="1:55" s="91" customFormat="1" ht="34.5" customHeight="1" x14ac:dyDescent="0.2">
      <c r="A137" s="1476"/>
      <c r="B137" s="1476"/>
      <c r="C137" s="1476"/>
      <c r="D137" s="1476"/>
      <c r="E137" s="1476"/>
      <c r="F137" s="1476"/>
      <c r="G137" s="1476"/>
      <c r="H137" s="1476"/>
      <c r="I137" s="1476"/>
      <c r="J137" s="1476"/>
      <c r="K137" s="1476"/>
      <c r="L137" s="1476"/>
      <c r="M137" s="1476"/>
      <c r="N137" s="1476"/>
      <c r="O137" s="1476"/>
      <c r="P137" s="1476"/>
      <c r="Q137" s="1476"/>
      <c r="R137" s="1476"/>
      <c r="S137" s="1476"/>
      <c r="T137" s="1476"/>
      <c r="U137" s="1476"/>
      <c r="V137" s="1476"/>
      <c r="W137" s="1476"/>
      <c r="X137" s="1476"/>
      <c r="Y137" s="1476"/>
      <c r="Z137" s="1476"/>
      <c r="AA137" s="1476"/>
      <c r="AB137" s="1476"/>
      <c r="AC137" s="1476"/>
      <c r="AD137" s="1476"/>
      <c r="AE137" s="1476"/>
      <c r="AF137" s="1476"/>
      <c r="AG137" s="1476"/>
      <c r="AH137" s="1476"/>
      <c r="AI137" s="1476"/>
      <c r="AJ137" s="1476"/>
      <c r="AK137" s="1476"/>
      <c r="AL137" s="1476"/>
      <c r="AM137" s="1476"/>
      <c r="AN137" s="1476"/>
      <c r="AO137" s="1476"/>
      <c r="AP137" s="1476"/>
      <c r="AQ137" s="1476"/>
      <c r="AR137" s="1476"/>
      <c r="AS137" s="1476"/>
      <c r="AT137" s="1476"/>
      <c r="AU137" s="1476"/>
      <c r="AV137" s="1476"/>
      <c r="AW137" s="1476"/>
      <c r="AX137" s="1476"/>
    </row>
    <row r="138" spans="1:55" s="91" customFormat="1" ht="15" x14ac:dyDescent="0.2">
      <c r="A138" s="1476"/>
      <c r="B138" s="1476"/>
      <c r="C138" s="1476"/>
      <c r="D138" s="1476"/>
      <c r="E138" s="1476"/>
      <c r="F138" s="1476"/>
      <c r="G138" s="1476"/>
      <c r="H138" s="1476"/>
      <c r="I138" s="1476"/>
      <c r="J138" s="1476"/>
      <c r="K138" s="1476"/>
      <c r="L138" s="1476"/>
      <c r="M138" s="1476"/>
      <c r="N138" s="1476"/>
      <c r="O138" s="1476"/>
      <c r="P138" s="1476"/>
      <c r="Q138" s="1476"/>
      <c r="R138" s="1476"/>
      <c r="S138" s="1476"/>
      <c r="T138" s="1476"/>
      <c r="U138" s="1476"/>
      <c r="V138" s="1476"/>
      <c r="W138" s="1476"/>
      <c r="X138" s="1476"/>
      <c r="Y138" s="1476"/>
      <c r="Z138" s="1476"/>
      <c r="AA138" s="1476"/>
      <c r="AB138" s="1476"/>
      <c r="AC138" s="1476"/>
      <c r="AD138" s="1476"/>
      <c r="AE138" s="1476"/>
      <c r="AF138" s="1476"/>
      <c r="AG138" s="1476"/>
      <c r="AH138" s="1476"/>
      <c r="AI138" s="1476"/>
      <c r="AJ138" s="1476"/>
      <c r="AK138" s="1476"/>
      <c r="AL138" s="1476"/>
      <c r="AM138" s="1476"/>
      <c r="AN138" s="1476"/>
      <c r="AO138" s="1476"/>
      <c r="AP138" s="1476"/>
      <c r="AQ138" s="1476"/>
      <c r="AR138" s="1476"/>
      <c r="AS138" s="1476"/>
      <c r="AT138" s="1476"/>
      <c r="AU138" s="1476"/>
      <c r="AV138" s="1476"/>
      <c r="AW138" s="1476"/>
      <c r="AX138" s="1476"/>
    </row>
    <row r="139" spans="1:55" s="91" customFormat="1" ht="15" x14ac:dyDescent="0.2">
      <c r="A139" s="1476"/>
      <c r="B139" s="1476"/>
      <c r="C139" s="1476"/>
      <c r="D139" s="1476"/>
      <c r="E139" s="1476"/>
      <c r="F139" s="1476"/>
      <c r="G139" s="1476"/>
      <c r="H139" s="1476"/>
      <c r="I139" s="1476"/>
      <c r="J139" s="1476"/>
      <c r="K139" s="1476"/>
      <c r="L139" s="1476"/>
      <c r="M139" s="1476"/>
      <c r="N139" s="1476"/>
      <c r="O139" s="1476"/>
      <c r="P139" s="1476"/>
      <c r="Q139" s="1476"/>
      <c r="R139" s="1476"/>
      <c r="S139" s="1476"/>
      <c r="T139" s="1476"/>
      <c r="U139" s="1476"/>
      <c r="V139" s="1476"/>
      <c r="W139" s="1476"/>
      <c r="X139" s="1476"/>
      <c r="Y139" s="1476"/>
      <c r="Z139" s="1476"/>
      <c r="AA139" s="1476"/>
      <c r="AB139" s="1476"/>
      <c r="AC139" s="1476"/>
      <c r="AD139" s="1476"/>
      <c r="AE139" s="1476"/>
      <c r="AF139" s="1476"/>
      <c r="AG139" s="1476"/>
      <c r="AH139" s="1476"/>
      <c r="AI139" s="1476"/>
      <c r="AJ139" s="1476"/>
      <c r="AK139" s="1476"/>
      <c r="AL139" s="1476"/>
      <c r="AM139" s="1476"/>
      <c r="AN139" s="1476"/>
      <c r="AO139" s="1476"/>
      <c r="AP139" s="1476"/>
      <c r="AQ139" s="1476"/>
      <c r="AR139" s="1476"/>
      <c r="AS139" s="1476"/>
      <c r="AT139" s="1476"/>
      <c r="AU139" s="1476"/>
      <c r="AV139" s="1476"/>
      <c r="AW139" s="1476"/>
      <c r="AX139" s="1476"/>
    </row>
    <row r="140" spans="1:55" s="102" customFormat="1" ht="15" x14ac:dyDescent="0.2">
      <c r="A140" s="1476"/>
      <c r="B140" s="1476"/>
      <c r="C140" s="1476"/>
      <c r="D140" s="1476"/>
      <c r="E140" s="1476"/>
      <c r="F140" s="1476"/>
      <c r="G140" s="1476"/>
      <c r="H140" s="1476"/>
      <c r="I140" s="1476"/>
      <c r="J140" s="1476"/>
      <c r="K140" s="1476"/>
      <c r="L140" s="1476"/>
      <c r="M140" s="1476"/>
      <c r="N140" s="1476"/>
      <c r="O140" s="1476"/>
      <c r="P140" s="1476"/>
      <c r="Q140" s="1476"/>
      <c r="R140" s="1476"/>
      <c r="S140" s="1476"/>
      <c r="T140" s="1476"/>
      <c r="U140" s="1476"/>
      <c r="V140" s="1476"/>
      <c r="W140" s="1476"/>
      <c r="X140" s="1476"/>
      <c r="Y140" s="1476"/>
      <c r="Z140" s="1476"/>
      <c r="AA140" s="1476"/>
      <c r="AB140" s="1476"/>
      <c r="AC140" s="1476"/>
      <c r="AD140" s="1476"/>
      <c r="AE140" s="1476"/>
      <c r="AF140" s="1476"/>
      <c r="AG140" s="1476"/>
      <c r="AH140" s="1476"/>
      <c r="AI140" s="1476"/>
      <c r="AJ140" s="1476"/>
      <c r="AK140" s="1476"/>
      <c r="AL140" s="1476"/>
      <c r="AM140" s="1476"/>
      <c r="AN140" s="1476"/>
      <c r="AO140" s="1476"/>
      <c r="AP140" s="1476"/>
      <c r="AQ140" s="1476"/>
      <c r="AR140" s="1476"/>
      <c r="AS140" s="1476"/>
      <c r="AT140" s="1476"/>
      <c r="AU140" s="1476"/>
      <c r="AV140" s="1476"/>
      <c r="AW140" s="1476"/>
      <c r="AX140" s="1476"/>
      <c r="AY140" s="101"/>
      <c r="AZ140" s="101"/>
      <c r="BA140" s="101"/>
      <c r="BB140" s="101"/>
      <c r="BC140" s="101"/>
    </row>
    <row r="141" spans="1:55" s="102" customFormat="1" ht="15" x14ac:dyDescent="0.2">
      <c r="A141" s="1476"/>
      <c r="B141" s="1476"/>
      <c r="C141" s="1476"/>
      <c r="D141" s="1476"/>
      <c r="E141" s="1476"/>
      <c r="F141" s="1476"/>
      <c r="G141" s="1476"/>
      <c r="H141" s="1476"/>
      <c r="I141" s="1476"/>
      <c r="J141" s="1476"/>
      <c r="K141" s="1476"/>
      <c r="L141" s="1476"/>
      <c r="M141" s="1476"/>
      <c r="N141" s="1476"/>
      <c r="O141" s="1476"/>
      <c r="P141" s="1476"/>
      <c r="Q141" s="1476"/>
      <c r="R141" s="1476"/>
      <c r="S141" s="1476"/>
      <c r="T141" s="1476"/>
      <c r="U141" s="1476"/>
      <c r="V141" s="1476"/>
      <c r="W141" s="1476"/>
      <c r="X141" s="1476"/>
      <c r="Y141" s="1476"/>
      <c r="Z141" s="1476"/>
      <c r="AA141" s="1476"/>
      <c r="AB141" s="1476"/>
      <c r="AC141" s="1476"/>
      <c r="AD141" s="1476"/>
      <c r="AE141" s="1476"/>
      <c r="AF141" s="1476"/>
      <c r="AG141" s="1476"/>
      <c r="AH141" s="1476"/>
      <c r="AI141" s="1476"/>
      <c r="AJ141" s="1476"/>
      <c r="AK141" s="1476"/>
      <c r="AL141" s="1476"/>
      <c r="AM141" s="1476"/>
      <c r="AN141" s="1476"/>
      <c r="AO141" s="1476"/>
      <c r="AP141" s="1476"/>
      <c r="AQ141" s="1476"/>
      <c r="AR141" s="1476"/>
      <c r="AS141" s="1476"/>
      <c r="AT141" s="1476"/>
      <c r="AU141" s="1476"/>
      <c r="AV141" s="1476"/>
      <c r="AW141" s="1476"/>
      <c r="AX141" s="1476"/>
      <c r="AY141" s="101"/>
      <c r="AZ141" s="101"/>
      <c r="BA141" s="101"/>
      <c r="BB141" s="101"/>
      <c r="BC141" s="101"/>
    </row>
    <row r="142" spans="1:55" s="102" customFormat="1" ht="15" x14ac:dyDescent="0.2">
      <c r="A142" s="1476"/>
      <c r="B142" s="1476"/>
      <c r="C142" s="1476"/>
      <c r="D142" s="1476"/>
      <c r="E142" s="1476"/>
      <c r="F142" s="1476"/>
      <c r="G142" s="1476"/>
      <c r="H142" s="1476"/>
      <c r="I142" s="1476"/>
      <c r="J142" s="1476"/>
      <c r="K142" s="1476"/>
      <c r="L142" s="1476"/>
      <c r="M142" s="1476"/>
      <c r="N142" s="1476"/>
      <c r="O142" s="1476"/>
      <c r="P142" s="1476"/>
      <c r="Q142" s="1476"/>
      <c r="R142" s="1476"/>
      <c r="S142" s="1476"/>
      <c r="T142" s="1476"/>
      <c r="U142" s="1476"/>
      <c r="V142" s="1476"/>
      <c r="W142" s="1476"/>
      <c r="X142" s="1476"/>
      <c r="Y142" s="1476"/>
      <c r="Z142" s="1476"/>
      <c r="AA142" s="1476"/>
      <c r="AB142" s="1476"/>
      <c r="AC142" s="1476"/>
      <c r="AD142" s="1476"/>
      <c r="AE142" s="1476"/>
      <c r="AF142" s="1476"/>
      <c r="AG142" s="1476"/>
      <c r="AH142" s="1476"/>
      <c r="AI142" s="1476"/>
      <c r="AJ142" s="1476"/>
      <c r="AK142" s="1476"/>
      <c r="AL142" s="1476"/>
      <c r="AM142" s="1476"/>
      <c r="AN142" s="1476"/>
      <c r="AO142" s="1476"/>
      <c r="AP142" s="1476"/>
      <c r="AQ142" s="1476"/>
      <c r="AR142" s="1476"/>
      <c r="AS142" s="1476"/>
      <c r="AT142" s="1476"/>
      <c r="AU142" s="1476"/>
      <c r="AV142" s="1476"/>
      <c r="AW142" s="1476"/>
      <c r="AX142" s="1476"/>
      <c r="AY142" s="101"/>
      <c r="AZ142" s="101"/>
      <c r="BA142" s="101"/>
      <c r="BB142" s="101"/>
      <c r="BC142" s="101"/>
    </row>
    <row r="143" spans="1:55" s="102" customFormat="1" ht="18.75" customHeight="1" x14ac:dyDescent="0.2">
      <c r="A143" s="1476"/>
      <c r="B143" s="1476"/>
      <c r="C143" s="1476"/>
      <c r="D143" s="1476"/>
      <c r="E143" s="1476"/>
      <c r="F143" s="1476"/>
      <c r="G143" s="1476"/>
      <c r="H143" s="1476"/>
      <c r="I143" s="1476"/>
      <c r="J143" s="1476"/>
      <c r="K143" s="1476"/>
      <c r="L143" s="1476"/>
      <c r="M143" s="1476"/>
      <c r="N143" s="1476"/>
      <c r="O143" s="1476"/>
      <c r="P143" s="1476"/>
      <c r="Q143" s="1476"/>
      <c r="R143" s="1476"/>
      <c r="S143" s="1476"/>
      <c r="T143" s="1476"/>
      <c r="U143" s="1476"/>
      <c r="V143" s="1476"/>
      <c r="W143" s="1476"/>
      <c r="X143" s="1476"/>
      <c r="Y143" s="1476"/>
      <c r="Z143" s="1476"/>
      <c r="AA143" s="1476"/>
      <c r="AB143" s="1476"/>
      <c r="AC143" s="1476"/>
      <c r="AD143" s="1476"/>
      <c r="AE143" s="1476"/>
      <c r="AF143" s="1476"/>
      <c r="AG143" s="1476"/>
      <c r="AH143" s="1476"/>
      <c r="AI143" s="1476"/>
      <c r="AJ143" s="1476"/>
      <c r="AK143" s="1476"/>
      <c r="AL143" s="1476"/>
      <c r="AM143" s="1476"/>
      <c r="AN143" s="1476"/>
      <c r="AO143" s="1476"/>
      <c r="AP143" s="1476"/>
      <c r="AQ143" s="1476"/>
      <c r="AR143" s="1476"/>
      <c r="AS143" s="1476"/>
      <c r="AT143" s="1476"/>
      <c r="AU143" s="1476"/>
      <c r="AV143" s="1476"/>
      <c r="AW143" s="1476"/>
      <c r="AX143" s="1476"/>
      <c r="AY143" s="101"/>
      <c r="AZ143" s="101"/>
      <c r="BA143" s="101"/>
      <c r="BB143" s="101"/>
      <c r="BC143" s="101"/>
    </row>
    <row r="144" spans="1:55" s="102" customFormat="1" ht="20.25" customHeight="1" x14ac:dyDescent="0.2">
      <c r="A144" s="1476"/>
      <c r="B144" s="1476"/>
      <c r="C144" s="1476"/>
      <c r="D144" s="1476"/>
      <c r="E144" s="1476"/>
      <c r="F144" s="1476"/>
      <c r="G144" s="1476"/>
      <c r="H144" s="1476"/>
      <c r="I144" s="1476"/>
      <c r="J144" s="1476"/>
      <c r="K144" s="1476"/>
      <c r="L144" s="1476"/>
      <c r="M144" s="1476"/>
      <c r="N144" s="1476"/>
      <c r="O144" s="1476"/>
      <c r="P144" s="1476"/>
      <c r="Q144" s="1476"/>
      <c r="R144" s="1476"/>
      <c r="S144" s="1476"/>
      <c r="T144" s="1476"/>
      <c r="U144" s="1476"/>
      <c r="V144" s="1476"/>
      <c r="W144" s="1476"/>
      <c r="X144" s="1476"/>
      <c r="Y144" s="1476"/>
      <c r="Z144" s="1476"/>
      <c r="AA144" s="1476"/>
      <c r="AB144" s="1476"/>
      <c r="AC144" s="1476"/>
      <c r="AD144" s="1476"/>
      <c r="AE144" s="1476"/>
      <c r="AF144" s="1476"/>
      <c r="AG144" s="1476"/>
      <c r="AH144" s="1476"/>
      <c r="AI144" s="1476"/>
      <c r="AJ144" s="1476"/>
      <c r="AK144" s="1476"/>
      <c r="AL144" s="1476"/>
      <c r="AM144" s="1476"/>
      <c r="AN144" s="1476"/>
      <c r="AO144" s="1476"/>
      <c r="AP144" s="1476"/>
      <c r="AQ144" s="1476"/>
      <c r="AR144" s="1476"/>
      <c r="AS144" s="1476"/>
      <c r="AT144" s="1476"/>
      <c r="AU144" s="1476"/>
      <c r="AV144" s="1476"/>
      <c r="AW144" s="1476"/>
      <c r="AX144" s="1476"/>
      <c r="AY144" s="101"/>
      <c r="AZ144" s="101"/>
      <c r="BA144" s="101"/>
      <c r="BB144" s="101"/>
      <c r="BC144" s="101"/>
    </row>
    <row r="145" spans="1:55" s="102" customFormat="1" ht="32.25" customHeight="1" x14ac:dyDescent="0.2">
      <c r="A145" s="1476"/>
      <c r="B145" s="1476"/>
      <c r="C145" s="1476"/>
      <c r="D145" s="1476"/>
      <c r="E145" s="1476"/>
      <c r="F145" s="1476"/>
      <c r="G145" s="1476"/>
      <c r="H145" s="1476"/>
      <c r="I145" s="1476"/>
      <c r="J145" s="1476"/>
      <c r="K145" s="1476"/>
      <c r="L145" s="1476"/>
      <c r="M145" s="1476"/>
      <c r="N145" s="1476"/>
      <c r="O145" s="1476"/>
      <c r="P145" s="1476"/>
      <c r="Q145" s="1476"/>
      <c r="R145" s="1476"/>
      <c r="S145" s="1476"/>
      <c r="T145" s="1476"/>
      <c r="U145" s="1476"/>
      <c r="V145" s="1476"/>
      <c r="W145" s="1476"/>
      <c r="X145" s="1476"/>
      <c r="Y145" s="1476"/>
      <c r="Z145" s="1476"/>
      <c r="AA145" s="1476"/>
      <c r="AB145" s="1476"/>
      <c r="AC145" s="1476"/>
      <c r="AD145" s="1476"/>
      <c r="AE145" s="1476"/>
      <c r="AF145" s="1476"/>
      <c r="AG145" s="1476"/>
      <c r="AH145" s="1476"/>
      <c r="AI145" s="1476"/>
      <c r="AJ145" s="1476"/>
      <c r="AK145" s="1476"/>
      <c r="AL145" s="1476"/>
      <c r="AM145" s="1476"/>
      <c r="AN145" s="1476"/>
      <c r="AO145" s="1476"/>
      <c r="AP145" s="1476"/>
      <c r="AQ145" s="1476"/>
      <c r="AR145" s="1476"/>
      <c r="AS145" s="1476"/>
      <c r="AT145" s="1476"/>
      <c r="AU145" s="1476"/>
      <c r="AV145" s="1476"/>
      <c r="AW145" s="1476"/>
      <c r="AX145" s="1476"/>
      <c r="AY145" s="101"/>
      <c r="AZ145" s="101"/>
      <c r="BA145" s="101"/>
      <c r="BB145" s="101"/>
      <c r="BC145" s="101"/>
    </row>
    <row r="146" spans="1:55" s="102" customFormat="1" ht="38.25" customHeight="1" x14ac:dyDescent="0.2">
      <c r="A146" s="1476"/>
      <c r="B146" s="1476"/>
      <c r="C146" s="1476"/>
      <c r="D146" s="1476"/>
      <c r="E146" s="1476"/>
      <c r="F146" s="1476"/>
      <c r="G146" s="1476"/>
      <c r="H146" s="1476"/>
      <c r="I146" s="1476"/>
      <c r="J146" s="1476"/>
      <c r="K146" s="1476"/>
      <c r="L146" s="1476"/>
      <c r="M146" s="1476"/>
      <c r="N146" s="1476"/>
      <c r="O146" s="1476"/>
      <c r="P146" s="1476"/>
      <c r="Q146" s="1476"/>
      <c r="R146" s="1476"/>
      <c r="S146" s="1476"/>
      <c r="T146" s="1476"/>
      <c r="U146" s="1476"/>
      <c r="V146" s="1476"/>
      <c r="W146" s="1476"/>
      <c r="X146" s="1476"/>
      <c r="Y146" s="1476"/>
      <c r="Z146" s="1476"/>
      <c r="AA146" s="1476"/>
      <c r="AB146" s="1476"/>
      <c r="AC146" s="1476"/>
      <c r="AD146" s="1476"/>
      <c r="AE146" s="1476"/>
      <c r="AF146" s="1476"/>
      <c r="AG146" s="1476"/>
      <c r="AH146" s="1476"/>
      <c r="AI146" s="1476"/>
      <c r="AJ146" s="1476"/>
      <c r="AK146" s="1476"/>
      <c r="AL146" s="1476"/>
      <c r="AM146" s="1476"/>
      <c r="AN146" s="1476"/>
      <c r="AO146" s="1476"/>
      <c r="AP146" s="1476"/>
      <c r="AQ146" s="1476"/>
      <c r="AR146" s="1476"/>
      <c r="AS146" s="1476"/>
      <c r="AT146" s="1476"/>
      <c r="AU146" s="1476"/>
      <c r="AV146" s="1476"/>
      <c r="AW146" s="1476"/>
      <c r="AX146" s="1476"/>
      <c r="AY146" s="101"/>
      <c r="AZ146" s="101"/>
      <c r="BA146" s="101"/>
      <c r="BB146" s="101"/>
      <c r="BC146" s="101"/>
    </row>
    <row r="147" spans="1:55" s="91" customFormat="1" ht="30.75" customHeight="1" x14ac:dyDescent="0.2">
      <c r="A147" s="1476"/>
      <c r="B147" s="1476"/>
      <c r="C147" s="1476"/>
      <c r="D147" s="1476"/>
      <c r="E147" s="1476"/>
      <c r="F147" s="1476"/>
      <c r="G147" s="1476"/>
      <c r="H147" s="1476"/>
      <c r="I147" s="1476"/>
      <c r="J147" s="1476"/>
      <c r="K147" s="1476"/>
      <c r="L147" s="1476"/>
      <c r="M147" s="1476"/>
      <c r="N147" s="1476"/>
      <c r="O147" s="1476"/>
      <c r="P147" s="1476"/>
      <c r="Q147" s="1476"/>
      <c r="R147" s="1476"/>
      <c r="S147" s="1476"/>
      <c r="T147" s="1476"/>
      <c r="U147" s="1476"/>
      <c r="V147" s="1476"/>
      <c r="W147" s="1476"/>
      <c r="X147" s="1476"/>
      <c r="Y147" s="1476"/>
      <c r="Z147" s="1476"/>
      <c r="AA147" s="1476"/>
      <c r="AB147" s="1476"/>
      <c r="AC147" s="1476"/>
      <c r="AD147" s="1476"/>
      <c r="AE147" s="1476"/>
      <c r="AF147" s="1476"/>
      <c r="AG147" s="1476"/>
      <c r="AH147" s="1476"/>
      <c r="AI147" s="1476"/>
      <c r="AJ147" s="1476"/>
      <c r="AK147" s="1476"/>
      <c r="AL147" s="1476"/>
      <c r="AM147" s="1476"/>
      <c r="AN147" s="1476"/>
      <c r="AO147" s="1476"/>
      <c r="AP147" s="1476"/>
      <c r="AQ147" s="1476"/>
      <c r="AR147" s="1476"/>
      <c r="AS147" s="1476"/>
      <c r="AT147" s="1476"/>
      <c r="AU147" s="1476"/>
      <c r="AV147" s="1476"/>
      <c r="AW147" s="1476"/>
      <c r="AX147" s="1476"/>
    </row>
    <row r="148" spans="1:55" s="91" customFormat="1" ht="20.25" customHeight="1" x14ac:dyDescent="0.2">
      <c r="A148" s="1476"/>
      <c r="B148" s="1476"/>
      <c r="C148" s="1476"/>
      <c r="D148" s="1476"/>
      <c r="E148" s="1476"/>
      <c r="F148" s="1476"/>
      <c r="G148" s="1476"/>
      <c r="H148" s="1476"/>
      <c r="I148" s="1476"/>
      <c r="J148" s="1476"/>
      <c r="K148" s="1476"/>
      <c r="L148" s="1476"/>
      <c r="M148" s="1476"/>
      <c r="N148" s="1476"/>
      <c r="O148" s="1476"/>
      <c r="P148" s="1476"/>
      <c r="Q148" s="1476"/>
      <c r="R148" s="1476"/>
      <c r="S148" s="1476"/>
      <c r="T148" s="1476"/>
      <c r="U148" s="1476"/>
      <c r="V148" s="1476"/>
      <c r="W148" s="1476"/>
      <c r="X148" s="1476"/>
      <c r="Y148" s="1476"/>
      <c r="Z148" s="1476"/>
      <c r="AA148" s="1476"/>
      <c r="AB148" s="1476"/>
      <c r="AC148" s="1476"/>
      <c r="AD148" s="1476"/>
      <c r="AE148" s="1476"/>
      <c r="AF148" s="1476"/>
      <c r="AG148" s="1476"/>
      <c r="AH148" s="1476"/>
      <c r="AI148" s="1476"/>
      <c r="AJ148" s="1476"/>
      <c r="AK148" s="1476"/>
      <c r="AL148" s="1476"/>
      <c r="AM148" s="1476"/>
      <c r="AN148" s="1476"/>
      <c r="AO148" s="1476"/>
      <c r="AP148" s="1476"/>
      <c r="AQ148" s="1476"/>
      <c r="AR148" s="1476"/>
      <c r="AS148" s="1476"/>
      <c r="AT148" s="1476"/>
      <c r="AU148" s="1476"/>
      <c r="AV148" s="1476"/>
      <c r="AW148" s="1476"/>
      <c r="AX148" s="1476"/>
    </row>
    <row r="149" spans="1:55" s="91" customFormat="1" ht="21.75" customHeight="1" x14ac:dyDescent="0.2">
      <c r="A149" s="1476"/>
      <c r="B149" s="1476"/>
      <c r="C149" s="1476"/>
      <c r="D149" s="1476"/>
      <c r="E149" s="1476"/>
      <c r="F149" s="1476"/>
      <c r="G149" s="1476"/>
      <c r="H149" s="1476"/>
      <c r="I149" s="1476"/>
      <c r="J149" s="1476"/>
      <c r="K149" s="1476"/>
      <c r="L149" s="1476"/>
      <c r="M149" s="1476"/>
      <c r="N149" s="1476"/>
      <c r="O149" s="1476"/>
      <c r="P149" s="1476"/>
      <c r="Q149" s="1476"/>
      <c r="R149" s="1476"/>
      <c r="S149" s="1476"/>
      <c r="T149" s="1476"/>
      <c r="U149" s="1476"/>
      <c r="V149" s="1476"/>
      <c r="W149" s="1476"/>
      <c r="X149" s="1476"/>
      <c r="Y149" s="1476"/>
      <c r="Z149" s="1476"/>
      <c r="AA149" s="1476"/>
      <c r="AB149" s="1476"/>
      <c r="AC149" s="1476"/>
      <c r="AD149" s="1476"/>
      <c r="AE149" s="1476"/>
      <c r="AF149" s="1476"/>
      <c r="AG149" s="1476"/>
      <c r="AH149" s="1476"/>
      <c r="AI149" s="1476"/>
      <c r="AJ149" s="1476"/>
      <c r="AK149" s="1476"/>
      <c r="AL149" s="1476"/>
      <c r="AM149" s="1476"/>
      <c r="AN149" s="1476"/>
      <c r="AO149" s="1476"/>
      <c r="AP149" s="1476"/>
      <c r="AQ149" s="1476"/>
      <c r="AR149" s="1476"/>
      <c r="AS149" s="1476"/>
      <c r="AT149" s="1476"/>
      <c r="AU149" s="1476"/>
      <c r="AV149" s="1476"/>
      <c r="AW149" s="1476"/>
      <c r="AX149" s="1476"/>
    </row>
    <row r="151" spans="1:55" ht="19.5" customHeight="1" x14ac:dyDescent="0.2"/>
    <row r="152" spans="1:55" ht="19.5" customHeight="1" x14ac:dyDescent="0.2"/>
    <row r="153" spans="1:55" ht="20.25" customHeight="1" x14ac:dyDescent="0.2"/>
    <row r="154" spans="1:55" ht="21.75" customHeight="1" x14ac:dyDescent="0.2"/>
    <row r="155" spans="1:55" ht="18.75" customHeight="1" x14ac:dyDescent="0.2"/>
    <row r="156" spans="1:55" ht="19.5" customHeight="1" x14ac:dyDescent="0.2"/>
    <row r="157" spans="1:55" ht="21" customHeight="1" x14ac:dyDescent="0.2"/>
    <row r="158" spans="1:55" ht="21" customHeight="1" x14ac:dyDescent="0.2"/>
    <row r="159" spans="1:55" ht="21" customHeight="1" x14ac:dyDescent="0.2"/>
    <row r="160" spans="1:55" ht="18.75" customHeight="1" x14ac:dyDescent="0.2"/>
    <row r="161" ht="18.75" customHeight="1" x14ac:dyDescent="0.2"/>
    <row r="162" ht="21" customHeight="1" x14ac:dyDescent="0.2"/>
    <row r="163" ht="20.25" customHeight="1" x14ac:dyDescent="0.2"/>
    <row r="164" ht="23.25" customHeight="1" x14ac:dyDescent="0.2"/>
    <row r="165" ht="21" customHeight="1" x14ac:dyDescent="0.2"/>
    <row r="167" ht="21" customHeight="1" x14ac:dyDescent="0.2"/>
    <row r="170" ht="21" customHeight="1" x14ac:dyDescent="0.2"/>
    <row r="171" ht="18.75" customHeight="1" x14ac:dyDescent="0.2"/>
    <row r="172" ht="18.75" customHeight="1" x14ac:dyDescent="0.2"/>
    <row r="173" ht="21" customHeight="1" x14ac:dyDescent="0.2"/>
    <row r="174" ht="20.25" customHeight="1" x14ac:dyDescent="0.2"/>
    <row r="175" ht="20.25" customHeight="1" x14ac:dyDescent="0.2"/>
    <row r="176" ht="19.5" customHeight="1" x14ac:dyDescent="0.2"/>
    <row r="177" spans="1:50" ht="20.25" customHeight="1" x14ac:dyDescent="0.2"/>
    <row r="178" spans="1:50" ht="20.25" customHeight="1" x14ac:dyDescent="0.2"/>
    <row r="184" spans="1:50" ht="16.5" customHeight="1" x14ac:dyDescent="0.2"/>
    <row r="185" spans="1:50" ht="8.25" customHeight="1" x14ac:dyDescent="0.2"/>
    <row r="186" spans="1:50" ht="16.5" customHeight="1" x14ac:dyDescent="0.2"/>
    <row r="187" spans="1:50" s="816" customFormat="1" ht="15.75" customHeight="1" x14ac:dyDescent="0.2">
      <c r="A187" s="1476"/>
      <c r="B187" s="1476"/>
      <c r="C187" s="1476"/>
      <c r="D187" s="1476"/>
      <c r="E187" s="1476"/>
      <c r="F187" s="1476"/>
      <c r="G187" s="1476"/>
      <c r="H187" s="1476"/>
      <c r="I187" s="1476"/>
      <c r="J187" s="1476"/>
      <c r="K187" s="1476"/>
      <c r="L187" s="1476"/>
      <c r="M187" s="1476"/>
      <c r="N187" s="1476"/>
      <c r="O187" s="1476"/>
      <c r="P187" s="1476"/>
      <c r="Q187" s="1476"/>
      <c r="R187" s="1476"/>
      <c r="S187" s="1476"/>
      <c r="T187" s="1476"/>
      <c r="U187" s="1476"/>
      <c r="V187" s="1476"/>
      <c r="W187" s="1476"/>
      <c r="X187" s="1476"/>
      <c r="Y187" s="1476"/>
      <c r="Z187" s="1476"/>
      <c r="AA187" s="1476"/>
      <c r="AB187" s="1476"/>
      <c r="AC187" s="1476"/>
      <c r="AD187" s="1476"/>
      <c r="AE187" s="1476"/>
      <c r="AF187" s="1476"/>
      <c r="AG187" s="1476"/>
      <c r="AH187" s="1476"/>
      <c r="AI187" s="1476"/>
      <c r="AJ187" s="1476"/>
      <c r="AK187" s="1476"/>
      <c r="AL187" s="1476"/>
      <c r="AM187" s="1476"/>
      <c r="AN187" s="1476"/>
      <c r="AO187" s="1476"/>
      <c r="AP187" s="1476"/>
      <c r="AQ187" s="1476"/>
      <c r="AR187" s="1476"/>
      <c r="AS187" s="1476"/>
      <c r="AT187" s="1476"/>
      <c r="AU187" s="1476"/>
      <c r="AV187" s="1476"/>
      <c r="AW187" s="1476"/>
      <c r="AX187" s="1476"/>
    </row>
    <row r="188" spans="1:50" s="816" customFormat="1" ht="15.75" customHeight="1" x14ac:dyDescent="0.2">
      <c r="A188" s="1476"/>
      <c r="B188" s="1476"/>
      <c r="C188" s="1476"/>
      <c r="D188" s="1476"/>
      <c r="E188" s="1476"/>
      <c r="F188" s="1476"/>
      <c r="G188" s="1476"/>
      <c r="H188" s="1476"/>
      <c r="I188" s="1476"/>
      <c r="J188" s="1476"/>
      <c r="K188" s="1476"/>
      <c r="L188" s="1476"/>
      <c r="M188" s="1476"/>
      <c r="N188" s="1476"/>
      <c r="O188" s="1476"/>
      <c r="P188" s="1476"/>
      <c r="Q188" s="1476"/>
      <c r="R188" s="1476"/>
      <c r="S188" s="1476"/>
      <c r="T188" s="1476"/>
      <c r="U188" s="1476"/>
      <c r="V188" s="1476"/>
      <c r="W188" s="1476"/>
      <c r="X188" s="1476"/>
      <c r="Y188" s="1476"/>
      <c r="Z188" s="1476"/>
      <c r="AA188" s="1476"/>
      <c r="AB188" s="1476"/>
      <c r="AC188" s="1476"/>
      <c r="AD188" s="1476"/>
      <c r="AE188" s="1476"/>
      <c r="AF188" s="1476"/>
      <c r="AG188" s="1476"/>
      <c r="AH188" s="1476"/>
      <c r="AI188" s="1476"/>
      <c r="AJ188" s="1476"/>
      <c r="AK188" s="1476"/>
      <c r="AL188" s="1476"/>
      <c r="AM188" s="1476"/>
      <c r="AN188" s="1476"/>
      <c r="AO188" s="1476"/>
      <c r="AP188" s="1476"/>
      <c r="AQ188" s="1476"/>
      <c r="AR188" s="1476"/>
      <c r="AS188" s="1476"/>
      <c r="AT188" s="1476"/>
      <c r="AU188" s="1476"/>
      <c r="AV188" s="1476"/>
      <c r="AW188" s="1476"/>
      <c r="AX188" s="1476"/>
    </row>
    <row r="193" spans="1:50" ht="16.5" customHeight="1" x14ac:dyDescent="0.2"/>
    <row r="194" spans="1:50" ht="27" customHeight="1" x14ac:dyDescent="0.2"/>
    <row r="195" spans="1:50" ht="16.5" customHeight="1" x14ac:dyDescent="0.2"/>
    <row r="196" spans="1:50" s="1474" customFormat="1" ht="15.75" customHeight="1" x14ac:dyDescent="0.2">
      <c r="A196" s="1476"/>
      <c r="B196" s="1476"/>
      <c r="C196" s="1476"/>
      <c r="D196" s="1476"/>
      <c r="E196" s="1476"/>
      <c r="F196" s="1476"/>
      <c r="G196" s="1476"/>
      <c r="H196" s="1476"/>
      <c r="I196" s="1476"/>
      <c r="J196" s="1476"/>
      <c r="K196" s="1476"/>
      <c r="L196" s="1476"/>
      <c r="M196" s="1476"/>
      <c r="N196" s="1476"/>
      <c r="O196" s="1476"/>
      <c r="P196" s="1476"/>
      <c r="Q196" s="1476"/>
      <c r="R196" s="1476"/>
      <c r="S196" s="1476"/>
      <c r="T196" s="1476"/>
      <c r="U196" s="1476"/>
      <c r="V196" s="1476"/>
      <c r="W196" s="1476"/>
      <c r="X196" s="1476"/>
      <c r="Y196" s="1476"/>
      <c r="Z196" s="1476"/>
      <c r="AA196" s="1476"/>
      <c r="AB196" s="1476"/>
      <c r="AC196" s="1476"/>
      <c r="AD196" s="1476"/>
      <c r="AE196" s="1476"/>
      <c r="AF196" s="1476"/>
      <c r="AG196" s="1476"/>
      <c r="AH196" s="1476"/>
      <c r="AI196" s="1476"/>
      <c r="AJ196" s="1476"/>
      <c r="AK196" s="1476"/>
      <c r="AL196" s="1476"/>
      <c r="AM196" s="1476"/>
      <c r="AN196" s="1476"/>
      <c r="AO196" s="1476"/>
      <c r="AP196" s="1476"/>
      <c r="AQ196" s="1476"/>
      <c r="AR196" s="1476"/>
      <c r="AS196" s="1476"/>
      <c r="AT196" s="1476"/>
      <c r="AU196" s="1476"/>
      <c r="AV196" s="1476"/>
      <c r="AW196" s="1476"/>
      <c r="AX196" s="1476"/>
    </row>
    <row r="197" spans="1:50" ht="15" customHeight="1" x14ac:dyDescent="0.2"/>
    <row r="199" spans="1:50" ht="29.25" customHeight="1" x14ac:dyDescent="0.2"/>
    <row r="201" spans="1:50" ht="24" customHeight="1" x14ac:dyDescent="0.2"/>
    <row r="203" spans="1:50" ht="21.75" customHeight="1" x14ac:dyDescent="0.2"/>
  </sheetData>
  <mergeCells count="153">
    <mergeCell ref="R69:AX69"/>
    <mergeCell ref="R71:AX71"/>
    <mergeCell ref="R92:AX92"/>
    <mergeCell ref="R96:AX96"/>
    <mergeCell ref="A83:AX83"/>
    <mergeCell ref="A80:B80"/>
    <mergeCell ref="R99:AX99"/>
    <mergeCell ref="R100:AX100"/>
    <mergeCell ref="R101:AX101"/>
    <mergeCell ref="Q93:AX93"/>
    <mergeCell ref="R84:AX84"/>
    <mergeCell ref="R85:AX85"/>
    <mergeCell ref="R86:AX86"/>
    <mergeCell ref="R87:AX87"/>
    <mergeCell ref="R88:AX88"/>
    <mergeCell ref="R89:AX89"/>
    <mergeCell ref="R90:AX90"/>
    <mergeCell ref="R91:AX91"/>
    <mergeCell ref="R34:AX34"/>
    <mergeCell ref="R80:AX80"/>
    <mergeCell ref="R67:AX67"/>
    <mergeCell ref="R55:AX55"/>
    <mergeCell ref="R47:AX47"/>
    <mergeCell ref="R27:AX27"/>
    <mergeCell ref="R37:AX37"/>
    <mergeCell ref="R38:AX38"/>
    <mergeCell ref="R39:AX39"/>
    <mergeCell ref="R51:AX51"/>
    <mergeCell ref="A36:AX36"/>
    <mergeCell ref="R29:AX29"/>
    <mergeCell ref="R30:AX30"/>
    <mergeCell ref="R31:AX31"/>
    <mergeCell ref="R33:AX33"/>
    <mergeCell ref="A43:B43"/>
    <mergeCell ref="A32:AX32"/>
    <mergeCell ref="A35:AX35"/>
    <mergeCell ref="A33:B33"/>
    <mergeCell ref="R40:AX40"/>
    <mergeCell ref="R41:AX41"/>
    <mergeCell ref="R42:AX42"/>
    <mergeCell ref="R43:AX43"/>
    <mergeCell ref="A77:B77"/>
    <mergeCell ref="R24:AX24"/>
    <mergeCell ref="J4:L4"/>
    <mergeCell ref="C5:C8"/>
    <mergeCell ref="D5:D8"/>
    <mergeCell ref="E5:F6"/>
    <mergeCell ref="J5:J8"/>
    <mergeCell ref="G2:G8"/>
    <mergeCell ref="H2:M2"/>
    <mergeCell ref="A17:AX17"/>
    <mergeCell ref="F7:F8"/>
    <mergeCell ref="A2:A8"/>
    <mergeCell ref="B2:B8"/>
    <mergeCell ref="A11:AX11"/>
    <mergeCell ref="R9:AX9"/>
    <mergeCell ref="R12:AX12"/>
    <mergeCell ref="R13:AX13"/>
    <mergeCell ref="A18:AX18"/>
    <mergeCell ref="A16:B16"/>
    <mergeCell ref="R14:AX14"/>
    <mergeCell ref="R15:AX15"/>
    <mergeCell ref="R16:AX16"/>
    <mergeCell ref="R19:AX19"/>
    <mergeCell ref="R20:AX20"/>
    <mergeCell ref="R21:AX21"/>
    <mergeCell ref="R22:AX22"/>
    <mergeCell ref="R48:AX48"/>
    <mergeCell ref="R49:AX49"/>
    <mergeCell ref="R52:AX52"/>
    <mergeCell ref="R53:AX53"/>
    <mergeCell ref="R54:AX54"/>
    <mergeCell ref="A57:AX57"/>
    <mergeCell ref="A66:AX66"/>
    <mergeCell ref="A65:B65"/>
    <mergeCell ref="R64:AX64"/>
    <mergeCell ref="R65:AX65"/>
    <mergeCell ref="R46:AX46"/>
    <mergeCell ref="R45:AX45"/>
    <mergeCell ref="A49:B49"/>
    <mergeCell ref="A50:AX50"/>
    <mergeCell ref="R26:AX26"/>
    <mergeCell ref="A34:B34"/>
    <mergeCell ref="R28:AX28"/>
    <mergeCell ref="A44:AX44"/>
    <mergeCell ref="A24:B24"/>
    <mergeCell ref="A30:B30"/>
    <mergeCell ref="A25:AX25"/>
    <mergeCell ref="R23:AX23"/>
    <mergeCell ref="N105:P105"/>
    <mergeCell ref="A99:M99"/>
    <mergeCell ref="R102:AX102"/>
    <mergeCell ref="R103:AX103"/>
    <mergeCell ref="R104:AX104"/>
    <mergeCell ref="A56:AX56"/>
    <mergeCell ref="A55:B55"/>
    <mergeCell ref="A73:AX73"/>
    <mergeCell ref="R58:AX58"/>
    <mergeCell ref="A100:M100"/>
    <mergeCell ref="A96:F96"/>
    <mergeCell ref="A98:M98"/>
    <mergeCell ref="N93:P93"/>
    <mergeCell ref="A91:M91"/>
    <mergeCell ref="A84:F84"/>
    <mergeCell ref="A90:M90"/>
    <mergeCell ref="A92:M92"/>
    <mergeCell ref="A86:M86"/>
    <mergeCell ref="A87:M87"/>
    <mergeCell ref="A88:M88"/>
    <mergeCell ref="A89:M89"/>
    <mergeCell ref="A85:F85"/>
    <mergeCell ref="R97:AX97"/>
    <mergeCell ref="R98:AX98"/>
    <mergeCell ref="C114:E114"/>
    <mergeCell ref="C111:E111"/>
    <mergeCell ref="A103:M103"/>
    <mergeCell ref="C112:G112"/>
    <mergeCell ref="I112:K112"/>
    <mergeCell ref="A104:M104"/>
    <mergeCell ref="A102:M102"/>
    <mergeCell ref="A105:M105"/>
    <mergeCell ref="R68:AX68"/>
    <mergeCell ref="R76:AX76"/>
    <mergeCell ref="R77:AX77"/>
    <mergeCell ref="R79:AX79"/>
    <mergeCell ref="A78:AX78"/>
    <mergeCell ref="R70:AX70"/>
    <mergeCell ref="R72:AX72"/>
    <mergeCell ref="R75:AX75"/>
    <mergeCell ref="A72:B72"/>
    <mergeCell ref="A68:B68"/>
    <mergeCell ref="R74:AX74"/>
    <mergeCell ref="A101:M101"/>
    <mergeCell ref="Q105:AX105"/>
    <mergeCell ref="A93:M93"/>
    <mergeCell ref="A97:F97"/>
    <mergeCell ref="A95:AX95"/>
    <mergeCell ref="A1:AX1"/>
    <mergeCell ref="N2:AX2"/>
    <mergeCell ref="Q3:AX5"/>
    <mergeCell ref="N7:AX7"/>
    <mergeCell ref="A10:AX10"/>
    <mergeCell ref="N3:P5"/>
    <mergeCell ref="I4:I8"/>
    <mergeCell ref="M3:M8"/>
    <mergeCell ref="K5:K8"/>
    <mergeCell ref="L5:L8"/>
    <mergeCell ref="R8:AX8"/>
    <mergeCell ref="R6:AX6"/>
    <mergeCell ref="I3:L3"/>
    <mergeCell ref="E7:E8"/>
    <mergeCell ref="C2:F4"/>
    <mergeCell ref="H3:H8"/>
  </mergeCells>
  <conditionalFormatting sqref="AY140:IV146 AY119:IV121">
    <cfRule type="cellIs" dxfId="46" priority="15" stopIfTrue="1" operator="equal">
      <formula>0</formula>
    </cfRule>
  </conditionalFormatting>
  <conditionalFormatting sqref="AY122:IV139 AY147:IV149 AY107:IV118">
    <cfRule type="cellIs" dxfId="45" priority="16" stopIfTrue="1" operator="equal">
      <formula>0</formula>
    </cfRule>
  </conditionalFormatting>
  <conditionalFormatting sqref="AY125:IV146 AY107:IV121">
    <cfRule type="cellIs" dxfId="44" priority="1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3" manualBreakCount="3">
    <brk id="35" max="16383" man="1"/>
    <brk id="55" max="16383" man="1"/>
    <brk id="82" max="16383" man="1"/>
  </rowBreaks>
  <colBreaks count="1" manualBreakCount="1"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6"/>
  <sheetViews>
    <sheetView view="pageBreakPreview" topLeftCell="A37" zoomScale="75" zoomScaleNormal="77" zoomScaleSheetLayoutView="75" workbookViewId="0">
      <selection activeCell="O223" sqref="O223"/>
    </sheetView>
  </sheetViews>
  <sheetFormatPr defaultRowHeight="12.75" x14ac:dyDescent="0.2"/>
  <cols>
    <col min="1" max="1" width="11.5703125" style="816" customWidth="1"/>
    <col min="2" max="2" width="58" style="816" customWidth="1"/>
    <col min="3" max="3" width="6.7109375" style="816" customWidth="1"/>
    <col min="4" max="4" width="7.28515625" style="816" customWidth="1"/>
    <col min="5" max="5" width="7.7109375" style="816" customWidth="1"/>
    <col min="6" max="6" width="6.7109375" style="816" customWidth="1"/>
    <col min="7" max="7" width="7.7109375" style="816" customWidth="1"/>
    <col min="8" max="13" width="9.140625" style="816" customWidth="1"/>
    <col min="14" max="15" width="9.140625" style="816"/>
    <col min="16" max="16" width="10.7109375" style="816" customWidth="1"/>
    <col min="17" max="17" width="10.28515625" style="816" customWidth="1"/>
  </cols>
  <sheetData>
    <row r="1" spans="1:21" ht="21" thickBot="1" x14ac:dyDescent="0.25">
      <c r="A1" s="2177" t="s">
        <v>296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  <c r="O1" s="2178"/>
      <c r="P1" s="2178"/>
      <c r="Q1" s="2179"/>
      <c r="R1" s="19"/>
      <c r="S1" s="19"/>
      <c r="T1" s="19"/>
    </row>
    <row r="2" spans="1:21" ht="36" customHeight="1" thickBot="1" x14ac:dyDescent="0.25">
      <c r="A2" s="2180" t="s">
        <v>33</v>
      </c>
      <c r="B2" s="2183" t="s">
        <v>34</v>
      </c>
      <c r="C2" s="2186" t="s">
        <v>35</v>
      </c>
      <c r="D2" s="2187"/>
      <c r="E2" s="2188"/>
      <c r="F2" s="2189"/>
      <c r="G2" s="2194" t="s">
        <v>280</v>
      </c>
      <c r="H2" s="2197" t="s">
        <v>36</v>
      </c>
      <c r="I2" s="2198"/>
      <c r="J2" s="2198"/>
      <c r="K2" s="2198"/>
      <c r="L2" s="2198"/>
      <c r="M2" s="2199"/>
      <c r="N2" s="2200" t="s">
        <v>37</v>
      </c>
      <c r="O2" s="2200"/>
      <c r="P2" s="2200"/>
      <c r="Q2" s="2201"/>
      <c r="R2" s="19"/>
      <c r="S2" s="19"/>
      <c r="T2" s="19"/>
    </row>
    <row r="3" spans="1:21" ht="15.75" x14ac:dyDescent="0.2">
      <c r="A3" s="2181"/>
      <c r="B3" s="2184"/>
      <c r="C3" s="2190"/>
      <c r="D3" s="2191"/>
      <c r="E3" s="2192"/>
      <c r="F3" s="2193"/>
      <c r="G3" s="2195"/>
      <c r="H3" s="2202" t="s">
        <v>38</v>
      </c>
      <c r="I3" s="2205" t="s">
        <v>39</v>
      </c>
      <c r="J3" s="2205"/>
      <c r="K3" s="2205"/>
      <c r="L3" s="2205"/>
      <c r="M3" s="2206" t="s">
        <v>40</v>
      </c>
      <c r="N3" s="2224" t="s">
        <v>41</v>
      </c>
      <c r="O3" s="2200"/>
      <c r="P3" s="2225"/>
      <c r="Q3" s="2230" t="s">
        <v>78</v>
      </c>
      <c r="R3" s="19"/>
      <c r="S3" s="19"/>
      <c r="T3" s="19"/>
    </row>
    <row r="4" spans="1:21" ht="15.75" x14ac:dyDescent="0.2">
      <c r="A4" s="2181"/>
      <c r="B4" s="2184"/>
      <c r="C4" s="2190"/>
      <c r="D4" s="2191"/>
      <c r="E4" s="2192"/>
      <c r="F4" s="2193"/>
      <c r="G4" s="2195"/>
      <c r="H4" s="2203"/>
      <c r="I4" s="2233" t="s">
        <v>42</v>
      </c>
      <c r="J4" s="2236" t="s">
        <v>43</v>
      </c>
      <c r="K4" s="2237"/>
      <c r="L4" s="2237"/>
      <c r="M4" s="2207"/>
      <c r="N4" s="2226"/>
      <c r="O4" s="2213"/>
      <c r="P4" s="2214"/>
      <c r="Q4" s="2231"/>
      <c r="R4" s="19"/>
      <c r="S4" s="19"/>
      <c r="T4" s="19"/>
    </row>
    <row r="5" spans="1:21" ht="15.75" x14ac:dyDescent="0.2">
      <c r="A5" s="2181"/>
      <c r="B5" s="2184"/>
      <c r="C5" s="2238" t="s">
        <v>228</v>
      </c>
      <c r="D5" s="2240" t="s">
        <v>229</v>
      </c>
      <c r="E5" s="2242" t="s">
        <v>44</v>
      </c>
      <c r="F5" s="2243"/>
      <c r="G5" s="2195"/>
      <c r="H5" s="2203"/>
      <c r="I5" s="2234"/>
      <c r="J5" s="2233" t="s">
        <v>45</v>
      </c>
      <c r="K5" s="2233" t="s">
        <v>46</v>
      </c>
      <c r="L5" s="2233" t="s">
        <v>47</v>
      </c>
      <c r="M5" s="2207"/>
      <c r="N5" s="2227"/>
      <c r="O5" s="2228"/>
      <c r="P5" s="2229"/>
      <c r="Q5" s="2232"/>
      <c r="R5" s="19"/>
      <c r="S5" s="19"/>
      <c r="T5" s="19"/>
    </row>
    <row r="6" spans="1:21" ht="16.5" thickBot="1" x14ac:dyDescent="0.25">
      <c r="A6" s="2181"/>
      <c r="B6" s="2184"/>
      <c r="C6" s="2238"/>
      <c r="D6" s="2240"/>
      <c r="E6" s="2242"/>
      <c r="F6" s="2243"/>
      <c r="G6" s="2195"/>
      <c r="H6" s="2203"/>
      <c r="I6" s="2234"/>
      <c r="J6" s="2233"/>
      <c r="K6" s="2233"/>
      <c r="L6" s="2233"/>
      <c r="M6" s="2207"/>
      <c r="N6" s="847">
        <v>1</v>
      </c>
      <c r="O6" s="848">
        <v>2</v>
      </c>
      <c r="P6" s="849">
        <v>3</v>
      </c>
      <c r="Q6" s="850">
        <v>4</v>
      </c>
      <c r="R6" s="19"/>
      <c r="S6" s="19"/>
      <c r="T6" s="19"/>
    </row>
    <row r="7" spans="1:21" ht="18" customHeight="1" thickBot="1" x14ac:dyDescent="0.25">
      <c r="A7" s="2181"/>
      <c r="B7" s="2184"/>
      <c r="C7" s="2238"/>
      <c r="D7" s="2240"/>
      <c r="E7" s="2209" t="s">
        <v>48</v>
      </c>
      <c r="F7" s="2211" t="s">
        <v>49</v>
      </c>
      <c r="G7" s="2195"/>
      <c r="H7" s="2203"/>
      <c r="I7" s="2234"/>
      <c r="J7" s="2233"/>
      <c r="K7" s="2233"/>
      <c r="L7" s="2233"/>
      <c r="M7" s="2207"/>
      <c r="N7" s="2213" t="s">
        <v>50</v>
      </c>
      <c r="O7" s="2213"/>
      <c r="P7" s="2213"/>
      <c r="Q7" s="2214"/>
      <c r="R7" s="19"/>
      <c r="S7" s="19"/>
      <c r="T7" s="19"/>
    </row>
    <row r="8" spans="1:21" ht="46.5" customHeight="1" thickBot="1" x14ac:dyDescent="0.25">
      <c r="A8" s="2182"/>
      <c r="B8" s="2185"/>
      <c r="C8" s="2239"/>
      <c r="D8" s="2241"/>
      <c r="E8" s="2210"/>
      <c r="F8" s="2212"/>
      <c r="G8" s="2196"/>
      <c r="H8" s="2204"/>
      <c r="I8" s="2235"/>
      <c r="J8" s="2244"/>
      <c r="K8" s="2244"/>
      <c r="L8" s="2244"/>
      <c r="M8" s="2208"/>
      <c r="N8" s="851">
        <v>15</v>
      </c>
      <c r="O8" s="852">
        <v>9</v>
      </c>
      <c r="P8" s="853">
        <v>9</v>
      </c>
      <c r="Q8" s="854">
        <v>18</v>
      </c>
      <c r="R8" s="19"/>
      <c r="S8" s="19"/>
      <c r="T8" s="19"/>
    </row>
    <row r="9" spans="1:21" ht="19.5" customHeight="1" thickBot="1" x14ac:dyDescent="0.25">
      <c r="A9" s="855">
        <v>1</v>
      </c>
      <c r="B9" s="856">
        <v>2</v>
      </c>
      <c r="C9" s="857">
        <v>3</v>
      </c>
      <c r="D9" s="858">
        <v>4</v>
      </c>
      <c r="E9" s="858">
        <v>5</v>
      </c>
      <c r="F9" s="859">
        <v>6</v>
      </c>
      <c r="G9" s="860">
        <v>7</v>
      </c>
      <c r="H9" s="857">
        <v>8</v>
      </c>
      <c r="I9" s="858">
        <v>9</v>
      </c>
      <c r="J9" s="858">
        <v>10</v>
      </c>
      <c r="K9" s="858">
        <v>11</v>
      </c>
      <c r="L9" s="858">
        <v>12</v>
      </c>
      <c r="M9" s="859">
        <v>13</v>
      </c>
      <c r="N9" s="857">
        <v>14</v>
      </c>
      <c r="O9" s="858">
        <v>15</v>
      </c>
      <c r="P9" s="859">
        <v>16</v>
      </c>
      <c r="Q9" s="861">
        <v>17</v>
      </c>
      <c r="R9" s="19"/>
      <c r="S9" s="19"/>
      <c r="T9" s="19"/>
    </row>
    <row r="10" spans="1:21" ht="19.5" thickBot="1" x14ac:dyDescent="0.25">
      <c r="A10" s="2215" t="s">
        <v>230</v>
      </c>
      <c r="B10" s="2216"/>
      <c r="C10" s="2216"/>
      <c r="D10" s="2216"/>
      <c r="E10" s="2216"/>
      <c r="F10" s="2216"/>
      <c r="G10" s="2216"/>
      <c r="H10" s="2216"/>
      <c r="I10" s="2216"/>
      <c r="J10" s="2216"/>
      <c r="K10" s="2216"/>
      <c r="L10" s="2216"/>
      <c r="M10" s="2216"/>
      <c r="N10" s="2216"/>
      <c r="O10" s="2216"/>
      <c r="P10" s="2216"/>
      <c r="Q10" s="2217"/>
      <c r="R10" s="20"/>
      <c r="S10" s="20"/>
      <c r="T10" s="20"/>
      <c r="U10" s="24"/>
    </row>
    <row r="11" spans="1:21" ht="19.5" thickBot="1" x14ac:dyDescent="0.25">
      <c r="A11" s="2218" t="s">
        <v>279</v>
      </c>
      <c r="B11" s="2219"/>
      <c r="C11" s="2219"/>
      <c r="D11" s="2219"/>
      <c r="E11" s="2219"/>
      <c r="F11" s="2219"/>
      <c r="G11" s="2219"/>
      <c r="H11" s="2219"/>
      <c r="I11" s="2219"/>
      <c r="J11" s="2219"/>
      <c r="K11" s="2219"/>
      <c r="L11" s="2219"/>
      <c r="M11" s="2219"/>
      <c r="N11" s="2219"/>
      <c r="O11" s="2219"/>
      <c r="P11" s="2219"/>
      <c r="Q11" s="2220"/>
      <c r="R11" s="20"/>
      <c r="S11" s="20"/>
      <c r="T11" s="20"/>
      <c r="U11" s="24"/>
    </row>
    <row r="12" spans="1:21" ht="19.5" thickBot="1" x14ac:dyDescent="0.25">
      <c r="A12" s="2221" t="s">
        <v>57</v>
      </c>
      <c r="B12" s="2222"/>
      <c r="C12" s="2222"/>
      <c r="D12" s="2222"/>
      <c r="E12" s="2222"/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3"/>
      <c r="R12" s="20"/>
      <c r="S12" s="20"/>
      <c r="T12" s="20"/>
      <c r="U12" s="24"/>
    </row>
    <row r="13" spans="1:21" ht="18.75" x14ac:dyDescent="0.2">
      <c r="A13" s="862" t="s">
        <v>79</v>
      </c>
      <c r="B13" s="863" t="s">
        <v>58</v>
      </c>
      <c r="C13" s="201"/>
      <c r="D13" s="864"/>
      <c r="E13" s="864"/>
      <c r="F13" s="865"/>
      <c r="G13" s="866">
        <f>G14+G15+G16</f>
        <v>6.5</v>
      </c>
      <c r="H13" s="867">
        <f>H14+H15+H16</f>
        <v>195</v>
      </c>
      <c r="I13" s="868">
        <f>I14+I15+I16</f>
        <v>70</v>
      </c>
      <c r="J13" s="868"/>
      <c r="K13" s="868"/>
      <c r="L13" s="868">
        <f>L14+L15+L16</f>
        <v>70</v>
      </c>
      <c r="M13" s="868">
        <f>M14+M15+M16</f>
        <v>125</v>
      </c>
      <c r="N13" s="869"/>
      <c r="O13" s="870"/>
      <c r="P13" s="871"/>
      <c r="Q13" s="872"/>
      <c r="R13" s="20"/>
      <c r="S13" s="20"/>
      <c r="T13" s="20"/>
      <c r="U13" s="24"/>
    </row>
    <row r="14" spans="1:21" ht="18.75" x14ac:dyDescent="0.2">
      <c r="A14" s="873" t="s">
        <v>80</v>
      </c>
      <c r="B14" s="874" t="s">
        <v>58</v>
      </c>
      <c r="C14" s="166"/>
      <c r="D14" s="835">
        <v>1</v>
      </c>
      <c r="E14" s="875"/>
      <c r="F14" s="876"/>
      <c r="G14" s="877">
        <v>2.5</v>
      </c>
      <c r="H14" s="878">
        <f>G14*30</f>
        <v>75</v>
      </c>
      <c r="I14" s="879">
        <f>J14+K14+L14</f>
        <v>30</v>
      </c>
      <c r="J14" s="880"/>
      <c r="K14" s="880"/>
      <c r="L14" s="880">
        <v>30</v>
      </c>
      <c r="M14" s="881">
        <f>H14-I14</f>
        <v>45</v>
      </c>
      <c r="N14" s="882">
        <v>2</v>
      </c>
      <c r="O14" s="835"/>
      <c r="P14" s="881"/>
      <c r="Q14" s="883"/>
      <c r="R14" s="20"/>
      <c r="S14" s="20"/>
      <c r="T14" s="20"/>
      <c r="U14" s="24"/>
    </row>
    <row r="15" spans="1:21" ht="18.75" x14ac:dyDescent="0.2">
      <c r="A15" s="873" t="s">
        <v>81</v>
      </c>
      <c r="B15" s="874" t="s">
        <v>58</v>
      </c>
      <c r="C15" s="166"/>
      <c r="D15" s="875"/>
      <c r="E15" s="875"/>
      <c r="F15" s="876"/>
      <c r="G15" s="884">
        <v>2</v>
      </c>
      <c r="H15" s="878">
        <f>G15*30</f>
        <v>60</v>
      </c>
      <c r="I15" s="879">
        <f>J15+K15+L15</f>
        <v>20</v>
      </c>
      <c r="J15" s="885"/>
      <c r="K15" s="885"/>
      <c r="L15" s="885">
        <v>20</v>
      </c>
      <c r="M15" s="881">
        <f>H15-I15</f>
        <v>40</v>
      </c>
      <c r="N15" s="882"/>
      <c r="O15" s="835">
        <v>2</v>
      </c>
      <c r="P15" s="881"/>
      <c r="Q15" s="883"/>
      <c r="R15" s="20"/>
      <c r="S15" s="20"/>
      <c r="T15" s="20"/>
      <c r="U15" s="24"/>
    </row>
    <row r="16" spans="1:21" ht="19.5" thickBot="1" x14ac:dyDescent="0.25">
      <c r="A16" s="886" t="s">
        <v>82</v>
      </c>
      <c r="B16" s="887" t="s">
        <v>58</v>
      </c>
      <c r="C16" s="180">
        <v>3</v>
      </c>
      <c r="D16" s="888"/>
      <c r="E16" s="888"/>
      <c r="F16" s="889"/>
      <c r="G16" s="890">
        <v>2</v>
      </c>
      <c r="H16" s="891">
        <f>G16*30</f>
        <v>60</v>
      </c>
      <c r="I16" s="879">
        <f>J16+K16+L16</f>
        <v>20</v>
      </c>
      <c r="J16" s="892"/>
      <c r="K16" s="892"/>
      <c r="L16" s="892">
        <v>20</v>
      </c>
      <c r="M16" s="893">
        <f>H16-I16</f>
        <v>40</v>
      </c>
      <c r="N16" s="894"/>
      <c r="O16" s="895"/>
      <c r="P16" s="893">
        <v>2</v>
      </c>
      <c r="Q16" s="896"/>
      <c r="R16" s="20"/>
      <c r="S16" s="20"/>
      <c r="T16" s="20"/>
      <c r="U16" s="24"/>
    </row>
    <row r="17" spans="1:21" ht="19.5" thickBot="1" x14ac:dyDescent="0.25">
      <c r="A17" s="2255" t="s">
        <v>231</v>
      </c>
      <c r="B17" s="2256"/>
      <c r="C17" s="897"/>
      <c r="D17" s="898"/>
      <c r="E17" s="898"/>
      <c r="F17" s="899"/>
      <c r="G17" s="900">
        <f t="shared" ref="G17:M17" si="0">G13</f>
        <v>6.5</v>
      </c>
      <c r="H17" s="901">
        <f t="shared" si="0"/>
        <v>195</v>
      </c>
      <c r="I17" s="902">
        <f t="shared" si="0"/>
        <v>70</v>
      </c>
      <c r="J17" s="902"/>
      <c r="K17" s="902"/>
      <c r="L17" s="902">
        <f t="shared" si="0"/>
        <v>70</v>
      </c>
      <c r="M17" s="903">
        <f t="shared" si="0"/>
        <v>125</v>
      </c>
      <c r="N17" s="904">
        <f>SUM(N13:N16)</f>
        <v>2</v>
      </c>
      <c r="O17" s="905">
        <f>SUM(O13:O16)</f>
        <v>2</v>
      </c>
      <c r="P17" s="906">
        <f>SUM(P13:P16)</f>
        <v>2</v>
      </c>
      <c r="Q17" s="907"/>
      <c r="R17" s="20"/>
      <c r="S17" s="427"/>
      <c r="T17" s="20"/>
      <c r="U17" s="24"/>
    </row>
    <row r="18" spans="1:21" ht="19.5" thickBot="1" x14ac:dyDescent="0.3">
      <c r="A18" s="2257" t="s">
        <v>59</v>
      </c>
      <c r="B18" s="2258"/>
      <c r="C18" s="2258"/>
      <c r="D18" s="2258"/>
      <c r="E18" s="2258"/>
      <c r="F18" s="2258"/>
      <c r="G18" s="2258"/>
      <c r="H18" s="2258"/>
      <c r="I18" s="2258"/>
      <c r="J18" s="2258"/>
      <c r="K18" s="2258"/>
      <c r="L18" s="2258"/>
      <c r="M18" s="2258"/>
      <c r="N18" s="2258"/>
      <c r="O18" s="2258"/>
      <c r="P18" s="2258"/>
      <c r="Q18" s="2259"/>
      <c r="R18" s="20"/>
      <c r="S18" s="427"/>
      <c r="T18" s="20"/>
      <c r="U18" s="24"/>
    </row>
    <row r="19" spans="1:21" ht="18.75" x14ac:dyDescent="0.25">
      <c r="A19" s="862" t="s">
        <v>118</v>
      </c>
      <c r="B19" s="908" t="s">
        <v>114</v>
      </c>
      <c r="C19" s="909"/>
      <c r="D19" s="202">
        <v>1</v>
      </c>
      <c r="E19" s="910"/>
      <c r="F19" s="911"/>
      <c r="G19" s="866">
        <v>2.5</v>
      </c>
      <c r="H19" s="912">
        <f>G19*30</f>
        <v>75</v>
      </c>
      <c r="I19" s="913">
        <f>J19+K19+L19</f>
        <v>30</v>
      </c>
      <c r="J19" s="913">
        <v>20</v>
      </c>
      <c r="K19" s="913"/>
      <c r="L19" s="913">
        <v>10</v>
      </c>
      <c r="M19" s="914">
        <f>H19-I19</f>
        <v>45</v>
      </c>
      <c r="N19" s="915">
        <v>2</v>
      </c>
      <c r="O19" s="202"/>
      <c r="P19" s="916"/>
      <c r="Q19" s="917"/>
      <c r="R19" s="20"/>
      <c r="S19" s="20"/>
      <c r="T19" s="20"/>
      <c r="U19" s="24"/>
    </row>
    <row r="20" spans="1:21" ht="18.75" x14ac:dyDescent="0.2">
      <c r="A20" s="873" t="s">
        <v>117</v>
      </c>
      <c r="B20" s="874" t="s">
        <v>60</v>
      </c>
      <c r="C20" s="166"/>
      <c r="D20" s="85">
        <v>2</v>
      </c>
      <c r="E20" s="85"/>
      <c r="F20" s="72"/>
      <c r="G20" s="918">
        <v>2</v>
      </c>
      <c r="H20" s="919">
        <f>G20*30</f>
        <v>60</v>
      </c>
      <c r="I20" s="920">
        <f>J20+K20+L20</f>
        <v>20</v>
      </c>
      <c r="J20" s="920">
        <v>14</v>
      </c>
      <c r="K20" s="920"/>
      <c r="L20" s="836">
        <v>6</v>
      </c>
      <c r="M20" s="921">
        <f>H20-I20</f>
        <v>40</v>
      </c>
      <c r="N20" s="166"/>
      <c r="O20" s="85">
        <v>2</v>
      </c>
      <c r="P20" s="168"/>
      <c r="Q20" s="922"/>
      <c r="R20" s="20"/>
      <c r="S20" s="20"/>
      <c r="T20" s="20"/>
      <c r="U20" s="24"/>
    </row>
    <row r="21" spans="1:21" ht="19.5" customHeight="1" thickBot="1" x14ac:dyDescent="0.25">
      <c r="A21" s="886" t="s">
        <v>119</v>
      </c>
      <c r="B21" s="887" t="s">
        <v>61</v>
      </c>
      <c r="C21" s="180"/>
      <c r="D21" s="78">
        <v>3</v>
      </c>
      <c r="E21" s="78"/>
      <c r="F21" s="923"/>
      <c r="G21" s="924">
        <v>2</v>
      </c>
      <c r="H21" s="354">
        <f>G21*30</f>
        <v>60</v>
      </c>
      <c r="I21" s="925">
        <f>J21+K21+L21</f>
        <v>20</v>
      </c>
      <c r="J21" s="926">
        <v>20</v>
      </c>
      <c r="K21" s="926"/>
      <c r="L21" s="926"/>
      <c r="M21" s="927">
        <f>H21-I21</f>
        <v>40</v>
      </c>
      <c r="N21" s="928"/>
      <c r="O21" s="929"/>
      <c r="P21" s="930">
        <v>2</v>
      </c>
      <c r="Q21" s="931"/>
      <c r="R21" s="20"/>
      <c r="S21" s="20"/>
      <c r="T21" s="20"/>
      <c r="U21" s="24"/>
    </row>
    <row r="22" spans="1:21" ht="19.5" thickBot="1" x14ac:dyDescent="0.25">
      <c r="A22" s="2255" t="s">
        <v>232</v>
      </c>
      <c r="B22" s="2256"/>
      <c r="C22" s="932"/>
      <c r="D22" s="933"/>
      <c r="E22" s="933"/>
      <c r="F22" s="934"/>
      <c r="G22" s="935">
        <f>G19+G20+G21</f>
        <v>6.5</v>
      </c>
      <c r="H22" s="936">
        <f>H19+H20+H21</f>
        <v>195</v>
      </c>
      <c r="I22" s="937">
        <f>I19+I20+I21</f>
        <v>70</v>
      </c>
      <c r="J22" s="937">
        <f>J19+J20+J21</f>
        <v>54</v>
      </c>
      <c r="K22" s="937"/>
      <c r="L22" s="937">
        <f>L19+L20+L21</f>
        <v>16</v>
      </c>
      <c r="M22" s="937">
        <f>M19+M20+M21</f>
        <v>125</v>
      </c>
      <c r="N22" s="936">
        <f>SUM(N19:N21)</f>
        <v>2</v>
      </c>
      <c r="O22" s="937">
        <f>SUM(O19:O21)</f>
        <v>2</v>
      </c>
      <c r="P22" s="938">
        <f>SUM(P19:P21)</f>
        <v>2</v>
      </c>
      <c r="Q22" s="939"/>
      <c r="R22" s="20"/>
      <c r="S22" s="20"/>
      <c r="T22" s="20"/>
      <c r="U22" s="24"/>
    </row>
    <row r="23" spans="1:21" ht="19.5" thickBot="1" x14ac:dyDescent="0.25">
      <c r="A23" s="940" t="s">
        <v>120</v>
      </c>
      <c r="B23" s="941" t="s">
        <v>62</v>
      </c>
      <c r="C23" s="897"/>
      <c r="D23" s="898" t="s">
        <v>281</v>
      </c>
      <c r="E23" s="898"/>
      <c r="F23" s="899"/>
      <c r="G23" s="942"/>
      <c r="H23" s="897"/>
      <c r="I23" s="943">
        <f>J23+K23+L23</f>
        <v>0</v>
      </c>
      <c r="J23" s="944"/>
      <c r="K23" s="944"/>
      <c r="L23" s="944"/>
      <c r="M23" s="945"/>
      <c r="N23" s="946" t="s">
        <v>63</v>
      </c>
      <c r="O23" s="947" t="s">
        <v>63</v>
      </c>
      <c r="P23" s="948" t="s">
        <v>63</v>
      </c>
      <c r="Q23" s="949"/>
      <c r="R23" s="20"/>
      <c r="S23" s="20"/>
      <c r="T23" s="20"/>
      <c r="U23" s="24"/>
    </row>
    <row r="24" spans="1:21" ht="19.5" thickBot="1" x14ac:dyDescent="0.25">
      <c r="A24" s="2260" t="s">
        <v>276</v>
      </c>
      <c r="B24" s="2261"/>
      <c r="C24" s="2261"/>
      <c r="D24" s="2261"/>
      <c r="E24" s="2261"/>
      <c r="F24" s="2261"/>
      <c r="G24" s="2261"/>
      <c r="H24" s="2261"/>
      <c r="I24" s="2261"/>
      <c r="J24" s="2261"/>
      <c r="K24" s="2261"/>
      <c r="L24" s="2261"/>
      <c r="M24" s="2261"/>
      <c r="N24" s="2261"/>
      <c r="O24" s="2261"/>
      <c r="P24" s="2261"/>
      <c r="Q24" s="2262"/>
      <c r="R24" s="20"/>
      <c r="S24" s="20"/>
      <c r="T24" s="20"/>
      <c r="U24" s="24"/>
    </row>
    <row r="25" spans="1:21" ht="19.5" thickBot="1" x14ac:dyDescent="0.25">
      <c r="A25" s="2263" t="s">
        <v>233</v>
      </c>
      <c r="B25" s="2264"/>
      <c r="C25" s="2264"/>
      <c r="D25" s="2264"/>
      <c r="E25" s="2264"/>
      <c r="F25" s="2264"/>
      <c r="G25" s="2264"/>
      <c r="H25" s="2264"/>
      <c r="I25" s="2264"/>
      <c r="J25" s="2264"/>
      <c r="K25" s="2264"/>
      <c r="L25" s="2264"/>
      <c r="M25" s="2264"/>
      <c r="N25" s="2264"/>
      <c r="O25" s="2264"/>
      <c r="P25" s="2264"/>
      <c r="Q25" s="2265"/>
      <c r="R25" s="20"/>
      <c r="S25" s="20"/>
      <c r="T25" s="20"/>
    </row>
    <row r="26" spans="1:21" ht="17.25" customHeight="1" x14ac:dyDescent="0.25">
      <c r="A26" s="950" t="s">
        <v>75</v>
      </c>
      <c r="B26" s="951" t="s">
        <v>51</v>
      </c>
      <c r="C26" s="166"/>
      <c r="D26" s="835">
        <v>2</v>
      </c>
      <c r="E26" s="875"/>
      <c r="F26" s="876"/>
      <c r="G26" s="952">
        <v>1</v>
      </c>
      <c r="H26" s="953">
        <f>G26*30</f>
        <v>30</v>
      </c>
      <c r="I26" s="954">
        <v>14</v>
      </c>
      <c r="J26" s="954">
        <v>10</v>
      </c>
      <c r="K26" s="954"/>
      <c r="L26" s="954">
        <v>4</v>
      </c>
      <c r="M26" s="955">
        <f>H26-I26</f>
        <v>16</v>
      </c>
      <c r="N26" s="956"/>
      <c r="O26" s="957">
        <v>1.5</v>
      </c>
      <c r="P26" s="168"/>
      <c r="Q26" s="958"/>
      <c r="R26" s="20"/>
      <c r="S26" s="20"/>
      <c r="T26" s="20"/>
    </row>
    <row r="27" spans="1:21" ht="18.75" customHeight="1" x14ac:dyDescent="0.2">
      <c r="A27" s="950" t="s">
        <v>52</v>
      </c>
      <c r="B27" s="959" t="s">
        <v>54</v>
      </c>
      <c r="C27" s="960"/>
      <c r="D27" s="836"/>
      <c r="E27" s="836"/>
      <c r="F27" s="961"/>
      <c r="G27" s="918">
        <f>G28+G29</f>
        <v>3</v>
      </c>
      <c r="H27" s="204">
        <f>H28+H29</f>
        <v>90</v>
      </c>
      <c r="I27" s="801">
        <f>I28+I29</f>
        <v>30</v>
      </c>
      <c r="J27" s="801">
        <f>J28+J29</f>
        <v>20</v>
      </c>
      <c r="K27" s="801"/>
      <c r="L27" s="801">
        <f>L28+L29</f>
        <v>10</v>
      </c>
      <c r="M27" s="962">
        <f>M28+M29</f>
        <v>60</v>
      </c>
      <c r="N27" s="882"/>
      <c r="O27" s="963"/>
      <c r="P27" s="964"/>
      <c r="Q27" s="965"/>
      <c r="R27" s="20"/>
      <c r="S27" s="20"/>
      <c r="T27" s="20"/>
    </row>
    <row r="28" spans="1:21" ht="18.75" customHeight="1" x14ac:dyDescent="0.2">
      <c r="A28" s="950" t="s">
        <v>76</v>
      </c>
      <c r="B28" s="959" t="s">
        <v>55</v>
      </c>
      <c r="C28" s="882">
        <v>1</v>
      </c>
      <c r="D28" s="835"/>
      <c r="E28" s="835"/>
      <c r="F28" s="72"/>
      <c r="G28" s="966">
        <v>1.5</v>
      </c>
      <c r="H28" s="967">
        <f>G28*30</f>
        <v>45</v>
      </c>
      <c r="I28" s="879">
        <f>J28+K28+L28</f>
        <v>15</v>
      </c>
      <c r="J28" s="835">
        <v>15</v>
      </c>
      <c r="K28" s="835"/>
      <c r="L28" s="835"/>
      <c r="M28" s="968">
        <f>H28-I28</f>
        <v>30</v>
      </c>
      <c r="N28" s="882">
        <v>1</v>
      </c>
      <c r="O28" s="963"/>
      <c r="P28" s="964"/>
      <c r="Q28" s="965"/>
      <c r="R28" s="20"/>
      <c r="S28" s="20"/>
      <c r="T28" s="20"/>
    </row>
    <row r="29" spans="1:21" ht="18.75" customHeight="1" thickBot="1" x14ac:dyDescent="0.25">
      <c r="A29" s="950" t="s">
        <v>77</v>
      </c>
      <c r="B29" s="959" t="s">
        <v>56</v>
      </c>
      <c r="C29" s="882"/>
      <c r="D29" s="835">
        <v>1</v>
      </c>
      <c r="E29" s="835"/>
      <c r="F29" s="969"/>
      <c r="G29" s="877">
        <v>1.5</v>
      </c>
      <c r="H29" s="967">
        <f>G29*30</f>
        <v>45</v>
      </c>
      <c r="I29" s="879">
        <f>J29+K29+L29</f>
        <v>15</v>
      </c>
      <c r="J29" s="835">
        <v>5</v>
      </c>
      <c r="K29" s="835"/>
      <c r="L29" s="835">
        <v>10</v>
      </c>
      <c r="M29" s="968">
        <f>H29-I29</f>
        <v>30</v>
      </c>
      <c r="N29" s="894">
        <v>1</v>
      </c>
      <c r="O29" s="970"/>
      <c r="P29" s="971"/>
      <c r="Q29" s="972"/>
      <c r="R29" s="20"/>
      <c r="S29" s="20"/>
      <c r="T29" s="20"/>
    </row>
    <row r="30" spans="1:21" ht="19.5" thickBot="1" x14ac:dyDescent="0.25">
      <c r="A30" s="2253" t="s">
        <v>234</v>
      </c>
      <c r="B30" s="2254"/>
      <c r="C30" s="973"/>
      <c r="D30" s="974"/>
      <c r="E30" s="974"/>
      <c r="F30" s="975"/>
      <c r="G30" s="976">
        <f>G26+G27</f>
        <v>4</v>
      </c>
      <c r="H30" s="977">
        <f>H26+H27</f>
        <v>120</v>
      </c>
      <c r="I30" s="978">
        <f>I26+I27</f>
        <v>44</v>
      </c>
      <c r="J30" s="978">
        <f>J26+J27</f>
        <v>30</v>
      </c>
      <c r="K30" s="978"/>
      <c r="L30" s="978">
        <f>L26+L27</f>
        <v>14</v>
      </c>
      <c r="M30" s="979">
        <f>M26+M27</f>
        <v>76</v>
      </c>
      <c r="N30" s="977">
        <f>SUM(N26:N29)</f>
        <v>2</v>
      </c>
      <c r="O30" s="980">
        <f>SUM(O26:O29)</f>
        <v>1.5</v>
      </c>
      <c r="P30" s="853">
        <f>SUM(P26:P29)</f>
        <v>0</v>
      </c>
      <c r="Q30" s="981"/>
      <c r="R30" s="20"/>
      <c r="S30" s="20"/>
      <c r="T30" s="20"/>
    </row>
    <row r="31" spans="1:21" s="118" customFormat="1" ht="39" customHeight="1" thickBot="1" x14ac:dyDescent="0.25">
      <c r="A31" s="2245" t="s">
        <v>282</v>
      </c>
      <c r="B31" s="2246"/>
      <c r="C31" s="982"/>
      <c r="D31" s="974"/>
      <c r="E31" s="974"/>
      <c r="F31" s="975"/>
      <c r="G31" s="976">
        <f>G17+G30</f>
        <v>10.5</v>
      </c>
      <c r="H31" s="977">
        <f t="shared" ref="H31:P31" si="1">H17+H30</f>
        <v>315</v>
      </c>
      <c r="I31" s="978">
        <f t="shared" si="1"/>
        <v>114</v>
      </c>
      <c r="J31" s="978">
        <f t="shared" si="1"/>
        <v>30</v>
      </c>
      <c r="K31" s="978"/>
      <c r="L31" s="978">
        <f t="shared" si="1"/>
        <v>84</v>
      </c>
      <c r="M31" s="979">
        <f t="shared" si="1"/>
        <v>201</v>
      </c>
      <c r="N31" s="977">
        <f t="shared" si="1"/>
        <v>4</v>
      </c>
      <c r="O31" s="983">
        <f t="shared" si="1"/>
        <v>3.5</v>
      </c>
      <c r="P31" s="979">
        <f t="shared" si="1"/>
        <v>2</v>
      </c>
      <c r="Q31" s="984"/>
      <c r="R31" s="117"/>
      <c r="S31" s="117"/>
      <c r="T31" s="117"/>
    </row>
    <row r="32" spans="1:21" s="118" customFormat="1" ht="39" customHeight="1" thickBot="1" x14ac:dyDescent="0.25">
      <c r="A32" s="2245" t="s">
        <v>283</v>
      </c>
      <c r="B32" s="2246"/>
      <c r="C32" s="985"/>
      <c r="D32" s="985"/>
      <c r="E32" s="985"/>
      <c r="F32" s="986"/>
      <c r="G32" s="976">
        <f>G22+G30</f>
        <v>10.5</v>
      </c>
      <c r="H32" s="977">
        <f t="shared" ref="H32:P32" si="2">H22+H30</f>
        <v>315</v>
      </c>
      <c r="I32" s="978">
        <f t="shared" si="2"/>
        <v>114</v>
      </c>
      <c r="J32" s="978">
        <f t="shared" si="2"/>
        <v>84</v>
      </c>
      <c r="K32" s="978"/>
      <c r="L32" s="978">
        <f t="shared" si="2"/>
        <v>30</v>
      </c>
      <c r="M32" s="979">
        <f t="shared" si="2"/>
        <v>201</v>
      </c>
      <c r="N32" s="987">
        <f t="shared" si="2"/>
        <v>4</v>
      </c>
      <c r="O32" s="980">
        <f t="shared" si="2"/>
        <v>3.5</v>
      </c>
      <c r="P32" s="979">
        <f t="shared" si="2"/>
        <v>2</v>
      </c>
      <c r="Q32" s="984"/>
      <c r="R32" s="117"/>
      <c r="S32" s="117"/>
      <c r="T32" s="117"/>
    </row>
    <row r="33" spans="1:20" ht="20.25" customHeight="1" thickBot="1" x14ac:dyDescent="0.25">
      <c r="A33" s="2215" t="s">
        <v>235</v>
      </c>
      <c r="B33" s="2216"/>
      <c r="C33" s="2216"/>
      <c r="D33" s="2216"/>
      <c r="E33" s="2216"/>
      <c r="F33" s="2216"/>
      <c r="G33" s="2247"/>
      <c r="H33" s="2247"/>
      <c r="I33" s="2247"/>
      <c r="J33" s="2247"/>
      <c r="K33" s="2247"/>
      <c r="L33" s="2247"/>
      <c r="M33" s="2247"/>
      <c r="N33" s="2247"/>
      <c r="O33" s="2247"/>
      <c r="P33" s="2247"/>
      <c r="Q33" s="2217"/>
      <c r="R33" s="20"/>
      <c r="S33" s="20"/>
      <c r="T33" s="20"/>
    </row>
    <row r="34" spans="1:20" ht="20.25" customHeight="1" thickBot="1" x14ac:dyDescent="0.25">
      <c r="A34" s="2218" t="s">
        <v>236</v>
      </c>
      <c r="B34" s="2248"/>
      <c r="C34" s="2248"/>
      <c r="D34" s="2248"/>
      <c r="E34" s="2248"/>
      <c r="F34" s="2248"/>
      <c r="G34" s="2248"/>
      <c r="H34" s="2248"/>
      <c r="I34" s="2248"/>
      <c r="J34" s="2248"/>
      <c r="K34" s="2248"/>
      <c r="L34" s="2248"/>
      <c r="M34" s="2248"/>
      <c r="N34" s="2248"/>
      <c r="O34" s="2248"/>
      <c r="P34" s="2248"/>
      <c r="Q34" s="2249"/>
      <c r="R34" s="20"/>
      <c r="S34" s="20"/>
      <c r="T34" s="20"/>
    </row>
    <row r="35" spans="1:20" ht="20.25" customHeight="1" thickBot="1" x14ac:dyDescent="0.25">
      <c r="A35" s="2250" t="s">
        <v>239</v>
      </c>
      <c r="B35" s="2251"/>
      <c r="C35" s="2251"/>
      <c r="D35" s="2251"/>
      <c r="E35" s="2251"/>
      <c r="F35" s="2251"/>
      <c r="G35" s="2251"/>
      <c r="H35" s="2251"/>
      <c r="I35" s="2251"/>
      <c r="J35" s="2251"/>
      <c r="K35" s="2251"/>
      <c r="L35" s="2251"/>
      <c r="M35" s="2251"/>
      <c r="N35" s="2251"/>
      <c r="O35" s="2251"/>
      <c r="P35" s="2251"/>
      <c r="Q35" s="2252"/>
      <c r="R35" s="20"/>
      <c r="S35" s="20"/>
      <c r="T35" s="20"/>
    </row>
    <row r="36" spans="1:20" ht="20.25" customHeight="1" x14ac:dyDescent="0.2">
      <c r="A36" s="819" t="s">
        <v>237</v>
      </c>
      <c r="B36" s="988" t="s">
        <v>115</v>
      </c>
      <c r="C36" s="989"/>
      <c r="D36" s="822">
        <v>1</v>
      </c>
      <c r="E36" s="990"/>
      <c r="F36" s="991"/>
      <c r="G36" s="992">
        <v>2</v>
      </c>
      <c r="H36" s="993">
        <f>G36*30</f>
        <v>60</v>
      </c>
      <c r="I36" s="994">
        <f>J36+K36+L36</f>
        <v>20</v>
      </c>
      <c r="J36" s="994">
        <v>14</v>
      </c>
      <c r="K36" s="994"/>
      <c r="L36" s="994">
        <v>6</v>
      </c>
      <c r="M36" s="995">
        <f>H36-I36</f>
        <v>40</v>
      </c>
      <c r="N36" s="996">
        <v>1.5</v>
      </c>
      <c r="O36" s="997"/>
      <c r="P36" s="998"/>
      <c r="Q36" s="999"/>
      <c r="R36" s="20"/>
      <c r="S36" s="20"/>
      <c r="T36" s="20"/>
    </row>
    <row r="37" spans="1:20" ht="20.25" customHeight="1" thickBot="1" x14ac:dyDescent="0.25">
      <c r="A37" s="833" t="s">
        <v>238</v>
      </c>
      <c r="B37" s="1000" t="s">
        <v>53</v>
      </c>
      <c r="C37" s="1001">
        <v>3</v>
      </c>
      <c r="D37" s="929"/>
      <c r="E37" s="929"/>
      <c r="F37" s="849"/>
      <c r="G37" s="1002">
        <v>3</v>
      </c>
      <c r="H37" s="1003">
        <f>G37*30</f>
        <v>90</v>
      </c>
      <c r="I37" s="1004">
        <f>J37+K37+L37</f>
        <v>30</v>
      </c>
      <c r="J37" s="1004">
        <v>30</v>
      </c>
      <c r="K37" s="1004"/>
      <c r="L37" s="1004"/>
      <c r="M37" s="1005">
        <f>H37-I37</f>
        <v>60</v>
      </c>
      <c r="N37" s="1006"/>
      <c r="O37" s="1007"/>
      <c r="P37" s="1008">
        <v>3</v>
      </c>
      <c r="Q37" s="1009"/>
      <c r="R37" s="20"/>
      <c r="S37" s="20"/>
      <c r="T37" s="20"/>
    </row>
    <row r="38" spans="1:20" ht="20.25" customHeight="1" thickBot="1" x14ac:dyDescent="0.25">
      <c r="A38" s="2253" t="s">
        <v>284</v>
      </c>
      <c r="B38" s="2254"/>
      <c r="C38" s="1010"/>
      <c r="D38" s="1011"/>
      <c r="E38" s="1011"/>
      <c r="F38" s="1012"/>
      <c r="G38" s="817">
        <f t="shared" ref="G38:M38" si="3">G36+G37</f>
        <v>5</v>
      </c>
      <c r="H38" s="1013">
        <f t="shared" si="3"/>
        <v>150</v>
      </c>
      <c r="I38" s="1014">
        <f t="shared" si="3"/>
        <v>50</v>
      </c>
      <c r="J38" s="1014">
        <f t="shared" si="3"/>
        <v>44</v>
      </c>
      <c r="K38" s="1014">
        <f t="shared" si="3"/>
        <v>0</v>
      </c>
      <c r="L38" s="1014">
        <f t="shared" si="3"/>
        <v>6</v>
      </c>
      <c r="M38" s="1014">
        <f t="shared" si="3"/>
        <v>100</v>
      </c>
      <c r="N38" s="1015">
        <f>SUM(N36:N37)</f>
        <v>1.5</v>
      </c>
      <c r="O38" s="1016"/>
      <c r="P38" s="1017">
        <f>SUM(P36:P37)</f>
        <v>3</v>
      </c>
      <c r="Q38" s="1018"/>
      <c r="R38" s="20"/>
      <c r="S38" s="20"/>
      <c r="T38" s="20"/>
    </row>
    <row r="39" spans="1:20" ht="20.25" customHeight="1" thickBot="1" x14ac:dyDescent="0.25">
      <c r="A39" s="1019"/>
      <c r="B39" s="2279" t="s">
        <v>300</v>
      </c>
      <c r="C39" s="2279"/>
      <c r="D39" s="2279"/>
      <c r="E39" s="2279"/>
      <c r="F39" s="2279"/>
      <c r="G39" s="2279"/>
      <c r="H39" s="2279"/>
      <c r="I39" s="2279"/>
      <c r="J39" s="2279"/>
      <c r="K39" s="2279"/>
      <c r="L39" s="2279"/>
      <c r="M39" s="2279"/>
      <c r="N39" s="2279"/>
      <c r="O39" s="2279"/>
      <c r="P39" s="2279"/>
      <c r="Q39" s="2279"/>
      <c r="R39" s="2279"/>
      <c r="S39" s="20"/>
      <c r="T39" s="20"/>
    </row>
    <row r="40" spans="1:20" s="816" customFormat="1" ht="30.75" customHeight="1" x14ac:dyDescent="0.2">
      <c r="A40" s="819" t="s">
        <v>301</v>
      </c>
      <c r="B40" s="820" t="s">
        <v>302</v>
      </c>
      <c r="C40" s="821"/>
      <c r="D40" s="822">
        <v>1</v>
      </c>
      <c r="E40" s="822"/>
      <c r="F40" s="823"/>
      <c r="G40" s="824">
        <v>3</v>
      </c>
      <c r="H40" s="825">
        <f>G40*30</f>
        <v>90</v>
      </c>
      <c r="I40" s="826">
        <v>30</v>
      </c>
      <c r="J40" s="826">
        <v>20</v>
      </c>
      <c r="K40" s="826"/>
      <c r="L40" s="826">
        <v>10</v>
      </c>
      <c r="M40" s="827">
        <v>60</v>
      </c>
      <c r="N40" s="828">
        <v>2</v>
      </c>
      <c r="O40" s="829"/>
      <c r="P40" s="830"/>
      <c r="Q40" s="831"/>
      <c r="R40" s="832"/>
      <c r="S40" s="832"/>
      <c r="T40" s="832"/>
    </row>
    <row r="41" spans="1:20" s="816" customFormat="1" ht="34.5" customHeight="1" thickBot="1" x14ac:dyDescent="0.25">
      <c r="A41" s="833" t="s">
        <v>303</v>
      </c>
      <c r="B41" s="800" t="s">
        <v>304</v>
      </c>
      <c r="C41" s="85"/>
      <c r="D41" s="85">
        <v>1</v>
      </c>
      <c r="E41" s="85"/>
      <c r="F41" s="85"/>
      <c r="G41" s="834">
        <v>3</v>
      </c>
      <c r="H41" s="162">
        <f>G41*30</f>
        <v>90</v>
      </c>
      <c r="I41" s="162">
        <v>30</v>
      </c>
      <c r="J41" s="162">
        <v>20</v>
      </c>
      <c r="K41" s="162"/>
      <c r="L41" s="162">
        <v>10</v>
      </c>
      <c r="M41" s="162">
        <v>60</v>
      </c>
      <c r="N41" s="835">
        <v>2</v>
      </c>
      <c r="O41" s="74"/>
      <c r="P41" s="836"/>
      <c r="Q41" s="801"/>
      <c r="R41" s="832"/>
      <c r="S41" s="832"/>
      <c r="T41" s="832"/>
    </row>
    <row r="42" spans="1:20" s="816" customFormat="1" ht="20.25" customHeight="1" x14ac:dyDescent="0.2">
      <c r="A42" s="2280" t="s">
        <v>305</v>
      </c>
      <c r="B42" s="2281"/>
      <c r="C42" s="837"/>
      <c r="D42" s="837"/>
      <c r="E42" s="837"/>
      <c r="F42" s="837"/>
      <c r="G42" s="838">
        <f>G40+G41</f>
        <v>6</v>
      </c>
      <c r="H42" s="74">
        <f t="shared" ref="H42:Q42" si="4">H40+H41</f>
        <v>180</v>
      </c>
      <c r="I42" s="74">
        <f t="shared" si="4"/>
        <v>60</v>
      </c>
      <c r="J42" s="74">
        <f t="shared" si="4"/>
        <v>40</v>
      </c>
      <c r="K42" s="74">
        <f t="shared" si="4"/>
        <v>0</v>
      </c>
      <c r="L42" s="74">
        <f t="shared" si="4"/>
        <v>20</v>
      </c>
      <c r="M42" s="74">
        <f t="shared" si="4"/>
        <v>120</v>
      </c>
      <c r="N42" s="838">
        <f t="shared" si="4"/>
        <v>4</v>
      </c>
      <c r="O42" s="838">
        <f t="shared" si="4"/>
        <v>0</v>
      </c>
      <c r="P42" s="838">
        <f t="shared" si="4"/>
        <v>0</v>
      </c>
      <c r="Q42" s="838">
        <f t="shared" si="4"/>
        <v>0</v>
      </c>
      <c r="R42" s="832"/>
      <c r="S42" s="832"/>
      <c r="T42" s="832"/>
    </row>
    <row r="43" spans="1:20" ht="20.25" customHeight="1" thickBot="1" x14ac:dyDescent="0.25">
      <c r="A43" s="2282" t="s">
        <v>306</v>
      </c>
      <c r="B43" s="2283"/>
      <c r="C43" s="2283"/>
      <c r="D43" s="2283"/>
      <c r="E43" s="2283"/>
      <c r="F43" s="2283"/>
      <c r="G43" s="2283"/>
      <c r="H43" s="2283"/>
      <c r="I43" s="2283"/>
      <c r="J43" s="2283"/>
      <c r="K43" s="2283"/>
      <c r="L43" s="2283"/>
      <c r="M43" s="2283"/>
      <c r="N43" s="2283"/>
      <c r="O43" s="2283"/>
      <c r="P43" s="2283"/>
      <c r="Q43" s="2283"/>
      <c r="R43" s="20"/>
      <c r="S43" s="20"/>
      <c r="T43" s="20"/>
    </row>
    <row r="44" spans="1:20" ht="20.25" customHeight="1" x14ac:dyDescent="0.2">
      <c r="A44" s="1020" t="s">
        <v>301</v>
      </c>
      <c r="B44" s="1021" t="s">
        <v>302</v>
      </c>
      <c r="C44" s="1022"/>
      <c r="D44" s="1023">
        <v>1</v>
      </c>
      <c r="E44" s="1023"/>
      <c r="F44" s="1024"/>
      <c r="G44" s="1025">
        <v>2</v>
      </c>
      <c r="H44" s="1026">
        <f>G44*30</f>
        <v>60</v>
      </c>
      <c r="I44" s="1027">
        <v>20</v>
      </c>
      <c r="J44" s="1027">
        <v>14</v>
      </c>
      <c r="K44" s="1027"/>
      <c r="L44" s="1027">
        <v>6</v>
      </c>
      <c r="M44" s="1028">
        <v>60</v>
      </c>
      <c r="N44" s="1029">
        <v>1.5</v>
      </c>
      <c r="O44" s="1030"/>
      <c r="P44" s="1031"/>
      <c r="Q44" s="211"/>
      <c r="R44" s="20"/>
      <c r="S44" s="20"/>
      <c r="T44" s="20"/>
    </row>
    <row r="45" spans="1:20" ht="20.25" customHeight="1" x14ac:dyDescent="0.2">
      <c r="A45" s="2284" t="s">
        <v>305</v>
      </c>
      <c r="B45" s="2285"/>
      <c r="C45" s="837"/>
      <c r="D45" s="837"/>
      <c r="E45" s="837"/>
      <c r="F45" s="837"/>
      <c r="G45" s="838">
        <f>G44</f>
        <v>2</v>
      </c>
      <c r="H45" s="838">
        <f t="shared" ref="H45:Q45" si="5">H44</f>
        <v>60</v>
      </c>
      <c r="I45" s="838">
        <f t="shared" si="5"/>
        <v>20</v>
      </c>
      <c r="J45" s="838">
        <f t="shared" si="5"/>
        <v>14</v>
      </c>
      <c r="K45" s="838">
        <f t="shared" si="5"/>
        <v>0</v>
      </c>
      <c r="L45" s="838">
        <f t="shared" si="5"/>
        <v>6</v>
      </c>
      <c r="M45" s="838">
        <f t="shared" si="5"/>
        <v>60</v>
      </c>
      <c r="N45" s="838">
        <f t="shared" si="5"/>
        <v>1.5</v>
      </c>
      <c r="O45" s="838">
        <f t="shared" si="5"/>
        <v>0</v>
      </c>
      <c r="P45" s="838">
        <f t="shared" si="5"/>
        <v>0</v>
      </c>
      <c r="Q45" s="838">
        <f t="shared" si="5"/>
        <v>0</v>
      </c>
      <c r="R45" s="20"/>
      <c r="S45" s="20"/>
      <c r="T45" s="20"/>
    </row>
    <row r="46" spans="1:20" ht="21" customHeight="1" thickBot="1" x14ac:dyDescent="0.25">
      <c r="A46" s="2286" t="s">
        <v>64</v>
      </c>
      <c r="B46" s="2287"/>
      <c r="C46" s="2287"/>
      <c r="D46" s="2287"/>
      <c r="E46" s="2287"/>
      <c r="F46" s="2287"/>
      <c r="G46" s="2287"/>
      <c r="H46" s="2287"/>
      <c r="I46" s="2287"/>
      <c r="J46" s="2287"/>
      <c r="K46" s="2287"/>
      <c r="L46" s="2287"/>
      <c r="M46" s="2287"/>
      <c r="N46" s="2287"/>
      <c r="O46" s="2287"/>
      <c r="P46" s="2287"/>
      <c r="Q46" s="2288"/>
      <c r="R46" s="26"/>
      <c r="S46" s="19"/>
      <c r="T46" s="19"/>
    </row>
    <row r="47" spans="1:20" ht="21" customHeight="1" thickBot="1" x14ac:dyDescent="0.25">
      <c r="A47" s="2250" t="s">
        <v>298</v>
      </c>
      <c r="B47" s="2251"/>
      <c r="C47" s="2251"/>
      <c r="D47" s="2251"/>
      <c r="E47" s="2251"/>
      <c r="F47" s="2251"/>
      <c r="G47" s="2251"/>
      <c r="H47" s="2251"/>
      <c r="I47" s="2251"/>
      <c r="J47" s="2251"/>
      <c r="K47" s="2251"/>
      <c r="L47" s="2251"/>
      <c r="M47" s="2251"/>
      <c r="N47" s="2251"/>
      <c r="O47" s="2251"/>
      <c r="P47" s="2251"/>
      <c r="Q47" s="2252"/>
      <c r="R47" s="26"/>
      <c r="S47" s="19"/>
      <c r="T47" s="19"/>
    </row>
    <row r="48" spans="1:20" ht="21" customHeight="1" thickBot="1" x14ac:dyDescent="0.25">
      <c r="A48" s="2266" t="s">
        <v>240</v>
      </c>
      <c r="B48" s="2267"/>
      <c r="C48" s="2267"/>
      <c r="D48" s="2267"/>
      <c r="E48" s="2267"/>
      <c r="F48" s="2267"/>
      <c r="G48" s="2267"/>
      <c r="H48" s="2267"/>
      <c r="I48" s="2267"/>
      <c r="J48" s="2267"/>
      <c r="K48" s="2267"/>
      <c r="L48" s="2267"/>
      <c r="M48" s="2267"/>
      <c r="N48" s="2267"/>
      <c r="O48" s="2267"/>
      <c r="P48" s="2267"/>
      <c r="Q48" s="2268"/>
      <c r="R48" s="27"/>
      <c r="S48" s="27"/>
      <c r="T48" s="27"/>
    </row>
    <row r="49" spans="1:20" ht="32.25" customHeight="1" x14ac:dyDescent="0.2">
      <c r="A49" s="1032" t="s">
        <v>93</v>
      </c>
      <c r="B49" s="1033" t="s">
        <v>241</v>
      </c>
      <c r="C49" s="1034"/>
      <c r="D49" s="1035"/>
      <c r="E49" s="1035"/>
      <c r="F49" s="1036"/>
      <c r="G49" s="1037">
        <f>G50+G53</f>
        <v>9</v>
      </c>
      <c r="H49" s="1038">
        <f t="shared" ref="H49:M49" si="6">H50+H53</f>
        <v>270</v>
      </c>
      <c r="I49" s="1039">
        <f t="shared" si="6"/>
        <v>110</v>
      </c>
      <c r="J49" s="1039">
        <f t="shared" si="6"/>
        <v>55</v>
      </c>
      <c r="K49" s="1039">
        <f t="shared" si="6"/>
        <v>55</v>
      </c>
      <c r="L49" s="1039"/>
      <c r="M49" s="1040">
        <f t="shared" si="6"/>
        <v>160</v>
      </c>
      <c r="N49" s="869"/>
      <c r="O49" s="206"/>
      <c r="P49" s="871"/>
      <c r="Q49" s="1041"/>
      <c r="R49" s="27"/>
      <c r="S49" s="27"/>
      <c r="T49" s="27"/>
    </row>
    <row r="50" spans="1:20" ht="18.75" customHeight="1" x14ac:dyDescent="0.2">
      <c r="A50" s="1042" t="s">
        <v>121</v>
      </c>
      <c r="B50" s="1043" t="s">
        <v>242</v>
      </c>
      <c r="C50" s="1044"/>
      <c r="D50" s="1045"/>
      <c r="E50" s="1045"/>
      <c r="F50" s="1046"/>
      <c r="G50" s="387">
        <f>G51+G52</f>
        <v>5</v>
      </c>
      <c r="H50" s="208">
        <f t="shared" ref="H50:M50" si="7">H51+H52</f>
        <v>150</v>
      </c>
      <c r="I50" s="74">
        <f t="shared" si="7"/>
        <v>56</v>
      </c>
      <c r="J50" s="74">
        <f t="shared" si="7"/>
        <v>28</v>
      </c>
      <c r="K50" s="74">
        <f t="shared" si="7"/>
        <v>28</v>
      </c>
      <c r="L50" s="74"/>
      <c r="M50" s="209">
        <f t="shared" si="7"/>
        <v>94</v>
      </c>
      <c r="N50" s="1047"/>
      <c r="O50" s="1045"/>
      <c r="P50" s="1048"/>
      <c r="Q50" s="1049"/>
      <c r="R50" s="27"/>
      <c r="S50" s="27"/>
      <c r="T50" s="27"/>
    </row>
    <row r="51" spans="1:20" ht="19.5" customHeight="1" x14ac:dyDescent="0.2">
      <c r="A51" s="1042" t="s">
        <v>243</v>
      </c>
      <c r="B51" s="1043" t="s">
        <v>242</v>
      </c>
      <c r="C51" s="1044"/>
      <c r="D51" s="1045"/>
      <c r="E51" s="1045"/>
      <c r="F51" s="1046"/>
      <c r="G51" s="1050">
        <v>3</v>
      </c>
      <c r="H51" s="1051">
        <f>G51*30</f>
        <v>90</v>
      </c>
      <c r="I51" s="162">
        <f>J51+K51+L51</f>
        <v>36</v>
      </c>
      <c r="J51" s="835">
        <v>18</v>
      </c>
      <c r="K51" s="835">
        <v>18</v>
      </c>
      <c r="L51" s="162"/>
      <c r="M51" s="69">
        <f>H51-I51</f>
        <v>54</v>
      </c>
      <c r="N51" s="1047"/>
      <c r="O51" s="835">
        <v>4</v>
      </c>
      <c r="P51" s="1052"/>
      <c r="Q51" s="1049"/>
      <c r="R51" s="27"/>
      <c r="S51" s="27"/>
      <c r="T51" s="27"/>
    </row>
    <row r="52" spans="1:20" ht="21" customHeight="1" x14ac:dyDescent="0.2">
      <c r="A52" s="1042" t="s">
        <v>244</v>
      </c>
      <c r="B52" s="1043" t="s">
        <v>242</v>
      </c>
      <c r="C52" s="967">
        <v>3</v>
      </c>
      <c r="D52" s="1045"/>
      <c r="E52" s="1045"/>
      <c r="F52" s="1046"/>
      <c r="G52" s="1050">
        <v>2</v>
      </c>
      <c r="H52" s="1051">
        <f>G52*30</f>
        <v>60</v>
      </c>
      <c r="I52" s="162">
        <f>J52+K52+L52</f>
        <v>20</v>
      </c>
      <c r="J52" s="835">
        <v>10</v>
      </c>
      <c r="K52" s="835">
        <v>10</v>
      </c>
      <c r="L52" s="162"/>
      <c r="M52" s="69">
        <f>H52-I52</f>
        <v>40</v>
      </c>
      <c r="N52" s="1047"/>
      <c r="O52" s="875"/>
      <c r="P52" s="881">
        <v>2</v>
      </c>
      <c r="Q52" s="1049"/>
      <c r="R52" s="27"/>
      <c r="S52" s="27"/>
      <c r="T52" s="27"/>
    </row>
    <row r="53" spans="1:20" ht="33.75" customHeight="1" x14ac:dyDescent="0.2">
      <c r="A53" s="1042" t="s">
        <v>122</v>
      </c>
      <c r="B53" s="1053" t="s">
        <v>88</v>
      </c>
      <c r="C53" s="1054"/>
      <c r="D53" s="1055"/>
      <c r="E53" s="1056"/>
      <c r="F53" s="72"/>
      <c r="G53" s="350">
        <f t="shared" ref="G53:M53" si="8">G54+G55</f>
        <v>4</v>
      </c>
      <c r="H53" s="1057">
        <f t="shared" si="8"/>
        <v>120</v>
      </c>
      <c r="I53" s="74">
        <f t="shared" si="8"/>
        <v>54</v>
      </c>
      <c r="J53" s="74">
        <f t="shared" si="8"/>
        <v>27</v>
      </c>
      <c r="K53" s="74">
        <f t="shared" si="8"/>
        <v>27</v>
      </c>
      <c r="L53" s="74"/>
      <c r="M53" s="209">
        <f t="shared" si="8"/>
        <v>66</v>
      </c>
      <c r="N53" s="882"/>
      <c r="O53" s="835"/>
      <c r="P53" s="881"/>
      <c r="Q53" s="1058"/>
      <c r="R53" s="27"/>
      <c r="S53" s="27"/>
      <c r="T53" s="27"/>
    </row>
    <row r="54" spans="1:20" ht="34.5" customHeight="1" x14ac:dyDescent="0.2">
      <c r="A54" s="1042" t="s">
        <v>245</v>
      </c>
      <c r="B54" s="1053" t="s">
        <v>88</v>
      </c>
      <c r="C54" s="1054"/>
      <c r="D54" s="1055"/>
      <c r="E54" s="1056"/>
      <c r="F54" s="72"/>
      <c r="G54" s="1368">
        <v>2</v>
      </c>
      <c r="H54" s="1051">
        <f>G54*30</f>
        <v>60</v>
      </c>
      <c r="I54" s="162">
        <f>J54+K54+L54</f>
        <v>27</v>
      </c>
      <c r="J54" s="162">
        <v>18</v>
      </c>
      <c r="K54" s="162">
        <v>9</v>
      </c>
      <c r="L54" s="162"/>
      <c r="M54" s="69">
        <f>H54-I54</f>
        <v>33</v>
      </c>
      <c r="N54" s="882"/>
      <c r="O54" s="835">
        <v>3</v>
      </c>
      <c r="P54" s="881"/>
      <c r="Q54" s="1058"/>
      <c r="R54" s="27"/>
      <c r="S54" s="27"/>
      <c r="T54" s="27"/>
    </row>
    <row r="55" spans="1:20" ht="34.5" customHeight="1" x14ac:dyDescent="0.2">
      <c r="A55" s="1042" t="s">
        <v>246</v>
      </c>
      <c r="B55" s="1053" t="s">
        <v>88</v>
      </c>
      <c r="C55" s="1054"/>
      <c r="D55" s="1055">
        <v>3</v>
      </c>
      <c r="E55" s="1056"/>
      <c r="F55" s="72"/>
      <c r="G55" s="1368">
        <v>2</v>
      </c>
      <c r="H55" s="1051">
        <f>G55*30</f>
        <v>60</v>
      </c>
      <c r="I55" s="162">
        <f>J55+K55+L55</f>
        <v>27</v>
      </c>
      <c r="J55" s="162">
        <v>9</v>
      </c>
      <c r="K55" s="162">
        <v>18</v>
      </c>
      <c r="L55" s="162"/>
      <c r="M55" s="69">
        <f>H55-I55</f>
        <v>33</v>
      </c>
      <c r="N55" s="882"/>
      <c r="O55" s="835"/>
      <c r="P55" s="881">
        <v>3</v>
      </c>
      <c r="Q55" s="1060"/>
      <c r="R55" s="27"/>
      <c r="S55" s="27"/>
      <c r="T55" s="27"/>
    </row>
    <row r="56" spans="1:20" ht="20.25" customHeight="1" x14ac:dyDescent="0.2">
      <c r="A56" s="1061" t="s">
        <v>94</v>
      </c>
      <c r="B56" s="1062" t="s">
        <v>89</v>
      </c>
      <c r="C56" s="1063">
        <v>3</v>
      </c>
      <c r="D56" s="1064"/>
      <c r="E56" s="1064"/>
      <c r="F56" s="1065"/>
      <c r="G56" s="1066">
        <v>5</v>
      </c>
      <c r="H56" s="1057">
        <f>G56*30</f>
        <v>150</v>
      </c>
      <c r="I56" s="74">
        <f>J56+K56+L56</f>
        <v>50</v>
      </c>
      <c r="J56" s="74">
        <v>30</v>
      </c>
      <c r="K56" s="74">
        <v>20</v>
      </c>
      <c r="L56" s="74"/>
      <c r="M56" s="209">
        <f>H56-I56</f>
        <v>100</v>
      </c>
      <c r="N56" s="1063"/>
      <c r="O56" s="1064"/>
      <c r="P56" s="1065">
        <v>5</v>
      </c>
      <c r="Q56" s="1067"/>
      <c r="R56" s="27"/>
      <c r="S56" s="27"/>
      <c r="T56" s="27"/>
    </row>
    <row r="57" spans="1:20" ht="21.75" customHeight="1" x14ac:dyDescent="0.2">
      <c r="A57" s="1042" t="s">
        <v>95</v>
      </c>
      <c r="B57" s="1068" t="s">
        <v>84</v>
      </c>
      <c r="C57" s="1054"/>
      <c r="D57" s="85"/>
      <c r="E57" s="85"/>
      <c r="F57" s="1069"/>
      <c r="G57" s="1369">
        <f t="shared" ref="G57:M57" si="9">G58+G59</f>
        <v>6.5</v>
      </c>
      <c r="H57" s="1057">
        <f t="shared" si="9"/>
        <v>195</v>
      </c>
      <c r="I57" s="74">
        <f t="shared" si="9"/>
        <v>78</v>
      </c>
      <c r="J57" s="74">
        <f t="shared" si="9"/>
        <v>30</v>
      </c>
      <c r="K57" s="74">
        <f t="shared" si="9"/>
        <v>15</v>
      </c>
      <c r="L57" s="74">
        <f t="shared" si="9"/>
        <v>33</v>
      </c>
      <c r="M57" s="209">
        <f t="shared" si="9"/>
        <v>117</v>
      </c>
      <c r="N57" s="161"/>
      <c r="O57" s="162"/>
      <c r="P57" s="168"/>
      <c r="Q57" s="1058"/>
      <c r="R57" s="27"/>
      <c r="S57" s="27"/>
      <c r="T57" s="27"/>
    </row>
    <row r="58" spans="1:20" ht="20.25" customHeight="1" x14ac:dyDescent="0.2">
      <c r="A58" s="1042" t="s">
        <v>96</v>
      </c>
      <c r="B58" s="1068" t="s">
        <v>84</v>
      </c>
      <c r="C58" s="1054">
        <v>1</v>
      </c>
      <c r="D58" s="1056"/>
      <c r="E58" s="1056"/>
      <c r="F58" s="72"/>
      <c r="G58" s="1368">
        <v>5</v>
      </c>
      <c r="H58" s="1051">
        <f>G58*30</f>
        <v>150</v>
      </c>
      <c r="I58" s="162">
        <f>J58+K58+L58</f>
        <v>60</v>
      </c>
      <c r="J58" s="1070">
        <v>30</v>
      </c>
      <c r="K58" s="1070">
        <v>15</v>
      </c>
      <c r="L58" s="1070">
        <v>15</v>
      </c>
      <c r="M58" s="69">
        <f>H58-I58</f>
        <v>90</v>
      </c>
      <c r="N58" s="882">
        <v>4</v>
      </c>
      <c r="O58" s="162"/>
      <c r="P58" s="881"/>
      <c r="Q58" s="1058"/>
      <c r="R58" s="27"/>
      <c r="S58" s="27"/>
      <c r="T58" s="27"/>
    </row>
    <row r="59" spans="1:20" ht="21.75" customHeight="1" thickBot="1" x14ac:dyDescent="0.25">
      <c r="A59" s="1042" t="s">
        <v>97</v>
      </c>
      <c r="B59" s="1068" t="s">
        <v>85</v>
      </c>
      <c r="C59" s="1054"/>
      <c r="D59" s="1056"/>
      <c r="E59" s="1056"/>
      <c r="F59" s="72">
        <v>2</v>
      </c>
      <c r="G59" s="1059">
        <v>1.5</v>
      </c>
      <c r="H59" s="1071">
        <f>G59*30</f>
        <v>45</v>
      </c>
      <c r="I59" s="1007">
        <f>J59+K59+L59</f>
        <v>18</v>
      </c>
      <c r="J59" s="1072"/>
      <c r="K59" s="1072"/>
      <c r="L59" s="1072">
        <v>18</v>
      </c>
      <c r="M59" s="1008">
        <f>H59-I59</f>
        <v>27</v>
      </c>
      <c r="N59" s="882"/>
      <c r="O59" s="162">
        <v>2</v>
      </c>
      <c r="P59" s="881"/>
      <c r="Q59" s="1058"/>
      <c r="R59" s="27"/>
      <c r="S59" s="27"/>
      <c r="T59" s="27"/>
    </row>
    <row r="60" spans="1:20" ht="16.5" thickBot="1" x14ac:dyDescent="0.25">
      <c r="A60" s="2269" t="s">
        <v>123</v>
      </c>
      <c r="B60" s="2270"/>
      <c r="C60" s="1073"/>
      <c r="D60" s="1074"/>
      <c r="E60" s="1075"/>
      <c r="F60" s="1076"/>
      <c r="G60" s="1077">
        <f>G49+G56+G57</f>
        <v>20.5</v>
      </c>
      <c r="H60" s="1078">
        <f t="shared" ref="H60:M60" si="10">H49+H56+H57</f>
        <v>615</v>
      </c>
      <c r="I60" s="1079">
        <f t="shared" si="10"/>
        <v>238</v>
      </c>
      <c r="J60" s="1079">
        <f t="shared" si="10"/>
        <v>115</v>
      </c>
      <c r="K60" s="1079">
        <f t="shared" si="10"/>
        <v>90</v>
      </c>
      <c r="L60" s="1079">
        <f t="shared" si="10"/>
        <v>33</v>
      </c>
      <c r="M60" s="1080">
        <f t="shared" si="10"/>
        <v>377</v>
      </c>
      <c r="N60" s="904">
        <f>SUM(N49:N59)</f>
        <v>4</v>
      </c>
      <c r="O60" s="1081">
        <f>SUM(O49:O59)</f>
        <v>9</v>
      </c>
      <c r="P60" s="906">
        <f>SUM(P49:P59)</f>
        <v>10</v>
      </c>
      <c r="Q60" s="1082"/>
      <c r="R60" s="27"/>
      <c r="S60" s="27"/>
      <c r="T60" s="27"/>
    </row>
    <row r="61" spans="1:20" ht="16.5" customHeight="1" thickBot="1" x14ac:dyDescent="0.25">
      <c r="A61" s="2271" t="s">
        <v>277</v>
      </c>
      <c r="B61" s="2272"/>
      <c r="C61" s="2272"/>
      <c r="D61" s="2272"/>
      <c r="E61" s="2272"/>
      <c r="F61" s="2272"/>
      <c r="G61" s="2272"/>
      <c r="H61" s="2272"/>
      <c r="I61" s="2272"/>
      <c r="J61" s="2272"/>
      <c r="K61" s="2272"/>
      <c r="L61" s="2272"/>
      <c r="M61" s="2272"/>
      <c r="N61" s="2272"/>
      <c r="O61" s="2272"/>
      <c r="P61" s="2272"/>
      <c r="Q61" s="2273"/>
      <c r="R61" s="27"/>
      <c r="S61" s="27"/>
      <c r="T61" s="27"/>
    </row>
    <row r="62" spans="1:20" ht="17.25" customHeight="1" x14ac:dyDescent="0.2">
      <c r="A62" s="1042" t="s">
        <v>98</v>
      </c>
      <c r="B62" s="1068" t="s">
        <v>91</v>
      </c>
      <c r="C62" s="1083"/>
      <c r="D62" s="1055"/>
      <c r="E62" s="1055"/>
      <c r="F62" s="1069"/>
      <c r="G62" s="918">
        <f>G63+G64</f>
        <v>7.5</v>
      </c>
      <c r="H62" s="1057">
        <f t="shared" ref="H62:M62" si="11">H63+H64</f>
        <v>225</v>
      </c>
      <c r="I62" s="73">
        <f t="shared" si="11"/>
        <v>75</v>
      </c>
      <c r="J62" s="73">
        <f t="shared" si="11"/>
        <v>30</v>
      </c>
      <c r="K62" s="73">
        <f t="shared" si="11"/>
        <v>30</v>
      </c>
      <c r="L62" s="73">
        <f t="shared" si="11"/>
        <v>15</v>
      </c>
      <c r="M62" s="1084">
        <f t="shared" si="11"/>
        <v>150</v>
      </c>
      <c r="N62" s="1085"/>
      <c r="O62" s="162"/>
      <c r="P62" s="881"/>
      <c r="Q62" s="1086"/>
      <c r="R62" s="27"/>
      <c r="S62" s="27"/>
      <c r="T62" s="27"/>
    </row>
    <row r="63" spans="1:20" ht="16.5" customHeight="1" x14ac:dyDescent="0.2">
      <c r="A63" s="1042" t="s">
        <v>254</v>
      </c>
      <c r="B63" s="1068" t="s">
        <v>91</v>
      </c>
      <c r="C63" s="1054">
        <v>1</v>
      </c>
      <c r="D63" s="1055"/>
      <c r="E63" s="1055"/>
      <c r="F63" s="72"/>
      <c r="G63" s="966">
        <v>6</v>
      </c>
      <c r="H63" s="1051">
        <f>G63*30</f>
        <v>180</v>
      </c>
      <c r="I63" s="167">
        <f>J63+K63+L63</f>
        <v>60</v>
      </c>
      <c r="J63" s="1070">
        <v>30</v>
      </c>
      <c r="K63" s="1055">
        <v>30</v>
      </c>
      <c r="L63" s="1055"/>
      <c r="M63" s="69">
        <f>H63-I63</f>
        <v>120</v>
      </c>
      <c r="N63" s="882">
        <v>4</v>
      </c>
      <c r="O63" s="835"/>
      <c r="P63" s="881"/>
      <c r="Q63" s="1086"/>
      <c r="R63" s="27"/>
      <c r="S63" s="27"/>
      <c r="T63" s="27"/>
    </row>
    <row r="64" spans="1:20" ht="33" customHeight="1" x14ac:dyDescent="0.2">
      <c r="A64" s="1087" t="s">
        <v>255</v>
      </c>
      <c r="B64" s="1088" t="s">
        <v>92</v>
      </c>
      <c r="C64" s="1089"/>
      <c r="D64" s="1090"/>
      <c r="E64" s="1090">
        <v>1</v>
      </c>
      <c r="F64" s="1091"/>
      <c r="G64" s="1092">
        <v>1.5</v>
      </c>
      <c r="H64" s="1093">
        <f>G64*30</f>
        <v>45</v>
      </c>
      <c r="I64" s="360">
        <f>J64+K64+L64</f>
        <v>15</v>
      </c>
      <c r="J64" s="1094"/>
      <c r="K64" s="1090"/>
      <c r="L64" s="1090">
        <v>15</v>
      </c>
      <c r="M64" s="776">
        <f>H64-I64</f>
        <v>30</v>
      </c>
      <c r="N64" s="894">
        <v>1</v>
      </c>
      <c r="O64" s="895"/>
      <c r="P64" s="893"/>
      <c r="Q64" s="1095"/>
      <c r="R64" s="27"/>
      <c r="S64" s="27"/>
      <c r="T64" s="27"/>
    </row>
    <row r="65" spans="1:20" ht="33.75" customHeight="1" x14ac:dyDescent="0.2">
      <c r="A65" s="1042" t="s">
        <v>99</v>
      </c>
      <c r="B65" s="1068" t="s">
        <v>109</v>
      </c>
      <c r="C65" s="1054">
        <v>1</v>
      </c>
      <c r="D65" s="1056"/>
      <c r="E65" s="1056"/>
      <c r="F65" s="72"/>
      <c r="G65" s="918">
        <v>6</v>
      </c>
      <c r="H65" s="1057">
        <f>G65*30</f>
        <v>180</v>
      </c>
      <c r="I65" s="73">
        <f>J65+K65+L65</f>
        <v>60</v>
      </c>
      <c r="J65" s="1096">
        <v>45</v>
      </c>
      <c r="K65" s="1097"/>
      <c r="L65" s="1097">
        <v>15</v>
      </c>
      <c r="M65" s="209">
        <f>H65-I65</f>
        <v>120</v>
      </c>
      <c r="N65" s="882">
        <v>4</v>
      </c>
      <c r="O65" s="162"/>
      <c r="P65" s="881"/>
      <c r="Q65" s="1086"/>
      <c r="R65" s="27"/>
      <c r="S65" s="27"/>
      <c r="T65" s="27"/>
    </row>
    <row r="66" spans="1:20" ht="18" customHeight="1" x14ac:dyDescent="0.2">
      <c r="A66" s="1042" t="s">
        <v>100</v>
      </c>
      <c r="B66" s="1068" t="s">
        <v>263</v>
      </c>
      <c r="C66" s="1054">
        <v>2</v>
      </c>
      <c r="D66" s="1055"/>
      <c r="E66" s="1055"/>
      <c r="F66" s="72"/>
      <c r="G66" s="918">
        <v>4.5</v>
      </c>
      <c r="H66" s="1057">
        <f>G66*30</f>
        <v>135</v>
      </c>
      <c r="I66" s="73">
        <f>J66+K66+L66</f>
        <v>45</v>
      </c>
      <c r="J66" s="1096">
        <v>27</v>
      </c>
      <c r="K66" s="1097">
        <v>9</v>
      </c>
      <c r="L66" s="1097">
        <v>9</v>
      </c>
      <c r="M66" s="209">
        <f>H66-I66</f>
        <v>90</v>
      </c>
      <c r="N66" s="882"/>
      <c r="O66" s="835">
        <v>5</v>
      </c>
      <c r="P66" s="881"/>
      <c r="Q66" s="1086"/>
      <c r="R66" s="27"/>
      <c r="S66" s="27"/>
      <c r="T66" s="27"/>
    </row>
    <row r="67" spans="1:20" ht="19.5" customHeight="1" thickBot="1" x14ac:dyDescent="0.25">
      <c r="A67" s="1098" t="s">
        <v>101</v>
      </c>
      <c r="B67" s="1099" t="s">
        <v>264</v>
      </c>
      <c r="C67" s="1100"/>
      <c r="D67" s="1101">
        <v>3</v>
      </c>
      <c r="E67" s="1101"/>
      <c r="F67" s="1102"/>
      <c r="G67" s="1002">
        <v>3</v>
      </c>
      <c r="H67" s="1103">
        <f>G67*30</f>
        <v>90</v>
      </c>
      <c r="I67" s="73">
        <f>J67+K67+L67</f>
        <v>30</v>
      </c>
      <c r="J67" s="1104">
        <v>20</v>
      </c>
      <c r="K67" s="1105"/>
      <c r="L67" s="1105">
        <v>10</v>
      </c>
      <c r="M67" s="209">
        <f>H67-I67</f>
        <v>60</v>
      </c>
      <c r="N67" s="1106"/>
      <c r="O67" s="1107"/>
      <c r="P67" s="1108">
        <v>3</v>
      </c>
      <c r="Q67" s="1109"/>
      <c r="R67" s="27"/>
      <c r="S67" s="27"/>
      <c r="T67" s="27"/>
    </row>
    <row r="68" spans="1:20" ht="20.25" customHeight="1" thickBot="1" x14ac:dyDescent="0.25">
      <c r="A68" s="2274" t="s">
        <v>256</v>
      </c>
      <c r="B68" s="2275"/>
      <c r="C68" s="2275"/>
      <c r="D68" s="2275"/>
      <c r="E68" s="2275"/>
      <c r="F68" s="2275"/>
      <c r="G68" s="2275"/>
      <c r="H68" s="2275"/>
      <c r="I68" s="2275"/>
      <c r="J68" s="2275"/>
      <c r="K68" s="2275"/>
      <c r="L68" s="2275"/>
      <c r="M68" s="2275"/>
      <c r="N68" s="2275"/>
      <c r="O68" s="2275"/>
      <c r="P68" s="2275"/>
      <c r="Q68" s="2276"/>
      <c r="R68" s="27"/>
      <c r="S68" s="27"/>
      <c r="T68" s="27"/>
    </row>
    <row r="69" spans="1:20" ht="19.5" customHeight="1" x14ac:dyDescent="0.2">
      <c r="A69" s="1042" t="s">
        <v>249</v>
      </c>
      <c r="B69" s="1068" t="s">
        <v>247</v>
      </c>
      <c r="C69" s="1110">
        <v>2</v>
      </c>
      <c r="D69" s="1035"/>
      <c r="E69" s="1035"/>
      <c r="F69" s="203"/>
      <c r="G69" s="840">
        <v>4.5</v>
      </c>
      <c r="H69" s="1111">
        <f>G69*30</f>
        <v>135</v>
      </c>
      <c r="I69" s="1030">
        <f>J69+K69+L69</f>
        <v>45</v>
      </c>
      <c r="J69" s="1030">
        <v>27</v>
      </c>
      <c r="K69" s="1030">
        <v>9</v>
      </c>
      <c r="L69" s="1030">
        <v>9</v>
      </c>
      <c r="M69" s="1112">
        <f>H69-I69</f>
        <v>90</v>
      </c>
      <c r="N69" s="352"/>
      <c r="O69" s="206">
        <v>5</v>
      </c>
      <c r="P69" s="353"/>
      <c r="Q69" s="1113"/>
      <c r="R69" s="27"/>
      <c r="S69" s="27"/>
      <c r="T69" s="27"/>
    </row>
    <row r="70" spans="1:20" ht="36" customHeight="1" thickBot="1" x14ac:dyDescent="0.25">
      <c r="A70" s="1114" t="s">
        <v>102</v>
      </c>
      <c r="B70" s="396" t="s">
        <v>248</v>
      </c>
      <c r="C70" s="1115"/>
      <c r="D70" s="1116">
        <v>3</v>
      </c>
      <c r="E70" s="1117"/>
      <c r="F70" s="1118"/>
      <c r="G70" s="1119">
        <v>3</v>
      </c>
      <c r="H70" s="1120">
        <f>G70*30</f>
        <v>90</v>
      </c>
      <c r="I70" s="1121">
        <f>J70+K70+L70</f>
        <v>30</v>
      </c>
      <c r="J70" s="1121">
        <v>20</v>
      </c>
      <c r="K70" s="1121"/>
      <c r="L70" s="1121">
        <v>10</v>
      </c>
      <c r="M70" s="1122">
        <f>H70-I70</f>
        <v>60</v>
      </c>
      <c r="N70" s="1123"/>
      <c r="O70" s="1121"/>
      <c r="P70" s="1108">
        <v>3</v>
      </c>
      <c r="Q70" s="1124"/>
      <c r="R70" s="27"/>
      <c r="S70" s="27"/>
      <c r="T70" s="27"/>
    </row>
    <row r="71" spans="1:20" ht="19.5" customHeight="1" thickBot="1" x14ac:dyDescent="0.25">
      <c r="A71" s="2271" t="s">
        <v>257</v>
      </c>
      <c r="B71" s="2272"/>
      <c r="C71" s="2272"/>
      <c r="D71" s="2272"/>
      <c r="E71" s="2272"/>
      <c r="F71" s="2272"/>
      <c r="G71" s="2272"/>
      <c r="H71" s="2272"/>
      <c r="I71" s="2272"/>
      <c r="J71" s="2272"/>
      <c r="K71" s="2272"/>
      <c r="L71" s="2272"/>
      <c r="M71" s="2272"/>
      <c r="N71" s="2272"/>
      <c r="O71" s="2272"/>
      <c r="P71" s="2272"/>
      <c r="Q71" s="2273"/>
      <c r="R71" s="27"/>
      <c r="S71" s="27"/>
      <c r="T71" s="27"/>
    </row>
    <row r="72" spans="1:20" ht="31.5" x14ac:dyDescent="0.2">
      <c r="A72" s="1114" t="s">
        <v>252</v>
      </c>
      <c r="B72" s="1068" t="s">
        <v>251</v>
      </c>
      <c r="C72" s="1125">
        <v>2</v>
      </c>
      <c r="D72" s="1126"/>
      <c r="E72" s="1127"/>
      <c r="F72" s="1128"/>
      <c r="G72" s="1129">
        <v>4.5</v>
      </c>
      <c r="H72" s="1130">
        <f>G72*30</f>
        <v>135</v>
      </c>
      <c r="I72" s="1131">
        <f>J72+K72+L72</f>
        <v>45</v>
      </c>
      <c r="J72" s="1132">
        <v>27</v>
      </c>
      <c r="K72" s="1133">
        <v>9</v>
      </c>
      <c r="L72" s="1133">
        <v>9</v>
      </c>
      <c r="M72" s="1134">
        <f>H72-I72</f>
        <v>90</v>
      </c>
      <c r="N72" s="882"/>
      <c r="O72" s="162">
        <v>5</v>
      </c>
      <c r="P72" s="881"/>
      <c r="Q72" s="1135"/>
      <c r="R72" s="27"/>
      <c r="S72" s="27"/>
      <c r="T72" s="27"/>
    </row>
    <row r="73" spans="1:20" ht="41.25" customHeight="1" thickBot="1" x14ac:dyDescent="0.25">
      <c r="A73" s="1136" t="s">
        <v>103</v>
      </c>
      <c r="B73" s="1099" t="s">
        <v>253</v>
      </c>
      <c r="C73" s="1100"/>
      <c r="D73" s="1101">
        <v>3</v>
      </c>
      <c r="E73" s="1101"/>
      <c r="F73" s="1102"/>
      <c r="G73" s="1002">
        <v>3</v>
      </c>
      <c r="H73" s="1137">
        <f>G73*30</f>
        <v>90</v>
      </c>
      <c r="I73" s="177">
        <f>J73+K73+L73</f>
        <v>30</v>
      </c>
      <c r="J73" s="1138">
        <v>20</v>
      </c>
      <c r="K73" s="1139"/>
      <c r="L73" s="1139">
        <v>10</v>
      </c>
      <c r="M73" s="1140">
        <f>H73-I73</f>
        <v>60</v>
      </c>
      <c r="N73" s="1106"/>
      <c r="O73" s="1107"/>
      <c r="P73" s="1108">
        <v>3</v>
      </c>
      <c r="Q73" s="1141"/>
      <c r="R73" s="27"/>
      <c r="S73" s="27"/>
      <c r="T73" s="27"/>
    </row>
    <row r="74" spans="1:20" ht="18.75" customHeight="1" thickBot="1" x14ac:dyDescent="0.25">
      <c r="A74" s="2277" t="s">
        <v>124</v>
      </c>
      <c r="B74" s="2278"/>
      <c r="C74" s="1142"/>
      <c r="D74" s="1143"/>
      <c r="E74" s="1143"/>
      <c r="F74" s="1144"/>
      <c r="G74" s="1145">
        <f>G62+G65+G66+G67</f>
        <v>21</v>
      </c>
      <c r="H74" s="1146">
        <f t="shared" ref="H74:M74" si="12">H62+H65+H66+H67</f>
        <v>630</v>
      </c>
      <c r="I74" s="1081">
        <f t="shared" si="12"/>
        <v>210</v>
      </c>
      <c r="J74" s="1081">
        <f t="shared" si="12"/>
        <v>122</v>
      </c>
      <c r="K74" s="1081">
        <f t="shared" si="12"/>
        <v>39</v>
      </c>
      <c r="L74" s="1081">
        <f t="shared" si="12"/>
        <v>49</v>
      </c>
      <c r="M74" s="1147">
        <f t="shared" si="12"/>
        <v>420</v>
      </c>
      <c r="N74" s="1148">
        <f>N63+N64+N65</f>
        <v>9</v>
      </c>
      <c r="O74" s="1149">
        <f>O66</f>
        <v>5</v>
      </c>
      <c r="P74" s="1150">
        <f>P67</f>
        <v>3</v>
      </c>
      <c r="Q74" s="1151"/>
      <c r="R74" s="27"/>
      <c r="S74" s="27"/>
      <c r="T74" s="27"/>
    </row>
    <row r="75" spans="1:20" ht="18.75" customHeight="1" thickBot="1" x14ac:dyDescent="0.25">
      <c r="A75" s="2271" t="s">
        <v>258</v>
      </c>
      <c r="B75" s="2272"/>
      <c r="C75" s="2272"/>
      <c r="D75" s="2272"/>
      <c r="E75" s="2272"/>
      <c r="F75" s="2272"/>
      <c r="G75" s="2272"/>
      <c r="H75" s="2272"/>
      <c r="I75" s="2272"/>
      <c r="J75" s="2272"/>
      <c r="K75" s="2272"/>
      <c r="L75" s="2272"/>
      <c r="M75" s="2272"/>
      <c r="N75" s="2272"/>
      <c r="O75" s="2272"/>
      <c r="P75" s="2272"/>
      <c r="Q75" s="2273"/>
      <c r="R75" s="27"/>
      <c r="S75" s="27"/>
      <c r="T75" s="27"/>
    </row>
    <row r="76" spans="1:20" ht="31.5" x14ac:dyDescent="0.2">
      <c r="A76" s="1152" t="s">
        <v>104</v>
      </c>
      <c r="B76" s="1033" t="s">
        <v>83</v>
      </c>
      <c r="C76" s="1110">
        <v>1</v>
      </c>
      <c r="D76" s="1035"/>
      <c r="E76" s="1035"/>
      <c r="F76" s="203"/>
      <c r="G76" s="866">
        <v>6</v>
      </c>
      <c r="H76" s="1153">
        <f>G76*30</f>
        <v>180</v>
      </c>
      <c r="I76" s="1154">
        <f>J76+K76+L76</f>
        <v>60</v>
      </c>
      <c r="J76" s="1155">
        <v>45</v>
      </c>
      <c r="K76" s="1156">
        <v>15</v>
      </c>
      <c r="L76" s="1156"/>
      <c r="M76" s="347">
        <f>H76-I76</f>
        <v>120</v>
      </c>
      <c r="N76" s="869">
        <v>4</v>
      </c>
      <c r="O76" s="206"/>
      <c r="P76" s="871"/>
      <c r="Q76" s="1157"/>
      <c r="R76" s="431"/>
      <c r="S76" s="431"/>
      <c r="T76" s="431"/>
    </row>
    <row r="77" spans="1:20" ht="18" customHeight="1" x14ac:dyDescent="0.2">
      <c r="A77" s="1152" t="s">
        <v>259</v>
      </c>
      <c r="B77" s="1068" t="s">
        <v>86</v>
      </c>
      <c r="C77" s="1083"/>
      <c r="D77" s="1055"/>
      <c r="E77" s="1055"/>
      <c r="F77" s="1069"/>
      <c r="G77" s="918">
        <f>G78+G79</f>
        <v>7.5</v>
      </c>
      <c r="H77" s="1057">
        <f t="shared" ref="H77:M77" si="13">H78+H79</f>
        <v>225</v>
      </c>
      <c r="I77" s="73">
        <f t="shared" si="13"/>
        <v>75</v>
      </c>
      <c r="J77" s="73">
        <f t="shared" si="13"/>
        <v>30</v>
      </c>
      <c r="K77" s="73">
        <f t="shared" si="13"/>
        <v>30</v>
      </c>
      <c r="L77" s="73">
        <f t="shared" si="13"/>
        <v>15</v>
      </c>
      <c r="M77" s="1084">
        <f t="shared" si="13"/>
        <v>150</v>
      </c>
      <c r="N77" s="1085"/>
      <c r="O77" s="162"/>
      <c r="P77" s="881"/>
      <c r="Q77" s="1086"/>
      <c r="R77" s="431"/>
      <c r="S77" s="431"/>
      <c r="T77" s="431"/>
    </row>
    <row r="78" spans="1:20" ht="18.75" customHeight="1" x14ac:dyDescent="0.2">
      <c r="A78" s="1158" t="s">
        <v>285</v>
      </c>
      <c r="B78" s="1068" t="s">
        <v>86</v>
      </c>
      <c r="C78" s="1054">
        <v>1</v>
      </c>
      <c r="D78" s="1055"/>
      <c r="E78" s="1055"/>
      <c r="F78" s="72"/>
      <c r="G78" s="966">
        <v>6</v>
      </c>
      <c r="H78" s="1051">
        <f>G78*30</f>
        <v>180</v>
      </c>
      <c r="I78" s="167">
        <f>J78+K78+L78</f>
        <v>60</v>
      </c>
      <c r="J78" s="1070">
        <v>30</v>
      </c>
      <c r="K78" s="1055">
        <v>30</v>
      </c>
      <c r="L78" s="1055"/>
      <c r="M78" s="69">
        <f>H78-I78</f>
        <v>120</v>
      </c>
      <c r="N78" s="882">
        <v>4</v>
      </c>
      <c r="O78" s="835"/>
      <c r="P78" s="881"/>
      <c r="Q78" s="1086"/>
      <c r="R78" s="431"/>
      <c r="S78" s="431"/>
      <c r="T78" s="431"/>
    </row>
    <row r="79" spans="1:20" ht="33.75" customHeight="1" x14ac:dyDescent="0.2">
      <c r="A79" s="1042" t="s">
        <v>286</v>
      </c>
      <c r="B79" s="1068" t="s">
        <v>87</v>
      </c>
      <c r="C79" s="1054"/>
      <c r="D79" s="1055"/>
      <c r="E79" s="1055">
        <v>1</v>
      </c>
      <c r="F79" s="72"/>
      <c r="G79" s="966">
        <v>1.5</v>
      </c>
      <c r="H79" s="1051">
        <f>G79*30</f>
        <v>45</v>
      </c>
      <c r="I79" s="167">
        <f>J79+K79+L79</f>
        <v>15</v>
      </c>
      <c r="J79" s="1070"/>
      <c r="K79" s="1055"/>
      <c r="L79" s="1055">
        <v>15</v>
      </c>
      <c r="M79" s="69">
        <f>H79-I79</f>
        <v>30</v>
      </c>
      <c r="N79" s="882">
        <v>1</v>
      </c>
      <c r="O79" s="835"/>
      <c r="P79" s="881"/>
      <c r="Q79" s="1086"/>
      <c r="R79" s="431"/>
      <c r="S79" s="431"/>
      <c r="T79" s="431"/>
    </row>
    <row r="80" spans="1:20" ht="18.75" customHeight="1" x14ac:dyDescent="0.2">
      <c r="A80" s="1042" t="s">
        <v>105</v>
      </c>
      <c r="B80" s="1068" t="s">
        <v>263</v>
      </c>
      <c r="C80" s="1054">
        <v>2</v>
      </c>
      <c r="D80" s="1055"/>
      <c r="E80" s="1055"/>
      <c r="F80" s="72"/>
      <c r="G80" s="918">
        <v>4.5</v>
      </c>
      <c r="H80" s="1057">
        <f>G80*30</f>
        <v>135</v>
      </c>
      <c r="I80" s="73">
        <f>J80+K80+L80</f>
        <v>45</v>
      </c>
      <c r="J80" s="1096">
        <v>27</v>
      </c>
      <c r="K80" s="1097">
        <v>9</v>
      </c>
      <c r="L80" s="1097">
        <v>9</v>
      </c>
      <c r="M80" s="209">
        <f>H80-I80</f>
        <v>90</v>
      </c>
      <c r="N80" s="882"/>
      <c r="O80" s="835">
        <v>5</v>
      </c>
      <c r="P80" s="881"/>
      <c r="Q80" s="1086"/>
      <c r="R80" s="431"/>
      <c r="S80" s="431"/>
      <c r="T80" s="431"/>
    </row>
    <row r="81" spans="1:20" ht="21" customHeight="1" thickBot="1" x14ac:dyDescent="0.25">
      <c r="A81" s="1042" t="s">
        <v>108</v>
      </c>
      <c r="B81" s="1099" t="s">
        <v>264</v>
      </c>
      <c r="C81" s="1100"/>
      <c r="D81" s="1101">
        <v>3</v>
      </c>
      <c r="E81" s="1101"/>
      <c r="F81" s="1102"/>
      <c r="G81" s="1002">
        <v>3</v>
      </c>
      <c r="H81" s="1103">
        <f>G81*30</f>
        <v>90</v>
      </c>
      <c r="I81" s="73">
        <f>J81+K81+L81</f>
        <v>30</v>
      </c>
      <c r="J81" s="1104">
        <v>20</v>
      </c>
      <c r="K81" s="1105"/>
      <c r="L81" s="1105">
        <v>10</v>
      </c>
      <c r="M81" s="209">
        <f>H81-I81</f>
        <v>60</v>
      </c>
      <c r="N81" s="1106"/>
      <c r="O81" s="1107"/>
      <c r="P81" s="1108">
        <v>3</v>
      </c>
      <c r="Q81" s="1109"/>
      <c r="R81" s="431"/>
      <c r="S81" s="431"/>
      <c r="T81" s="431"/>
    </row>
    <row r="82" spans="1:20" ht="20.25" customHeight="1" thickBot="1" x14ac:dyDescent="0.25">
      <c r="A82" s="2300" t="s">
        <v>250</v>
      </c>
      <c r="B82" s="2301"/>
      <c r="C82" s="2301"/>
      <c r="D82" s="2301"/>
      <c r="E82" s="2301"/>
      <c r="F82" s="2301"/>
      <c r="G82" s="2301"/>
      <c r="H82" s="2301"/>
      <c r="I82" s="2301"/>
      <c r="J82" s="2301"/>
      <c r="K82" s="2301"/>
      <c r="L82" s="2301"/>
      <c r="M82" s="2301"/>
      <c r="N82" s="2301"/>
      <c r="O82" s="2301"/>
      <c r="P82" s="2301"/>
      <c r="Q82" s="2302"/>
      <c r="R82" s="27"/>
      <c r="S82" s="27"/>
      <c r="T82" s="27"/>
    </row>
    <row r="83" spans="1:20" ht="21.75" customHeight="1" x14ac:dyDescent="0.2">
      <c r="A83" s="1042" t="s">
        <v>106</v>
      </c>
      <c r="B83" s="1068" t="s">
        <v>247</v>
      </c>
      <c r="C83" s="1110">
        <v>2</v>
      </c>
      <c r="D83" s="1035"/>
      <c r="E83" s="1035"/>
      <c r="F83" s="203"/>
      <c r="G83" s="840">
        <v>4.5</v>
      </c>
      <c r="H83" s="1111">
        <f>G83*30</f>
        <v>135</v>
      </c>
      <c r="I83" s="1030">
        <f>J83+K83+L83</f>
        <v>45</v>
      </c>
      <c r="J83" s="1030">
        <v>27</v>
      </c>
      <c r="K83" s="1030">
        <v>9</v>
      </c>
      <c r="L83" s="1030">
        <v>9</v>
      </c>
      <c r="M83" s="1112">
        <f>H83-I83</f>
        <v>90</v>
      </c>
      <c r="N83" s="352"/>
      <c r="O83" s="206">
        <v>5</v>
      </c>
      <c r="P83" s="353"/>
      <c r="Q83" s="1113"/>
      <c r="R83" s="27"/>
      <c r="S83" s="27"/>
      <c r="T83" s="27"/>
    </row>
    <row r="84" spans="1:20" ht="32.25" thickBot="1" x14ac:dyDescent="0.25">
      <c r="A84" s="1114" t="s">
        <v>261</v>
      </c>
      <c r="B84" s="396" t="s">
        <v>248</v>
      </c>
      <c r="C84" s="1115"/>
      <c r="D84" s="1116">
        <v>3</v>
      </c>
      <c r="E84" s="1117"/>
      <c r="F84" s="1118"/>
      <c r="G84" s="1119">
        <v>3</v>
      </c>
      <c r="H84" s="1120">
        <f>G84*30</f>
        <v>90</v>
      </c>
      <c r="I84" s="1121">
        <f>J84+K84+L84</f>
        <v>30</v>
      </c>
      <c r="J84" s="1121">
        <v>20</v>
      </c>
      <c r="K84" s="1121"/>
      <c r="L84" s="1121">
        <v>10</v>
      </c>
      <c r="M84" s="1122">
        <f>H84-I84</f>
        <v>60</v>
      </c>
      <c r="N84" s="1123"/>
      <c r="O84" s="1121"/>
      <c r="P84" s="1108">
        <v>3</v>
      </c>
      <c r="Q84" s="1124"/>
      <c r="R84" s="27"/>
      <c r="S84" s="27"/>
      <c r="T84" s="27"/>
    </row>
    <row r="85" spans="1:20" ht="20.25" customHeight="1" thickBot="1" x14ac:dyDescent="0.25">
      <c r="A85" s="2274" t="s">
        <v>297</v>
      </c>
      <c r="B85" s="2275"/>
      <c r="C85" s="2275"/>
      <c r="D85" s="2275"/>
      <c r="E85" s="2275"/>
      <c r="F85" s="2275"/>
      <c r="G85" s="2275"/>
      <c r="H85" s="2275"/>
      <c r="I85" s="2275"/>
      <c r="J85" s="2275"/>
      <c r="K85" s="2275"/>
      <c r="L85" s="2275"/>
      <c r="M85" s="2275"/>
      <c r="N85" s="2275"/>
      <c r="O85" s="2275"/>
      <c r="P85" s="2275"/>
      <c r="Q85" s="2276"/>
      <c r="R85" s="27"/>
      <c r="S85" s="27"/>
      <c r="T85" s="27"/>
    </row>
    <row r="86" spans="1:20" ht="19.5" customHeight="1" x14ac:dyDescent="0.2">
      <c r="A86" s="1114" t="s">
        <v>107</v>
      </c>
      <c r="B86" s="1068" t="s">
        <v>251</v>
      </c>
      <c r="C86" s="1125">
        <v>2</v>
      </c>
      <c r="D86" s="1126"/>
      <c r="E86" s="1127"/>
      <c r="F86" s="1128"/>
      <c r="G86" s="1129">
        <v>4.5</v>
      </c>
      <c r="H86" s="1130">
        <f>G86*30</f>
        <v>135</v>
      </c>
      <c r="I86" s="1131">
        <f>J86+K86+L86</f>
        <v>45</v>
      </c>
      <c r="J86" s="1132">
        <v>27</v>
      </c>
      <c r="K86" s="1133">
        <v>9</v>
      </c>
      <c r="L86" s="1133">
        <v>9</v>
      </c>
      <c r="M86" s="1134">
        <f>H86-I86</f>
        <v>90</v>
      </c>
      <c r="N86" s="882"/>
      <c r="O86" s="162">
        <v>5</v>
      </c>
      <c r="P86" s="881"/>
      <c r="Q86" s="1135"/>
      <c r="R86" s="27"/>
      <c r="S86" s="27"/>
      <c r="T86" s="27"/>
    </row>
    <row r="87" spans="1:20" ht="39" customHeight="1" thickBot="1" x14ac:dyDescent="0.25">
      <c r="A87" s="1136" t="s">
        <v>262</v>
      </c>
      <c r="B87" s="1099" t="s">
        <v>253</v>
      </c>
      <c r="C87" s="1100"/>
      <c r="D87" s="1101">
        <v>3</v>
      </c>
      <c r="E87" s="1101"/>
      <c r="F87" s="1102"/>
      <c r="G87" s="1002">
        <v>3</v>
      </c>
      <c r="H87" s="1137">
        <f>G87*30</f>
        <v>90</v>
      </c>
      <c r="I87" s="177">
        <f>J87+K87+L87</f>
        <v>30</v>
      </c>
      <c r="J87" s="1138">
        <v>20</v>
      </c>
      <c r="K87" s="1139"/>
      <c r="L87" s="1139">
        <v>10</v>
      </c>
      <c r="M87" s="1140">
        <f>H87-I87</f>
        <v>60</v>
      </c>
      <c r="N87" s="1106"/>
      <c r="O87" s="1107"/>
      <c r="P87" s="1108">
        <v>3</v>
      </c>
      <c r="Q87" s="1141"/>
      <c r="R87" s="27"/>
      <c r="S87" s="27"/>
      <c r="T87" s="27"/>
    </row>
    <row r="88" spans="1:20" ht="20.25" customHeight="1" thickBot="1" x14ac:dyDescent="0.25">
      <c r="A88" s="2303" t="s">
        <v>260</v>
      </c>
      <c r="B88" s="2304"/>
      <c r="C88" s="897"/>
      <c r="D88" s="944"/>
      <c r="E88" s="944"/>
      <c r="F88" s="1159"/>
      <c r="G88" s="817">
        <f>G76+G77+G80+G81</f>
        <v>21</v>
      </c>
      <c r="H88" s="1146">
        <f t="shared" ref="H88:M88" si="14">H76+H77+H80+H81</f>
        <v>630</v>
      </c>
      <c r="I88" s="1081">
        <f t="shared" si="14"/>
        <v>210</v>
      </c>
      <c r="J88" s="1081">
        <f t="shared" si="14"/>
        <v>122</v>
      </c>
      <c r="K88" s="1081">
        <f t="shared" si="14"/>
        <v>54</v>
      </c>
      <c r="L88" s="1081">
        <f t="shared" si="14"/>
        <v>34</v>
      </c>
      <c r="M88" s="1147">
        <f t="shared" si="14"/>
        <v>420</v>
      </c>
      <c r="N88" s="1146">
        <f>N76+N78+N79</f>
        <v>9</v>
      </c>
      <c r="O88" s="1081">
        <f>O80</f>
        <v>5</v>
      </c>
      <c r="P88" s="1160">
        <f>P81</f>
        <v>3</v>
      </c>
      <c r="Q88" s="1161"/>
      <c r="R88" s="28"/>
      <c r="S88" s="27"/>
      <c r="T88" s="27"/>
    </row>
    <row r="89" spans="1:20" ht="16.5" thickBot="1" x14ac:dyDescent="0.25">
      <c r="A89" s="2300" t="s">
        <v>165</v>
      </c>
      <c r="B89" s="2301"/>
      <c r="C89" s="2301"/>
      <c r="D89" s="2301"/>
      <c r="E89" s="2301"/>
      <c r="F89" s="2301"/>
      <c r="G89" s="2301"/>
      <c r="H89" s="2301"/>
      <c r="I89" s="2301"/>
      <c r="J89" s="2301"/>
      <c r="K89" s="2301"/>
      <c r="L89" s="2301"/>
      <c r="M89" s="2301"/>
      <c r="N89" s="2301"/>
      <c r="O89" s="2301"/>
      <c r="P89" s="2301"/>
      <c r="Q89" s="2302"/>
      <c r="R89" s="28"/>
      <c r="S89" s="27"/>
      <c r="T89" s="27"/>
    </row>
    <row r="90" spans="1:20" ht="15.75" x14ac:dyDescent="0.2">
      <c r="A90" s="2215" t="s">
        <v>315</v>
      </c>
      <c r="B90" s="2305"/>
      <c r="C90" s="2305"/>
      <c r="D90" s="2305"/>
      <c r="E90" s="2305"/>
      <c r="F90" s="2305"/>
      <c r="G90" s="2305"/>
      <c r="H90" s="2305"/>
      <c r="I90" s="2305"/>
      <c r="J90" s="2305"/>
      <c r="K90" s="2305"/>
      <c r="L90" s="2305"/>
      <c r="M90" s="2305"/>
      <c r="N90" s="2305"/>
      <c r="O90" s="2305"/>
      <c r="P90" s="2305"/>
      <c r="Q90" s="2306"/>
      <c r="R90" s="28"/>
      <c r="S90" s="27"/>
      <c r="T90" s="27"/>
    </row>
    <row r="91" spans="1:20" ht="15.75" hidden="1" x14ac:dyDescent="0.2">
      <c r="A91" s="777"/>
      <c r="B91" s="778"/>
      <c r="C91" s="779"/>
      <c r="D91" s="780"/>
      <c r="E91" s="780"/>
      <c r="F91" s="781"/>
      <c r="G91" s="782"/>
      <c r="H91" s="783"/>
      <c r="I91" s="784"/>
      <c r="J91" s="784"/>
      <c r="K91" s="784"/>
      <c r="L91" s="784"/>
      <c r="M91" s="785"/>
      <c r="N91" s="786"/>
      <c r="O91" s="787"/>
      <c r="P91" s="788"/>
      <c r="Q91" s="789"/>
      <c r="R91" s="28"/>
      <c r="S91" s="27"/>
      <c r="T91" s="27"/>
    </row>
    <row r="92" spans="1:20" s="763" customFormat="1" ht="15.75" hidden="1" x14ac:dyDescent="0.2">
      <c r="A92" s="790"/>
      <c r="B92" s="791"/>
      <c r="C92" s="792"/>
      <c r="D92" s="792"/>
      <c r="E92" s="792"/>
      <c r="F92" s="792"/>
      <c r="G92" s="793"/>
      <c r="H92" s="794"/>
      <c r="I92" s="794"/>
      <c r="J92" s="794"/>
      <c r="K92" s="794"/>
      <c r="L92" s="794"/>
      <c r="M92" s="794"/>
      <c r="N92" s="795"/>
      <c r="O92" s="796"/>
      <c r="P92" s="797"/>
      <c r="Q92" s="798"/>
      <c r="R92" s="761"/>
      <c r="S92" s="762"/>
      <c r="T92" s="762"/>
    </row>
    <row r="93" spans="1:20" ht="15.75" x14ac:dyDescent="0.2">
      <c r="A93" s="127" t="s">
        <v>129</v>
      </c>
      <c r="B93" s="71" t="s">
        <v>326</v>
      </c>
      <c r="C93" s="166">
        <v>1</v>
      </c>
      <c r="D93" s="85"/>
      <c r="E93" s="85"/>
      <c r="F93" s="67"/>
      <c r="G93" s="401">
        <v>3</v>
      </c>
      <c r="H93" s="161">
        <f>G93*30</f>
        <v>90</v>
      </c>
      <c r="I93" s="162">
        <v>30</v>
      </c>
      <c r="J93" s="162">
        <v>10</v>
      </c>
      <c r="K93" s="162">
        <v>20</v>
      </c>
      <c r="L93" s="162"/>
      <c r="M93" s="69">
        <f>H93-I93</f>
        <v>60</v>
      </c>
      <c r="N93" s="166">
        <v>2</v>
      </c>
      <c r="O93" s="85"/>
      <c r="P93" s="168"/>
      <c r="Q93" s="70"/>
      <c r="R93" s="28"/>
      <c r="S93" s="27"/>
      <c r="T93" s="27"/>
    </row>
    <row r="94" spans="1:20" ht="15.75" x14ac:dyDescent="0.2">
      <c r="A94" s="127" t="s">
        <v>131</v>
      </c>
      <c r="B94" s="71" t="s">
        <v>136</v>
      </c>
      <c r="C94" s="166"/>
      <c r="D94" s="85"/>
      <c r="E94" s="85"/>
      <c r="F94" s="67">
        <v>2</v>
      </c>
      <c r="G94" s="402">
        <v>1</v>
      </c>
      <c r="H94" s="163">
        <f t="shared" ref="H94:H103" si="15">G94*30</f>
        <v>30</v>
      </c>
      <c r="I94" s="68">
        <v>16</v>
      </c>
      <c r="J94" s="68"/>
      <c r="K94" s="68"/>
      <c r="L94" s="68">
        <v>16</v>
      </c>
      <c r="M94" s="69">
        <v>14</v>
      </c>
      <c r="N94" s="166"/>
      <c r="O94" s="85">
        <v>2</v>
      </c>
      <c r="P94" s="168"/>
      <c r="Q94" s="70"/>
      <c r="R94" s="28"/>
      <c r="S94" s="27"/>
      <c r="T94" s="27"/>
    </row>
    <row r="95" spans="1:20" ht="31.5" x14ac:dyDescent="0.2">
      <c r="A95" s="127" t="s">
        <v>132</v>
      </c>
      <c r="B95" s="71" t="s">
        <v>138</v>
      </c>
      <c r="C95" s="166"/>
      <c r="D95" s="85">
        <v>3</v>
      </c>
      <c r="E95" s="85"/>
      <c r="F95" s="72"/>
      <c r="G95" s="402">
        <v>3</v>
      </c>
      <c r="H95" s="166">
        <f t="shared" si="15"/>
        <v>90</v>
      </c>
      <c r="I95" s="167">
        <v>32</v>
      </c>
      <c r="J95" s="162">
        <v>16</v>
      </c>
      <c r="K95" s="85">
        <v>16</v>
      </c>
      <c r="L95" s="85"/>
      <c r="M95" s="168">
        <f>H95-I95</f>
        <v>58</v>
      </c>
      <c r="N95" s="166"/>
      <c r="O95" s="85"/>
      <c r="P95" s="168">
        <v>4</v>
      </c>
      <c r="Q95" s="70"/>
      <c r="R95" s="28"/>
      <c r="S95" s="27"/>
      <c r="T95" s="27"/>
    </row>
    <row r="96" spans="1:20" ht="15.75" x14ac:dyDescent="0.2">
      <c r="A96" s="127" t="s">
        <v>137</v>
      </c>
      <c r="B96" s="71" t="s">
        <v>140</v>
      </c>
      <c r="C96" s="166"/>
      <c r="D96" s="85">
        <v>3</v>
      </c>
      <c r="E96" s="85"/>
      <c r="F96" s="67"/>
      <c r="G96" s="402">
        <v>3</v>
      </c>
      <c r="H96" s="166">
        <f t="shared" si="15"/>
        <v>90</v>
      </c>
      <c r="I96" s="167">
        <v>30</v>
      </c>
      <c r="J96" s="162">
        <v>20</v>
      </c>
      <c r="K96" s="85"/>
      <c r="L96" s="85">
        <v>10</v>
      </c>
      <c r="M96" s="168">
        <f>H96-I96</f>
        <v>60</v>
      </c>
      <c r="N96" s="166"/>
      <c r="O96" s="85"/>
      <c r="P96" s="168">
        <v>3</v>
      </c>
      <c r="Q96" s="70"/>
      <c r="R96" s="28"/>
      <c r="S96" s="27"/>
      <c r="T96" s="27"/>
    </row>
    <row r="97" spans="1:20" ht="15.75" x14ac:dyDescent="0.2">
      <c r="A97" s="127" t="s">
        <v>139</v>
      </c>
      <c r="B97" s="71" t="s">
        <v>307</v>
      </c>
      <c r="C97" s="166">
        <v>1</v>
      </c>
      <c r="D97" s="85"/>
      <c r="E97" s="85"/>
      <c r="F97" s="67"/>
      <c r="G97" s="402">
        <v>3</v>
      </c>
      <c r="H97" s="166">
        <f t="shared" si="15"/>
        <v>90</v>
      </c>
      <c r="I97" s="167">
        <v>30</v>
      </c>
      <c r="J97" s="162">
        <v>20</v>
      </c>
      <c r="K97" s="85"/>
      <c r="L97" s="85">
        <v>10</v>
      </c>
      <c r="M97" s="764">
        <f>H97-I97</f>
        <v>60</v>
      </c>
      <c r="N97" s="166">
        <v>2</v>
      </c>
      <c r="O97" s="85"/>
      <c r="P97" s="168"/>
      <c r="Q97" s="70"/>
      <c r="R97" s="28"/>
      <c r="S97" s="27"/>
      <c r="T97" s="27"/>
    </row>
    <row r="98" spans="1:20" ht="15.75" x14ac:dyDescent="0.2">
      <c r="A98" s="127" t="s">
        <v>141</v>
      </c>
      <c r="B98" s="71" t="s">
        <v>142</v>
      </c>
      <c r="C98" s="166"/>
      <c r="D98" s="85"/>
      <c r="E98" s="85">
        <v>1</v>
      </c>
      <c r="F98" s="67"/>
      <c r="G98" s="765">
        <v>2</v>
      </c>
      <c r="H98" s="166">
        <f t="shared" si="15"/>
        <v>60</v>
      </c>
      <c r="I98" s="167">
        <v>28</v>
      </c>
      <c r="J98" s="162"/>
      <c r="K98" s="85"/>
      <c r="L98" s="85">
        <v>28</v>
      </c>
      <c r="M98" s="168">
        <v>32</v>
      </c>
      <c r="N98" s="166">
        <v>2</v>
      </c>
      <c r="O98" s="85"/>
      <c r="P98" s="168"/>
      <c r="Q98" s="70"/>
      <c r="R98" s="28"/>
      <c r="S98" s="27"/>
      <c r="T98" s="27"/>
    </row>
    <row r="99" spans="1:20" ht="31.5" x14ac:dyDescent="0.2">
      <c r="A99" s="127" t="s">
        <v>143</v>
      </c>
      <c r="B99" s="71" t="s">
        <v>312</v>
      </c>
      <c r="C99" s="413"/>
      <c r="D99" s="414">
        <v>1</v>
      </c>
      <c r="E99" s="414"/>
      <c r="F99" s="415"/>
      <c r="G99" s="405">
        <v>2</v>
      </c>
      <c r="H99" s="166">
        <f t="shared" si="15"/>
        <v>60</v>
      </c>
      <c r="I99" s="167">
        <v>30</v>
      </c>
      <c r="J99" s="162">
        <v>15</v>
      </c>
      <c r="K99" s="85"/>
      <c r="L99" s="85">
        <v>15</v>
      </c>
      <c r="M99" s="168">
        <f>H99-I99</f>
        <v>30</v>
      </c>
      <c r="N99" s="166">
        <v>2</v>
      </c>
      <c r="O99" s="85"/>
      <c r="P99" s="168"/>
      <c r="Q99" s="70"/>
      <c r="R99" s="28"/>
      <c r="S99" s="27"/>
      <c r="T99" s="27"/>
    </row>
    <row r="100" spans="1:20" ht="31.5" x14ac:dyDescent="0.2">
      <c r="A100" s="127" t="s">
        <v>145</v>
      </c>
      <c r="B100" s="71" t="s">
        <v>312</v>
      </c>
      <c r="C100" s="766">
        <v>2</v>
      </c>
      <c r="D100" s="767"/>
      <c r="E100" s="767"/>
      <c r="F100" s="768"/>
      <c r="G100" s="769">
        <v>2</v>
      </c>
      <c r="H100" s="166">
        <f t="shared" si="15"/>
        <v>60</v>
      </c>
      <c r="I100" s="167">
        <v>30</v>
      </c>
      <c r="J100" s="162">
        <v>20</v>
      </c>
      <c r="K100" s="85"/>
      <c r="L100" s="85">
        <v>10</v>
      </c>
      <c r="M100" s="168">
        <f>H100-I100</f>
        <v>30</v>
      </c>
      <c r="N100" s="166"/>
      <c r="O100" s="85">
        <v>3</v>
      </c>
      <c r="P100" s="168"/>
      <c r="Q100" s="70"/>
      <c r="R100" s="28"/>
      <c r="S100" s="27"/>
      <c r="T100" s="27"/>
    </row>
    <row r="101" spans="1:20" ht="31.5" x14ac:dyDescent="0.2">
      <c r="A101" s="127" t="s">
        <v>308</v>
      </c>
      <c r="B101" s="71" t="s">
        <v>313</v>
      </c>
      <c r="C101" s="766"/>
      <c r="D101" s="767"/>
      <c r="E101" s="767"/>
      <c r="F101" s="768">
        <v>3</v>
      </c>
      <c r="G101" s="769">
        <v>1</v>
      </c>
      <c r="H101" s="166">
        <f t="shared" si="15"/>
        <v>30</v>
      </c>
      <c r="I101" s="167">
        <v>16</v>
      </c>
      <c r="J101" s="162"/>
      <c r="K101" s="85"/>
      <c r="L101" s="85">
        <v>16</v>
      </c>
      <c r="M101" s="168">
        <v>14</v>
      </c>
      <c r="N101" s="166"/>
      <c r="O101" s="85"/>
      <c r="P101" s="168">
        <v>2</v>
      </c>
      <c r="Q101" s="70"/>
      <c r="R101" s="28"/>
      <c r="S101" s="27"/>
      <c r="T101" s="27"/>
    </row>
    <row r="102" spans="1:20" ht="15.75" x14ac:dyDescent="0.2">
      <c r="A102" s="127" t="s">
        <v>309</v>
      </c>
      <c r="B102" s="71" t="s">
        <v>146</v>
      </c>
      <c r="C102" s="766"/>
      <c r="D102" s="767">
        <v>2</v>
      </c>
      <c r="E102" s="767"/>
      <c r="F102" s="770"/>
      <c r="G102" s="771">
        <v>3</v>
      </c>
      <c r="H102" s="163">
        <f t="shared" si="15"/>
        <v>90</v>
      </c>
      <c r="I102" s="167">
        <v>30</v>
      </c>
      <c r="J102" s="68">
        <v>20</v>
      </c>
      <c r="K102" s="68"/>
      <c r="L102" s="68">
        <v>10</v>
      </c>
      <c r="M102" s="168">
        <f>H102-I102</f>
        <v>60</v>
      </c>
      <c r="N102" s="166"/>
      <c r="O102" s="85">
        <v>3</v>
      </c>
      <c r="P102" s="168"/>
      <c r="Q102" s="70"/>
      <c r="R102" s="28"/>
      <c r="S102" s="27"/>
      <c r="T102" s="27"/>
    </row>
    <row r="103" spans="1:20" ht="15.75" x14ac:dyDescent="0.2">
      <c r="A103" s="127" t="s">
        <v>310</v>
      </c>
      <c r="B103" s="396" t="s">
        <v>159</v>
      </c>
      <c r="C103" s="78">
        <v>3</v>
      </c>
      <c r="D103" s="78"/>
      <c r="E103" s="78"/>
      <c r="F103" s="805"/>
      <c r="G103" s="806">
        <v>3</v>
      </c>
      <c r="H103" s="774">
        <f t="shared" si="15"/>
        <v>90</v>
      </c>
      <c r="I103" s="360">
        <v>30</v>
      </c>
      <c r="J103" s="775">
        <v>20</v>
      </c>
      <c r="K103" s="775"/>
      <c r="L103" s="775">
        <v>10</v>
      </c>
      <c r="M103" s="776">
        <f>H103-I103</f>
        <v>60</v>
      </c>
      <c r="N103" s="180"/>
      <c r="O103" s="78"/>
      <c r="P103" s="181">
        <v>3</v>
      </c>
      <c r="Q103" s="76"/>
      <c r="R103" s="28"/>
      <c r="S103" s="27"/>
      <c r="T103" s="27"/>
    </row>
    <row r="104" spans="1:20" ht="15.75" hidden="1" x14ac:dyDescent="0.2">
      <c r="A104" s="129"/>
      <c r="B104" s="396"/>
      <c r="C104" s="85"/>
      <c r="D104" s="85"/>
      <c r="E104" s="85"/>
      <c r="F104" s="772"/>
      <c r="G104" s="773"/>
      <c r="H104" s="774"/>
      <c r="I104" s="360"/>
      <c r="J104" s="775"/>
      <c r="K104" s="775"/>
      <c r="L104" s="775"/>
      <c r="M104" s="776"/>
      <c r="N104" s="180"/>
      <c r="O104" s="78"/>
      <c r="P104" s="181"/>
      <c r="Q104" s="76"/>
      <c r="R104" s="28"/>
      <c r="S104" s="27"/>
      <c r="T104" s="27"/>
    </row>
    <row r="105" spans="1:20" ht="15.75" x14ac:dyDescent="0.2">
      <c r="A105" s="129" t="s">
        <v>311</v>
      </c>
      <c r="B105" s="800" t="s">
        <v>148</v>
      </c>
      <c r="C105" s="85">
        <v>2</v>
      </c>
      <c r="D105" s="85"/>
      <c r="E105" s="85"/>
      <c r="F105" s="772"/>
      <c r="G105" s="807">
        <v>2.5</v>
      </c>
      <c r="H105" s="75">
        <f>G105*30</f>
        <v>75</v>
      </c>
      <c r="I105" s="73">
        <v>30</v>
      </c>
      <c r="J105" s="74">
        <v>20</v>
      </c>
      <c r="K105" s="75">
        <v>10</v>
      </c>
      <c r="L105" s="85"/>
      <c r="M105" s="75">
        <f>H105-I105</f>
        <v>45</v>
      </c>
      <c r="N105" s="85"/>
      <c r="O105" s="85">
        <v>3</v>
      </c>
      <c r="P105" s="85"/>
      <c r="Q105" s="801"/>
      <c r="R105" s="28"/>
      <c r="S105" s="27"/>
      <c r="T105" s="27"/>
    </row>
    <row r="106" spans="1:20" ht="15.75" hidden="1" x14ac:dyDescent="0.2">
      <c r="A106" s="129"/>
      <c r="B106" s="800"/>
      <c r="C106" s="85"/>
      <c r="D106" s="85"/>
      <c r="E106" s="85"/>
      <c r="F106" s="772"/>
      <c r="G106" s="807"/>
      <c r="H106" s="75"/>
      <c r="I106" s="73"/>
      <c r="J106" s="74"/>
      <c r="K106" s="75"/>
      <c r="L106" s="85"/>
      <c r="M106" s="75"/>
      <c r="N106" s="85"/>
      <c r="O106" s="85"/>
      <c r="P106" s="85"/>
      <c r="Q106" s="801"/>
      <c r="R106" s="28"/>
      <c r="S106" s="27"/>
      <c r="T106" s="27"/>
    </row>
    <row r="107" spans="1:20" ht="15.75" hidden="1" x14ac:dyDescent="0.2">
      <c r="A107" s="129"/>
      <c r="B107" s="1162"/>
      <c r="C107" s="1162"/>
      <c r="D107" s="1162"/>
      <c r="E107" s="1162"/>
      <c r="F107" s="1162"/>
      <c r="G107" s="1162"/>
      <c r="H107" s="1162"/>
      <c r="I107" s="1162"/>
      <c r="J107" s="1162"/>
      <c r="K107" s="1162"/>
      <c r="L107" s="1162"/>
      <c r="M107" s="1162"/>
      <c r="N107" s="1162"/>
      <c r="O107" s="1162"/>
      <c r="P107" s="1162"/>
      <c r="Q107" s="1162"/>
      <c r="R107" s="28"/>
      <c r="S107" s="27"/>
      <c r="T107" s="27"/>
    </row>
    <row r="108" spans="1:20" ht="15.75" x14ac:dyDescent="0.2">
      <c r="A108" s="1163"/>
      <c r="B108" s="1164" t="s">
        <v>149</v>
      </c>
      <c r="C108" s="821"/>
      <c r="D108" s="822"/>
      <c r="E108" s="822"/>
      <c r="F108" s="823"/>
      <c r="G108" s="1165">
        <f>G93+G94+G95+G96+G97+G98+G99+G100+G101+G102+G103+G105</f>
        <v>28.5</v>
      </c>
      <c r="H108" s="1165">
        <f>H93+H94+H95+H96+H97+H98+H99+H100+H101+H102+H103+H105</f>
        <v>855</v>
      </c>
      <c r="I108" s="1165">
        <f t="shared" ref="I108:P108" si="16">I93+I94+I95+I96+I97+I98+I99+I100+I101+I102+I103+I105</f>
        <v>332</v>
      </c>
      <c r="J108" s="1165">
        <f t="shared" si="16"/>
        <v>161</v>
      </c>
      <c r="K108" s="1165">
        <f t="shared" si="16"/>
        <v>46</v>
      </c>
      <c r="L108" s="1165">
        <f t="shared" si="16"/>
        <v>125</v>
      </c>
      <c r="M108" s="1165">
        <f t="shared" si="16"/>
        <v>523</v>
      </c>
      <c r="N108" s="1165">
        <f t="shared" si="16"/>
        <v>8</v>
      </c>
      <c r="O108" s="1165">
        <f t="shared" si="16"/>
        <v>11</v>
      </c>
      <c r="P108" s="1165">
        <f t="shared" si="16"/>
        <v>12</v>
      </c>
      <c r="Q108" s="1166"/>
      <c r="R108" s="28"/>
      <c r="S108" s="27"/>
      <c r="T108" s="27"/>
    </row>
    <row r="109" spans="1:20" ht="15.75" hidden="1" x14ac:dyDescent="0.2">
      <c r="A109" s="799"/>
      <c r="B109" s="1167" t="s">
        <v>320</v>
      </c>
      <c r="C109" s="85"/>
      <c r="D109" s="85"/>
      <c r="E109" s="85"/>
      <c r="F109" s="85"/>
      <c r="G109" s="838">
        <f t="shared" ref="G109:P109" si="17">G31</f>
        <v>10.5</v>
      </c>
      <c r="H109" s="74">
        <f t="shared" si="17"/>
        <v>315</v>
      </c>
      <c r="I109" s="74">
        <f t="shared" si="17"/>
        <v>114</v>
      </c>
      <c r="J109" s="74">
        <f t="shared" si="17"/>
        <v>30</v>
      </c>
      <c r="K109" s="74">
        <f t="shared" si="17"/>
        <v>0</v>
      </c>
      <c r="L109" s="74">
        <f t="shared" si="17"/>
        <v>84</v>
      </c>
      <c r="M109" s="74">
        <f t="shared" si="17"/>
        <v>201</v>
      </c>
      <c r="N109" s="1168">
        <f t="shared" si="17"/>
        <v>4</v>
      </c>
      <c r="O109" s="74">
        <f t="shared" si="17"/>
        <v>3.5</v>
      </c>
      <c r="P109" s="1169">
        <f t="shared" si="17"/>
        <v>2</v>
      </c>
      <c r="Q109" s="801"/>
      <c r="R109" s="28"/>
      <c r="S109" s="27"/>
      <c r="T109" s="27"/>
    </row>
    <row r="110" spans="1:20" ht="15.75" hidden="1" x14ac:dyDescent="0.2">
      <c r="A110" s="799"/>
      <c r="B110" s="1167" t="s">
        <v>322</v>
      </c>
      <c r="C110" s="85"/>
      <c r="D110" s="85"/>
      <c r="E110" s="85"/>
      <c r="F110" s="85"/>
      <c r="G110" s="838">
        <f>SUM(G108:G109)</f>
        <v>39</v>
      </c>
      <c r="H110" s="74">
        <f>SUM(H108:H109)</f>
        <v>1170</v>
      </c>
      <c r="I110" s="74">
        <f>SUM(I108:I109)</f>
        <v>446</v>
      </c>
      <c r="J110" s="74">
        <f>SUM(J105:J109)</f>
        <v>211</v>
      </c>
      <c r="K110" s="74">
        <f t="shared" ref="K110:P110" si="18">SUM(K108:K109)</f>
        <v>46</v>
      </c>
      <c r="L110" s="74">
        <f t="shared" si="18"/>
        <v>209</v>
      </c>
      <c r="M110" s="74">
        <f t="shared" si="18"/>
        <v>724</v>
      </c>
      <c r="N110" s="1168">
        <f t="shared" si="18"/>
        <v>12</v>
      </c>
      <c r="O110" s="74">
        <f t="shared" si="18"/>
        <v>14.5</v>
      </c>
      <c r="P110" s="1169">
        <f t="shared" si="18"/>
        <v>14</v>
      </c>
      <c r="Q110" s="801"/>
      <c r="R110" s="28"/>
      <c r="S110" s="27"/>
      <c r="T110" s="27"/>
    </row>
    <row r="111" spans="1:20" ht="15.75" hidden="1" x14ac:dyDescent="0.2">
      <c r="A111" s="799"/>
      <c r="B111" s="1167" t="s">
        <v>323</v>
      </c>
      <c r="C111" s="85"/>
      <c r="D111" s="85"/>
      <c r="E111" s="85"/>
      <c r="F111" s="85"/>
      <c r="G111" s="1170">
        <f>G108+G120</f>
        <v>40.5</v>
      </c>
      <c r="H111" s="1170">
        <f t="shared" ref="H111:P111" si="19">H108+H120</f>
        <v>1215</v>
      </c>
      <c r="I111" s="1170">
        <f t="shared" si="19"/>
        <v>452</v>
      </c>
      <c r="J111" s="1170">
        <f t="shared" si="19"/>
        <v>241</v>
      </c>
      <c r="K111" s="1170">
        <f t="shared" si="19"/>
        <v>46</v>
      </c>
      <c r="L111" s="1170">
        <f t="shared" si="19"/>
        <v>165</v>
      </c>
      <c r="M111" s="1170">
        <f t="shared" si="19"/>
        <v>763</v>
      </c>
      <c r="N111" s="1171">
        <f t="shared" si="19"/>
        <v>14</v>
      </c>
      <c r="O111" s="1171">
        <f t="shared" si="19"/>
        <v>11</v>
      </c>
      <c r="P111" s="1172">
        <f t="shared" si="19"/>
        <v>15</v>
      </c>
      <c r="Q111" s="801"/>
      <c r="R111" s="28"/>
      <c r="S111" s="27"/>
      <c r="T111" s="27"/>
    </row>
    <row r="112" spans="1:20" s="812" customFormat="1" ht="15.75" hidden="1" x14ac:dyDescent="0.25">
      <c r="A112" s="799"/>
      <c r="B112" s="1167" t="s">
        <v>325</v>
      </c>
      <c r="C112" s="85"/>
      <c r="D112" s="85"/>
      <c r="E112" s="85"/>
      <c r="F112" s="85"/>
      <c r="G112" s="1173">
        <f t="shared" ref="G112:P112" si="20">G111+G109</f>
        <v>51</v>
      </c>
      <c r="H112" s="1173">
        <f t="shared" si="20"/>
        <v>1530</v>
      </c>
      <c r="I112" s="1173">
        <f t="shared" si="20"/>
        <v>566</v>
      </c>
      <c r="J112" s="1173">
        <f t="shared" si="20"/>
        <v>271</v>
      </c>
      <c r="K112" s="1173">
        <f t="shared" si="20"/>
        <v>46</v>
      </c>
      <c r="L112" s="1173">
        <f t="shared" si="20"/>
        <v>249</v>
      </c>
      <c r="M112" s="1173">
        <f t="shared" si="20"/>
        <v>964</v>
      </c>
      <c r="N112" s="1174">
        <f t="shared" si="20"/>
        <v>18</v>
      </c>
      <c r="O112" s="1175">
        <f t="shared" si="20"/>
        <v>14.5</v>
      </c>
      <c r="P112" s="1176">
        <f t="shared" si="20"/>
        <v>17</v>
      </c>
      <c r="Q112" s="801"/>
      <c r="R112" s="810"/>
      <c r="S112" s="811"/>
      <c r="T112" s="811"/>
    </row>
    <row r="113" spans="1:20" s="812" customFormat="1" ht="15.75" hidden="1" x14ac:dyDescent="0.25">
      <c r="A113" s="799"/>
      <c r="B113" s="1167" t="s">
        <v>324</v>
      </c>
      <c r="C113" s="85"/>
      <c r="D113" s="85"/>
      <c r="E113" s="85"/>
      <c r="F113" s="85"/>
      <c r="G113" s="1173">
        <f>G108+G128</f>
        <v>40.5</v>
      </c>
      <c r="H113" s="1173">
        <f t="shared" ref="H113:P113" si="21">H108+H128</f>
        <v>1215</v>
      </c>
      <c r="I113" s="1173">
        <f t="shared" si="21"/>
        <v>452</v>
      </c>
      <c r="J113" s="1173">
        <f t="shared" si="21"/>
        <v>241</v>
      </c>
      <c r="K113" s="1173">
        <f t="shared" si="21"/>
        <v>46</v>
      </c>
      <c r="L113" s="1173">
        <f t="shared" si="21"/>
        <v>165</v>
      </c>
      <c r="M113" s="1173">
        <f t="shared" si="21"/>
        <v>763</v>
      </c>
      <c r="N113" s="1174">
        <f t="shared" si="21"/>
        <v>14</v>
      </c>
      <c r="O113" s="1175">
        <f t="shared" si="21"/>
        <v>11</v>
      </c>
      <c r="P113" s="1176">
        <f t="shared" si="21"/>
        <v>15</v>
      </c>
      <c r="Q113" s="801"/>
      <c r="R113" s="810"/>
      <c r="S113" s="811"/>
      <c r="T113" s="811"/>
    </row>
    <row r="114" spans="1:20" ht="15.75" x14ac:dyDescent="0.2">
      <c r="A114" s="799"/>
      <c r="B114" s="800"/>
      <c r="C114" s="85"/>
      <c r="D114" s="85"/>
      <c r="E114" s="85"/>
      <c r="F114" s="772"/>
      <c r="G114" s="773"/>
      <c r="H114" s="68"/>
      <c r="I114" s="167"/>
      <c r="J114" s="68"/>
      <c r="K114" s="68"/>
      <c r="L114" s="68"/>
      <c r="M114" s="162"/>
      <c r="N114" s="85"/>
      <c r="O114" s="85"/>
      <c r="P114" s="85"/>
      <c r="Q114" s="801"/>
      <c r="R114" s="28"/>
      <c r="S114" s="27"/>
      <c r="T114" s="27"/>
    </row>
    <row r="115" spans="1:20" ht="16.5" thickBot="1" x14ac:dyDescent="0.25">
      <c r="A115" s="2289" t="s">
        <v>317</v>
      </c>
      <c r="B115" s="2290"/>
      <c r="C115" s="2290"/>
      <c r="D115" s="2290"/>
      <c r="E115" s="2290"/>
      <c r="F115" s="2290"/>
      <c r="G115" s="2290"/>
      <c r="H115" s="2290"/>
      <c r="I115" s="2290"/>
      <c r="J115" s="2290"/>
      <c r="K115" s="2290"/>
      <c r="L115" s="2290"/>
      <c r="M115" s="2290"/>
      <c r="N115" s="2290"/>
      <c r="O115" s="2290"/>
      <c r="P115" s="2290"/>
      <c r="Q115" s="2291"/>
      <c r="R115" s="28"/>
      <c r="S115" s="27"/>
      <c r="T115" s="27"/>
    </row>
    <row r="116" spans="1:20" ht="15.75" x14ac:dyDescent="0.2">
      <c r="A116" s="199" t="s">
        <v>150</v>
      </c>
      <c r="B116" s="391" t="s">
        <v>151</v>
      </c>
      <c r="C116" s="201">
        <v>2</v>
      </c>
      <c r="D116" s="202"/>
      <c r="E116" s="202"/>
      <c r="F116" s="203"/>
      <c r="G116" s="386">
        <f>H116/30</f>
        <v>3</v>
      </c>
      <c r="H116" s="201">
        <v>90</v>
      </c>
      <c r="I116" s="205">
        <v>30</v>
      </c>
      <c r="J116" s="206">
        <v>20</v>
      </c>
      <c r="K116" s="808"/>
      <c r="L116" s="202">
        <v>10</v>
      </c>
      <c r="M116" s="207">
        <f>H116-I116</f>
        <v>60</v>
      </c>
      <c r="N116" s="385">
        <v>2</v>
      </c>
      <c r="O116" s="202"/>
      <c r="P116" s="803"/>
      <c r="Q116" s="211"/>
      <c r="R116" s="28"/>
      <c r="S116" s="27"/>
      <c r="T116" s="27"/>
    </row>
    <row r="117" spans="1:20" ht="15.75" x14ac:dyDescent="0.2">
      <c r="A117" s="127" t="s">
        <v>152</v>
      </c>
      <c r="B117" s="396" t="s">
        <v>314</v>
      </c>
      <c r="C117" s="85">
        <v>1</v>
      </c>
      <c r="D117" s="85"/>
      <c r="E117" s="85"/>
      <c r="F117" s="772"/>
      <c r="G117" s="773">
        <v>3</v>
      </c>
      <c r="H117" s="774">
        <f>G117*30</f>
        <v>90</v>
      </c>
      <c r="I117" s="360">
        <v>30</v>
      </c>
      <c r="J117" s="775">
        <v>20</v>
      </c>
      <c r="K117" s="775"/>
      <c r="L117" s="775">
        <v>10</v>
      </c>
      <c r="M117" s="776">
        <v>60</v>
      </c>
      <c r="N117" s="180">
        <v>2</v>
      </c>
      <c r="O117" s="78"/>
      <c r="P117" s="804"/>
      <c r="Q117" s="76"/>
      <c r="R117" s="28"/>
      <c r="S117" s="27"/>
      <c r="T117" s="27"/>
    </row>
    <row r="118" spans="1:20" ht="15.75" x14ac:dyDescent="0.2">
      <c r="A118" s="127" t="s">
        <v>154</v>
      </c>
      <c r="B118" s="340" t="s">
        <v>155</v>
      </c>
      <c r="C118" s="85"/>
      <c r="D118" s="85">
        <v>3</v>
      </c>
      <c r="E118" s="85"/>
      <c r="F118" s="772"/>
      <c r="G118" s="773">
        <v>3</v>
      </c>
      <c r="H118" s="774">
        <f>G118*30</f>
        <v>90</v>
      </c>
      <c r="I118" s="360">
        <v>30</v>
      </c>
      <c r="J118" s="775">
        <v>20</v>
      </c>
      <c r="K118" s="775"/>
      <c r="L118" s="775">
        <v>10</v>
      </c>
      <c r="M118" s="776">
        <v>60</v>
      </c>
      <c r="N118" s="180"/>
      <c r="O118" s="78"/>
      <c r="P118" s="181">
        <v>3</v>
      </c>
      <c r="Q118" s="76"/>
      <c r="R118" s="28"/>
      <c r="S118" s="27"/>
      <c r="T118" s="27"/>
    </row>
    <row r="119" spans="1:20" ht="16.5" thickBot="1" x14ac:dyDescent="0.25">
      <c r="A119" s="129" t="s">
        <v>156</v>
      </c>
      <c r="B119" s="392" t="s">
        <v>157</v>
      </c>
      <c r="C119" s="180"/>
      <c r="D119" s="78">
        <v>1</v>
      </c>
      <c r="E119" s="78"/>
      <c r="F119" s="380"/>
      <c r="G119" s="388">
        <v>3</v>
      </c>
      <c r="H119" s="381">
        <f>G119*30</f>
        <v>90</v>
      </c>
      <c r="I119" s="360">
        <v>30</v>
      </c>
      <c r="J119" s="361">
        <v>20</v>
      </c>
      <c r="K119" s="809"/>
      <c r="L119" s="78">
        <v>10</v>
      </c>
      <c r="M119" s="382">
        <f>H119-I119</f>
        <v>60</v>
      </c>
      <c r="N119" s="175">
        <v>2</v>
      </c>
      <c r="O119" s="78"/>
      <c r="P119" s="804"/>
      <c r="Q119" s="383"/>
      <c r="R119" s="28"/>
      <c r="S119" s="27"/>
      <c r="T119" s="27"/>
    </row>
    <row r="120" spans="1:20" ht="16.5" thickBot="1" x14ac:dyDescent="0.25">
      <c r="A120" s="1177"/>
      <c r="B120" s="1178" t="s">
        <v>319</v>
      </c>
      <c r="C120" s="1022"/>
      <c r="D120" s="1023"/>
      <c r="E120" s="1023"/>
      <c r="F120" s="1024"/>
      <c r="G120" s="840">
        <f>SUM(G116:G119)</f>
        <v>12</v>
      </c>
      <c r="H120" s="1111">
        <f>SUM(H116:H119)</f>
        <v>360</v>
      </c>
      <c r="I120" s="1030">
        <f>SUM(I116:I119)</f>
        <v>120</v>
      </c>
      <c r="J120" s="1030">
        <f>SUM(J116:J119)</f>
        <v>80</v>
      </c>
      <c r="K120" s="1030"/>
      <c r="L120" s="1030">
        <f>SUM(L116:L119)</f>
        <v>40</v>
      </c>
      <c r="M120" s="1112">
        <f>SUM(M116:M119)</f>
        <v>240</v>
      </c>
      <c r="N120" s="1179">
        <f>SUM(N116:N119)</f>
        <v>6</v>
      </c>
      <c r="O120" s="1030">
        <f>SUM(O116:O119)</f>
        <v>0</v>
      </c>
      <c r="P120" s="1180">
        <f>SUM(P116:P119)</f>
        <v>3</v>
      </c>
      <c r="Q120" s="211"/>
      <c r="R120" s="28"/>
      <c r="S120" s="27"/>
      <c r="T120" s="27"/>
    </row>
    <row r="121" spans="1:20" ht="15.75" x14ac:dyDescent="0.2">
      <c r="A121" s="1181"/>
      <c r="B121" s="1178" t="s">
        <v>327</v>
      </c>
      <c r="C121" s="85"/>
      <c r="D121" s="85"/>
      <c r="E121" s="85"/>
      <c r="F121" s="85"/>
      <c r="G121" s="838">
        <f>G108+G120</f>
        <v>40.5</v>
      </c>
      <c r="H121" s="838">
        <f t="shared" ref="H121:Q121" si="22">H108+H120</f>
        <v>1215</v>
      </c>
      <c r="I121" s="838">
        <f t="shared" si="22"/>
        <v>452</v>
      </c>
      <c r="J121" s="838">
        <f t="shared" si="22"/>
        <v>241</v>
      </c>
      <c r="K121" s="838">
        <f t="shared" si="22"/>
        <v>46</v>
      </c>
      <c r="L121" s="838">
        <f t="shared" si="22"/>
        <v>165</v>
      </c>
      <c r="M121" s="838">
        <f t="shared" si="22"/>
        <v>763</v>
      </c>
      <c r="N121" s="838">
        <f t="shared" si="22"/>
        <v>14</v>
      </c>
      <c r="O121" s="838">
        <f t="shared" si="22"/>
        <v>11</v>
      </c>
      <c r="P121" s="838">
        <f t="shared" si="22"/>
        <v>15</v>
      </c>
      <c r="Q121" s="838">
        <f t="shared" si="22"/>
        <v>0</v>
      </c>
      <c r="R121" s="28"/>
      <c r="S121" s="27"/>
      <c r="T121" s="27"/>
    </row>
    <row r="122" spans="1:20" ht="15.75" x14ac:dyDescent="0.2">
      <c r="A122" s="1181"/>
      <c r="B122" s="1167"/>
      <c r="C122" s="85"/>
      <c r="D122" s="85"/>
      <c r="E122" s="85"/>
      <c r="F122" s="85"/>
      <c r="G122" s="838"/>
      <c r="H122" s="74"/>
      <c r="I122" s="74"/>
      <c r="J122" s="74"/>
      <c r="K122" s="74"/>
      <c r="L122" s="74"/>
      <c r="M122" s="74"/>
      <c r="N122" s="836"/>
      <c r="O122" s="74"/>
      <c r="P122" s="836"/>
      <c r="Q122" s="801"/>
      <c r="R122" s="28"/>
      <c r="S122" s="27"/>
      <c r="T122" s="27"/>
    </row>
    <row r="123" spans="1:20" ht="16.5" thickBot="1" x14ac:dyDescent="0.25">
      <c r="A123" s="2289" t="s">
        <v>318</v>
      </c>
      <c r="B123" s="2290"/>
      <c r="C123" s="2290"/>
      <c r="D123" s="2290"/>
      <c r="E123" s="2290"/>
      <c r="F123" s="2290"/>
      <c r="G123" s="2290"/>
      <c r="H123" s="2290"/>
      <c r="I123" s="2290"/>
      <c r="J123" s="2290"/>
      <c r="K123" s="2290"/>
      <c r="L123" s="2290"/>
      <c r="M123" s="2290"/>
      <c r="N123" s="2290"/>
      <c r="O123" s="2290"/>
      <c r="P123" s="2290"/>
      <c r="Q123" s="2291"/>
      <c r="R123" s="28"/>
      <c r="S123" s="27"/>
      <c r="T123" s="27"/>
    </row>
    <row r="124" spans="1:20" ht="15.75" x14ac:dyDescent="0.2">
      <c r="A124" s="199" t="s">
        <v>110</v>
      </c>
      <c r="B124" s="344" t="s">
        <v>316</v>
      </c>
      <c r="C124" s="201">
        <v>2</v>
      </c>
      <c r="D124" s="202"/>
      <c r="E124" s="202"/>
      <c r="F124" s="207"/>
      <c r="G124" s="348">
        <v>3</v>
      </c>
      <c r="H124" s="351">
        <f>G124*30</f>
        <v>90</v>
      </c>
      <c r="I124" s="346">
        <v>30</v>
      </c>
      <c r="J124" s="346">
        <v>20</v>
      </c>
      <c r="K124" s="346"/>
      <c r="L124" s="346">
        <v>10</v>
      </c>
      <c r="M124" s="347">
        <v>60</v>
      </c>
      <c r="N124" s="352">
        <v>2</v>
      </c>
      <c r="O124" s="346"/>
      <c r="P124" s="353"/>
      <c r="Q124" s="211"/>
      <c r="R124" s="28"/>
      <c r="S124" s="27"/>
      <c r="T124" s="27"/>
    </row>
    <row r="125" spans="1:20" ht="15.75" x14ac:dyDescent="0.2">
      <c r="A125" s="127" t="s">
        <v>111</v>
      </c>
      <c r="B125" s="200" t="s">
        <v>160</v>
      </c>
      <c r="C125" s="180">
        <v>1</v>
      </c>
      <c r="D125" s="78"/>
      <c r="E125" s="78"/>
      <c r="F125" s="181"/>
      <c r="G125" s="349">
        <v>3</v>
      </c>
      <c r="H125" s="208">
        <v>90</v>
      </c>
      <c r="I125" s="74">
        <v>30</v>
      </c>
      <c r="J125" s="74">
        <v>20</v>
      </c>
      <c r="K125" s="74"/>
      <c r="L125" s="74">
        <v>10</v>
      </c>
      <c r="M125" s="209">
        <v>60</v>
      </c>
      <c r="N125" s="354">
        <v>2</v>
      </c>
      <c r="O125" s="79"/>
      <c r="P125" s="355"/>
      <c r="Q125" s="76"/>
      <c r="R125" s="28"/>
      <c r="S125" s="27"/>
      <c r="T125" s="27"/>
    </row>
    <row r="126" spans="1:20" ht="15.75" x14ac:dyDescent="0.2">
      <c r="A126" s="127" t="s">
        <v>147</v>
      </c>
      <c r="B126" s="156" t="s">
        <v>161</v>
      </c>
      <c r="C126" s="166"/>
      <c r="D126" s="85">
        <v>3</v>
      </c>
      <c r="E126" s="85"/>
      <c r="F126" s="67"/>
      <c r="G126" s="350">
        <v>3</v>
      </c>
      <c r="H126" s="164">
        <f>G126*30</f>
        <v>90</v>
      </c>
      <c r="I126" s="73">
        <v>30</v>
      </c>
      <c r="J126" s="74">
        <v>20</v>
      </c>
      <c r="K126" s="75"/>
      <c r="L126" s="85">
        <v>10</v>
      </c>
      <c r="M126" s="165">
        <f>H126-I126</f>
        <v>60</v>
      </c>
      <c r="N126" s="166"/>
      <c r="O126" s="85"/>
      <c r="P126" s="168">
        <v>3</v>
      </c>
      <c r="Q126" s="70"/>
      <c r="R126" s="28"/>
      <c r="S126" s="27"/>
      <c r="T126" s="27"/>
    </row>
    <row r="127" spans="1:20" ht="16.5" thickBot="1" x14ac:dyDescent="0.25">
      <c r="A127" s="129" t="s">
        <v>162</v>
      </c>
      <c r="B127" s="174" t="s">
        <v>163</v>
      </c>
      <c r="C127" s="356"/>
      <c r="D127" s="357">
        <v>1</v>
      </c>
      <c r="E127" s="357"/>
      <c r="F127" s="358"/>
      <c r="G127" s="359">
        <v>3</v>
      </c>
      <c r="H127" s="180">
        <f>G127*30</f>
        <v>90</v>
      </c>
      <c r="I127" s="360">
        <v>30</v>
      </c>
      <c r="J127" s="361">
        <v>20</v>
      </c>
      <c r="K127" s="78"/>
      <c r="L127" s="78">
        <v>10</v>
      </c>
      <c r="M127" s="181">
        <f>H127-I127</f>
        <v>60</v>
      </c>
      <c r="N127" s="356">
        <v>2</v>
      </c>
      <c r="O127" s="357"/>
      <c r="P127" s="362"/>
      <c r="Q127" s="76"/>
      <c r="R127" s="28"/>
      <c r="S127" s="27"/>
      <c r="T127" s="27"/>
    </row>
    <row r="128" spans="1:20" ht="16.5" thickBot="1" x14ac:dyDescent="0.25">
      <c r="A128" s="1182"/>
      <c r="B128" s="1183" t="s">
        <v>321</v>
      </c>
      <c r="C128" s="897"/>
      <c r="D128" s="944"/>
      <c r="E128" s="944"/>
      <c r="F128" s="1159"/>
      <c r="G128" s="1184">
        <f t="shared" ref="G128:O128" si="23">SUM(G124:G127)</f>
        <v>12</v>
      </c>
      <c r="H128" s="1146">
        <f t="shared" si="23"/>
        <v>360</v>
      </c>
      <c r="I128" s="1081">
        <f t="shared" si="23"/>
        <v>120</v>
      </c>
      <c r="J128" s="1081">
        <f t="shared" si="23"/>
        <v>80</v>
      </c>
      <c r="K128" s="1081">
        <f t="shared" si="23"/>
        <v>0</v>
      </c>
      <c r="L128" s="1081">
        <f t="shared" si="23"/>
        <v>40</v>
      </c>
      <c r="M128" s="1147">
        <f t="shared" si="23"/>
        <v>240</v>
      </c>
      <c r="N128" s="904">
        <f t="shared" si="23"/>
        <v>6</v>
      </c>
      <c r="O128" s="1081">
        <f t="shared" si="23"/>
        <v>0</v>
      </c>
      <c r="P128" s="906">
        <f>SUM(P124:P127)</f>
        <v>3</v>
      </c>
      <c r="Q128" s="1185">
        <f>Q124+Q125+Q126+Q127</f>
        <v>0</v>
      </c>
      <c r="R128" s="28"/>
      <c r="S128" s="27"/>
      <c r="T128" s="27"/>
    </row>
    <row r="129" spans="1:55" ht="16.5" thickBot="1" x14ac:dyDescent="0.25">
      <c r="A129" s="1182"/>
      <c r="B129" s="1183" t="s">
        <v>328</v>
      </c>
      <c r="C129" s="897"/>
      <c r="D129" s="944"/>
      <c r="E129" s="944"/>
      <c r="F129" s="1159"/>
      <c r="G129" s="1184">
        <f>G108+G128</f>
        <v>40.5</v>
      </c>
      <c r="H129" s="1184">
        <f t="shared" ref="H129:Q129" si="24">H108+H128</f>
        <v>1215</v>
      </c>
      <c r="I129" s="1184">
        <f t="shared" si="24"/>
        <v>452</v>
      </c>
      <c r="J129" s="1184">
        <f t="shared" si="24"/>
        <v>241</v>
      </c>
      <c r="K129" s="1184">
        <f t="shared" si="24"/>
        <v>46</v>
      </c>
      <c r="L129" s="1184">
        <f t="shared" si="24"/>
        <v>165</v>
      </c>
      <c r="M129" s="1184">
        <f t="shared" si="24"/>
        <v>763</v>
      </c>
      <c r="N129" s="1184">
        <f t="shared" si="24"/>
        <v>14</v>
      </c>
      <c r="O129" s="1184">
        <f t="shared" si="24"/>
        <v>11</v>
      </c>
      <c r="P129" s="1184">
        <f t="shared" si="24"/>
        <v>15</v>
      </c>
      <c r="Q129" s="1184">
        <f t="shared" si="24"/>
        <v>0</v>
      </c>
      <c r="R129" s="28"/>
      <c r="S129" s="27"/>
      <c r="T129" s="27"/>
    </row>
    <row r="130" spans="1:55" ht="15.75" hidden="1" x14ac:dyDescent="0.2">
      <c r="A130" s="1186"/>
      <c r="B130" s="1187"/>
      <c r="C130" s="1188"/>
      <c r="D130" s="1188"/>
      <c r="E130" s="1188"/>
      <c r="F130" s="1188"/>
      <c r="G130" s="1189"/>
      <c r="H130" s="1189"/>
      <c r="I130" s="1189"/>
      <c r="J130" s="1189"/>
      <c r="K130" s="1189"/>
      <c r="L130" s="1189"/>
      <c r="M130" s="1189"/>
      <c r="N130" s="1189"/>
      <c r="O130" s="1189"/>
      <c r="P130" s="1189"/>
      <c r="Q130" s="1190"/>
      <c r="R130" s="28"/>
      <c r="S130" s="27"/>
      <c r="T130" s="27"/>
    </row>
    <row r="131" spans="1:55" ht="36.75" hidden="1" customHeight="1" x14ac:dyDescent="0.2">
      <c r="A131" s="799"/>
      <c r="B131" s="800"/>
      <c r="C131" s="85"/>
      <c r="D131" s="85"/>
      <c r="E131" s="85"/>
      <c r="F131" s="772"/>
      <c r="G131" s="773"/>
      <c r="H131" s="68"/>
      <c r="I131" s="167"/>
      <c r="J131" s="68"/>
      <c r="K131" s="68"/>
      <c r="L131" s="68"/>
      <c r="M131" s="162"/>
      <c r="N131" s="85"/>
      <c r="O131" s="85"/>
      <c r="P131" s="85"/>
      <c r="Q131" s="801"/>
      <c r="R131" s="27"/>
      <c r="S131" s="27"/>
      <c r="T131" s="27"/>
    </row>
    <row r="132" spans="1:55" s="91" customFormat="1" ht="15.75" hidden="1" x14ac:dyDescent="0.2">
      <c r="A132" s="1191"/>
      <c r="B132" s="1191"/>
      <c r="C132" s="1191"/>
      <c r="D132" s="1191"/>
      <c r="E132" s="1191"/>
      <c r="F132" s="1191"/>
      <c r="G132" s="1191"/>
      <c r="H132" s="1191"/>
      <c r="I132" s="1191"/>
      <c r="J132" s="1191"/>
      <c r="K132" s="1191"/>
      <c r="L132" s="1191"/>
      <c r="M132" s="1191"/>
      <c r="N132" s="1191"/>
      <c r="O132" s="1191"/>
      <c r="P132" s="1191"/>
      <c r="Q132" s="1191"/>
      <c r="R132" s="88"/>
      <c r="S132" s="88"/>
      <c r="T132" s="88"/>
      <c r="U132" s="89"/>
      <c r="V132" s="89"/>
      <c r="W132" s="90"/>
      <c r="X132" s="90"/>
      <c r="AC132" s="19"/>
      <c r="AD132" s="19"/>
      <c r="AE132" s="19">
        <f>I137</f>
        <v>60</v>
      </c>
      <c r="AF132" s="19">
        <f>AC132/3*2</f>
        <v>0</v>
      </c>
      <c r="AG132" s="19">
        <f>AE132</f>
        <v>60</v>
      </c>
    </row>
    <row r="133" spans="1:55" s="19" customFormat="1" ht="15.75" hidden="1" x14ac:dyDescent="0.2">
      <c r="A133" s="1192"/>
      <c r="B133" s="1192"/>
      <c r="C133" s="1192"/>
      <c r="D133" s="1192"/>
      <c r="E133" s="1192"/>
      <c r="F133" s="1192"/>
      <c r="G133" s="1192"/>
      <c r="H133" s="1192"/>
      <c r="I133" s="1192"/>
      <c r="J133" s="1192"/>
      <c r="K133" s="1192"/>
      <c r="L133" s="1192"/>
      <c r="M133" s="1192"/>
      <c r="N133" s="1192"/>
      <c r="O133" s="1192"/>
      <c r="P133" s="1192"/>
      <c r="Q133" s="1192"/>
      <c r="R133" s="93"/>
      <c r="S133" s="93"/>
      <c r="T133" s="93"/>
      <c r="U133" s="89"/>
      <c r="V133" s="89"/>
      <c r="W133" s="94"/>
      <c r="X133" s="90"/>
      <c r="Y133" s="91"/>
      <c r="Z133" s="91"/>
      <c r="AA133" s="91"/>
      <c r="AB133" s="91"/>
      <c r="AE133" s="19">
        <f>I138</f>
        <v>50</v>
      </c>
      <c r="AF133" s="19">
        <f>AC133/3*2</f>
        <v>0</v>
      </c>
      <c r="AG133" s="19">
        <f>AE133</f>
        <v>50</v>
      </c>
    </row>
    <row r="134" spans="1:55" s="19" customFormat="1" ht="15.75" x14ac:dyDescent="0.2">
      <c r="A134" s="1192"/>
      <c r="B134" s="1192"/>
      <c r="C134" s="1192"/>
      <c r="D134" s="1192"/>
      <c r="E134" s="1192"/>
      <c r="F134" s="1192"/>
      <c r="G134" s="1192"/>
      <c r="H134" s="1192"/>
      <c r="I134" s="1192"/>
      <c r="J134" s="1192"/>
      <c r="K134" s="1192"/>
      <c r="L134" s="1192"/>
      <c r="M134" s="1192"/>
      <c r="N134" s="1192"/>
      <c r="O134" s="1192"/>
      <c r="P134" s="1192"/>
      <c r="Q134" s="1192"/>
      <c r="R134" s="93"/>
      <c r="S134" s="93"/>
      <c r="T134" s="93"/>
      <c r="U134" s="89"/>
      <c r="V134" s="89"/>
      <c r="W134" s="94"/>
      <c r="X134" s="90"/>
      <c r="Y134" s="91"/>
      <c r="Z134" s="91"/>
      <c r="AA134" s="91"/>
      <c r="AB134" s="91"/>
    </row>
    <row r="135" spans="1:55" s="19" customFormat="1" ht="16.5" thickBot="1" x14ac:dyDescent="0.25">
      <c r="A135" s="2339" t="s">
        <v>329</v>
      </c>
      <c r="B135" s="2340"/>
      <c r="C135" s="2340"/>
      <c r="D135" s="2340"/>
      <c r="E135" s="2340"/>
      <c r="F135" s="2340"/>
      <c r="G135" s="2340"/>
      <c r="H135" s="2340"/>
      <c r="I135" s="2340"/>
      <c r="J135" s="2340"/>
      <c r="K135" s="2340"/>
      <c r="L135" s="2340"/>
      <c r="M135" s="2340"/>
      <c r="N135" s="2340"/>
      <c r="O135" s="2340"/>
      <c r="P135" s="2340"/>
      <c r="Q135" s="2341"/>
      <c r="R135" s="93"/>
      <c r="S135" s="93"/>
      <c r="T135" s="93"/>
      <c r="U135" s="89"/>
      <c r="V135" s="89"/>
      <c r="W135" s="94"/>
      <c r="X135" s="90"/>
      <c r="Y135" s="91"/>
      <c r="Z135" s="91"/>
      <c r="AA135" s="91"/>
      <c r="AB135" s="91"/>
    </row>
    <row r="136" spans="1:55" s="91" customFormat="1" ht="16.5" thickBot="1" x14ac:dyDescent="0.25">
      <c r="A136" s="2292" t="s">
        <v>172</v>
      </c>
      <c r="B136" s="2293"/>
      <c r="C136" s="2293"/>
      <c r="D136" s="2293"/>
      <c r="E136" s="2293"/>
      <c r="F136" s="2293"/>
      <c r="G136" s="2293"/>
      <c r="H136" s="2293"/>
      <c r="I136" s="2293"/>
      <c r="J136" s="2293"/>
      <c r="K136" s="2293"/>
      <c r="L136" s="2293"/>
      <c r="M136" s="2293"/>
      <c r="N136" s="2293"/>
      <c r="O136" s="2293"/>
      <c r="P136" s="2293"/>
      <c r="Q136" s="2294"/>
      <c r="R136" s="97"/>
      <c r="S136" s="97"/>
      <c r="T136" s="97"/>
      <c r="U136" s="98"/>
      <c r="V136" s="98"/>
      <c r="W136" s="90"/>
      <c r="X136" s="90"/>
      <c r="AC136" s="19"/>
      <c r="AD136" s="19"/>
      <c r="AE136" s="19"/>
      <c r="AF136" s="19"/>
      <c r="AG136" s="19"/>
    </row>
    <row r="137" spans="1:55" s="91" customFormat="1" ht="15.75" x14ac:dyDescent="0.2">
      <c r="A137" s="1032" t="s">
        <v>173</v>
      </c>
      <c r="B137" s="1193" t="s">
        <v>174</v>
      </c>
      <c r="C137" s="201">
        <v>3</v>
      </c>
      <c r="D137" s="1194"/>
      <c r="E137" s="1194"/>
      <c r="F137" s="1195"/>
      <c r="G137" s="866">
        <v>6</v>
      </c>
      <c r="H137" s="385">
        <f t="shared" ref="H137:H143" si="25">G137*30</f>
        <v>180</v>
      </c>
      <c r="I137" s="202">
        <f t="shared" ref="I137:I142" si="26">SUM(J137:L137)</f>
        <v>60</v>
      </c>
      <c r="J137" s="202">
        <v>30</v>
      </c>
      <c r="K137" s="202">
        <v>10</v>
      </c>
      <c r="L137" s="202">
        <v>20</v>
      </c>
      <c r="M137" s="1196">
        <f t="shared" ref="M137:M142" si="27">H137-I137</f>
        <v>120</v>
      </c>
      <c r="N137" s="1197"/>
      <c r="O137" s="1198"/>
      <c r="P137" s="1199">
        <v>6</v>
      </c>
      <c r="Q137" s="1200"/>
      <c r="R137" s="88"/>
      <c r="S137" s="88"/>
      <c r="T137" s="88"/>
      <c r="U137" s="89"/>
      <c r="V137" s="89"/>
      <c r="W137" s="90"/>
      <c r="X137" s="90"/>
      <c r="AC137" s="19"/>
      <c r="AD137" s="19"/>
      <c r="AE137" s="19"/>
      <c r="AF137" s="19"/>
      <c r="AG137" s="19"/>
    </row>
    <row r="138" spans="1:55" s="91" customFormat="1" ht="15.75" x14ac:dyDescent="0.2">
      <c r="A138" s="1042" t="s">
        <v>175</v>
      </c>
      <c r="B138" s="1201" t="s">
        <v>176</v>
      </c>
      <c r="C138" s="1202"/>
      <c r="D138" s="1203"/>
      <c r="E138" s="1204"/>
      <c r="F138" s="1205"/>
      <c r="G138" s="918">
        <f>G139+G140</f>
        <v>6.5</v>
      </c>
      <c r="H138" s="1206">
        <f t="shared" si="25"/>
        <v>195</v>
      </c>
      <c r="I138" s="85">
        <f t="shared" si="26"/>
        <v>50</v>
      </c>
      <c r="J138" s="85">
        <f>J139+J140</f>
        <v>44</v>
      </c>
      <c r="K138" s="85">
        <f>K139+K140</f>
        <v>0</v>
      </c>
      <c r="L138" s="85">
        <f>L139+L140</f>
        <v>6</v>
      </c>
      <c r="M138" s="1207">
        <f t="shared" si="27"/>
        <v>145</v>
      </c>
      <c r="N138" s="1208"/>
      <c r="O138" s="85"/>
      <c r="P138" s="165"/>
      <c r="Q138" s="1209"/>
      <c r="R138" s="88"/>
      <c r="S138" s="88"/>
      <c r="T138" s="88"/>
      <c r="U138" s="89"/>
      <c r="V138" s="89"/>
      <c r="W138" s="90"/>
      <c r="X138" s="90"/>
      <c r="AC138" s="19"/>
      <c r="AD138" s="19"/>
      <c r="AE138" s="19"/>
      <c r="AF138" s="19"/>
      <c r="AG138" s="19"/>
    </row>
    <row r="139" spans="1:55" s="91" customFormat="1" ht="15.75" x14ac:dyDescent="0.2">
      <c r="A139" s="1042" t="s">
        <v>98</v>
      </c>
      <c r="B139" s="1201" t="s">
        <v>177</v>
      </c>
      <c r="C139" s="1202"/>
      <c r="D139" s="1206">
        <v>1</v>
      </c>
      <c r="E139" s="1204"/>
      <c r="F139" s="1205"/>
      <c r="G139" s="918">
        <v>4.5</v>
      </c>
      <c r="H139" s="1206">
        <f t="shared" si="25"/>
        <v>135</v>
      </c>
      <c r="I139" s="85">
        <f t="shared" si="26"/>
        <v>30</v>
      </c>
      <c r="J139" s="85">
        <v>30</v>
      </c>
      <c r="K139" s="85"/>
      <c r="L139" s="85"/>
      <c r="M139" s="1207">
        <f t="shared" si="27"/>
        <v>105</v>
      </c>
      <c r="N139" s="1208">
        <v>2</v>
      </c>
      <c r="O139" s="85"/>
      <c r="P139" s="165"/>
      <c r="Q139" s="1209"/>
      <c r="R139" s="88"/>
      <c r="S139" s="88"/>
      <c r="T139" s="88"/>
      <c r="U139" s="89"/>
      <c r="V139" s="89"/>
      <c r="W139" s="90"/>
      <c r="X139" s="90"/>
      <c r="AC139" s="19"/>
      <c r="AD139" s="19"/>
      <c r="AE139" s="19"/>
      <c r="AF139" s="19"/>
      <c r="AG139" s="19"/>
    </row>
    <row r="140" spans="1:55" s="91" customFormat="1" ht="30.75" customHeight="1" x14ac:dyDescent="0.2">
      <c r="A140" s="1042" t="s">
        <v>99</v>
      </c>
      <c r="B140" s="1201" t="s">
        <v>177</v>
      </c>
      <c r="C140" s="1202"/>
      <c r="D140" s="1206">
        <v>2</v>
      </c>
      <c r="E140" s="1204"/>
      <c r="F140" s="1205"/>
      <c r="G140" s="918">
        <v>2</v>
      </c>
      <c r="H140" s="1206">
        <f t="shared" si="25"/>
        <v>60</v>
      </c>
      <c r="I140" s="85">
        <f t="shared" si="26"/>
        <v>20</v>
      </c>
      <c r="J140" s="85">
        <v>14</v>
      </c>
      <c r="K140" s="85"/>
      <c r="L140" s="85">
        <v>6</v>
      </c>
      <c r="M140" s="1207">
        <f t="shared" si="27"/>
        <v>40</v>
      </c>
      <c r="N140" s="1208"/>
      <c r="O140" s="85">
        <v>2</v>
      </c>
      <c r="P140" s="165"/>
      <c r="Q140" s="1209"/>
      <c r="R140" s="88"/>
      <c r="S140" s="88"/>
      <c r="T140" s="88"/>
      <c r="U140" s="89"/>
      <c r="V140" s="89"/>
      <c r="W140" s="94"/>
      <c r="X140" s="90"/>
      <c r="AC140" s="19"/>
      <c r="AD140" s="19"/>
      <c r="AE140" s="19"/>
      <c r="AF140" s="19"/>
      <c r="AG140" s="19"/>
    </row>
    <row r="141" spans="1:55" s="91" customFormat="1" ht="31.5" x14ac:dyDescent="0.2">
      <c r="A141" s="1042" t="s">
        <v>178</v>
      </c>
      <c r="B141" s="156" t="s">
        <v>179</v>
      </c>
      <c r="C141" s="1202"/>
      <c r="D141" s="1203"/>
      <c r="E141" s="1210"/>
      <c r="F141" s="1211"/>
      <c r="G141" s="918">
        <v>4</v>
      </c>
      <c r="H141" s="1206">
        <f t="shared" si="25"/>
        <v>120</v>
      </c>
      <c r="I141" s="85">
        <f t="shared" si="26"/>
        <v>40</v>
      </c>
      <c r="J141" s="1212">
        <v>20</v>
      </c>
      <c r="K141" s="1212">
        <v>20</v>
      </c>
      <c r="L141" s="1212"/>
      <c r="M141" s="1207">
        <f t="shared" si="27"/>
        <v>80</v>
      </c>
      <c r="N141" s="1208"/>
      <c r="O141" s="85">
        <v>4</v>
      </c>
      <c r="P141" s="165"/>
      <c r="Q141" s="1213"/>
      <c r="R141" s="88"/>
      <c r="S141" s="88"/>
      <c r="T141" s="88"/>
      <c r="U141" s="89"/>
      <c r="V141" s="89"/>
      <c r="W141" s="94"/>
      <c r="X141" s="90"/>
      <c r="AC141" s="19"/>
      <c r="AD141" s="19"/>
      <c r="AE141" s="19">
        <f>I146</f>
        <v>20</v>
      </c>
      <c r="AF141" s="19">
        <f>AC141/3*2</f>
        <v>0</v>
      </c>
      <c r="AG141" s="19">
        <f>AE141</f>
        <v>20</v>
      </c>
    </row>
    <row r="142" spans="1:55" s="102" customFormat="1" ht="15.75" x14ac:dyDescent="0.2">
      <c r="A142" s="1042" t="s">
        <v>180</v>
      </c>
      <c r="B142" s="156" t="s">
        <v>181</v>
      </c>
      <c r="C142" s="166">
        <v>1</v>
      </c>
      <c r="D142" s="1203"/>
      <c r="E142" s="1203"/>
      <c r="F142" s="1214"/>
      <c r="G142" s="918">
        <v>7</v>
      </c>
      <c r="H142" s="1206">
        <f t="shared" si="25"/>
        <v>210</v>
      </c>
      <c r="I142" s="85">
        <f t="shared" si="26"/>
        <v>75</v>
      </c>
      <c r="J142" s="85">
        <v>45</v>
      </c>
      <c r="K142" s="85">
        <v>15</v>
      </c>
      <c r="L142" s="85">
        <v>15</v>
      </c>
      <c r="M142" s="1207">
        <f t="shared" si="27"/>
        <v>135</v>
      </c>
      <c r="N142" s="1208">
        <v>5</v>
      </c>
      <c r="O142" s="68"/>
      <c r="P142" s="1215"/>
      <c r="Q142" s="1216"/>
      <c r="R142" s="100"/>
      <c r="S142" s="100"/>
      <c r="T142" s="100"/>
      <c r="U142" s="89"/>
      <c r="V142" s="89"/>
      <c r="W142" s="90"/>
      <c r="X142" s="90"/>
      <c r="Y142" s="91"/>
      <c r="Z142" s="91"/>
      <c r="AA142" s="91"/>
      <c r="AB142" s="91"/>
      <c r="AC142" s="19"/>
      <c r="AD142" s="19"/>
      <c r="AE142" s="19">
        <f>I147</f>
        <v>165</v>
      </c>
      <c r="AF142" s="19">
        <f>AC142/3*2</f>
        <v>0</v>
      </c>
      <c r="AG142" s="19">
        <f>AE142</f>
        <v>165</v>
      </c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s="102" customFormat="1" ht="32.25" thickBot="1" x14ac:dyDescent="0.25">
      <c r="A143" s="1136" t="s">
        <v>182</v>
      </c>
      <c r="B143" s="1217" t="s">
        <v>183</v>
      </c>
      <c r="C143" s="1001"/>
      <c r="D143" s="929">
        <v>3</v>
      </c>
      <c r="E143" s="929"/>
      <c r="F143" s="1218"/>
      <c r="G143" s="1002">
        <v>4</v>
      </c>
      <c r="H143" s="1219">
        <f t="shared" si="25"/>
        <v>120</v>
      </c>
      <c r="I143" s="1220">
        <f>J143+K143+L143</f>
        <v>40</v>
      </c>
      <c r="J143" s="929">
        <v>40</v>
      </c>
      <c r="K143" s="929"/>
      <c r="L143" s="929"/>
      <c r="M143" s="1221">
        <f>H143-I143</f>
        <v>80</v>
      </c>
      <c r="N143" s="1006"/>
      <c r="O143" s="1222"/>
      <c r="P143" s="1102">
        <v>4</v>
      </c>
      <c r="Q143" s="1223"/>
      <c r="R143" s="100"/>
      <c r="S143" s="100"/>
      <c r="T143" s="100"/>
      <c r="U143" s="89"/>
      <c r="V143" s="89"/>
      <c r="W143" s="94"/>
      <c r="X143" s="90"/>
      <c r="Y143" s="91"/>
      <c r="Z143" s="91"/>
      <c r="AA143" s="91"/>
      <c r="AB143" s="103"/>
      <c r="AC143" s="19"/>
      <c r="AD143" s="19"/>
      <c r="AE143" s="19">
        <f>I148</f>
        <v>60</v>
      </c>
      <c r="AF143" s="19">
        <f>AC143/3*2</f>
        <v>0</v>
      </c>
      <c r="AG143" s="19">
        <f>AE143</f>
        <v>60</v>
      </c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s="102" customFormat="1" ht="16.5" thickBot="1" x14ac:dyDescent="0.3">
      <c r="A144" s="2295"/>
      <c r="B144" s="2296"/>
      <c r="C144" s="1224"/>
      <c r="D144" s="1225"/>
      <c r="E144" s="1225"/>
      <c r="F144" s="1226"/>
      <c r="G144" s="1227">
        <f>G137+G138+G141+G142+G143</f>
        <v>27.5</v>
      </c>
      <c r="H144" s="1228">
        <f t="shared" ref="H144:M144" si="28">H137+H138+H141+H142+H143</f>
        <v>825</v>
      </c>
      <c r="I144" s="1228">
        <f t="shared" si="28"/>
        <v>265</v>
      </c>
      <c r="J144" s="1228">
        <f t="shared" si="28"/>
        <v>179</v>
      </c>
      <c r="K144" s="1228">
        <f t="shared" si="28"/>
        <v>45</v>
      </c>
      <c r="L144" s="1228">
        <f t="shared" si="28"/>
        <v>41</v>
      </c>
      <c r="M144" s="1229">
        <f t="shared" si="28"/>
        <v>560</v>
      </c>
      <c r="N144" s="1224"/>
      <c r="O144" s="1225"/>
      <c r="P144" s="859"/>
      <c r="Q144" s="1230"/>
      <c r="R144" s="100"/>
      <c r="S144" s="100"/>
      <c r="T144" s="100"/>
      <c r="U144" s="89"/>
      <c r="V144" s="89"/>
      <c r="W144" s="94"/>
      <c r="X144" s="90"/>
      <c r="Y144" s="91"/>
      <c r="Z144" s="91"/>
      <c r="AA144" s="91"/>
      <c r="AB144" s="103"/>
      <c r="AC144" s="19"/>
      <c r="AD144" s="19"/>
      <c r="AE144" s="19"/>
      <c r="AF144" s="19"/>
      <c r="AG144" s="19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s="102" customFormat="1" ht="16.5" thickBot="1" x14ac:dyDescent="0.25">
      <c r="A145" s="2297" t="s">
        <v>184</v>
      </c>
      <c r="B145" s="2298"/>
      <c r="C145" s="2298"/>
      <c r="D145" s="2298"/>
      <c r="E145" s="2298"/>
      <c r="F145" s="2298"/>
      <c r="G145" s="2298"/>
      <c r="H145" s="2298"/>
      <c r="I145" s="2298"/>
      <c r="J145" s="2298"/>
      <c r="K145" s="2298"/>
      <c r="L145" s="2298"/>
      <c r="M145" s="2298"/>
      <c r="N145" s="2298"/>
      <c r="O145" s="2298"/>
      <c r="P145" s="2298"/>
      <c r="Q145" s="2299"/>
      <c r="R145" s="100"/>
      <c r="S145" s="100"/>
      <c r="T145" s="100"/>
      <c r="U145" s="89"/>
      <c r="V145" s="89"/>
      <c r="W145" s="94"/>
      <c r="X145" s="90"/>
      <c r="Y145" s="91"/>
      <c r="Z145" s="91"/>
      <c r="AA145" s="91"/>
      <c r="AB145" s="91"/>
      <c r="AC145" s="19"/>
      <c r="AD145" s="19"/>
      <c r="AE145" s="19">
        <f>I151</f>
        <v>35</v>
      </c>
      <c r="AF145" s="19">
        <f>AC145/3*2</f>
        <v>0</v>
      </c>
      <c r="AG145" s="19">
        <f>AE145</f>
        <v>35</v>
      </c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s="102" customFormat="1" ht="15.75" x14ac:dyDescent="0.2">
      <c r="A146" s="1032" t="s">
        <v>182</v>
      </c>
      <c r="B146" s="1193" t="s">
        <v>185</v>
      </c>
      <c r="C146" s="201"/>
      <c r="D146" s="202">
        <v>2</v>
      </c>
      <c r="E146" s="202"/>
      <c r="F146" s="1231"/>
      <c r="G146" s="1232">
        <v>2</v>
      </c>
      <c r="H146" s="201">
        <f t="shared" ref="H146:H177" si="29">G146*30</f>
        <v>60</v>
      </c>
      <c r="I146" s="202">
        <f>SUM(J146:L146)</f>
        <v>20</v>
      </c>
      <c r="J146" s="202">
        <v>10</v>
      </c>
      <c r="K146" s="202">
        <v>10</v>
      </c>
      <c r="L146" s="202"/>
      <c r="M146" s="207">
        <f t="shared" ref="M146:M152" si="30">H146-I146</f>
        <v>40</v>
      </c>
      <c r="N146" s="201"/>
      <c r="O146" s="1198">
        <v>2</v>
      </c>
      <c r="P146" s="1199"/>
      <c r="Q146" s="1233"/>
      <c r="R146" s="100"/>
      <c r="S146" s="100"/>
      <c r="T146" s="100"/>
      <c r="U146" s="89"/>
      <c r="V146" s="89"/>
      <c r="W146" s="94"/>
      <c r="X146" s="90"/>
      <c r="Y146" s="91"/>
      <c r="Z146" s="91"/>
      <c r="AA146" s="91"/>
      <c r="AB146" s="91"/>
      <c r="AC146" s="19"/>
      <c r="AD146" s="19"/>
      <c r="AE146" s="19"/>
      <c r="AF146" s="19"/>
      <c r="AG146" s="19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s="91" customFormat="1" ht="15.75" x14ac:dyDescent="0.2">
      <c r="A147" s="1042" t="s">
        <v>186</v>
      </c>
      <c r="B147" s="156" t="s">
        <v>187</v>
      </c>
      <c r="C147" s="166"/>
      <c r="D147" s="85"/>
      <c r="E147" s="85"/>
      <c r="F147" s="1234"/>
      <c r="G147" s="1235">
        <f>SUM(G148:G151)</f>
        <v>15</v>
      </c>
      <c r="H147" s="166">
        <f t="shared" si="29"/>
        <v>450</v>
      </c>
      <c r="I147" s="162">
        <f>SUM(I148:I151)</f>
        <v>165</v>
      </c>
      <c r="J147" s="162">
        <f>SUM(J148:J151)</f>
        <v>70</v>
      </c>
      <c r="K147" s="162">
        <f>SUM(K148:K151)</f>
        <v>15</v>
      </c>
      <c r="L147" s="162">
        <f>SUM(L148:L151)</f>
        <v>80</v>
      </c>
      <c r="M147" s="69">
        <f>H147-I147</f>
        <v>285</v>
      </c>
      <c r="N147" s="161"/>
      <c r="O147" s="68"/>
      <c r="P147" s="1236"/>
      <c r="Q147" s="1237"/>
      <c r="R147" s="106"/>
      <c r="S147" s="106"/>
      <c r="T147" s="106"/>
      <c r="U147" s="107"/>
      <c r="V147" s="108"/>
      <c r="W147" s="108"/>
      <c r="AH147" s="91" t="e">
        <f>#REF!*#REF!-G152</f>
        <v>#REF!</v>
      </c>
      <c r="AI147" s="91" t="e">
        <f>#REF!*#REF!-G152</f>
        <v>#REF!</v>
      </c>
      <c r="AJ147" s="91" t="e">
        <f>#REF!*#REF!-G152</f>
        <v>#REF!</v>
      </c>
      <c r="AK147" s="91" t="e">
        <f>#REF!*#REF!-G152</f>
        <v>#REF!</v>
      </c>
      <c r="AM147" s="94">
        <v>66</v>
      </c>
      <c r="AN147" s="90" t="e">
        <f>M152*36-#REF!</f>
        <v>#REF!</v>
      </c>
      <c r="AO147" s="91" t="e">
        <f>#REF!/3</f>
        <v>#REF!</v>
      </c>
      <c r="AP147" s="91" t="e">
        <f>#REF!-AO147</f>
        <v>#REF!</v>
      </c>
      <c r="AQ147" s="91" t="e">
        <f>AO147*2</f>
        <v>#REF!</v>
      </c>
      <c r="AR147" s="91" t="e">
        <f>AQ147-#REF!</f>
        <v>#REF!</v>
      </c>
      <c r="AS147" s="19">
        <f>H152</f>
        <v>30</v>
      </c>
      <c r="AT147" s="19">
        <f>AS147/3</f>
        <v>10</v>
      </c>
      <c r="AU147" s="19">
        <f>I152</f>
        <v>15</v>
      </c>
      <c r="AV147" s="19">
        <f>AS147/3*2</f>
        <v>20</v>
      </c>
      <c r="AW147" s="19">
        <f>AU147</f>
        <v>15</v>
      </c>
      <c r="AX147" s="109"/>
    </row>
    <row r="148" spans="1:55" s="91" customFormat="1" ht="15.75" x14ac:dyDescent="0.2">
      <c r="A148" s="1042" t="s">
        <v>188</v>
      </c>
      <c r="B148" s="156" t="s">
        <v>187</v>
      </c>
      <c r="C148" s="166">
        <v>1</v>
      </c>
      <c r="D148" s="85"/>
      <c r="E148" s="85"/>
      <c r="F148" s="1234"/>
      <c r="G148" s="1238">
        <v>6</v>
      </c>
      <c r="H148" s="166">
        <f t="shared" si="29"/>
        <v>180</v>
      </c>
      <c r="I148" s="162">
        <f>J148+K148+L148</f>
        <v>60</v>
      </c>
      <c r="J148" s="85">
        <v>30</v>
      </c>
      <c r="K148" s="85">
        <v>15</v>
      </c>
      <c r="L148" s="85">
        <v>15</v>
      </c>
      <c r="M148" s="69">
        <f t="shared" si="30"/>
        <v>120</v>
      </c>
      <c r="N148" s="161">
        <v>4</v>
      </c>
      <c r="O148" s="68"/>
      <c r="P148" s="1236"/>
      <c r="Q148" s="1237"/>
      <c r="R148" s="106"/>
      <c r="S148" s="106"/>
      <c r="T148" s="106"/>
      <c r="U148" s="107"/>
      <c r="V148" s="108"/>
      <c r="W148" s="108"/>
      <c r="AM148" s="94"/>
      <c r="AN148" s="90"/>
      <c r="AS148" s="19"/>
      <c r="AT148" s="19"/>
      <c r="AU148" s="19"/>
      <c r="AV148" s="19"/>
      <c r="AW148" s="19"/>
      <c r="AX148" s="109"/>
    </row>
    <row r="149" spans="1:55" s="91" customFormat="1" ht="15.75" x14ac:dyDescent="0.2">
      <c r="A149" s="1042" t="s">
        <v>189</v>
      </c>
      <c r="B149" s="156" t="s">
        <v>187</v>
      </c>
      <c r="C149" s="166"/>
      <c r="D149" s="85"/>
      <c r="E149" s="85"/>
      <c r="F149" s="1234"/>
      <c r="G149" s="1238">
        <v>5</v>
      </c>
      <c r="H149" s="166">
        <f t="shared" si="29"/>
        <v>150</v>
      </c>
      <c r="I149" s="162">
        <f>J149+K149+L149</f>
        <v>50</v>
      </c>
      <c r="J149" s="85">
        <v>30</v>
      </c>
      <c r="K149" s="85"/>
      <c r="L149" s="85">
        <v>20</v>
      </c>
      <c r="M149" s="69">
        <f t="shared" si="30"/>
        <v>100</v>
      </c>
      <c r="N149" s="161"/>
      <c r="O149" s="68">
        <v>5</v>
      </c>
      <c r="P149" s="1236"/>
      <c r="Q149" s="1237"/>
      <c r="R149" s="106"/>
      <c r="S149" s="106"/>
      <c r="T149" s="106"/>
      <c r="U149" s="107"/>
      <c r="V149" s="108"/>
      <c r="W149" s="108"/>
      <c r="AH149" s="91" t="e">
        <f>#REF!*#REF!-G153</f>
        <v>#REF!</v>
      </c>
      <c r="AI149" s="91" t="e">
        <f>#REF!*#REF!-G153</f>
        <v>#REF!</v>
      </c>
      <c r="AJ149" s="91" t="e">
        <f>#REF!*#REF!-G153</f>
        <v>#REF!</v>
      </c>
      <c r="AK149" s="91" t="e">
        <f>#REF!*#REF!-G153</f>
        <v>#REF!</v>
      </c>
      <c r="AM149" s="94">
        <v>66</v>
      </c>
      <c r="AN149" s="90" t="e">
        <f>M153*36-#REF!</f>
        <v>#REF!</v>
      </c>
      <c r="AO149" s="91" t="e">
        <f>#REF!/3</f>
        <v>#REF!</v>
      </c>
      <c r="AP149" s="91" t="e">
        <f>#REF!-AO149</f>
        <v>#REF!</v>
      </c>
      <c r="AQ149" s="91" t="e">
        <f>AO149*2</f>
        <v>#REF!</v>
      </c>
      <c r="AR149" s="91" t="e">
        <f>AQ149-#REF!</f>
        <v>#REF!</v>
      </c>
      <c r="AS149" s="19">
        <f>H153</f>
        <v>30</v>
      </c>
      <c r="AT149" s="19">
        <f>AS149/3</f>
        <v>10</v>
      </c>
      <c r="AU149" s="19">
        <f>I153</f>
        <v>10</v>
      </c>
      <c r="AV149" s="19">
        <f>AS149/3*2</f>
        <v>20</v>
      </c>
      <c r="AW149" s="19">
        <f>AU149</f>
        <v>10</v>
      </c>
      <c r="AX149" s="109"/>
    </row>
    <row r="150" spans="1:55" s="91" customFormat="1" ht="38.25" customHeight="1" x14ac:dyDescent="0.2">
      <c r="A150" s="1042" t="s">
        <v>190</v>
      </c>
      <c r="B150" s="156" t="s">
        <v>187</v>
      </c>
      <c r="C150" s="166"/>
      <c r="D150" s="85">
        <v>3</v>
      </c>
      <c r="E150" s="85"/>
      <c r="F150" s="1234"/>
      <c r="G150" s="1238">
        <v>2</v>
      </c>
      <c r="H150" s="166">
        <f t="shared" si="29"/>
        <v>60</v>
      </c>
      <c r="I150" s="162">
        <f>J150+K150+L150</f>
        <v>20</v>
      </c>
      <c r="J150" s="85">
        <v>10</v>
      </c>
      <c r="K150" s="85"/>
      <c r="L150" s="85">
        <v>10</v>
      </c>
      <c r="M150" s="69">
        <f t="shared" si="30"/>
        <v>40</v>
      </c>
      <c r="N150" s="161"/>
      <c r="O150" s="68"/>
      <c r="P150" s="1236">
        <v>2</v>
      </c>
      <c r="Q150" s="1237"/>
      <c r="R150" s="88"/>
      <c r="S150" s="88"/>
      <c r="T150" s="88"/>
      <c r="U150" s="89"/>
      <c r="V150" s="89"/>
      <c r="W150" s="90"/>
      <c r="X150" s="90"/>
      <c r="AC150" s="19"/>
      <c r="AD150" s="19"/>
      <c r="AE150" s="19"/>
      <c r="AF150" s="19"/>
      <c r="AG150" s="19"/>
    </row>
    <row r="151" spans="1:55" s="91" customFormat="1" ht="15.75" x14ac:dyDescent="0.2">
      <c r="A151" s="1042" t="s">
        <v>191</v>
      </c>
      <c r="B151" s="156" t="s">
        <v>192</v>
      </c>
      <c r="C151" s="166"/>
      <c r="D151" s="85"/>
      <c r="E151" s="85"/>
      <c r="F151" s="1234"/>
      <c r="G151" s="1235">
        <f>G152+G153</f>
        <v>2</v>
      </c>
      <c r="H151" s="166">
        <f t="shared" si="29"/>
        <v>60</v>
      </c>
      <c r="I151" s="162">
        <f>J151+K151+L151</f>
        <v>35</v>
      </c>
      <c r="J151" s="162"/>
      <c r="K151" s="162"/>
      <c r="L151" s="85">
        <f>L152+L153</f>
        <v>35</v>
      </c>
      <c r="M151" s="69">
        <f>H151-I151</f>
        <v>25</v>
      </c>
      <c r="N151" s="161"/>
      <c r="O151" s="68"/>
      <c r="P151" s="1236"/>
      <c r="Q151" s="1237"/>
      <c r="R151" s="88"/>
      <c r="S151" s="88"/>
      <c r="T151" s="88"/>
      <c r="U151" s="89"/>
      <c r="V151" s="89"/>
      <c r="W151" s="90"/>
      <c r="X151" s="90"/>
      <c r="AC151" s="19"/>
      <c r="AD151" s="19"/>
      <c r="AE151" s="19"/>
      <c r="AF151" s="19"/>
      <c r="AG151" s="19"/>
    </row>
    <row r="152" spans="1:55" s="91" customFormat="1" ht="15.75" x14ac:dyDescent="0.2">
      <c r="A152" s="1042" t="s">
        <v>193</v>
      </c>
      <c r="B152" s="156" t="s">
        <v>192</v>
      </c>
      <c r="C152" s="1239"/>
      <c r="D152" s="1192"/>
      <c r="E152" s="1192"/>
      <c r="F152" s="1240"/>
      <c r="G152" s="1238">
        <v>1</v>
      </c>
      <c r="H152" s="166">
        <f t="shared" si="29"/>
        <v>30</v>
      </c>
      <c r="I152" s="85">
        <f>SUM(J152:L152)</f>
        <v>15</v>
      </c>
      <c r="J152" s="1241"/>
      <c r="K152" s="1241"/>
      <c r="L152" s="1241">
        <v>15</v>
      </c>
      <c r="M152" s="168">
        <f t="shared" si="30"/>
        <v>15</v>
      </c>
      <c r="N152" s="1242">
        <v>1</v>
      </c>
      <c r="O152" s="1241"/>
      <c r="P152" s="1243"/>
      <c r="Q152" s="1244"/>
      <c r="R152" s="88"/>
      <c r="S152" s="88"/>
      <c r="T152" s="88"/>
      <c r="U152" s="89"/>
      <c r="V152" s="89"/>
      <c r="W152" s="90"/>
      <c r="X152" s="90"/>
      <c r="AC152" s="19"/>
      <c r="AD152" s="19"/>
      <c r="AE152" s="19"/>
      <c r="AF152" s="19"/>
      <c r="AG152" s="19"/>
    </row>
    <row r="153" spans="1:55" s="91" customFormat="1" ht="16.5" thickBot="1" x14ac:dyDescent="0.25">
      <c r="A153" s="1136" t="s">
        <v>194</v>
      </c>
      <c r="B153" s="1217" t="s">
        <v>192</v>
      </c>
      <c r="C153" s="1245"/>
      <c r="D153" s="1246"/>
      <c r="E153" s="1246">
        <v>2</v>
      </c>
      <c r="F153" s="1247"/>
      <c r="G153" s="1248">
        <v>1</v>
      </c>
      <c r="H153" s="1001">
        <f>G153*30</f>
        <v>30</v>
      </c>
      <c r="I153" s="929">
        <v>10</v>
      </c>
      <c r="J153" s="1249"/>
      <c r="K153" s="1249"/>
      <c r="L153" s="1249">
        <v>20</v>
      </c>
      <c r="M153" s="930">
        <f>H153-I153</f>
        <v>20</v>
      </c>
      <c r="N153" s="1250"/>
      <c r="O153" s="1249">
        <v>1</v>
      </c>
      <c r="P153" s="1251"/>
      <c r="Q153" s="1252"/>
      <c r="R153" s="88"/>
      <c r="S153" s="88"/>
      <c r="T153" s="88"/>
      <c r="U153" s="89"/>
      <c r="V153" s="89"/>
      <c r="W153" s="90"/>
      <c r="X153" s="90"/>
      <c r="AC153" s="19"/>
      <c r="AD153" s="19"/>
      <c r="AE153" s="19"/>
      <c r="AF153" s="19"/>
      <c r="AG153" s="19"/>
    </row>
    <row r="154" spans="1:55" s="91" customFormat="1" ht="16.5" thickBot="1" x14ac:dyDescent="0.3">
      <c r="A154" s="2295"/>
      <c r="B154" s="2296"/>
      <c r="C154" s="1253"/>
      <c r="D154" s="1254"/>
      <c r="E154" s="1254"/>
      <c r="F154" s="1255"/>
      <c r="G154" s="1256">
        <f>G146+G147</f>
        <v>17</v>
      </c>
      <c r="H154" s="1257">
        <f t="shared" ref="H154:M154" si="31">H146+H147</f>
        <v>510</v>
      </c>
      <c r="I154" s="1228">
        <f t="shared" si="31"/>
        <v>185</v>
      </c>
      <c r="J154" s="1228">
        <f t="shared" si="31"/>
        <v>80</v>
      </c>
      <c r="K154" s="1228">
        <f t="shared" si="31"/>
        <v>25</v>
      </c>
      <c r="L154" s="1228">
        <f t="shared" si="31"/>
        <v>80</v>
      </c>
      <c r="M154" s="1258">
        <f t="shared" si="31"/>
        <v>325</v>
      </c>
      <c r="N154" s="1253"/>
      <c r="O154" s="1254"/>
      <c r="P154" s="1255"/>
      <c r="Q154" s="1259"/>
      <c r="R154" s="88"/>
      <c r="S154" s="88"/>
      <c r="T154" s="88"/>
      <c r="U154" s="89"/>
      <c r="V154" s="89"/>
      <c r="W154" s="90"/>
      <c r="X154" s="90"/>
      <c r="AC154" s="19"/>
      <c r="AD154" s="19"/>
      <c r="AE154" s="19"/>
      <c r="AF154" s="19"/>
      <c r="AG154" s="19"/>
    </row>
    <row r="155" spans="1:55" s="91" customFormat="1" ht="16.5" thickBot="1" x14ac:dyDescent="0.25">
      <c r="A155" s="2311" t="s">
        <v>195</v>
      </c>
      <c r="B155" s="2312"/>
      <c r="C155" s="2312"/>
      <c r="D155" s="2312"/>
      <c r="E155" s="2312"/>
      <c r="F155" s="2312"/>
      <c r="G155" s="2312"/>
      <c r="H155" s="2312"/>
      <c r="I155" s="2312"/>
      <c r="J155" s="2312"/>
      <c r="K155" s="2312"/>
      <c r="L155" s="2312"/>
      <c r="M155" s="2312"/>
      <c r="N155" s="2312"/>
      <c r="O155" s="2312"/>
      <c r="P155" s="2312"/>
      <c r="Q155" s="2313"/>
      <c r="R155" s="88"/>
      <c r="S155" s="88"/>
      <c r="T155" s="88"/>
      <c r="U155" s="89"/>
      <c r="V155" s="89"/>
      <c r="W155" s="90"/>
      <c r="X155" s="90"/>
      <c r="AC155" s="19"/>
      <c r="AD155" s="19"/>
      <c r="AE155" s="19"/>
      <c r="AF155" s="19"/>
      <c r="AG155" s="19"/>
    </row>
    <row r="156" spans="1:55" s="91" customFormat="1" ht="31.5" x14ac:dyDescent="0.2">
      <c r="A156" s="1032" t="s">
        <v>182</v>
      </c>
      <c r="B156" s="391" t="s">
        <v>196</v>
      </c>
      <c r="C156" s="201"/>
      <c r="D156" s="202"/>
      <c r="E156" s="202"/>
      <c r="F156" s="1260"/>
      <c r="G156" s="866">
        <f>G157+G158</f>
        <v>6</v>
      </c>
      <c r="H156" s="385">
        <f t="shared" si="29"/>
        <v>180</v>
      </c>
      <c r="I156" s="202">
        <f t="shared" ref="I156:I161" si="32">SUM(J156:L156)</f>
        <v>60</v>
      </c>
      <c r="J156" s="1198">
        <f>J157+J158</f>
        <v>50</v>
      </c>
      <c r="K156" s="1198">
        <f>K157+K158</f>
        <v>10</v>
      </c>
      <c r="L156" s="1261">
        <f>L157+L158</f>
        <v>0</v>
      </c>
      <c r="M156" s="1196">
        <f t="shared" ref="M156:M164" si="33">H156-I156</f>
        <v>120</v>
      </c>
      <c r="N156" s="201"/>
      <c r="O156" s="1198"/>
      <c r="P156" s="1199"/>
      <c r="Q156" s="1200"/>
      <c r="R156" s="88"/>
      <c r="S156" s="88"/>
      <c r="T156" s="88"/>
      <c r="U156" s="89"/>
      <c r="V156" s="89"/>
      <c r="W156" s="90"/>
      <c r="X156" s="90"/>
      <c r="AC156" s="19"/>
      <c r="AD156" s="19"/>
      <c r="AE156" s="19"/>
      <c r="AF156" s="19"/>
      <c r="AG156" s="19"/>
    </row>
    <row r="157" spans="1:55" s="91" customFormat="1" ht="31.5" x14ac:dyDescent="0.2">
      <c r="A157" s="1042"/>
      <c r="B157" s="71" t="s">
        <v>196</v>
      </c>
      <c r="C157" s="166"/>
      <c r="D157" s="85"/>
      <c r="E157" s="85"/>
      <c r="F157" s="1262"/>
      <c r="G157" s="918">
        <v>4</v>
      </c>
      <c r="H157" s="1206">
        <f t="shared" si="29"/>
        <v>120</v>
      </c>
      <c r="I157" s="85">
        <f t="shared" si="32"/>
        <v>40</v>
      </c>
      <c r="J157" s="85">
        <v>30</v>
      </c>
      <c r="K157" s="85">
        <v>10</v>
      </c>
      <c r="L157" s="85"/>
      <c r="M157" s="1207">
        <f>H157-I157</f>
        <v>80</v>
      </c>
      <c r="N157" s="166"/>
      <c r="O157" s="68">
        <v>4</v>
      </c>
      <c r="P157" s="1215"/>
      <c r="Q157" s="1216"/>
      <c r="R157" s="88"/>
      <c r="S157" s="88"/>
      <c r="T157" s="88"/>
      <c r="U157" s="89"/>
      <c r="V157" s="89"/>
      <c r="W157" s="90"/>
      <c r="X157" s="90"/>
      <c r="AC157" s="19"/>
      <c r="AD157" s="19"/>
      <c r="AE157" s="19"/>
      <c r="AF157" s="19"/>
      <c r="AG157" s="19"/>
    </row>
    <row r="158" spans="1:55" s="91" customFormat="1" ht="31.5" x14ac:dyDescent="0.2">
      <c r="A158" s="1042"/>
      <c r="B158" s="71" t="s">
        <v>196</v>
      </c>
      <c r="C158" s="166"/>
      <c r="D158" s="85">
        <v>3</v>
      </c>
      <c r="E158" s="85"/>
      <c r="F158" s="1262"/>
      <c r="G158" s="918">
        <v>2</v>
      </c>
      <c r="H158" s="1206">
        <f>G158*30</f>
        <v>60</v>
      </c>
      <c r="I158" s="85">
        <f t="shared" si="32"/>
        <v>20</v>
      </c>
      <c r="J158" s="85">
        <v>20</v>
      </c>
      <c r="K158" s="85"/>
      <c r="L158" s="85"/>
      <c r="M158" s="1207">
        <f t="shared" si="33"/>
        <v>40</v>
      </c>
      <c r="N158" s="166"/>
      <c r="O158" s="68"/>
      <c r="P158" s="1215">
        <v>2</v>
      </c>
      <c r="Q158" s="1216"/>
      <c r="R158" s="88"/>
      <c r="S158" s="88"/>
      <c r="T158" s="88"/>
      <c r="U158" s="89"/>
      <c r="V158" s="89"/>
      <c r="W158" s="90"/>
      <c r="X158" s="90"/>
      <c r="AC158" s="19"/>
      <c r="AD158" s="19"/>
      <c r="AE158" s="19"/>
      <c r="AF158" s="19"/>
      <c r="AG158" s="19"/>
    </row>
    <row r="159" spans="1:55" s="91" customFormat="1" ht="31.5" x14ac:dyDescent="0.2">
      <c r="A159" s="1042" t="s">
        <v>186</v>
      </c>
      <c r="B159" s="71" t="s">
        <v>197</v>
      </c>
      <c r="C159" s="166"/>
      <c r="D159" s="85"/>
      <c r="E159" s="85"/>
      <c r="F159" s="1262"/>
      <c r="G159" s="918">
        <f>SUM(G160:G162)</f>
        <v>11</v>
      </c>
      <c r="H159" s="1206">
        <f t="shared" si="29"/>
        <v>330</v>
      </c>
      <c r="I159" s="85">
        <f t="shared" si="32"/>
        <v>125</v>
      </c>
      <c r="J159" s="85">
        <f>SUM(J160:J162)</f>
        <v>50</v>
      </c>
      <c r="K159" s="85">
        <f>SUM(K160:K162)</f>
        <v>15</v>
      </c>
      <c r="L159" s="85">
        <f>SUM(L160:L162)</f>
        <v>60</v>
      </c>
      <c r="M159" s="1207">
        <f t="shared" si="33"/>
        <v>205</v>
      </c>
      <c r="N159" s="161"/>
      <c r="O159" s="68"/>
      <c r="P159" s="1236"/>
      <c r="Q159" s="1216"/>
      <c r="R159" s="88"/>
      <c r="S159" s="88"/>
      <c r="T159" s="88"/>
      <c r="U159" s="89"/>
      <c r="V159" s="89"/>
      <c r="W159" s="90"/>
      <c r="X159" s="90"/>
      <c r="AC159" s="19"/>
      <c r="AD159" s="19"/>
      <c r="AE159" s="19"/>
      <c r="AF159" s="19"/>
      <c r="AG159" s="19"/>
    </row>
    <row r="160" spans="1:55" s="91" customFormat="1" ht="23.25" customHeight="1" x14ac:dyDescent="0.2">
      <c r="A160" s="1042" t="s">
        <v>188</v>
      </c>
      <c r="B160" s="71" t="s">
        <v>197</v>
      </c>
      <c r="C160" s="166"/>
      <c r="D160" s="85"/>
      <c r="E160" s="85"/>
      <c r="F160" s="1262"/>
      <c r="G160" s="918">
        <v>6</v>
      </c>
      <c r="H160" s="1206">
        <f t="shared" si="29"/>
        <v>180</v>
      </c>
      <c r="I160" s="85">
        <f t="shared" si="32"/>
        <v>60</v>
      </c>
      <c r="J160" s="85">
        <v>30</v>
      </c>
      <c r="K160" s="85">
        <v>15</v>
      </c>
      <c r="L160" s="85">
        <v>15</v>
      </c>
      <c r="M160" s="1207">
        <f t="shared" si="33"/>
        <v>120</v>
      </c>
      <c r="N160" s="161">
        <v>4</v>
      </c>
      <c r="O160" s="68"/>
      <c r="P160" s="1236"/>
      <c r="Q160" s="1216"/>
      <c r="R160" s="88"/>
      <c r="S160" s="88"/>
      <c r="T160" s="88"/>
      <c r="U160" s="89"/>
      <c r="V160" s="89"/>
      <c r="W160" s="90"/>
      <c r="X160" s="90"/>
      <c r="AC160" s="19"/>
      <c r="AD160" s="19"/>
      <c r="AE160" s="19"/>
      <c r="AF160" s="19"/>
      <c r="AG160" s="19"/>
    </row>
    <row r="161" spans="1:55" s="91" customFormat="1" ht="34.5" customHeight="1" x14ac:dyDescent="0.2">
      <c r="A161" s="1042" t="s">
        <v>189</v>
      </c>
      <c r="B161" s="71" t="s">
        <v>197</v>
      </c>
      <c r="C161" s="166">
        <v>2</v>
      </c>
      <c r="D161" s="85"/>
      <c r="E161" s="85"/>
      <c r="F161" s="1262"/>
      <c r="G161" s="918">
        <v>3</v>
      </c>
      <c r="H161" s="1206">
        <f t="shared" si="29"/>
        <v>90</v>
      </c>
      <c r="I161" s="85">
        <f t="shared" si="32"/>
        <v>30</v>
      </c>
      <c r="J161" s="85">
        <v>20</v>
      </c>
      <c r="K161" s="85"/>
      <c r="L161" s="85">
        <v>10</v>
      </c>
      <c r="M161" s="1207">
        <f t="shared" si="33"/>
        <v>60</v>
      </c>
      <c r="N161" s="161"/>
      <c r="O161" s="68">
        <v>3</v>
      </c>
      <c r="P161" s="1236"/>
      <c r="Q161" s="1216"/>
      <c r="R161" s="88"/>
      <c r="S161" s="88"/>
      <c r="T161" s="88"/>
      <c r="U161" s="89"/>
      <c r="V161" s="89"/>
      <c r="W161" s="90"/>
      <c r="X161" s="90"/>
      <c r="AC161" s="19"/>
      <c r="AD161" s="19"/>
      <c r="AE161" s="19"/>
      <c r="AF161" s="19"/>
      <c r="AG161" s="19"/>
    </row>
    <row r="162" spans="1:55" s="91" customFormat="1" ht="34.5" customHeight="1" x14ac:dyDescent="0.2">
      <c r="A162" s="1042" t="s">
        <v>190</v>
      </c>
      <c r="B162" s="71" t="s">
        <v>198</v>
      </c>
      <c r="C162" s="166"/>
      <c r="D162" s="85"/>
      <c r="E162" s="85"/>
      <c r="F162" s="1262"/>
      <c r="G162" s="918">
        <f>G163+G164</f>
        <v>2</v>
      </c>
      <c r="H162" s="1206">
        <f t="shared" si="29"/>
        <v>60</v>
      </c>
      <c r="I162" s="162">
        <f>J162+K162+L162</f>
        <v>35</v>
      </c>
      <c r="J162" s="162"/>
      <c r="K162" s="162"/>
      <c r="L162" s="85">
        <f>L163+L164</f>
        <v>35</v>
      </c>
      <c r="M162" s="1263">
        <f t="shared" si="33"/>
        <v>25</v>
      </c>
      <c r="N162" s="161"/>
      <c r="O162" s="68"/>
      <c r="P162" s="1236"/>
      <c r="Q162" s="1216"/>
      <c r="R162" s="88"/>
      <c r="S162" s="88"/>
      <c r="T162" s="88"/>
      <c r="U162" s="89"/>
      <c r="V162" s="89"/>
      <c r="W162" s="90"/>
      <c r="X162" s="90"/>
      <c r="AC162" s="19"/>
      <c r="AD162" s="19"/>
      <c r="AE162" s="19"/>
      <c r="AF162" s="19"/>
      <c r="AG162" s="19"/>
    </row>
    <row r="163" spans="1:55" s="91" customFormat="1" ht="31.5" x14ac:dyDescent="0.2">
      <c r="A163" s="1042" t="s">
        <v>199</v>
      </c>
      <c r="B163" s="71" t="s">
        <v>198</v>
      </c>
      <c r="C163" s="166"/>
      <c r="D163" s="85"/>
      <c r="E163" s="85"/>
      <c r="F163" s="1262"/>
      <c r="G163" s="966">
        <v>1</v>
      </c>
      <c r="H163" s="1206">
        <f t="shared" si="29"/>
        <v>30</v>
      </c>
      <c r="I163" s="85">
        <f>SUM(J163:L163)</f>
        <v>15</v>
      </c>
      <c r="J163" s="1241"/>
      <c r="K163" s="1241"/>
      <c r="L163" s="1241">
        <v>15</v>
      </c>
      <c r="M163" s="1207">
        <f t="shared" si="33"/>
        <v>15</v>
      </c>
      <c r="N163" s="1242">
        <v>1</v>
      </c>
      <c r="O163" s="1241"/>
      <c r="P163" s="1243"/>
      <c r="Q163" s="1216"/>
      <c r="R163" s="88"/>
      <c r="S163" s="88"/>
      <c r="T163" s="88"/>
      <c r="U163" s="89"/>
      <c r="V163" s="89"/>
      <c r="W163" s="94"/>
      <c r="X163" s="90"/>
      <c r="AC163" s="19"/>
      <c r="AD163" s="19"/>
      <c r="AE163" s="19">
        <f>I169</f>
        <v>20</v>
      </c>
      <c r="AF163" s="19">
        <f>AC163/3*2</f>
        <v>0</v>
      </c>
      <c r="AG163" s="19">
        <f>AE163</f>
        <v>20</v>
      </c>
    </row>
    <row r="164" spans="1:55" s="91" customFormat="1" ht="32.25" thickBot="1" x14ac:dyDescent="0.25">
      <c r="A164" s="1136" t="s">
        <v>200</v>
      </c>
      <c r="B164" s="1264" t="s">
        <v>198</v>
      </c>
      <c r="C164" s="1001"/>
      <c r="D164" s="929"/>
      <c r="E164" s="929">
        <v>2</v>
      </c>
      <c r="F164" s="1265"/>
      <c r="G164" s="1266">
        <v>1</v>
      </c>
      <c r="H164" s="1219">
        <f>G164*30</f>
        <v>30</v>
      </c>
      <c r="I164" s="929">
        <v>10</v>
      </c>
      <c r="J164" s="1249"/>
      <c r="K164" s="1249"/>
      <c r="L164" s="1249">
        <v>20</v>
      </c>
      <c r="M164" s="1267">
        <f t="shared" si="33"/>
        <v>20</v>
      </c>
      <c r="N164" s="1250"/>
      <c r="O164" s="1249">
        <v>1</v>
      </c>
      <c r="P164" s="1251"/>
      <c r="Q164" s="1223"/>
      <c r="R164" s="88"/>
      <c r="S164" s="88"/>
      <c r="T164" s="88"/>
      <c r="U164" s="89"/>
      <c r="V164" s="89"/>
      <c r="W164" s="94"/>
      <c r="X164" s="90"/>
      <c r="AC164" s="19"/>
      <c r="AD164" s="19"/>
      <c r="AE164" s="19"/>
      <c r="AF164" s="19"/>
      <c r="AG164" s="19"/>
    </row>
    <row r="165" spans="1:55" s="102" customFormat="1" ht="16.5" thickBot="1" x14ac:dyDescent="0.25">
      <c r="A165" s="2295"/>
      <c r="B165" s="2296"/>
      <c r="C165" s="1268"/>
      <c r="D165" s="1225"/>
      <c r="E165" s="1225"/>
      <c r="F165" s="1269"/>
      <c r="G165" s="1270">
        <f>G156+G159</f>
        <v>17</v>
      </c>
      <c r="H165" s="1271">
        <f t="shared" ref="H165:M165" si="34">H156+H159</f>
        <v>510</v>
      </c>
      <c r="I165" s="1272">
        <f t="shared" si="34"/>
        <v>185</v>
      </c>
      <c r="J165" s="1272">
        <f t="shared" si="34"/>
        <v>100</v>
      </c>
      <c r="K165" s="1272">
        <f>K156+K159</f>
        <v>25</v>
      </c>
      <c r="L165" s="1272">
        <f t="shared" si="34"/>
        <v>60</v>
      </c>
      <c r="M165" s="1273">
        <f t="shared" si="34"/>
        <v>325</v>
      </c>
      <c r="N165" s="1268"/>
      <c r="O165" s="1225"/>
      <c r="P165" s="1269"/>
      <c r="Q165" s="861"/>
      <c r="R165" s="112"/>
      <c r="S165" s="112"/>
      <c r="T165" s="112"/>
      <c r="U165" s="89"/>
      <c r="V165" s="89"/>
      <c r="W165" s="94"/>
      <c r="X165" s="90"/>
      <c r="Y165" s="91"/>
      <c r="Z165" s="91"/>
      <c r="AA165" s="91"/>
      <c r="AB165" s="91"/>
      <c r="AC165" s="19"/>
      <c r="AD165" s="19"/>
      <c r="AE165" s="19">
        <f>I170</f>
        <v>40</v>
      </c>
      <c r="AF165" s="19">
        <f>AC165/3*2</f>
        <v>0</v>
      </c>
      <c r="AG165" s="19">
        <f>AE165</f>
        <v>40</v>
      </c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s="102" customFormat="1" ht="16.5" thickBot="1" x14ac:dyDescent="0.25">
      <c r="A166" s="2297" t="s">
        <v>201</v>
      </c>
      <c r="B166" s="2298"/>
      <c r="C166" s="2298"/>
      <c r="D166" s="2298"/>
      <c r="E166" s="2298"/>
      <c r="F166" s="2298"/>
      <c r="G166" s="2298"/>
      <c r="H166" s="2298"/>
      <c r="I166" s="2298"/>
      <c r="J166" s="2298"/>
      <c r="K166" s="2298"/>
      <c r="L166" s="2298"/>
      <c r="M166" s="2298"/>
      <c r="N166" s="2298"/>
      <c r="O166" s="2298"/>
      <c r="P166" s="2298"/>
      <c r="Q166" s="2299"/>
      <c r="R166" s="114"/>
      <c r="S166" s="114"/>
      <c r="T166" s="114"/>
      <c r="U166" s="89"/>
      <c r="V166" s="89"/>
      <c r="W166" s="115"/>
      <c r="X166" s="90"/>
      <c r="Y166" s="91"/>
      <c r="Z166" s="91"/>
      <c r="AA166" s="91"/>
      <c r="AB166" s="91"/>
      <c r="AC166" s="19"/>
      <c r="AD166" s="19"/>
      <c r="AE166" s="19">
        <f>I171</f>
        <v>20</v>
      </c>
      <c r="AF166" s="19">
        <f>AC166/3*2</f>
        <v>0</v>
      </c>
      <c r="AG166" s="19">
        <f>AE166</f>
        <v>20</v>
      </c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s="102" customFormat="1" ht="15.75" x14ac:dyDescent="0.2">
      <c r="A167" s="1032"/>
      <c r="B167" s="1193" t="s">
        <v>202</v>
      </c>
      <c r="C167" s="201"/>
      <c r="D167" s="202"/>
      <c r="E167" s="202"/>
      <c r="F167" s="1231"/>
      <c r="G167" s="866">
        <f>G168+G169</f>
        <v>3.5</v>
      </c>
      <c r="H167" s="1274">
        <f t="shared" ref="H167:M167" si="35">H168+H169</f>
        <v>105</v>
      </c>
      <c r="I167" s="1275">
        <f t="shared" si="35"/>
        <v>35</v>
      </c>
      <c r="J167" s="1275">
        <f t="shared" si="35"/>
        <v>25</v>
      </c>
      <c r="K167" s="1275">
        <f t="shared" si="35"/>
        <v>0</v>
      </c>
      <c r="L167" s="1275">
        <f t="shared" si="35"/>
        <v>10</v>
      </c>
      <c r="M167" s="1276">
        <f t="shared" si="35"/>
        <v>70</v>
      </c>
      <c r="N167" s="1277"/>
      <c r="O167" s="1278"/>
      <c r="P167" s="1279"/>
      <c r="Q167" s="1233"/>
      <c r="R167" s="114"/>
      <c r="S167" s="114"/>
      <c r="T167" s="114"/>
      <c r="U167" s="89"/>
      <c r="V167" s="89"/>
      <c r="W167" s="90"/>
      <c r="X167" s="90"/>
      <c r="Y167" s="91"/>
      <c r="Z167" s="91"/>
      <c r="AA167" s="91"/>
      <c r="AB167" s="91"/>
      <c r="AC167" s="19"/>
      <c r="AD167" s="19"/>
      <c r="AE167" s="19">
        <f>I172</f>
        <v>20</v>
      </c>
      <c r="AF167" s="19">
        <f>AC167/3*2</f>
        <v>0</v>
      </c>
      <c r="AG167" s="19">
        <f>AE167</f>
        <v>20</v>
      </c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s="102" customFormat="1" ht="18.75" customHeight="1" x14ac:dyDescent="0.2">
      <c r="A168" s="1042" t="s">
        <v>182</v>
      </c>
      <c r="B168" s="156" t="s">
        <v>202</v>
      </c>
      <c r="C168" s="166"/>
      <c r="D168" s="85"/>
      <c r="E168" s="85"/>
      <c r="F168" s="1280"/>
      <c r="G168" s="966">
        <v>1.5</v>
      </c>
      <c r="H168" s="1206">
        <f t="shared" si="29"/>
        <v>45</v>
      </c>
      <c r="I168" s="414">
        <f>SUM(J168:L168)</f>
        <v>15</v>
      </c>
      <c r="J168" s="85">
        <v>15</v>
      </c>
      <c r="K168" s="807">
        <v>0</v>
      </c>
      <c r="L168" s="85"/>
      <c r="M168" s="1281">
        <f t="shared" ref="M168:M175" si="36">H168-I168</f>
        <v>30</v>
      </c>
      <c r="N168" s="161">
        <v>1</v>
      </c>
      <c r="O168" s="68"/>
      <c r="P168" s="1215"/>
      <c r="Q168" s="1282"/>
      <c r="R168" s="100"/>
      <c r="S168" s="100"/>
      <c r="T168" s="100"/>
      <c r="U168" s="89"/>
      <c r="V168" s="89"/>
      <c r="W168" s="90"/>
      <c r="X168" s="90"/>
      <c r="Y168" s="91"/>
      <c r="Z168" s="91"/>
      <c r="AA168" s="91"/>
      <c r="AB168" s="91"/>
      <c r="AC168" s="19"/>
      <c r="AD168" s="19"/>
      <c r="AE168" s="19">
        <f>I173</f>
        <v>110</v>
      </c>
      <c r="AF168" s="19">
        <f>AC168/3*2</f>
        <v>0</v>
      </c>
      <c r="AG168" s="19">
        <f>AE168</f>
        <v>110</v>
      </c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s="102" customFormat="1" ht="20.25" customHeight="1" x14ac:dyDescent="0.2">
      <c r="A169" s="1042" t="s">
        <v>186</v>
      </c>
      <c r="B169" s="156" t="s">
        <v>202</v>
      </c>
      <c r="C169" s="166">
        <v>2</v>
      </c>
      <c r="D169" s="85"/>
      <c r="E169" s="85"/>
      <c r="F169" s="1280"/>
      <c r="G169" s="966">
        <v>2</v>
      </c>
      <c r="H169" s="1206">
        <f t="shared" si="29"/>
        <v>60</v>
      </c>
      <c r="I169" s="85">
        <f>SUM(J169:L169)</f>
        <v>20</v>
      </c>
      <c r="J169" s="85">
        <v>10</v>
      </c>
      <c r="K169" s="85"/>
      <c r="L169" s="85">
        <v>10</v>
      </c>
      <c r="M169" s="1207">
        <f t="shared" si="36"/>
        <v>40</v>
      </c>
      <c r="N169" s="1208"/>
      <c r="O169" s="68">
        <v>2</v>
      </c>
      <c r="P169" s="1215"/>
      <c r="Q169" s="1282"/>
      <c r="R169" s="100"/>
      <c r="S169" s="100"/>
      <c r="T169" s="100"/>
      <c r="U169" s="89"/>
      <c r="V169" s="89"/>
      <c r="W169" s="94"/>
      <c r="X169" s="90"/>
      <c r="Y169" s="91"/>
      <c r="Z169" s="91"/>
      <c r="AA169" s="91"/>
      <c r="AB169" s="103"/>
      <c r="AC169" s="19"/>
      <c r="AD169" s="19"/>
      <c r="AE169" s="19">
        <f>I174</f>
        <v>45</v>
      </c>
      <c r="AF169" s="19">
        <f>AC169/3*2</f>
        <v>0</v>
      </c>
      <c r="AG169" s="19">
        <f>AE169</f>
        <v>45</v>
      </c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s="102" customFormat="1" ht="32.25" customHeight="1" x14ac:dyDescent="0.2">
      <c r="A170" s="1042" t="s">
        <v>203</v>
      </c>
      <c r="B170" s="156" t="s">
        <v>204</v>
      </c>
      <c r="C170" s="166"/>
      <c r="D170" s="85"/>
      <c r="E170" s="85"/>
      <c r="F170" s="1236"/>
      <c r="G170" s="918">
        <f>G171+G172</f>
        <v>4</v>
      </c>
      <c r="H170" s="1206">
        <f t="shared" si="29"/>
        <v>120</v>
      </c>
      <c r="I170" s="85">
        <f>SUM(J170:L170)</f>
        <v>40</v>
      </c>
      <c r="J170" s="85">
        <f>J171+J172</f>
        <v>40</v>
      </c>
      <c r="K170" s="85">
        <f>K171+K172</f>
        <v>0</v>
      </c>
      <c r="L170" s="85">
        <f>L171+L172</f>
        <v>0</v>
      </c>
      <c r="M170" s="1207">
        <f t="shared" si="36"/>
        <v>80</v>
      </c>
      <c r="N170" s="161"/>
      <c r="O170" s="879"/>
      <c r="P170" s="1283"/>
      <c r="Q170" s="1284"/>
      <c r="R170" s="100"/>
      <c r="S170" s="100"/>
      <c r="T170" s="100"/>
      <c r="U170" s="89"/>
      <c r="V170" s="89"/>
      <c r="W170" s="94"/>
      <c r="X170" s="90"/>
      <c r="Y170" s="91"/>
      <c r="Z170" s="91"/>
      <c r="AA170" s="91"/>
      <c r="AB170" s="103"/>
      <c r="AC170" s="19"/>
      <c r="AD170" s="19"/>
      <c r="AE170" s="19"/>
      <c r="AF170" s="19"/>
      <c r="AG170" s="19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s="102" customFormat="1" ht="40.5" customHeight="1" x14ac:dyDescent="0.2">
      <c r="A171" s="1285" t="s">
        <v>205</v>
      </c>
      <c r="B171" s="1286" t="s">
        <v>206</v>
      </c>
      <c r="C171" s="166"/>
      <c r="D171" s="85"/>
      <c r="E171" s="85"/>
      <c r="F171" s="1236"/>
      <c r="G171" s="966">
        <v>2</v>
      </c>
      <c r="H171" s="1206">
        <f t="shared" si="29"/>
        <v>60</v>
      </c>
      <c r="I171" s="414">
        <f>SUM(J171:L171)</f>
        <v>20</v>
      </c>
      <c r="J171" s="1287">
        <v>20</v>
      </c>
      <c r="K171" s="85"/>
      <c r="L171" s="85"/>
      <c r="M171" s="1281">
        <f t="shared" si="36"/>
        <v>40</v>
      </c>
      <c r="N171" s="161"/>
      <c r="O171" s="879">
        <v>2</v>
      </c>
      <c r="P171" s="72"/>
      <c r="Q171" s="1288"/>
      <c r="R171" s="100"/>
      <c r="S171" s="100"/>
      <c r="T171" s="100"/>
      <c r="U171" s="89"/>
      <c r="V171" s="89"/>
      <c r="W171" s="94"/>
      <c r="X171" s="90"/>
      <c r="Y171" s="91"/>
      <c r="Z171" s="91"/>
      <c r="AA171" s="91"/>
      <c r="AB171" s="91"/>
      <c r="AC171" s="19"/>
      <c r="AD171" s="19"/>
      <c r="AE171" s="19"/>
      <c r="AF171" s="19"/>
      <c r="AG171" s="19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s="91" customFormat="1" ht="37.5" customHeight="1" x14ac:dyDescent="0.2">
      <c r="A172" s="1285" t="s">
        <v>207</v>
      </c>
      <c r="B172" s="1286" t="s">
        <v>206</v>
      </c>
      <c r="C172" s="166"/>
      <c r="D172" s="85">
        <v>3</v>
      </c>
      <c r="E172" s="85"/>
      <c r="F172" s="1236"/>
      <c r="G172" s="966">
        <v>2</v>
      </c>
      <c r="H172" s="1206">
        <f t="shared" si="29"/>
        <v>60</v>
      </c>
      <c r="I172" s="85">
        <f>SUM(J172:L172)</f>
        <v>20</v>
      </c>
      <c r="J172" s="1287">
        <v>20</v>
      </c>
      <c r="K172" s="85"/>
      <c r="L172" s="85"/>
      <c r="M172" s="1207">
        <f t="shared" si="36"/>
        <v>40</v>
      </c>
      <c r="N172" s="166"/>
      <c r="O172" s="879"/>
      <c r="P172" s="72">
        <v>2</v>
      </c>
      <c r="Q172" s="1288"/>
      <c r="R172" s="106"/>
      <c r="S172" s="106"/>
      <c r="T172" s="106"/>
      <c r="U172" s="107"/>
      <c r="V172" s="108"/>
      <c r="W172" s="108"/>
      <c r="AH172" s="91" t="e">
        <f>#REF!*#REF!-G177</f>
        <v>#REF!</v>
      </c>
      <c r="AI172" s="91" t="e">
        <f>#REF!*#REF!-G177</f>
        <v>#REF!</v>
      </c>
      <c r="AJ172" s="91" t="e">
        <f>#REF!*#REF!-G177</f>
        <v>#REF!</v>
      </c>
      <c r="AK172" s="91" t="e">
        <f>#REF!*#REF!-G177</f>
        <v>#REF!</v>
      </c>
      <c r="AM172" s="94">
        <v>66</v>
      </c>
      <c r="AN172" s="90" t="e">
        <f>M177*36-#REF!</f>
        <v>#REF!</v>
      </c>
      <c r="AO172" s="91" t="e">
        <f>#REF!/3</f>
        <v>#REF!</v>
      </c>
      <c r="AP172" s="91" t="e">
        <f>#REF!-AO172</f>
        <v>#REF!</v>
      </c>
      <c r="AQ172" s="91" t="e">
        <f>AO172*2</f>
        <v>#REF!</v>
      </c>
      <c r="AR172" s="91" t="e">
        <f>AQ172-#REF!</f>
        <v>#REF!</v>
      </c>
      <c r="AS172" s="19">
        <f>H177</f>
        <v>30</v>
      </c>
      <c r="AT172" s="19">
        <f>AS172/3</f>
        <v>10</v>
      </c>
      <c r="AU172" s="19">
        <f>I177</f>
        <v>15</v>
      </c>
      <c r="AV172" s="19">
        <f>AS172/3*2</f>
        <v>20</v>
      </c>
      <c r="AW172" s="19">
        <f>AU172</f>
        <v>15</v>
      </c>
      <c r="AX172" s="109"/>
    </row>
    <row r="173" spans="1:55" s="91" customFormat="1" ht="20.25" customHeight="1" x14ac:dyDescent="0.2">
      <c r="A173" s="1042" t="s">
        <v>208</v>
      </c>
      <c r="B173" s="156" t="s">
        <v>209</v>
      </c>
      <c r="C173" s="166"/>
      <c r="D173" s="85"/>
      <c r="E173" s="85"/>
      <c r="F173" s="1234"/>
      <c r="G173" s="918">
        <f>SUM(G174:G176)</f>
        <v>9.5</v>
      </c>
      <c r="H173" s="1206">
        <f t="shared" si="29"/>
        <v>285</v>
      </c>
      <c r="I173" s="773">
        <f>SUM(I174:I176)</f>
        <v>110</v>
      </c>
      <c r="J173" s="773">
        <f>SUM(J174:J176)</f>
        <v>50</v>
      </c>
      <c r="K173" s="773">
        <f>SUM(K174:K176)</f>
        <v>10</v>
      </c>
      <c r="L173" s="773">
        <f>SUM(L174:L176)</f>
        <v>50</v>
      </c>
      <c r="M173" s="1263">
        <f t="shared" si="36"/>
        <v>175</v>
      </c>
      <c r="N173" s="1289"/>
      <c r="O173" s="68"/>
      <c r="P173" s="1236"/>
      <c r="Q173" s="1237"/>
      <c r="R173" s="106"/>
      <c r="S173" s="106"/>
      <c r="T173" s="106"/>
      <c r="U173" s="107"/>
      <c r="V173" s="108"/>
      <c r="W173" s="108"/>
      <c r="AM173" s="94"/>
      <c r="AN173" s="90"/>
      <c r="AS173" s="19"/>
      <c r="AT173" s="19"/>
      <c r="AU173" s="19"/>
      <c r="AV173" s="19"/>
      <c r="AW173" s="19"/>
      <c r="AX173" s="109"/>
    </row>
    <row r="174" spans="1:55" s="91" customFormat="1" ht="21.75" customHeight="1" x14ac:dyDescent="0.2">
      <c r="A174" s="1042" t="s">
        <v>210</v>
      </c>
      <c r="B174" s="156" t="s">
        <v>209</v>
      </c>
      <c r="C174" s="166"/>
      <c r="D174" s="85">
        <v>1</v>
      </c>
      <c r="E174" s="85"/>
      <c r="F174" s="1234"/>
      <c r="G174" s="966">
        <v>4.5</v>
      </c>
      <c r="H174" s="1206">
        <f t="shared" si="29"/>
        <v>135</v>
      </c>
      <c r="I174" s="162">
        <f>J174+K174+L174</f>
        <v>45</v>
      </c>
      <c r="J174" s="1212">
        <v>30</v>
      </c>
      <c r="K174" s="1212"/>
      <c r="L174" s="1212">
        <v>15</v>
      </c>
      <c r="M174" s="1263">
        <f t="shared" si="36"/>
        <v>90</v>
      </c>
      <c r="N174" s="1289">
        <v>3</v>
      </c>
      <c r="O174" s="68"/>
      <c r="P174" s="1236"/>
      <c r="Q174" s="1237"/>
      <c r="R174" s="106"/>
      <c r="S174" s="106"/>
      <c r="T174" s="106"/>
      <c r="U174" s="107"/>
      <c r="V174" s="108"/>
      <c r="W174" s="108"/>
      <c r="AM174" s="94"/>
      <c r="AN174" s="90"/>
      <c r="AS174" s="19"/>
      <c r="AT174" s="19"/>
      <c r="AU174" s="19"/>
      <c r="AV174" s="19"/>
      <c r="AW174" s="19"/>
      <c r="AX174" s="109"/>
    </row>
    <row r="175" spans="1:55" ht="18.75" x14ac:dyDescent="0.2">
      <c r="A175" s="1042" t="s">
        <v>211</v>
      </c>
      <c r="B175" s="156" t="s">
        <v>209</v>
      </c>
      <c r="C175" s="166"/>
      <c r="D175" s="85"/>
      <c r="E175" s="85"/>
      <c r="F175" s="1234"/>
      <c r="G175" s="966">
        <v>3</v>
      </c>
      <c r="H175" s="1206">
        <f t="shared" si="29"/>
        <v>90</v>
      </c>
      <c r="I175" s="162">
        <f>J175+K175+L175</f>
        <v>30</v>
      </c>
      <c r="J175" s="1212">
        <v>20</v>
      </c>
      <c r="K175" s="1212">
        <v>10</v>
      </c>
      <c r="L175" s="1212">
        <v>0</v>
      </c>
      <c r="M175" s="1263">
        <f t="shared" si="36"/>
        <v>60</v>
      </c>
      <c r="N175" s="1289"/>
      <c r="O175" s="68">
        <v>3</v>
      </c>
      <c r="P175" s="1236"/>
      <c r="Q175" s="1237"/>
      <c r="S175" s="20"/>
      <c r="T175" s="20"/>
      <c r="U175" s="20"/>
    </row>
    <row r="176" spans="1:55" ht="19.5" customHeight="1" x14ac:dyDescent="0.2">
      <c r="A176" s="1042" t="s">
        <v>212</v>
      </c>
      <c r="B176" s="156" t="s">
        <v>213</v>
      </c>
      <c r="C176" s="166"/>
      <c r="D176" s="85"/>
      <c r="E176" s="85"/>
      <c r="F176" s="1290"/>
      <c r="G176" s="918">
        <f>G177+G178</f>
        <v>2</v>
      </c>
      <c r="H176" s="1206">
        <f t="shared" si="29"/>
        <v>60</v>
      </c>
      <c r="I176" s="162">
        <f>J176+K176+L176</f>
        <v>35</v>
      </c>
      <c r="J176" s="162"/>
      <c r="K176" s="162"/>
      <c r="L176" s="85">
        <f>L177+L178</f>
        <v>35</v>
      </c>
      <c r="M176" s="1263">
        <f>H176-I176</f>
        <v>25</v>
      </c>
      <c r="N176" s="1289"/>
      <c r="O176" s="68"/>
      <c r="P176" s="1236"/>
      <c r="Q176" s="1237"/>
      <c r="S176" s="20"/>
      <c r="T176" s="20"/>
      <c r="U176" s="20"/>
    </row>
    <row r="177" spans="1:21" ht="19.5" customHeight="1" x14ac:dyDescent="0.25">
      <c r="A177" s="1042" t="s">
        <v>214</v>
      </c>
      <c r="B177" s="156" t="s">
        <v>213</v>
      </c>
      <c r="C177" s="1291"/>
      <c r="D177" s="1292"/>
      <c r="E177" s="1292"/>
      <c r="F177" s="1293"/>
      <c r="G177" s="966">
        <v>1</v>
      </c>
      <c r="H177" s="1206">
        <f t="shared" si="29"/>
        <v>30</v>
      </c>
      <c r="I177" s="85">
        <f>SUM(J177:L177)</f>
        <v>15</v>
      </c>
      <c r="J177" s="1241"/>
      <c r="K177" s="1241"/>
      <c r="L177" s="1241">
        <v>15</v>
      </c>
      <c r="M177" s="1207">
        <f>H177-I177</f>
        <v>15</v>
      </c>
      <c r="N177" s="1242">
        <v>1</v>
      </c>
      <c r="O177" s="1241"/>
      <c r="P177" s="1243"/>
      <c r="Q177" s="1244"/>
      <c r="S177" s="22"/>
      <c r="T177" s="22"/>
      <c r="U177" s="21"/>
    </row>
    <row r="178" spans="1:21" ht="20.25" customHeight="1" thickBot="1" x14ac:dyDescent="0.3">
      <c r="A178" s="1087" t="s">
        <v>215</v>
      </c>
      <c r="B178" s="174" t="s">
        <v>213</v>
      </c>
      <c r="C178" s="1294"/>
      <c r="D178" s="1295"/>
      <c r="E178" s="1295">
        <v>2</v>
      </c>
      <c r="F178" s="1296"/>
      <c r="G178" s="1092">
        <v>1</v>
      </c>
      <c r="H178" s="175">
        <f>G178*30</f>
        <v>30</v>
      </c>
      <c r="I178" s="78">
        <v>10</v>
      </c>
      <c r="J178" s="1297"/>
      <c r="K178" s="1297"/>
      <c r="L178" s="1297">
        <v>20</v>
      </c>
      <c r="M178" s="1298">
        <f>H178-I178</f>
        <v>20</v>
      </c>
      <c r="N178" s="1299"/>
      <c r="O178" s="1297">
        <v>1</v>
      </c>
      <c r="P178" s="1300"/>
      <c r="Q178" s="1301"/>
      <c r="S178" s="21"/>
      <c r="T178" s="21"/>
      <c r="U178" s="21"/>
    </row>
    <row r="179" spans="1:21" ht="21.75" customHeight="1" thickBot="1" x14ac:dyDescent="0.25">
      <c r="A179" s="2314"/>
      <c r="B179" s="2315"/>
      <c r="C179" s="1224"/>
      <c r="D179" s="1225"/>
      <c r="E179" s="1225"/>
      <c r="F179" s="1302"/>
      <c r="G179" s="942">
        <f>G167+G170+G173</f>
        <v>17</v>
      </c>
      <c r="H179" s="1303">
        <f t="shared" ref="H179:M179" si="37">H167+H170+H173</f>
        <v>510</v>
      </c>
      <c r="I179" s="1304">
        <f t="shared" si="37"/>
        <v>185</v>
      </c>
      <c r="J179" s="1304">
        <f t="shared" si="37"/>
        <v>115</v>
      </c>
      <c r="K179" s="1304">
        <f t="shared" si="37"/>
        <v>10</v>
      </c>
      <c r="L179" s="1304">
        <f t="shared" si="37"/>
        <v>60</v>
      </c>
      <c r="M179" s="1305">
        <f t="shared" si="37"/>
        <v>325</v>
      </c>
      <c r="N179" s="1306"/>
      <c r="O179" s="1307"/>
      <c r="P179" s="1308"/>
      <c r="Q179" s="1259"/>
      <c r="S179" s="23"/>
      <c r="T179" s="23"/>
      <c r="U179" s="25"/>
    </row>
    <row r="180" spans="1:21" ht="30.75" customHeight="1" thickBot="1" x14ac:dyDescent="0.25">
      <c r="A180" s="2250" t="s">
        <v>267</v>
      </c>
      <c r="B180" s="2219"/>
      <c r="C180" s="2219"/>
      <c r="D180" s="2219"/>
      <c r="E180" s="2219"/>
      <c r="F180" s="2219"/>
      <c r="G180" s="2219"/>
      <c r="H180" s="2219"/>
      <c r="I180" s="2219"/>
      <c r="J180" s="2219"/>
      <c r="K180" s="2219"/>
      <c r="L180" s="2219"/>
      <c r="M180" s="2219"/>
      <c r="N180" s="2219"/>
      <c r="O180" s="2219"/>
      <c r="P180" s="2219"/>
      <c r="Q180" s="2220"/>
      <c r="R180" s="20"/>
      <c r="S180" s="20"/>
      <c r="T180" s="20"/>
    </row>
    <row r="181" spans="1:21" ht="19.5" customHeight="1" x14ac:dyDescent="0.2">
      <c r="A181" s="1032" t="s">
        <v>112</v>
      </c>
      <c r="B181" s="1309" t="s">
        <v>116</v>
      </c>
      <c r="C181" s="1310"/>
      <c r="D181" s="202">
        <v>1</v>
      </c>
      <c r="E181" s="1311"/>
      <c r="F181" s="1312"/>
      <c r="G181" s="1313">
        <v>3</v>
      </c>
      <c r="H181" s="912">
        <f>G181*30</f>
        <v>90</v>
      </c>
      <c r="I181" s="1314"/>
      <c r="J181" s="1314"/>
      <c r="K181" s="1314"/>
      <c r="L181" s="1314"/>
      <c r="M181" s="1312"/>
      <c r="N181" s="1315"/>
      <c r="O181" s="1314"/>
      <c r="P181" s="1312"/>
      <c r="Q181" s="1316"/>
      <c r="R181" s="21"/>
      <c r="S181" s="21"/>
      <c r="T181" s="21"/>
    </row>
    <row r="182" spans="1:21" ht="21" customHeight="1" x14ac:dyDescent="0.2">
      <c r="A182" s="1042" t="s">
        <v>113</v>
      </c>
      <c r="B182" s="1317" t="s">
        <v>66</v>
      </c>
      <c r="C182" s="166"/>
      <c r="D182" s="85">
        <v>4</v>
      </c>
      <c r="E182" s="85"/>
      <c r="F182" s="168"/>
      <c r="G182" s="387">
        <v>6</v>
      </c>
      <c r="H182" s="919">
        <f>G182*30</f>
        <v>180</v>
      </c>
      <c r="I182" s="885"/>
      <c r="J182" s="885"/>
      <c r="K182" s="885"/>
      <c r="L182" s="835"/>
      <c r="M182" s="881"/>
      <c r="N182" s="882"/>
      <c r="O182" s="835"/>
      <c r="P182" s="881"/>
      <c r="Q182" s="1318"/>
      <c r="R182" s="21"/>
      <c r="S182" s="21"/>
      <c r="T182" s="21"/>
    </row>
    <row r="183" spans="1:21" ht="21" customHeight="1" thickBot="1" x14ac:dyDescent="0.25">
      <c r="A183" s="1136" t="s">
        <v>65</v>
      </c>
      <c r="B183" s="1319" t="s">
        <v>67</v>
      </c>
      <c r="C183" s="1001"/>
      <c r="D183" s="929">
        <v>4</v>
      </c>
      <c r="E183" s="929"/>
      <c r="F183" s="930"/>
      <c r="G183" s="1119">
        <v>21</v>
      </c>
      <c r="H183" s="919">
        <f>G183*30</f>
        <v>630</v>
      </c>
      <c r="I183" s="929"/>
      <c r="J183" s="929"/>
      <c r="K183" s="929"/>
      <c r="L183" s="929"/>
      <c r="M183" s="930"/>
      <c r="N183" s="1001"/>
      <c r="O183" s="929"/>
      <c r="P183" s="930"/>
      <c r="Q183" s="1320"/>
      <c r="R183" s="21"/>
      <c r="S183" s="21"/>
      <c r="T183" s="21"/>
    </row>
    <row r="184" spans="1:21" ht="21" customHeight="1" thickBot="1" x14ac:dyDescent="0.25">
      <c r="A184" s="2255" t="s">
        <v>125</v>
      </c>
      <c r="B184" s="2256"/>
      <c r="C184" s="1013"/>
      <c r="D184" s="1016"/>
      <c r="E184" s="1016"/>
      <c r="F184" s="1017"/>
      <c r="G184" s="1184">
        <f>G181+G182+G183</f>
        <v>30</v>
      </c>
      <c r="H184" s="1321">
        <f>H181+H182+H183</f>
        <v>900</v>
      </c>
      <c r="I184" s="1016"/>
      <c r="J184" s="1016"/>
      <c r="K184" s="1016"/>
      <c r="L184" s="1322"/>
      <c r="M184" s="1322"/>
      <c r="N184" s="1013"/>
      <c r="O184" s="1016"/>
      <c r="P184" s="1017"/>
      <c r="Q184" s="1323"/>
      <c r="R184" s="21"/>
      <c r="S184" s="21"/>
      <c r="T184" s="21"/>
    </row>
    <row r="185" spans="1:21" ht="18.75" customHeight="1" thickBot="1" x14ac:dyDescent="0.25">
      <c r="A185" s="2250" t="s">
        <v>268</v>
      </c>
      <c r="B185" s="2219"/>
      <c r="C185" s="2219"/>
      <c r="D185" s="2219"/>
      <c r="E185" s="2219"/>
      <c r="F185" s="2219"/>
      <c r="G185" s="2219"/>
      <c r="H185" s="2219"/>
      <c r="I185" s="2219"/>
      <c r="J185" s="2219"/>
      <c r="K185" s="2219"/>
      <c r="L185" s="2219"/>
      <c r="M185" s="2219"/>
      <c r="N185" s="2216"/>
      <c r="O185" s="2216"/>
      <c r="P185" s="2216"/>
      <c r="Q185" s="2220"/>
      <c r="R185" s="23"/>
      <c r="S185" s="23"/>
      <c r="T185" s="23"/>
    </row>
    <row r="186" spans="1:21" ht="18.75" customHeight="1" thickBot="1" x14ac:dyDescent="0.25">
      <c r="A186" s="1061" t="s">
        <v>68</v>
      </c>
      <c r="B186" s="1324" t="s">
        <v>22</v>
      </c>
      <c r="C186" s="897">
        <v>4</v>
      </c>
      <c r="D186" s="1325"/>
      <c r="E186" s="1325"/>
      <c r="F186" s="1326"/>
      <c r="G186" s="817">
        <v>3</v>
      </c>
      <c r="H186" s="1327">
        <f>G186*30</f>
        <v>90</v>
      </c>
      <c r="I186" s="1328"/>
      <c r="J186" s="1328"/>
      <c r="K186" s="1328"/>
      <c r="L186" s="947"/>
      <c r="M186" s="948"/>
      <c r="N186" s="1022"/>
      <c r="O186" s="1023"/>
      <c r="P186" s="1024"/>
      <c r="Q186" s="1329"/>
      <c r="R186" s="23"/>
      <c r="S186" s="23"/>
      <c r="T186" s="23"/>
    </row>
    <row r="187" spans="1:21" ht="21" customHeight="1" thickBot="1" x14ac:dyDescent="0.25">
      <c r="A187" s="2255" t="s">
        <v>126</v>
      </c>
      <c r="B187" s="2307"/>
      <c r="C187" s="897"/>
      <c r="D187" s="1016"/>
      <c r="E187" s="1016"/>
      <c r="F187" s="1017"/>
      <c r="G187" s="817">
        <f>G186</f>
        <v>3</v>
      </c>
      <c r="H187" s="1330">
        <f>H186</f>
        <v>90</v>
      </c>
      <c r="I187" s="1331"/>
      <c r="J187" s="1331"/>
      <c r="K187" s="1331"/>
      <c r="L187" s="1332"/>
      <c r="M187" s="1333"/>
      <c r="N187" s="897"/>
      <c r="O187" s="944"/>
      <c r="P187" s="1159"/>
      <c r="Q187" s="1329"/>
      <c r="R187" s="29"/>
      <c r="S187" s="29"/>
      <c r="T187" s="29"/>
    </row>
    <row r="188" spans="1:21" ht="20.25" customHeight="1" thickBot="1" x14ac:dyDescent="0.25">
      <c r="A188" s="2250"/>
      <c r="B188" s="2251"/>
      <c r="C188" s="2251"/>
      <c r="D188" s="2251"/>
      <c r="E188" s="2251"/>
      <c r="F188" s="2251"/>
      <c r="G188" s="2251"/>
      <c r="H188" s="2251"/>
      <c r="I188" s="2251"/>
      <c r="J188" s="2251"/>
      <c r="K188" s="2251"/>
      <c r="L188" s="2251"/>
      <c r="M188" s="2251"/>
      <c r="N188" s="2251"/>
      <c r="O188" s="2251"/>
      <c r="P188" s="2251"/>
      <c r="Q188" s="2252"/>
      <c r="R188" s="29"/>
      <c r="S188" s="29"/>
      <c r="T188" s="29"/>
    </row>
    <row r="189" spans="1:21" ht="23.25" customHeight="1" thickBot="1" x14ac:dyDescent="0.25">
      <c r="A189" s="2250" t="s">
        <v>298</v>
      </c>
      <c r="B189" s="2251"/>
      <c r="C189" s="2251"/>
      <c r="D189" s="2251"/>
      <c r="E189" s="2251"/>
      <c r="F189" s="2251"/>
      <c r="G189" s="2251"/>
      <c r="H189" s="2251"/>
      <c r="I189" s="2251"/>
      <c r="J189" s="2251"/>
      <c r="K189" s="2251"/>
      <c r="L189" s="2251"/>
      <c r="M189" s="2251"/>
      <c r="N189" s="2251"/>
      <c r="O189" s="2251"/>
      <c r="P189" s="2251"/>
      <c r="Q189" s="2252"/>
      <c r="R189" s="1898"/>
      <c r="S189" s="1898"/>
      <c r="T189" s="1862"/>
    </row>
    <row r="190" spans="1:21" ht="21" customHeight="1" thickBot="1" x14ac:dyDescent="0.25">
      <c r="A190" s="2308" t="s">
        <v>287</v>
      </c>
      <c r="B190" s="2309"/>
      <c r="C190" s="2309"/>
      <c r="D190" s="2309"/>
      <c r="E190" s="2309"/>
      <c r="F190" s="2310"/>
      <c r="G190" s="817">
        <f t="shared" ref="G190:P190" si="38">G31+G38+G60+G74+G184+G187</f>
        <v>90</v>
      </c>
      <c r="H190" s="1146">
        <f t="shared" si="38"/>
        <v>2700</v>
      </c>
      <c r="I190" s="1081">
        <f t="shared" si="38"/>
        <v>612</v>
      </c>
      <c r="J190" s="1081">
        <f t="shared" si="38"/>
        <v>311</v>
      </c>
      <c r="K190" s="1081">
        <f t="shared" si="38"/>
        <v>129</v>
      </c>
      <c r="L190" s="1081">
        <f t="shared" si="38"/>
        <v>172</v>
      </c>
      <c r="M190" s="1147">
        <f t="shared" si="38"/>
        <v>1098</v>
      </c>
      <c r="N190" s="1015">
        <f t="shared" si="38"/>
        <v>18.5</v>
      </c>
      <c r="O190" s="1334">
        <f t="shared" si="38"/>
        <v>17.5</v>
      </c>
      <c r="P190" s="1147">
        <f t="shared" si="38"/>
        <v>18</v>
      </c>
      <c r="Q190" s="817"/>
      <c r="R190" s="133"/>
      <c r="S190" s="133"/>
      <c r="T190" s="21"/>
    </row>
    <row r="191" spans="1:21" ht="19.5" thickBot="1" x14ac:dyDescent="0.25">
      <c r="A191" s="2323" t="s">
        <v>288</v>
      </c>
      <c r="B191" s="2324"/>
      <c r="C191" s="2324"/>
      <c r="D191" s="2324"/>
      <c r="E191" s="2324"/>
      <c r="F191" s="2325"/>
      <c r="G191" s="840">
        <f t="shared" ref="G191:P191" si="39">G32+G38+G60+G74+G184+G187</f>
        <v>90</v>
      </c>
      <c r="H191" s="1146">
        <f t="shared" si="39"/>
        <v>2700</v>
      </c>
      <c r="I191" s="1081">
        <f t="shared" si="39"/>
        <v>612</v>
      </c>
      <c r="J191" s="1081">
        <f t="shared" si="39"/>
        <v>365</v>
      </c>
      <c r="K191" s="1081">
        <f t="shared" si="39"/>
        <v>129</v>
      </c>
      <c r="L191" s="1081">
        <f t="shared" si="39"/>
        <v>118</v>
      </c>
      <c r="M191" s="1147">
        <f t="shared" si="39"/>
        <v>1098</v>
      </c>
      <c r="N191" s="1335">
        <f t="shared" si="39"/>
        <v>18.5</v>
      </c>
      <c r="O191" s="1334">
        <f t="shared" si="39"/>
        <v>17.5</v>
      </c>
      <c r="P191" s="1147">
        <f t="shared" si="39"/>
        <v>18</v>
      </c>
      <c r="Q191" s="840"/>
      <c r="R191" s="30"/>
      <c r="S191" s="30"/>
      <c r="T191" s="30"/>
    </row>
    <row r="192" spans="1:21" ht="21" customHeight="1" thickBot="1" x14ac:dyDescent="0.25">
      <c r="A192" s="2316" t="s">
        <v>289</v>
      </c>
      <c r="B192" s="2317"/>
      <c r="C192" s="2317"/>
      <c r="D192" s="2317"/>
      <c r="E192" s="2317"/>
      <c r="F192" s="2317"/>
      <c r="G192" s="2317"/>
      <c r="H192" s="2317"/>
      <c r="I192" s="2317"/>
      <c r="J192" s="2317"/>
      <c r="K192" s="2317"/>
      <c r="L192" s="2317"/>
      <c r="M192" s="2317"/>
      <c r="N192" s="1146">
        <v>4</v>
      </c>
      <c r="O192" s="1081">
        <v>1</v>
      </c>
      <c r="P192" s="1147">
        <v>4</v>
      </c>
      <c r="Q192" s="1336"/>
      <c r="R192" s="21"/>
      <c r="S192" s="21"/>
      <c r="T192" s="21"/>
    </row>
    <row r="193" spans="1:20" ht="16.5" thickBot="1" x14ac:dyDescent="0.25">
      <c r="A193" s="2316" t="s">
        <v>290</v>
      </c>
      <c r="B193" s="2317"/>
      <c r="C193" s="2317"/>
      <c r="D193" s="2317"/>
      <c r="E193" s="2317"/>
      <c r="F193" s="2317"/>
      <c r="G193" s="2317"/>
      <c r="H193" s="2317"/>
      <c r="I193" s="2317"/>
      <c r="J193" s="2317"/>
      <c r="K193" s="2317"/>
      <c r="L193" s="2317"/>
      <c r="M193" s="2317"/>
      <c r="N193" s="1146">
        <v>4</v>
      </c>
      <c r="O193" s="1081">
        <v>1</v>
      </c>
      <c r="P193" s="1147">
        <v>3</v>
      </c>
      <c r="Q193" s="1336"/>
      <c r="R193" s="17"/>
      <c r="S193" s="17"/>
      <c r="T193" s="17"/>
    </row>
    <row r="194" spans="1:20" ht="16.5" thickBot="1" x14ac:dyDescent="0.25">
      <c r="A194" s="2316" t="s">
        <v>292</v>
      </c>
      <c r="B194" s="2317"/>
      <c r="C194" s="2317"/>
      <c r="D194" s="2317"/>
      <c r="E194" s="2317"/>
      <c r="F194" s="2317"/>
      <c r="G194" s="2317"/>
      <c r="H194" s="2317"/>
      <c r="I194" s="2317"/>
      <c r="J194" s="2317"/>
      <c r="K194" s="2317"/>
      <c r="L194" s="2317"/>
      <c r="M194" s="2317"/>
      <c r="N194" s="1146">
        <v>4</v>
      </c>
      <c r="O194" s="1081">
        <v>1</v>
      </c>
      <c r="P194" s="1147" t="s">
        <v>293</v>
      </c>
      <c r="Q194" s="1323">
        <v>1</v>
      </c>
      <c r="R194" s="17"/>
      <c r="S194" s="17"/>
      <c r="T194" s="17"/>
    </row>
    <row r="195" spans="1:20" ht="21" customHeight="1" thickBot="1" x14ac:dyDescent="0.25">
      <c r="A195" s="2316" t="s">
        <v>291</v>
      </c>
      <c r="B195" s="2317"/>
      <c r="C195" s="2317"/>
      <c r="D195" s="2317"/>
      <c r="E195" s="2317"/>
      <c r="F195" s="2317"/>
      <c r="G195" s="2317"/>
      <c r="H195" s="2317"/>
      <c r="I195" s="2317"/>
      <c r="J195" s="2317"/>
      <c r="K195" s="2317"/>
      <c r="L195" s="2317"/>
      <c r="M195" s="2317"/>
      <c r="N195" s="1146">
        <v>4</v>
      </c>
      <c r="O195" s="1081">
        <v>2</v>
      </c>
      <c r="P195" s="1147" t="s">
        <v>294</v>
      </c>
      <c r="Q195" s="1323">
        <v>1</v>
      </c>
      <c r="R195" s="17"/>
      <c r="S195" s="17"/>
      <c r="T195" s="17"/>
    </row>
    <row r="196" spans="1:20" ht="18.75" customHeight="1" thickBot="1" x14ac:dyDescent="0.25">
      <c r="A196" s="2316" t="s">
        <v>73</v>
      </c>
      <c r="B196" s="2317"/>
      <c r="C196" s="2317"/>
      <c r="D196" s="2317"/>
      <c r="E196" s="2317"/>
      <c r="F196" s="2317"/>
      <c r="G196" s="2317"/>
      <c r="H196" s="2317"/>
      <c r="I196" s="2317"/>
      <c r="J196" s="2317"/>
      <c r="K196" s="2317"/>
      <c r="L196" s="2317"/>
      <c r="M196" s="2317"/>
      <c r="N196" s="1146">
        <v>1</v>
      </c>
      <c r="O196" s="1081"/>
      <c r="P196" s="1147"/>
      <c r="Q196" s="1337"/>
      <c r="R196" s="17"/>
      <c r="S196" s="17"/>
      <c r="T196" s="17"/>
    </row>
    <row r="197" spans="1:20" ht="18.75" customHeight="1" thickBot="1" x14ac:dyDescent="0.25">
      <c r="A197" s="2316" t="s">
        <v>74</v>
      </c>
      <c r="B197" s="2317"/>
      <c r="C197" s="2317"/>
      <c r="D197" s="2317"/>
      <c r="E197" s="2317"/>
      <c r="F197" s="2317"/>
      <c r="G197" s="2317"/>
      <c r="H197" s="2317"/>
      <c r="I197" s="2317"/>
      <c r="J197" s="2317"/>
      <c r="K197" s="2317"/>
      <c r="L197" s="2317"/>
      <c r="M197" s="2317"/>
      <c r="N197" s="1146"/>
      <c r="O197" s="1081">
        <v>1</v>
      </c>
      <c r="P197" s="1147"/>
      <c r="Q197" s="1337"/>
      <c r="R197" s="17"/>
      <c r="S197" s="17"/>
      <c r="T197" s="17"/>
    </row>
    <row r="198" spans="1:20" ht="21" customHeight="1" thickBot="1" x14ac:dyDescent="0.3">
      <c r="A198" s="1338"/>
      <c r="B198" s="2318"/>
      <c r="C198" s="2319"/>
      <c r="D198" s="2319"/>
      <c r="E198" s="2319"/>
      <c r="F198" s="2319"/>
      <c r="G198" s="1338"/>
      <c r="H198" s="1338"/>
      <c r="I198" s="1338"/>
      <c r="J198" s="1338"/>
      <c r="K198" s="1338"/>
      <c r="L198" s="1338"/>
      <c r="M198" s="1339"/>
      <c r="N198" s="2320">
        <f>G14+G15+G16+G26+G28+G29+G36+G37+G51+G52+G54+G55+G56+G58+G59+G63+G64+G65+G66+G67+G181</f>
        <v>60</v>
      </c>
      <c r="O198" s="2321"/>
      <c r="P198" s="2322"/>
      <c r="Q198" s="1340">
        <f>G182+G183+G186</f>
        <v>30</v>
      </c>
      <c r="R198" s="17"/>
      <c r="S198" s="17"/>
      <c r="T198" s="17"/>
    </row>
    <row r="199" spans="1:20" ht="20.25" hidden="1" customHeight="1" thickBot="1" x14ac:dyDescent="0.3">
      <c r="A199" s="1341"/>
      <c r="B199" s="1342"/>
      <c r="C199" s="1343"/>
      <c r="D199" s="1343"/>
      <c r="E199" s="1343"/>
      <c r="F199" s="1343"/>
      <c r="G199" s="1344"/>
      <c r="H199" s="1344"/>
      <c r="I199" s="1344"/>
      <c r="J199" s="1344"/>
      <c r="K199" s="1344"/>
      <c r="L199" s="1344"/>
      <c r="M199" s="1344"/>
      <c r="N199" s="1345"/>
      <c r="O199" s="1346"/>
      <c r="P199" s="1346"/>
      <c r="Q199" s="1347"/>
      <c r="R199" s="17"/>
      <c r="S199" s="17"/>
      <c r="T199" s="17"/>
    </row>
    <row r="200" spans="1:20" ht="20.25" hidden="1" customHeight="1" thickBot="1" x14ac:dyDescent="0.25">
      <c r="A200" s="2271" t="s">
        <v>266</v>
      </c>
      <c r="B200" s="2272"/>
      <c r="C200" s="2272"/>
      <c r="D200" s="2272"/>
      <c r="E200" s="2272"/>
      <c r="F200" s="2272"/>
      <c r="G200" s="2272"/>
      <c r="H200" s="2272"/>
      <c r="I200" s="2272"/>
      <c r="J200" s="2272"/>
      <c r="K200" s="2272"/>
      <c r="L200" s="2272"/>
      <c r="M200" s="2272"/>
      <c r="N200" s="2272"/>
      <c r="O200" s="2272"/>
      <c r="P200" s="2272"/>
      <c r="Q200" s="2273"/>
      <c r="R200" s="17"/>
      <c r="S200" s="17"/>
      <c r="T200" s="17"/>
    </row>
    <row r="201" spans="1:20" ht="19.5" hidden="1" customHeight="1" thickBot="1" x14ac:dyDescent="0.25">
      <c r="A201" s="2308" t="s">
        <v>287</v>
      </c>
      <c r="B201" s="2309"/>
      <c r="C201" s="2309"/>
      <c r="D201" s="2309"/>
      <c r="E201" s="2309"/>
      <c r="F201" s="2310"/>
      <c r="G201" s="817">
        <f t="shared" ref="G201:P201" si="40">G31+G38+G60+G88+G184+G187</f>
        <v>90</v>
      </c>
      <c r="H201" s="818">
        <f t="shared" si="40"/>
        <v>2700</v>
      </c>
      <c r="I201" s="818">
        <f t="shared" si="40"/>
        <v>612</v>
      </c>
      <c r="J201" s="818">
        <f t="shared" si="40"/>
        <v>311</v>
      </c>
      <c r="K201" s="818">
        <f t="shared" si="40"/>
        <v>144</v>
      </c>
      <c r="L201" s="818">
        <f t="shared" si="40"/>
        <v>157</v>
      </c>
      <c r="M201" s="818">
        <f t="shared" si="40"/>
        <v>1098</v>
      </c>
      <c r="N201" s="1015">
        <f t="shared" si="40"/>
        <v>18.5</v>
      </c>
      <c r="O201" s="1334">
        <f t="shared" si="40"/>
        <v>17.5</v>
      </c>
      <c r="P201" s="1147">
        <f t="shared" si="40"/>
        <v>18</v>
      </c>
      <c r="Q201" s="817"/>
      <c r="R201" s="17"/>
      <c r="S201" s="17"/>
      <c r="T201" s="17"/>
    </row>
    <row r="202" spans="1:20" ht="20.25" hidden="1" customHeight="1" thickBot="1" x14ac:dyDescent="0.25">
      <c r="A202" s="2323" t="s">
        <v>288</v>
      </c>
      <c r="B202" s="2324"/>
      <c r="C202" s="2324"/>
      <c r="D202" s="2324"/>
      <c r="E202" s="2324"/>
      <c r="F202" s="2325"/>
      <c r="G202" s="840">
        <f t="shared" ref="G202:P202" si="41">G32+G38+G60+G88+G184+G187</f>
        <v>90</v>
      </c>
      <c r="H202" s="841">
        <f t="shared" si="41"/>
        <v>2700</v>
      </c>
      <c r="I202" s="841">
        <f t="shared" si="41"/>
        <v>612</v>
      </c>
      <c r="J202" s="841">
        <f t="shared" si="41"/>
        <v>365</v>
      </c>
      <c r="K202" s="841">
        <f t="shared" si="41"/>
        <v>144</v>
      </c>
      <c r="L202" s="841">
        <f t="shared" si="41"/>
        <v>103</v>
      </c>
      <c r="M202" s="841">
        <f t="shared" si="41"/>
        <v>1098</v>
      </c>
      <c r="N202" s="1335">
        <f t="shared" si="41"/>
        <v>18.5</v>
      </c>
      <c r="O202" s="1334">
        <f t="shared" si="41"/>
        <v>17.5</v>
      </c>
      <c r="P202" s="1147">
        <f t="shared" si="41"/>
        <v>18</v>
      </c>
      <c r="Q202" s="840"/>
      <c r="R202" s="17"/>
      <c r="S202" s="17"/>
      <c r="T202" s="17"/>
    </row>
    <row r="203" spans="1:20" ht="20.25" hidden="1" customHeight="1" thickBot="1" x14ac:dyDescent="0.25">
      <c r="A203" s="2316" t="s">
        <v>289</v>
      </c>
      <c r="B203" s="2317"/>
      <c r="C203" s="2317"/>
      <c r="D203" s="2317"/>
      <c r="E203" s="2317"/>
      <c r="F203" s="2317"/>
      <c r="G203" s="2317"/>
      <c r="H203" s="2317"/>
      <c r="I203" s="2317"/>
      <c r="J203" s="2317"/>
      <c r="K203" s="2317"/>
      <c r="L203" s="2317"/>
      <c r="M203" s="2317"/>
      <c r="N203" s="1146">
        <v>4</v>
      </c>
      <c r="O203" s="1081">
        <v>1</v>
      </c>
      <c r="P203" s="1147">
        <v>4</v>
      </c>
      <c r="Q203" s="1336"/>
      <c r="R203" s="17"/>
      <c r="S203" s="17"/>
      <c r="T203" s="17"/>
    </row>
    <row r="204" spans="1:20" ht="16.5" hidden="1" thickBot="1" x14ac:dyDescent="0.25">
      <c r="A204" s="2316" t="s">
        <v>290</v>
      </c>
      <c r="B204" s="2317"/>
      <c r="C204" s="2317"/>
      <c r="D204" s="2317"/>
      <c r="E204" s="2317"/>
      <c r="F204" s="2317"/>
      <c r="G204" s="2317"/>
      <c r="H204" s="2317"/>
      <c r="I204" s="2317"/>
      <c r="J204" s="2317"/>
      <c r="K204" s="2317"/>
      <c r="L204" s="2317"/>
      <c r="M204" s="2317"/>
      <c r="N204" s="1146">
        <v>4</v>
      </c>
      <c r="O204" s="1081">
        <v>1</v>
      </c>
      <c r="P204" s="1147">
        <v>3</v>
      </c>
      <c r="Q204" s="1336"/>
      <c r="R204" s="17"/>
      <c r="S204" s="17"/>
      <c r="T204" s="17"/>
    </row>
    <row r="205" spans="1:20" ht="16.5" hidden="1" thickBot="1" x14ac:dyDescent="0.25">
      <c r="A205" s="2316" t="s">
        <v>292</v>
      </c>
      <c r="B205" s="2317"/>
      <c r="C205" s="2317"/>
      <c r="D205" s="2317"/>
      <c r="E205" s="2317"/>
      <c r="F205" s="2317"/>
      <c r="G205" s="2317"/>
      <c r="H205" s="2317"/>
      <c r="I205" s="2317"/>
      <c r="J205" s="2317"/>
      <c r="K205" s="2317"/>
      <c r="L205" s="2317"/>
      <c r="M205" s="2317"/>
      <c r="N205" s="1146">
        <v>4</v>
      </c>
      <c r="O205" s="1081">
        <v>1</v>
      </c>
      <c r="P205" s="1147" t="s">
        <v>293</v>
      </c>
      <c r="Q205" s="1323">
        <v>1</v>
      </c>
      <c r="R205" s="17"/>
      <c r="S205" s="17"/>
      <c r="T205" s="17"/>
    </row>
    <row r="206" spans="1:20" ht="16.5" hidden="1" thickBot="1" x14ac:dyDescent="0.25">
      <c r="A206" s="2316" t="s">
        <v>291</v>
      </c>
      <c r="B206" s="2317"/>
      <c r="C206" s="2317"/>
      <c r="D206" s="2317"/>
      <c r="E206" s="2317"/>
      <c r="F206" s="2317"/>
      <c r="G206" s="2317"/>
      <c r="H206" s="2317"/>
      <c r="I206" s="2317"/>
      <c r="J206" s="2317"/>
      <c r="K206" s="2317"/>
      <c r="L206" s="2317"/>
      <c r="M206" s="2317"/>
      <c r="N206" s="1146">
        <v>4</v>
      </c>
      <c r="O206" s="1081">
        <v>2</v>
      </c>
      <c r="P206" s="1147" t="s">
        <v>294</v>
      </c>
      <c r="Q206" s="1323">
        <v>1</v>
      </c>
      <c r="R206" s="17"/>
      <c r="S206" s="17"/>
      <c r="T206" s="17"/>
    </row>
    <row r="207" spans="1:20" ht="16.5" hidden="1" thickBot="1" x14ac:dyDescent="0.25">
      <c r="A207" s="2316" t="s">
        <v>73</v>
      </c>
      <c r="B207" s="2317"/>
      <c r="C207" s="2317"/>
      <c r="D207" s="2317"/>
      <c r="E207" s="2317"/>
      <c r="F207" s="2317"/>
      <c r="G207" s="2317"/>
      <c r="H207" s="2317"/>
      <c r="I207" s="2317"/>
      <c r="J207" s="2317"/>
      <c r="K207" s="2317"/>
      <c r="L207" s="2317"/>
      <c r="M207" s="2317"/>
      <c r="N207" s="1146">
        <v>1</v>
      </c>
      <c r="O207" s="1081"/>
      <c r="P207" s="1147"/>
      <c r="Q207" s="1337"/>
      <c r="R207" s="17"/>
      <c r="S207" s="17"/>
      <c r="T207" s="17"/>
    </row>
    <row r="208" spans="1:20" ht="16.5" hidden="1" thickBot="1" x14ac:dyDescent="0.25">
      <c r="A208" s="2316" t="s">
        <v>74</v>
      </c>
      <c r="B208" s="2317"/>
      <c r="C208" s="2317"/>
      <c r="D208" s="2317"/>
      <c r="E208" s="2317"/>
      <c r="F208" s="2317"/>
      <c r="G208" s="2317"/>
      <c r="H208" s="2317"/>
      <c r="I208" s="2317"/>
      <c r="J208" s="2317"/>
      <c r="K208" s="2317"/>
      <c r="L208" s="2317"/>
      <c r="M208" s="2317"/>
      <c r="N208" s="1146"/>
      <c r="O208" s="1081">
        <v>1</v>
      </c>
      <c r="P208" s="1147"/>
      <c r="Q208" s="1337"/>
      <c r="R208" s="17"/>
      <c r="S208" s="17"/>
      <c r="T208" s="17"/>
    </row>
    <row r="209" spans="1:20" ht="16.5" hidden="1" customHeight="1" thickBot="1" x14ac:dyDescent="0.3">
      <c r="A209" s="1338"/>
      <c r="B209" s="2318"/>
      <c r="C209" s="2319"/>
      <c r="D209" s="2319"/>
      <c r="E209" s="2319"/>
      <c r="F209" s="2319"/>
      <c r="G209" s="1338"/>
      <c r="H209" s="1338"/>
      <c r="I209" s="1338"/>
      <c r="J209" s="1338"/>
      <c r="K209" s="1338"/>
      <c r="L209" s="1338"/>
      <c r="M209" s="1338"/>
      <c r="N209" s="2320">
        <f>G14+G15+G16+G26+G28+G29+G36+G37+G51+G52+G54+G55+G56+G58+G59+G76+G78+G79+G80+G81+G181</f>
        <v>60</v>
      </c>
      <c r="O209" s="2321"/>
      <c r="P209" s="2322"/>
      <c r="Q209" s="1340">
        <f>G182+G183+G186</f>
        <v>30</v>
      </c>
      <c r="R209" s="17"/>
      <c r="S209" s="17"/>
      <c r="T209" s="17"/>
    </row>
    <row r="210" spans="1:20" ht="27" customHeight="1" thickBot="1" x14ac:dyDescent="0.3">
      <c r="A210" s="1348"/>
      <c r="B210" s="1349"/>
      <c r="C210" s="1350"/>
      <c r="D210" s="1350"/>
      <c r="E210" s="1350"/>
      <c r="F210" s="1350"/>
      <c r="G210" s="1351"/>
      <c r="H210" s="1351"/>
      <c r="I210" s="1351"/>
      <c r="J210" s="1351"/>
      <c r="K210" s="1351"/>
      <c r="L210" s="1351"/>
      <c r="M210" s="1351"/>
      <c r="N210" s="1352"/>
      <c r="O210" s="1353"/>
      <c r="P210" s="1353"/>
      <c r="Q210" s="1354"/>
      <c r="R210" s="17"/>
      <c r="S210" s="17"/>
      <c r="T210" s="17"/>
    </row>
    <row r="211" spans="1:20" ht="16.5" customHeight="1" thickBot="1" x14ac:dyDescent="0.25">
      <c r="A211" s="2255" t="s">
        <v>128</v>
      </c>
      <c r="B211" s="2307"/>
      <c r="C211" s="1013"/>
      <c r="D211" s="1016"/>
      <c r="E211" s="1016"/>
      <c r="F211" s="1322"/>
      <c r="G211" s="817">
        <v>90</v>
      </c>
      <c r="H211" s="818">
        <f>G211*30</f>
        <v>2700</v>
      </c>
      <c r="I211" s="818"/>
      <c r="J211" s="818"/>
      <c r="K211" s="818"/>
      <c r="L211" s="818"/>
      <c r="M211" s="818"/>
      <c r="N211" s="839"/>
      <c r="O211" s="839"/>
      <c r="P211" s="839"/>
      <c r="Q211" s="818"/>
      <c r="R211" s="17"/>
      <c r="S211" s="17"/>
      <c r="T211" s="17"/>
    </row>
    <row r="212" spans="1:20" s="816" customFormat="1" ht="15.75" customHeight="1" thickBot="1" x14ac:dyDescent="0.25">
      <c r="A212" s="2326" t="s">
        <v>69</v>
      </c>
      <c r="B212" s="2327"/>
      <c r="C212" s="2327"/>
      <c r="D212" s="2327"/>
      <c r="E212" s="2327"/>
      <c r="F212" s="2328"/>
      <c r="G212" s="817">
        <f>G31+G42+G108+G120+G184+G187</f>
        <v>90</v>
      </c>
      <c r="H212" s="817">
        <f t="shared" ref="H212:P212" si="42">H31+H42+H108+H120+H184+H187</f>
        <v>2700</v>
      </c>
      <c r="I212" s="817">
        <f t="shared" si="42"/>
        <v>626</v>
      </c>
      <c r="J212" s="817">
        <f t="shared" si="42"/>
        <v>311</v>
      </c>
      <c r="K212" s="817">
        <f t="shared" si="42"/>
        <v>46</v>
      </c>
      <c r="L212" s="817">
        <f t="shared" si="42"/>
        <v>269</v>
      </c>
      <c r="M212" s="817">
        <f t="shared" si="42"/>
        <v>1084</v>
      </c>
      <c r="N212" s="840">
        <f t="shared" si="42"/>
        <v>22</v>
      </c>
      <c r="O212" s="840">
        <f t="shared" si="42"/>
        <v>14.5</v>
      </c>
      <c r="P212" s="840">
        <f t="shared" si="42"/>
        <v>17</v>
      </c>
      <c r="Q212" s="818"/>
      <c r="R212" s="815"/>
      <c r="S212" s="815"/>
      <c r="T212" s="815"/>
    </row>
    <row r="213" spans="1:20" s="816" customFormat="1" ht="15.75" customHeight="1" thickBot="1" x14ac:dyDescent="0.25">
      <c r="A213" s="2329" t="s">
        <v>70</v>
      </c>
      <c r="B213" s="2330"/>
      <c r="C213" s="2330"/>
      <c r="D213" s="2330"/>
      <c r="E213" s="2330"/>
      <c r="F213" s="2331"/>
      <c r="G213" s="813">
        <f>G32+G42+G108+G120+G184+G187</f>
        <v>90</v>
      </c>
      <c r="H213" s="813">
        <f t="shared" ref="H213:M213" si="43">H32+H42+H108+H120+H184+H187</f>
        <v>2700</v>
      </c>
      <c r="I213" s="813">
        <f t="shared" si="43"/>
        <v>626</v>
      </c>
      <c r="J213" s="813">
        <f t="shared" si="43"/>
        <v>365</v>
      </c>
      <c r="K213" s="813">
        <f t="shared" si="43"/>
        <v>46</v>
      </c>
      <c r="L213" s="813">
        <f t="shared" si="43"/>
        <v>215</v>
      </c>
      <c r="M213" s="1370">
        <f t="shared" si="43"/>
        <v>1084</v>
      </c>
      <c r="N213" s="838">
        <f>SUM(N212)</f>
        <v>22</v>
      </c>
      <c r="O213" s="838">
        <f>SUM(O212)</f>
        <v>14.5</v>
      </c>
      <c r="P213" s="838">
        <f>SUM(P212)</f>
        <v>17</v>
      </c>
      <c r="Q213" s="1371"/>
      <c r="R213" s="814"/>
      <c r="S213" s="815"/>
      <c r="T213" s="815"/>
    </row>
    <row r="214" spans="1:20" ht="15.75" x14ac:dyDescent="0.2">
      <c r="A214" s="2332" t="s">
        <v>71</v>
      </c>
      <c r="B214" s="2333"/>
      <c r="C214" s="2333"/>
      <c r="D214" s="2333"/>
      <c r="E214" s="2333"/>
      <c r="F214" s="2333"/>
      <c r="G214" s="2334"/>
      <c r="H214" s="2334"/>
      <c r="I214" s="2334"/>
      <c r="J214" s="2334"/>
      <c r="K214" s="2334"/>
      <c r="L214" s="2334"/>
      <c r="M214" s="2334"/>
      <c r="N214" s="74">
        <v>4</v>
      </c>
      <c r="O214" s="74">
        <v>3</v>
      </c>
      <c r="P214" s="74" t="s">
        <v>349</v>
      </c>
      <c r="Q214" s="1355"/>
      <c r="R214" s="17"/>
      <c r="S214" s="17"/>
      <c r="T214" s="17"/>
    </row>
    <row r="215" spans="1:20" ht="31.5" x14ac:dyDescent="0.2">
      <c r="A215" s="2332" t="s">
        <v>72</v>
      </c>
      <c r="B215" s="2333"/>
      <c r="C215" s="2333"/>
      <c r="D215" s="2333"/>
      <c r="E215" s="2333"/>
      <c r="F215" s="2333"/>
      <c r="G215" s="2333"/>
      <c r="H215" s="2333"/>
      <c r="I215" s="2333"/>
      <c r="J215" s="2333"/>
      <c r="K215" s="2333"/>
      <c r="L215" s="2333"/>
      <c r="M215" s="2333"/>
      <c r="N215" s="74">
        <v>7</v>
      </c>
      <c r="O215" s="74" t="s">
        <v>348</v>
      </c>
      <c r="P215" s="209" t="s">
        <v>350</v>
      </c>
      <c r="Q215" s="1209">
        <v>1</v>
      </c>
      <c r="R215" s="17"/>
      <c r="S215" s="17"/>
      <c r="T215" s="17"/>
    </row>
    <row r="216" spans="1:20" ht="15.75" x14ac:dyDescent="0.2">
      <c r="A216" s="2332" t="s">
        <v>73</v>
      </c>
      <c r="B216" s="2333"/>
      <c r="C216" s="2333"/>
      <c r="D216" s="2333"/>
      <c r="E216" s="2333"/>
      <c r="F216" s="2333"/>
      <c r="G216" s="2333"/>
      <c r="H216" s="2333"/>
      <c r="I216" s="2333"/>
      <c r="J216" s="2333"/>
      <c r="K216" s="2333"/>
      <c r="L216" s="2333"/>
      <c r="M216" s="2333"/>
      <c r="N216" s="74">
        <v>1</v>
      </c>
      <c r="O216" s="74"/>
      <c r="P216" s="209"/>
      <c r="Q216" s="922"/>
      <c r="R216" s="17"/>
      <c r="S216" s="17"/>
      <c r="T216" s="17"/>
    </row>
    <row r="217" spans="1:20" ht="16.5" thickBot="1" x14ac:dyDescent="0.25">
      <c r="A217" s="2342" t="s">
        <v>74</v>
      </c>
      <c r="B217" s="2343"/>
      <c r="C217" s="2343"/>
      <c r="D217" s="2343"/>
      <c r="E217" s="2343"/>
      <c r="F217" s="2343"/>
      <c r="G217" s="2343"/>
      <c r="H217" s="2343"/>
      <c r="I217" s="2343"/>
      <c r="J217" s="2343"/>
      <c r="K217" s="2343"/>
      <c r="L217" s="2343"/>
      <c r="M217" s="2343"/>
      <c r="N217" s="79"/>
      <c r="O217" s="79">
        <v>1</v>
      </c>
      <c r="P217" s="1140">
        <v>1</v>
      </c>
      <c r="Q217" s="1356"/>
      <c r="R217" s="17"/>
      <c r="S217" s="17"/>
      <c r="T217" s="17"/>
    </row>
    <row r="218" spans="1:20" ht="16.5" customHeight="1" thickBot="1" x14ac:dyDescent="0.3">
      <c r="A218" s="1348"/>
      <c r="B218" s="2353"/>
      <c r="C218" s="2354"/>
      <c r="D218" s="2354"/>
      <c r="E218" s="2354"/>
      <c r="F218" s="2354"/>
      <c r="G218" s="1351"/>
      <c r="H218" s="1351"/>
      <c r="I218" s="1351"/>
      <c r="J218" s="1351"/>
      <c r="K218" s="1351"/>
      <c r="L218" s="1351"/>
      <c r="M218" s="1351"/>
      <c r="N218" s="2320">
        <f>G129+G181+G42+G31</f>
        <v>60</v>
      </c>
      <c r="O218" s="2321"/>
      <c r="P218" s="2322"/>
      <c r="Q218" s="1357">
        <v>30</v>
      </c>
      <c r="R218" s="17"/>
      <c r="S218" s="17"/>
      <c r="T218" s="17"/>
    </row>
    <row r="219" spans="1:20" ht="27" customHeight="1" thickBot="1" x14ac:dyDescent="0.25">
      <c r="A219" s="2255" t="s">
        <v>216</v>
      </c>
      <c r="B219" s="2307"/>
      <c r="C219" s="1013"/>
      <c r="D219" s="1016"/>
      <c r="E219" s="1016"/>
      <c r="F219" s="1322"/>
      <c r="G219" s="817">
        <v>90</v>
      </c>
      <c r="H219" s="818">
        <f>G219*30</f>
        <v>2700</v>
      </c>
      <c r="I219" s="818"/>
      <c r="J219" s="818"/>
      <c r="K219" s="818"/>
      <c r="L219" s="818"/>
      <c r="M219" s="818"/>
      <c r="N219" s="818"/>
      <c r="O219" s="818"/>
      <c r="P219" s="818"/>
      <c r="Q219" s="818"/>
      <c r="R219" s="17"/>
      <c r="S219" s="17"/>
      <c r="T219" s="17"/>
    </row>
    <row r="220" spans="1:20" ht="16.5" customHeight="1" thickBot="1" x14ac:dyDescent="0.25">
      <c r="A220" s="2326" t="s">
        <v>69</v>
      </c>
      <c r="B220" s="2327"/>
      <c r="C220" s="2327"/>
      <c r="D220" s="2327"/>
      <c r="E220" s="2327"/>
      <c r="F220" s="2328"/>
      <c r="G220" s="840">
        <f>G17+G30+G144+G154+G184+G187+G45</f>
        <v>90</v>
      </c>
      <c r="H220" s="840">
        <f t="shared" ref="H220:M220" si="44">H17+H30+H144+H154+H184+H187+H45</f>
        <v>2700</v>
      </c>
      <c r="I220" s="840">
        <f t="shared" si="44"/>
        <v>584</v>
      </c>
      <c r="J220" s="840">
        <f t="shared" si="44"/>
        <v>303</v>
      </c>
      <c r="K220" s="840">
        <f t="shared" si="44"/>
        <v>70</v>
      </c>
      <c r="L220" s="840">
        <f t="shared" si="44"/>
        <v>211</v>
      </c>
      <c r="M220" s="840">
        <f t="shared" si="44"/>
        <v>1146</v>
      </c>
      <c r="N220" s="840">
        <f>SUM(N17,N30,N137:N143,N146:N153)</f>
        <v>16</v>
      </c>
      <c r="O220" s="840">
        <f>SUM(O17,O30,O137:O143,O146:O153)</f>
        <v>17.5</v>
      </c>
      <c r="P220" s="840">
        <f>SUM(P17,P30,P137:P143,P146:P153)</f>
        <v>14</v>
      </c>
      <c r="Q220" s="841"/>
      <c r="R220" s="17"/>
      <c r="S220" s="17"/>
      <c r="T220" s="17"/>
    </row>
    <row r="221" spans="1:20" ht="15.75" customHeight="1" thickBot="1" x14ac:dyDescent="0.25">
      <c r="A221" s="2350" t="s">
        <v>70</v>
      </c>
      <c r="B221" s="2351"/>
      <c r="C221" s="2351"/>
      <c r="D221" s="2351"/>
      <c r="E221" s="2351"/>
      <c r="F221" s="2352"/>
      <c r="G221" s="842">
        <f>G32+G45+G144+G154+G184+G187</f>
        <v>90</v>
      </c>
      <c r="H221" s="842">
        <f t="shared" ref="H221:M221" si="45">H32+H45+H144+H154+H184+H187</f>
        <v>2700</v>
      </c>
      <c r="I221" s="842">
        <f t="shared" si="45"/>
        <v>584</v>
      </c>
      <c r="J221" s="842">
        <f t="shared" si="45"/>
        <v>357</v>
      </c>
      <c r="K221" s="842">
        <f t="shared" si="45"/>
        <v>70</v>
      </c>
      <c r="L221" s="842">
        <f t="shared" si="45"/>
        <v>157</v>
      </c>
      <c r="M221" s="1372">
        <f t="shared" si="45"/>
        <v>1146</v>
      </c>
      <c r="N221" s="838">
        <f>SUM(N17,N30,N137:N143,N156:N165)</f>
        <v>16</v>
      </c>
      <c r="O221" s="838">
        <f>SUM(O17,O30,O137:O143,O156:O164)</f>
        <v>17.5</v>
      </c>
      <c r="P221" s="838">
        <f>SUM(P17,P30,P137:P143,P156:P165)</f>
        <v>14</v>
      </c>
      <c r="Q221" s="1374"/>
      <c r="R221" s="17"/>
      <c r="S221" s="17"/>
      <c r="T221" s="17"/>
    </row>
    <row r="222" spans="1:20" ht="15" hidden="1" customHeight="1" thickBot="1" x14ac:dyDescent="0.25">
      <c r="A222" s="2350" t="s">
        <v>217</v>
      </c>
      <c r="B222" s="2351"/>
      <c r="C222" s="2351"/>
      <c r="D222" s="2351"/>
      <c r="E222" s="2351"/>
      <c r="F222" s="2352"/>
      <c r="G222" s="842">
        <f t="shared" ref="G222:M222" si="46">G17+G30+G144+G179+G184+G187</f>
        <v>88</v>
      </c>
      <c r="H222" s="1358">
        <f t="shared" si="46"/>
        <v>2640</v>
      </c>
      <c r="I222" s="1358">
        <f t="shared" si="46"/>
        <v>564</v>
      </c>
      <c r="J222" s="1358">
        <f t="shared" si="46"/>
        <v>324</v>
      </c>
      <c r="K222" s="1358">
        <f t="shared" si="46"/>
        <v>55</v>
      </c>
      <c r="L222" s="1358">
        <f t="shared" si="46"/>
        <v>185</v>
      </c>
      <c r="M222" s="1373">
        <f t="shared" si="46"/>
        <v>1086</v>
      </c>
      <c r="N222" s="74">
        <f>SUM(N17,N30,N137:N143,N167:N178)</f>
        <v>16</v>
      </c>
      <c r="O222" s="74">
        <f>SUM(O17,O30,O137:O143,O167:O178)</f>
        <v>17.5</v>
      </c>
      <c r="P222" s="74">
        <f>SUM(P17,P30,P137:P143,P167:P178)</f>
        <v>14</v>
      </c>
      <c r="Q222" s="1374"/>
      <c r="R222" s="17"/>
      <c r="S222" s="17"/>
      <c r="T222" s="17"/>
    </row>
    <row r="223" spans="1:20" ht="15.75" x14ac:dyDescent="0.2">
      <c r="A223" s="2332" t="s">
        <v>71</v>
      </c>
      <c r="B223" s="2333"/>
      <c r="C223" s="2333"/>
      <c r="D223" s="2333"/>
      <c r="E223" s="2333"/>
      <c r="F223" s="2333"/>
      <c r="G223" s="2334"/>
      <c r="H223" s="2334"/>
      <c r="I223" s="2334"/>
      <c r="J223" s="2334"/>
      <c r="K223" s="2334"/>
      <c r="L223" s="2334"/>
      <c r="M223" s="2334"/>
      <c r="N223" s="74">
        <v>3</v>
      </c>
      <c r="O223" s="74"/>
      <c r="P223" s="74">
        <v>3</v>
      </c>
      <c r="Q223" s="1355">
        <v>1</v>
      </c>
    </row>
    <row r="224" spans="1:20" ht="16.5" customHeight="1" x14ac:dyDescent="0.2">
      <c r="A224" s="2332" t="s">
        <v>72</v>
      </c>
      <c r="B224" s="2333"/>
      <c r="C224" s="2333"/>
      <c r="D224" s="2333"/>
      <c r="E224" s="2333"/>
      <c r="F224" s="2333"/>
      <c r="G224" s="2333"/>
      <c r="H224" s="2333"/>
      <c r="I224" s="2333"/>
      <c r="J224" s="2333"/>
      <c r="K224" s="2333"/>
      <c r="L224" s="2333"/>
      <c r="M224" s="2333"/>
      <c r="N224" s="74">
        <v>4</v>
      </c>
      <c r="O224" s="74">
        <v>1</v>
      </c>
      <c r="P224" s="74">
        <v>1</v>
      </c>
      <c r="Q224" s="1209">
        <v>1</v>
      </c>
      <c r="R224" s="17"/>
      <c r="S224" s="17"/>
      <c r="T224" s="17"/>
    </row>
    <row r="225" spans="1:20" ht="15.75" x14ac:dyDescent="0.2">
      <c r="A225" s="2332" t="s">
        <v>73</v>
      </c>
      <c r="B225" s="2333"/>
      <c r="C225" s="2333"/>
      <c r="D225" s="2333"/>
      <c r="E225" s="2333"/>
      <c r="F225" s="2333"/>
      <c r="G225" s="2333"/>
      <c r="H225" s="2333"/>
      <c r="I225" s="2333"/>
      <c r="J225" s="2333"/>
      <c r="K225" s="2333"/>
      <c r="L225" s="2333"/>
      <c r="M225" s="2333"/>
      <c r="N225" s="74">
        <v>1</v>
      </c>
      <c r="O225" s="74"/>
      <c r="P225" s="74"/>
      <c r="Q225" s="922"/>
      <c r="R225" s="17"/>
      <c r="S225" s="17"/>
      <c r="T225" s="17"/>
    </row>
    <row r="226" spans="1:20" ht="24" customHeight="1" thickBot="1" x14ac:dyDescent="0.25">
      <c r="A226" s="2342" t="s">
        <v>74</v>
      </c>
      <c r="B226" s="2343"/>
      <c r="C226" s="2343"/>
      <c r="D226" s="2343"/>
      <c r="E226" s="2343"/>
      <c r="F226" s="2343"/>
      <c r="G226" s="2343"/>
      <c r="H226" s="2343"/>
      <c r="I226" s="2343"/>
      <c r="J226" s="2343"/>
      <c r="K226" s="2343"/>
      <c r="L226" s="2343"/>
      <c r="M226" s="2343"/>
      <c r="N226" s="74"/>
      <c r="O226" s="74">
        <v>2</v>
      </c>
      <c r="P226" s="74">
        <v>2</v>
      </c>
      <c r="Q226" s="1356"/>
      <c r="R226" s="17"/>
      <c r="S226" s="17"/>
      <c r="T226" s="17"/>
    </row>
    <row r="227" spans="1:20" ht="16.5" thickBot="1" x14ac:dyDescent="0.3">
      <c r="A227" s="1359"/>
      <c r="B227" s="1360"/>
      <c r="C227" s="1360"/>
      <c r="D227" s="1360"/>
      <c r="E227" s="1360"/>
      <c r="F227" s="1360"/>
      <c r="G227" s="1360"/>
      <c r="H227" s="1360"/>
      <c r="I227" s="1360"/>
      <c r="J227" s="1360"/>
      <c r="K227" s="1360"/>
      <c r="L227" s="1360"/>
      <c r="M227" s="1360"/>
      <c r="N227" s="2344">
        <f>G31+G144+G154+G181+G45</f>
        <v>60</v>
      </c>
      <c r="O227" s="2345"/>
      <c r="P227" s="2346"/>
      <c r="Q227" s="1361">
        <f>G186+G182+G183</f>
        <v>30</v>
      </c>
      <c r="R227" s="17"/>
      <c r="S227" s="17"/>
      <c r="T227" s="17"/>
    </row>
    <row r="228" spans="1:20" ht="21.75" customHeight="1" x14ac:dyDescent="0.2">
      <c r="R228" s="17"/>
      <c r="S228" s="17"/>
      <c r="T228" s="17"/>
    </row>
    <row r="229" spans="1:20" ht="15.75" x14ac:dyDescent="0.25">
      <c r="A229" s="1344"/>
      <c r="B229" s="1342"/>
      <c r="C229" s="1343"/>
      <c r="D229" s="1343"/>
      <c r="E229" s="1343"/>
      <c r="F229" s="1343"/>
      <c r="G229" s="1344"/>
      <c r="H229" s="1344"/>
      <c r="I229" s="1344"/>
      <c r="J229" s="1344"/>
      <c r="K229" s="1362"/>
      <c r="L229" s="1362"/>
      <c r="M229" s="1362"/>
      <c r="N229" s="1363"/>
      <c r="O229" s="1364"/>
      <c r="P229" s="1364"/>
      <c r="Q229" s="1363"/>
      <c r="R229" s="17"/>
      <c r="S229" s="17"/>
      <c r="T229" s="17"/>
    </row>
    <row r="230" spans="1:20" ht="15.75" x14ac:dyDescent="0.25">
      <c r="A230" s="423"/>
      <c r="B230" s="424" t="s">
        <v>269</v>
      </c>
      <c r="C230" s="1891" t="s">
        <v>270</v>
      </c>
      <c r="D230" s="1891"/>
      <c r="E230" s="1891"/>
      <c r="F230" s="425"/>
      <c r="G230" s="424" t="s">
        <v>299</v>
      </c>
      <c r="H230" s="426"/>
      <c r="I230" s="426"/>
      <c r="K230" s="1344"/>
      <c r="L230" s="1344"/>
      <c r="M230" s="1344"/>
      <c r="N230" s="1363"/>
      <c r="O230" s="1364"/>
      <c r="P230" s="1364"/>
      <c r="Q230" s="1363"/>
      <c r="R230" s="17"/>
      <c r="S230" s="17"/>
      <c r="T230" s="17"/>
    </row>
    <row r="231" spans="1:20" ht="15.75" x14ac:dyDescent="0.2">
      <c r="A231" s="815"/>
      <c r="B231" s="1365"/>
      <c r="C231" s="2347"/>
      <c r="D231" s="2347"/>
      <c r="E231" s="2347"/>
      <c r="F231" s="2347"/>
      <c r="G231" s="2347"/>
      <c r="H231" s="815"/>
      <c r="I231" s="2348"/>
      <c r="J231" s="2348"/>
      <c r="K231" s="2348"/>
      <c r="L231" s="815"/>
      <c r="M231" s="815"/>
      <c r="N231" s="815"/>
      <c r="O231" s="815"/>
      <c r="P231" s="815"/>
      <c r="Q231" s="815"/>
    </row>
    <row r="232" spans="1:20" ht="15.75" x14ac:dyDescent="0.25">
      <c r="A232" s="815"/>
      <c r="B232" s="424" t="s">
        <v>274</v>
      </c>
      <c r="C232" s="1891" t="s">
        <v>270</v>
      </c>
      <c r="D232" s="1891"/>
      <c r="E232" s="1891"/>
      <c r="F232" s="425"/>
      <c r="G232" s="424" t="s">
        <v>271</v>
      </c>
      <c r="H232" s="426"/>
      <c r="I232" s="2349"/>
      <c r="J232" s="2349"/>
      <c r="K232" s="2349"/>
      <c r="L232" s="815"/>
      <c r="M232" s="815"/>
      <c r="N232" s="815"/>
      <c r="O232" s="815"/>
      <c r="P232" s="815"/>
      <c r="Q232" s="815"/>
    </row>
    <row r="233" spans="1:20" ht="18.75" x14ac:dyDescent="0.3">
      <c r="A233" s="815"/>
      <c r="B233" s="1365"/>
      <c r="C233" s="2335"/>
      <c r="D233" s="2336"/>
      <c r="E233" s="2336"/>
      <c r="F233" s="2336"/>
      <c r="G233" s="2336"/>
      <c r="H233" s="1367"/>
      <c r="I233" s="2337"/>
      <c r="J233" s="2338"/>
      <c r="K233" s="2338"/>
      <c r="L233" s="2338"/>
      <c r="M233" s="815"/>
      <c r="N233" s="815"/>
      <c r="O233" s="815"/>
      <c r="P233" s="815"/>
      <c r="Q233" s="815"/>
    </row>
    <row r="234" spans="1:20" ht="15.75" x14ac:dyDescent="0.2">
      <c r="A234" s="815"/>
      <c r="B234" s="424" t="s">
        <v>275</v>
      </c>
      <c r="C234" s="1891" t="s">
        <v>270</v>
      </c>
      <c r="D234" s="1891"/>
      <c r="E234" s="1891"/>
      <c r="F234" s="425"/>
      <c r="G234" s="424" t="s">
        <v>272</v>
      </c>
      <c r="H234" s="426"/>
      <c r="I234" s="815"/>
      <c r="J234" s="815"/>
      <c r="K234" s="815"/>
      <c r="L234" s="815"/>
      <c r="M234" s="815"/>
      <c r="N234" s="815"/>
      <c r="O234" s="815"/>
      <c r="P234" s="815"/>
      <c r="Q234" s="815"/>
    </row>
    <row r="235" spans="1:20" x14ac:dyDescent="0.2">
      <c r="A235" s="815"/>
      <c r="B235" s="815"/>
      <c r="C235" s="815"/>
      <c r="D235" s="815"/>
      <c r="E235" s="815"/>
      <c r="F235" s="815"/>
      <c r="G235" s="815"/>
      <c r="H235" s="815"/>
      <c r="I235" s="815"/>
      <c r="J235" s="815"/>
      <c r="K235" s="815"/>
      <c r="L235" s="815"/>
      <c r="M235" s="815"/>
      <c r="N235" s="815"/>
      <c r="O235" s="815"/>
      <c r="P235" s="815"/>
      <c r="Q235" s="815"/>
    </row>
    <row r="236" spans="1:20" ht="15.75" x14ac:dyDescent="0.2">
      <c r="B236" s="424" t="s">
        <v>273</v>
      </c>
      <c r="C236" s="1891" t="s">
        <v>270</v>
      </c>
      <c r="D236" s="1891"/>
      <c r="E236" s="1891"/>
      <c r="F236" s="425"/>
      <c r="G236" s="424" t="s">
        <v>127</v>
      </c>
      <c r="H236" s="426"/>
    </row>
  </sheetData>
  <mergeCells count="122">
    <mergeCell ref="C233:G233"/>
    <mergeCell ref="I233:L233"/>
    <mergeCell ref="C234:E234"/>
    <mergeCell ref="C236:E236"/>
    <mergeCell ref="A135:Q135"/>
    <mergeCell ref="A226:M226"/>
    <mergeCell ref="N227:P227"/>
    <mergeCell ref="C230:E230"/>
    <mergeCell ref="C231:G231"/>
    <mergeCell ref="I231:K231"/>
    <mergeCell ref="C232:E232"/>
    <mergeCell ref="I232:K232"/>
    <mergeCell ref="A220:F220"/>
    <mergeCell ref="A221:F221"/>
    <mergeCell ref="A222:F222"/>
    <mergeCell ref="A223:M223"/>
    <mergeCell ref="A224:M224"/>
    <mergeCell ref="A225:M225"/>
    <mergeCell ref="A215:M215"/>
    <mergeCell ref="A216:M216"/>
    <mergeCell ref="A217:M217"/>
    <mergeCell ref="B218:F218"/>
    <mergeCell ref="N218:P218"/>
    <mergeCell ref="A219:B219"/>
    <mergeCell ref="B209:F209"/>
    <mergeCell ref="N209:P209"/>
    <mergeCell ref="A211:B211"/>
    <mergeCell ref="A212:F212"/>
    <mergeCell ref="A213:F213"/>
    <mergeCell ref="A214:M214"/>
    <mergeCell ref="A203:M203"/>
    <mergeCell ref="A204:M204"/>
    <mergeCell ref="A205:M205"/>
    <mergeCell ref="A206:M206"/>
    <mergeCell ref="A207:M207"/>
    <mergeCell ref="A208:M208"/>
    <mergeCell ref="A197:M197"/>
    <mergeCell ref="B198:F198"/>
    <mergeCell ref="N198:P198"/>
    <mergeCell ref="A200:Q200"/>
    <mergeCell ref="A201:F201"/>
    <mergeCell ref="A202:F202"/>
    <mergeCell ref="A191:F191"/>
    <mergeCell ref="A192:M192"/>
    <mergeCell ref="A193:M193"/>
    <mergeCell ref="A194:M194"/>
    <mergeCell ref="A195:M195"/>
    <mergeCell ref="A196:M196"/>
    <mergeCell ref="A185:Q185"/>
    <mergeCell ref="A187:B187"/>
    <mergeCell ref="A188:Q188"/>
    <mergeCell ref="A189:Q189"/>
    <mergeCell ref="R189:T189"/>
    <mergeCell ref="A190:F190"/>
    <mergeCell ref="A155:Q155"/>
    <mergeCell ref="A165:B165"/>
    <mergeCell ref="A166:Q166"/>
    <mergeCell ref="A179:B179"/>
    <mergeCell ref="A180:Q180"/>
    <mergeCell ref="A184:B184"/>
    <mergeCell ref="A115:Q115"/>
    <mergeCell ref="A123:Q123"/>
    <mergeCell ref="A136:Q136"/>
    <mergeCell ref="A144:B144"/>
    <mergeCell ref="A145:Q145"/>
    <mergeCell ref="A154:B154"/>
    <mergeCell ref="A75:Q75"/>
    <mergeCell ref="A82:Q82"/>
    <mergeCell ref="A85:Q85"/>
    <mergeCell ref="A88:B88"/>
    <mergeCell ref="A89:Q89"/>
    <mergeCell ref="A90:Q90"/>
    <mergeCell ref="A48:Q48"/>
    <mergeCell ref="A60:B60"/>
    <mergeCell ref="A61:Q61"/>
    <mergeCell ref="A68:Q68"/>
    <mergeCell ref="A71:Q71"/>
    <mergeCell ref="A74:B74"/>
    <mergeCell ref="B39:R39"/>
    <mergeCell ref="A42:B42"/>
    <mergeCell ref="A43:Q43"/>
    <mergeCell ref="A45:B45"/>
    <mergeCell ref="A46:Q46"/>
    <mergeCell ref="A47:Q47"/>
    <mergeCell ref="A31:B31"/>
    <mergeCell ref="A32:B32"/>
    <mergeCell ref="A33:Q33"/>
    <mergeCell ref="A34:Q34"/>
    <mergeCell ref="A35:Q35"/>
    <mergeCell ref="A38:B38"/>
    <mergeCell ref="A17:B17"/>
    <mergeCell ref="A18:Q18"/>
    <mergeCell ref="A22:B22"/>
    <mergeCell ref="A24:Q24"/>
    <mergeCell ref="A25:Q25"/>
    <mergeCell ref="A30:B30"/>
    <mergeCell ref="A10:Q10"/>
    <mergeCell ref="A11:Q11"/>
    <mergeCell ref="A12:Q12"/>
    <mergeCell ref="N3:P5"/>
    <mergeCell ref="Q3:Q5"/>
    <mergeCell ref="I4:I8"/>
    <mergeCell ref="J4:L4"/>
    <mergeCell ref="C5:C8"/>
    <mergeCell ref="D5:D8"/>
    <mergeCell ref="E5:F6"/>
    <mergeCell ref="J5:J8"/>
    <mergeCell ref="K5:K8"/>
    <mergeCell ref="L5:L8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E7:E8"/>
    <mergeCell ref="F7:F8"/>
    <mergeCell ref="N7:Q7"/>
  </mergeCells>
  <conditionalFormatting sqref="B150:F150 M148:N150 I173:L173 A167 N159:P162 N167:P167 Y165:IV171 A173:A179 Y142:IV146 C151:F151 I151:N151 G150:G151 I148:I150 B147:G149 I147:N147 A147:A153 B170:G175 I174:I175 M173:N175 G168 I168:N168 G162 I162:M162 A160:A164 C176:G176 I176:N176 G141 J143:P143 B143:H143 B167:B169 H167 J171:Q172 O173:Q176 R165:V171 I170:Q170 R142:V146 O147:Q151">
    <cfRule type="cellIs" dxfId="43" priority="16" stopIfTrue="1" operator="equal">
      <formula>0</formula>
    </cfRule>
  </conditionalFormatting>
  <conditionalFormatting sqref="Y150:IV164 I146:Q146 U165:V171 Y165:AB171 I171:I172 M171:N172 A156:G159 B160:G161 I170:N170 G170:G173 B162:F164 U142:V146 Y142:AB146 J148:L150 L151 V147:IV149 I152:I153 M152:M153 B151:B153 F152:G153 A168:A172 C168:G169 J174:L175 V172:IV174 H146:H153 F177:G179 G147 H156:H164 L162 I163:I164 M163:M164 G163:G164 H168:H178 L176 I177:I178 M177:M178 H179:M179 Y133:AB135 U132:V135 I138:I140 A141:B142 G138:H142 Y136:IV141 A143 Y132:IV132 A137:B137 G143 C167:N167 I173:L173 I156:M161 A146:G146 B176:B178 Q159:Q165 Q167 I168:Q169 Q143 R136:V141 I141:Q142 G137:Q137 R150:V164 N156:Q158 R132:T132 P144:Q144">
    <cfRule type="cellIs" dxfId="42" priority="15" stopIfTrue="1" operator="equal">
      <formula>0</formula>
    </cfRule>
  </conditionalFormatting>
  <conditionalFormatting sqref="N159:P162 I146:Q151 A162:F164 C146:G151 AM147:AX149 A156:Q158 C168:G169 A170:G175 A176:A179 AM172:AX174 G162 I162:M162 H162:H164 A159:M161 C176:G176 H168:H178 A137:B142 A167:B169 C167:Q167 A146:A153 B146:B150 H146:H153 Q159:Q165 P144:Q144 R150:IV171 I168:Q176 G137:Q142 R132:IV146 A143:Q143">
    <cfRule type="cellIs" dxfId="41" priority="14" stopIfTrue="1" operator="equal">
      <formula>0</formula>
    </cfRule>
  </conditionalFormatting>
  <conditionalFormatting sqref="AE139:AE141 AE150:AE171">
    <cfRule type="cellIs" dxfId="40" priority="13" stopIfTrue="1" operator="lessThan">
      <formula>AD139</formula>
    </cfRule>
  </conditionalFormatting>
  <conditionalFormatting sqref="AG139:AG141 AG150:AG171">
    <cfRule type="cellIs" dxfId="39" priority="12" stopIfTrue="1" operator="greaterThan">
      <formula>AF139</formula>
    </cfRule>
  </conditionalFormatting>
  <conditionalFormatting sqref="AE142:AE146">
    <cfRule type="cellIs" dxfId="38" priority="11" stopIfTrue="1" operator="lessThan">
      <formula>AD142</formula>
    </cfRule>
  </conditionalFormatting>
  <conditionalFormatting sqref="AG142:AG146">
    <cfRule type="cellIs" dxfId="37" priority="10" stopIfTrue="1" operator="greaterThan">
      <formula>AF142</formula>
    </cfRule>
  </conditionalFormatting>
  <conditionalFormatting sqref="AU147:AU148">
    <cfRule type="cellIs" dxfId="36" priority="9" stopIfTrue="1" operator="lessThan">
      <formula>AT147</formula>
    </cfRule>
  </conditionalFormatting>
  <conditionalFormatting sqref="AW147:AW148">
    <cfRule type="cellIs" dxfId="35" priority="8" stopIfTrue="1" operator="greaterThan">
      <formula>AV147</formula>
    </cfRule>
  </conditionalFormatting>
  <conditionalFormatting sqref="Y147:AB149 Y172:AB174">
    <cfRule type="cellIs" dxfId="34" priority="7" stopIfTrue="1" operator="greaterThan">
      <formula>0</formula>
    </cfRule>
  </conditionalFormatting>
  <conditionalFormatting sqref="AU149">
    <cfRule type="cellIs" dxfId="33" priority="6" stopIfTrue="1" operator="lessThan">
      <formula>AT149</formula>
    </cfRule>
  </conditionalFormatting>
  <conditionalFormatting sqref="AW149">
    <cfRule type="cellIs" dxfId="32" priority="5" stopIfTrue="1" operator="greaterThan">
      <formula>AV149</formula>
    </cfRule>
  </conditionalFormatting>
  <conditionalFormatting sqref="AU172:AU174">
    <cfRule type="cellIs" dxfId="31" priority="4" stopIfTrue="1" operator="lessThan">
      <formula>AT172</formula>
    </cfRule>
  </conditionalFormatting>
  <conditionalFormatting sqref="AW172:AW174">
    <cfRule type="cellIs" dxfId="30" priority="3" stopIfTrue="1" operator="greaterThan">
      <formula>AV172</formula>
    </cfRule>
  </conditionalFormatting>
  <conditionalFormatting sqref="AE132:AE138">
    <cfRule type="cellIs" dxfId="29" priority="2" stopIfTrue="1" operator="lessThan">
      <formula>AD132</formula>
    </cfRule>
  </conditionalFormatting>
  <conditionalFormatting sqref="AG132:AG138">
    <cfRule type="cellIs" dxfId="28" priority="1" stopIfTrue="1" operator="greaterThan">
      <formula>AF132</formula>
    </cfRule>
  </conditionalFormatting>
  <pageMargins left="0.7" right="0.7" top="0.75" bottom="0.75" header="0.3" footer="0.3"/>
  <pageSetup paperSize="9" scale="67" fitToHeight="0" orientation="landscape" r:id="rId1"/>
  <colBreaks count="2" manualBreakCount="2">
    <brk id="2" max="213" man="1"/>
    <brk id="7" max="2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8" workbookViewId="0">
      <selection activeCell="H33" sqref="H33"/>
    </sheetView>
  </sheetViews>
  <sheetFormatPr defaultRowHeight="12.75" x14ac:dyDescent="0.2"/>
  <cols>
    <col min="1" max="1" width="22.28515625" bestFit="1" customWidth="1"/>
  </cols>
  <sheetData>
    <row r="1" spans="1:14" x14ac:dyDescent="0.2">
      <c r="C1" s="2355" t="s">
        <v>334</v>
      </c>
      <c r="D1" s="2355"/>
      <c r="E1" s="2355"/>
      <c r="F1" s="2355" t="s">
        <v>335</v>
      </c>
      <c r="G1" s="2355"/>
      <c r="H1" s="2355"/>
      <c r="I1" s="2355" t="s">
        <v>343</v>
      </c>
      <c r="J1" s="2355"/>
      <c r="K1" s="2355"/>
      <c r="L1" s="2355" t="s">
        <v>344</v>
      </c>
      <c r="M1" s="2355"/>
      <c r="N1" s="2355"/>
    </row>
    <row r="2" spans="1:14" x14ac:dyDescent="0.2">
      <c r="A2" s="1376" t="s">
        <v>337</v>
      </c>
      <c r="B2" s="1376"/>
      <c r="C2" s="1376">
        <v>1</v>
      </c>
      <c r="D2" s="1376">
        <v>2</v>
      </c>
      <c r="E2" s="1376">
        <v>3</v>
      </c>
      <c r="F2" s="1376">
        <v>1</v>
      </c>
      <c r="G2" s="1376">
        <v>2</v>
      </c>
      <c r="H2" s="1376">
        <v>3</v>
      </c>
      <c r="I2" s="1376">
        <v>1</v>
      </c>
      <c r="J2" s="1376">
        <v>2</v>
      </c>
      <c r="K2" s="1376">
        <v>3</v>
      </c>
      <c r="L2" s="1376">
        <v>1</v>
      </c>
      <c r="M2" s="1376">
        <v>2</v>
      </c>
      <c r="N2" s="1376">
        <v>3</v>
      </c>
    </row>
    <row r="3" spans="1:14" x14ac:dyDescent="0.2">
      <c r="A3" s="802" t="s">
        <v>336</v>
      </c>
      <c r="B3" s="802"/>
      <c r="C3" s="802"/>
      <c r="D3" s="802"/>
      <c r="E3" s="802">
        <v>1</v>
      </c>
      <c r="F3" s="802">
        <v>1</v>
      </c>
      <c r="G3" s="802"/>
      <c r="H3" s="802"/>
    </row>
    <row r="4" spans="1:14" x14ac:dyDescent="0.2">
      <c r="A4" s="802"/>
      <c r="B4" s="802"/>
      <c r="C4" s="802"/>
      <c r="D4" s="802"/>
      <c r="E4" s="802"/>
      <c r="F4" s="802"/>
      <c r="G4" s="802"/>
      <c r="H4" s="802"/>
    </row>
    <row r="5" spans="1:14" x14ac:dyDescent="0.2">
      <c r="A5" s="802" t="s">
        <v>340</v>
      </c>
      <c r="B5" s="802"/>
      <c r="C5" s="802"/>
      <c r="D5" s="802"/>
      <c r="E5" s="802"/>
      <c r="F5" s="802">
        <v>1</v>
      </c>
      <c r="G5" s="802">
        <v>1</v>
      </c>
      <c r="H5" s="802">
        <v>1</v>
      </c>
    </row>
    <row r="6" spans="1:14" x14ac:dyDescent="0.2">
      <c r="A6" s="802" t="s">
        <v>338</v>
      </c>
      <c r="B6" s="802"/>
      <c r="C6" s="802">
        <v>1</v>
      </c>
      <c r="D6" s="802"/>
      <c r="E6" s="802"/>
      <c r="F6" s="802">
        <v>1</v>
      </c>
      <c r="G6" s="802">
        <v>1</v>
      </c>
      <c r="H6" s="802"/>
    </row>
    <row r="7" spans="1:14" x14ac:dyDescent="0.2">
      <c r="A7" s="802"/>
      <c r="B7" s="802"/>
      <c r="C7" s="802"/>
      <c r="D7" s="802"/>
      <c r="E7" s="802"/>
      <c r="F7" s="802"/>
      <c r="G7" s="802"/>
      <c r="H7" s="802"/>
    </row>
    <row r="8" spans="1:14" s="1375" customFormat="1" x14ac:dyDescent="0.2">
      <c r="A8" s="1376" t="s">
        <v>339</v>
      </c>
      <c r="B8" s="1376"/>
      <c r="C8" s="1376">
        <f t="shared" ref="C8:H8" si="0">C3+C6</f>
        <v>1</v>
      </c>
      <c r="D8" s="1376">
        <f t="shared" si="0"/>
        <v>0</v>
      </c>
      <c r="E8" s="1376">
        <f t="shared" si="0"/>
        <v>1</v>
      </c>
      <c r="F8" s="1376">
        <f t="shared" si="0"/>
        <v>2</v>
      </c>
      <c r="G8" s="1376">
        <f t="shared" si="0"/>
        <v>1</v>
      </c>
      <c r="H8" s="1376">
        <f t="shared" si="0"/>
        <v>0</v>
      </c>
    </row>
    <row r="9" spans="1:14" s="1375" customFormat="1" x14ac:dyDescent="0.2">
      <c r="A9" s="1376" t="s">
        <v>341</v>
      </c>
      <c r="B9" s="1376"/>
      <c r="C9" s="1376">
        <f t="shared" ref="C9:H9" si="1">C5+C6</f>
        <v>1</v>
      </c>
      <c r="D9" s="1376">
        <f t="shared" si="1"/>
        <v>0</v>
      </c>
      <c r="E9" s="1376">
        <f t="shared" si="1"/>
        <v>0</v>
      </c>
      <c r="F9" s="1376">
        <f t="shared" si="1"/>
        <v>2</v>
      </c>
      <c r="G9" s="1376">
        <f t="shared" si="1"/>
        <v>2</v>
      </c>
      <c r="H9" s="1376">
        <f t="shared" si="1"/>
        <v>1</v>
      </c>
    </row>
    <row r="10" spans="1:14" x14ac:dyDescent="0.2">
      <c r="A10" s="802"/>
      <c r="B10" s="802"/>
      <c r="C10" s="802"/>
      <c r="D10" s="802"/>
      <c r="E10" s="802"/>
      <c r="F10" s="802"/>
      <c r="G10" s="802"/>
      <c r="H10" s="802"/>
    </row>
    <row r="11" spans="1:14" x14ac:dyDescent="0.2">
      <c r="A11" s="802" t="s">
        <v>342</v>
      </c>
      <c r="B11" s="802"/>
      <c r="C11" s="802"/>
      <c r="D11" s="802"/>
      <c r="E11" s="802"/>
      <c r="F11" s="802"/>
      <c r="G11" s="802"/>
      <c r="H11" s="802"/>
    </row>
    <row r="12" spans="1:14" x14ac:dyDescent="0.2">
      <c r="A12" s="802" t="s">
        <v>239</v>
      </c>
      <c r="B12" s="802"/>
      <c r="C12" s="802"/>
      <c r="D12" s="802"/>
      <c r="E12" s="802"/>
      <c r="F12" s="802"/>
      <c r="G12" s="802"/>
      <c r="H12" s="802"/>
    </row>
    <row r="13" spans="1:14" x14ac:dyDescent="0.2">
      <c r="A13" s="802"/>
      <c r="B13" s="802"/>
      <c r="C13" s="802"/>
      <c r="D13" s="802"/>
      <c r="E13" s="802">
        <v>1</v>
      </c>
      <c r="F13" s="802">
        <v>1</v>
      </c>
      <c r="G13" s="802"/>
      <c r="H13" s="802"/>
    </row>
    <row r="14" spans="1:14" x14ac:dyDescent="0.2">
      <c r="A14" s="802" t="s">
        <v>240</v>
      </c>
      <c r="B14" s="802"/>
      <c r="C14" s="802"/>
      <c r="D14" s="802"/>
      <c r="E14" s="802"/>
      <c r="F14" s="802"/>
      <c r="G14" s="802"/>
      <c r="H14" s="802"/>
    </row>
    <row r="15" spans="1:14" x14ac:dyDescent="0.2">
      <c r="A15" s="802"/>
      <c r="B15" s="802"/>
      <c r="C15" s="802">
        <v>1</v>
      </c>
      <c r="D15" s="802"/>
      <c r="E15" s="802">
        <v>2</v>
      </c>
      <c r="F15" s="802"/>
      <c r="G15" s="802"/>
      <c r="H15" s="802">
        <v>1</v>
      </c>
      <c r="M15">
        <v>1</v>
      </c>
    </row>
    <row r="16" spans="1:14" x14ac:dyDescent="0.2">
      <c r="A16" s="802"/>
      <c r="B16" s="802"/>
      <c r="C16" s="802">
        <v>2</v>
      </c>
      <c r="D16" s="802">
        <v>1</v>
      </c>
      <c r="E16" s="802"/>
      <c r="F16" s="802"/>
      <c r="G16" s="802"/>
      <c r="H16" s="802">
        <v>1</v>
      </c>
      <c r="I16">
        <v>1</v>
      </c>
    </row>
    <row r="17" spans="1:14" x14ac:dyDescent="0.2">
      <c r="A17" s="802"/>
      <c r="B17" s="802"/>
      <c r="C17" s="802"/>
      <c r="D17" s="802"/>
      <c r="E17" s="802"/>
      <c r="F17" s="802"/>
      <c r="G17" s="802"/>
      <c r="H17" s="802"/>
    </row>
    <row r="18" spans="1:14" x14ac:dyDescent="0.2">
      <c r="A18" s="802"/>
      <c r="B18" s="802"/>
      <c r="C18" s="802"/>
      <c r="D18" s="802"/>
      <c r="E18" s="802"/>
      <c r="F18" s="802">
        <v>1</v>
      </c>
      <c r="G18" s="802"/>
      <c r="H18" s="802"/>
    </row>
    <row r="19" spans="1:14" x14ac:dyDescent="0.2">
      <c r="A19" s="1376"/>
      <c r="B19" s="1376"/>
      <c r="C19" s="1376">
        <f>SUM(C15:C18)+C13</f>
        <v>3</v>
      </c>
      <c r="D19" s="1376">
        <f>SUM(D15:D18)+D13</f>
        <v>1</v>
      </c>
      <c r="E19" s="1376">
        <f>SUM(E15:E18)+E13</f>
        <v>3</v>
      </c>
      <c r="F19" s="1376">
        <f t="shared" ref="F19:M19" si="2">SUM(F15:F18)+F13</f>
        <v>2</v>
      </c>
      <c r="G19" s="1376">
        <f t="shared" si="2"/>
        <v>0</v>
      </c>
      <c r="H19" s="1376">
        <f t="shared" si="2"/>
        <v>2</v>
      </c>
      <c r="I19" s="1376">
        <f t="shared" si="2"/>
        <v>1</v>
      </c>
      <c r="J19" s="1376">
        <f t="shared" si="2"/>
        <v>0</v>
      </c>
      <c r="K19" s="1376">
        <f t="shared" si="2"/>
        <v>0</v>
      </c>
      <c r="L19" s="1376">
        <f t="shared" si="2"/>
        <v>0</v>
      </c>
      <c r="M19" s="1376">
        <f t="shared" si="2"/>
        <v>1</v>
      </c>
    </row>
    <row r="20" spans="1:14" x14ac:dyDescent="0.2">
      <c r="A20" s="802" t="s">
        <v>345</v>
      </c>
      <c r="B20" s="802"/>
      <c r="C20" s="802">
        <f>C19+C8</f>
        <v>4</v>
      </c>
      <c r="D20" s="802">
        <f t="shared" ref="D20:M20" si="3">D19+D8</f>
        <v>1</v>
      </c>
      <c r="E20" s="802">
        <f>E19+E8</f>
        <v>4</v>
      </c>
      <c r="F20" s="802">
        <f t="shared" si="3"/>
        <v>4</v>
      </c>
      <c r="G20" s="802">
        <f t="shared" si="3"/>
        <v>1</v>
      </c>
      <c r="H20" s="802">
        <f t="shared" si="3"/>
        <v>2</v>
      </c>
      <c r="I20" s="802">
        <f t="shared" si="3"/>
        <v>1</v>
      </c>
      <c r="J20" s="802">
        <f t="shared" si="3"/>
        <v>0</v>
      </c>
      <c r="K20" s="802">
        <f t="shared" si="3"/>
        <v>0</v>
      </c>
      <c r="L20" s="802">
        <f t="shared" si="3"/>
        <v>0</v>
      </c>
      <c r="M20" s="802">
        <f t="shared" si="3"/>
        <v>1</v>
      </c>
    </row>
    <row r="21" spans="1:14" x14ac:dyDescent="0.2">
      <c r="A21" s="802" t="s">
        <v>346</v>
      </c>
      <c r="B21" s="802"/>
      <c r="C21" s="802">
        <f>C19+C9</f>
        <v>4</v>
      </c>
      <c r="D21" s="802">
        <f t="shared" ref="D21:M21" si="4">D19+D9</f>
        <v>1</v>
      </c>
      <c r="E21" s="802">
        <f t="shared" si="4"/>
        <v>3</v>
      </c>
      <c r="F21" s="802">
        <f t="shared" si="4"/>
        <v>4</v>
      </c>
      <c r="G21" s="802">
        <f t="shared" si="4"/>
        <v>2</v>
      </c>
      <c r="H21" s="802">
        <f t="shared" si="4"/>
        <v>3</v>
      </c>
      <c r="I21" s="802">
        <f t="shared" si="4"/>
        <v>1</v>
      </c>
      <c r="J21" s="802">
        <f t="shared" si="4"/>
        <v>0</v>
      </c>
      <c r="K21" s="802">
        <f t="shared" si="4"/>
        <v>0</v>
      </c>
      <c r="L21" s="802">
        <f t="shared" si="4"/>
        <v>0</v>
      </c>
      <c r="M21" s="802">
        <f t="shared" si="4"/>
        <v>1</v>
      </c>
    </row>
    <row r="22" spans="1:14" x14ac:dyDescent="0.2">
      <c r="A22" s="802"/>
      <c r="B22" s="802"/>
      <c r="C22" s="802"/>
      <c r="D22" s="802"/>
      <c r="E22" s="802"/>
      <c r="F22" s="802"/>
      <c r="G22" s="802"/>
      <c r="H22" s="802"/>
    </row>
    <row r="25" spans="1:14" x14ac:dyDescent="0.2">
      <c r="A25" t="s">
        <v>347</v>
      </c>
    </row>
    <row r="26" spans="1:14" x14ac:dyDescent="0.2">
      <c r="F26">
        <v>2</v>
      </c>
    </row>
    <row r="27" spans="1:14" x14ac:dyDescent="0.2">
      <c r="C27">
        <v>2</v>
      </c>
      <c r="D27">
        <v>2</v>
      </c>
      <c r="E27">
        <v>1</v>
      </c>
      <c r="F27">
        <v>1</v>
      </c>
      <c r="G27">
        <v>1</v>
      </c>
      <c r="H27">
        <v>2</v>
      </c>
      <c r="I27">
        <v>1</v>
      </c>
      <c r="M27">
        <v>1</v>
      </c>
      <c r="N27">
        <v>1</v>
      </c>
    </row>
    <row r="28" spans="1:14" x14ac:dyDescent="0.2">
      <c r="C28">
        <v>1</v>
      </c>
      <c r="D28">
        <v>1</v>
      </c>
      <c r="F28">
        <v>1</v>
      </c>
      <c r="H28">
        <v>1</v>
      </c>
    </row>
    <row r="29" spans="1:14" x14ac:dyDescent="0.2">
      <c r="F29">
        <v>1</v>
      </c>
      <c r="H29">
        <v>1</v>
      </c>
    </row>
    <row r="30" spans="1:14" x14ac:dyDescent="0.2">
      <c r="A30" t="s">
        <v>347</v>
      </c>
      <c r="C30">
        <f>SUM(C26:C29)</f>
        <v>3</v>
      </c>
      <c r="D30">
        <f t="shared" ref="D30:I30" si="5">SUM(D26:D29)</f>
        <v>3</v>
      </c>
      <c r="E30">
        <f t="shared" si="5"/>
        <v>1</v>
      </c>
      <c r="F30">
        <f t="shared" si="5"/>
        <v>5</v>
      </c>
      <c r="G30">
        <f t="shared" si="5"/>
        <v>1</v>
      </c>
      <c r="H30">
        <f t="shared" si="5"/>
        <v>4</v>
      </c>
      <c r="I30">
        <f t="shared" si="5"/>
        <v>1</v>
      </c>
      <c r="J30">
        <f>SUM(J26:J29)</f>
        <v>0</v>
      </c>
      <c r="K30">
        <f>SUM(K26:K29)</f>
        <v>0</v>
      </c>
      <c r="L30">
        <f>SUM(L26:L29)</f>
        <v>0</v>
      </c>
      <c r="M30">
        <f>SUM(M26:M29)</f>
        <v>1</v>
      </c>
      <c r="N30">
        <f>SUM(N26:N29)</f>
        <v>1</v>
      </c>
    </row>
    <row r="32" spans="1:14" x14ac:dyDescent="0.2">
      <c r="A32" s="802" t="s">
        <v>345</v>
      </c>
      <c r="C32">
        <f t="shared" ref="C32:H32" si="6">C30+C8</f>
        <v>4</v>
      </c>
      <c r="D32">
        <f t="shared" si="6"/>
        <v>3</v>
      </c>
      <c r="E32">
        <f t="shared" si="6"/>
        <v>2</v>
      </c>
      <c r="F32">
        <f t="shared" si="6"/>
        <v>7</v>
      </c>
      <c r="G32">
        <f t="shared" si="6"/>
        <v>2</v>
      </c>
      <c r="H32">
        <f t="shared" si="6"/>
        <v>4</v>
      </c>
      <c r="I32">
        <f t="shared" ref="I32:N32" si="7">I30+I8</f>
        <v>1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1</v>
      </c>
      <c r="N32">
        <f t="shared" si="7"/>
        <v>1</v>
      </c>
    </row>
    <row r="33" spans="1:14" x14ac:dyDescent="0.2">
      <c r="A33" s="802" t="s">
        <v>346</v>
      </c>
      <c r="C33">
        <f>C30+C9</f>
        <v>4</v>
      </c>
      <c r="D33">
        <f t="shared" ref="D33:N33" si="8">D30+D9</f>
        <v>3</v>
      </c>
      <c r="E33">
        <f t="shared" si="8"/>
        <v>1</v>
      </c>
      <c r="F33">
        <f t="shared" si="8"/>
        <v>7</v>
      </c>
      <c r="G33">
        <f t="shared" si="8"/>
        <v>3</v>
      </c>
      <c r="H33">
        <f t="shared" si="8"/>
        <v>5</v>
      </c>
      <c r="I33">
        <f t="shared" si="8"/>
        <v>1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1</v>
      </c>
      <c r="N33">
        <f t="shared" si="8"/>
        <v>1</v>
      </c>
    </row>
    <row r="38" spans="1:14" x14ac:dyDescent="0.2">
      <c r="A38" t="s">
        <v>351</v>
      </c>
    </row>
    <row r="39" spans="1:14" x14ac:dyDescent="0.2">
      <c r="F39">
        <v>1</v>
      </c>
    </row>
    <row r="40" spans="1:14" x14ac:dyDescent="0.2">
      <c r="C40">
        <v>1</v>
      </c>
      <c r="E40">
        <v>1</v>
      </c>
      <c r="F40">
        <v>1</v>
      </c>
      <c r="G40">
        <v>1</v>
      </c>
      <c r="H40">
        <v>1</v>
      </c>
    </row>
    <row r="41" spans="1:14" x14ac:dyDescent="0.2">
      <c r="C41">
        <v>1</v>
      </c>
      <c r="G41">
        <v>1</v>
      </c>
      <c r="H41">
        <v>1</v>
      </c>
      <c r="J41">
        <v>1</v>
      </c>
    </row>
    <row r="42" spans="1:14" x14ac:dyDescent="0.2">
      <c r="A42" t="s">
        <v>351</v>
      </c>
      <c r="C42">
        <f>SUM(C39:C41)</f>
        <v>2</v>
      </c>
      <c r="D42">
        <f t="shared" ref="D42:J42" si="9">SUM(D39:D41)</f>
        <v>0</v>
      </c>
      <c r="E42">
        <f t="shared" si="9"/>
        <v>1</v>
      </c>
      <c r="F42">
        <f t="shared" si="9"/>
        <v>2</v>
      </c>
      <c r="G42">
        <f t="shared" si="9"/>
        <v>2</v>
      </c>
      <c r="H42">
        <f t="shared" si="9"/>
        <v>2</v>
      </c>
      <c r="I42">
        <f t="shared" si="9"/>
        <v>0</v>
      </c>
      <c r="J42">
        <f t="shared" si="9"/>
        <v>1</v>
      </c>
    </row>
    <row r="44" spans="1:14" x14ac:dyDescent="0.2">
      <c r="A44" s="802" t="s">
        <v>345</v>
      </c>
      <c r="C44">
        <f>C42+C8</f>
        <v>3</v>
      </c>
      <c r="D44">
        <f t="shared" ref="D44:J44" si="10">D42+D8</f>
        <v>0</v>
      </c>
      <c r="E44">
        <f t="shared" si="10"/>
        <v>2</v>
      </c>
      <c r="F44">
        <f t="shared" si="10"/>
        <v>4</v>
      </c>
      <c r="G44">
        <f t="shared" si="10"/>
        <v>3</v>
      </c>
      <c r="H44">
        <f t="shared" si="10"/>
        <v>2</v>
      </c>
      <c r="I44">
        <f t="shared" si="10"/>
        <v>0</v>
      </c>
      <c r="J44">
        <f t="shared" si="10"/>
        <v>1</v>
      </c>
    </row>
    <row r="45" spans="1:14" x14ac:dyDescent="0.2">
      <c r="A45" s="802" t="s">
        <v>346</v>
      </c>
      <c r="C45">
        <f>C42+C9</f>
        <v>3</v>
      </c>
      <c r="D45">
        <f t="shared" ref="D45:J45" si="11">D42+D9</f>
        <v>0</v>
      </c>
      <c r="E45">
        <f t="shared" si="11"/>
        <v>1</v>
      </c>
      <c r="F45">
        <f t="shared" si="11"/>
        <v>4</v>
      </c>
      <c r="G45">
        <f t="shared" si="11"/>
        <v>4</v>
      </c>
      <c r="H45">
        <f t="shared" si="11"/>
        <v>3</v>
      </c>
      <c r="I45">
        <f t="shared" si="11"/>
        <v>0</v>
      </c>
      <c r="J45">
        <f t="shared" si="11"/>
        <v>1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7"/>
  <sheetViews>
    <sheetView view="pageBreakPreview" topLeftCell="A167" zoomScale="75" zoomScaleNormal="77" zoomScaleSheetLayoutView="75" workbookViewId="0">
      <selection activeCell="O175" sqref="O175"/>
    </sheetView>
  </sheetViews>
  <sheetFormatPr defaultRowHeight="12.75" x14ac:dyDescent="0.2"/>
  <cols>
    <col min="1" max="1" width="11.5703125" style="816" customWidth="1"/>
    <col min="2" max="2" width="58" style="816" customWidth="1"/>
    <col min="3" max="3" width="6.7109375" style="816" customWidth="1"/>
    <col min="4" max="4" width="7.28515625" style="816" customWidth="1"/>
    <col min="5" max="5" width="7.7109375" style="816" customWidth="1"/>
    <col min="6" max="6" width="6.7109375" style="816" customWidth="1"/>
    <col min="7" max="7" width="7.7109375" style="816" customWidth="1"/>
    <col min="8" max="13" width="9.140625" style="816" customWidth="1"/>
    <col min="14" max="15" width="9.140625" style="816"/>
    <col min="16" max="16" width="10.7109375" style="816" customWidth="1"/>
    <col min="17" max="17" width="10.28515625" style="816" customWidth="1"/>
  </cols>
  <sheetData>
    <row r="1" spans="1:21" ht="21" thickBot="1" x14ac:dyDescent="0.25">
      <c r="A1" s="2177" t="s">
        <v>296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  <c r="O1" s="2178"/>
      <c r="P1" s="2178"/>
      <c r="Q1" s="2179"/>
      <c r="R1" s="19"/>
      <c r="S1" s="19"/>
      <c r="T1" s="19"/>
    </row>
    <row r="2" spans="1:21" ht="36" customHeight="1" thickBot="1" x14ac:dyDescent="0.25">
      <c r="A2" s="2180" t="s">
        <v>33</v>
      </c>
      <c r="B2" s="2183" t="s">
        <v>34</v>
      </c>
      <c r="C2" s="2186" t="s">
        <v>35</v>
      </c>
      <c r="D2" s="2187"/>
      <c r="E2" s="2188"/>
      <c r="F2" s="2189"/>
      <c r="G2" s="2194" t="s">
        <v>280</v>
      </c>
      <c r="H2" s="2197" t="s">
        <v>36</v>
      </c>
      <c r="I2" s="2198"/>
      <c r="J2" s="2198"/>
      <c r="K2" s="2198"/>
      <c r="L2" s="2198"/>
      <c r="M2" s="2199"/>
      <c r="N2" s="2200" t="s">
        <v>37</v>
      </c>
      <c r="O2" s="2200"/>
      <c r="P2" s="2200"/>
      <c r="Q2" s="2201"/>
      <c r="R2" s="19"/>
      <c r="S2" s="19"/>
      <c r="T2" s="19"/>
    </row>
    <row r="3" spans="1:21" ht="15.75" x14ac:dyDescent="0.2">
      <c r="A3" s="2181"/>
      <c r="B3" s="2184"/>
      <c r="C3" s="2190"/>
      <c r="D3" s="2191"/>
      <c r="E3" s="2192"/>
      <c r="F3" s="2193"/>
      <c r="G3" s="2195"/>
      <c r="H3" s="2202" t="s">
        <v>38</v>
      </c>
      <c r="I3" s="2205" t="s">
        <v>39</v>
      </c>
      <c r="J3" s="2205"/>
      <c r="K3" s="2205"/>
      <c r="L3" s="2205"/>
      <c r="M3" s="2206" t="s">
        <v>40</v>
      </c>
      <c r="N3" s="2224" t="s">
        <v>41</v>
      </c>
      <c r="O3" s="2200"/>
      <c r="P3" s="2225"/>
      <c r="Q3" s="2230" t="s">
        <v>78</v>
      </c>
      <c r="R3" s="19"/>
      <c r="S3" s="19"/>
      <c r="T3" s="19"/>
    </row>
    <row r="4" spans="1:21" ht="15.75" x14ac:dyDescent="0.2">
      <c r="A4" s="2181"/>
      <c r="B4" s="2184"/>
      <c r="C4" s="2190"/>
      <c r="D4" s="2191"/>
      <c r="E4" s="2192"/>
      <c r="F4" s="2193"/>
      <c r="G4" s="2195"/>
      <c r="H4" s="2203"/>
      <c r="I4" s="2233" t="s">
        <v>42</v>
      </c>
      <c r="J4" s="2236" t="s">
        <v>43</v>
      </c>
      <c r="K4" s="2237"/>
      <c r="L4" s="2237"/>
      <c r="M4" s="2207"/>
      <c r="N4" s="2226"/>
      <c r="O4" s="2213"/>
      <c r="P4" s="2214"/>
      <c r="Q4" s="2231"/>
      <c r="R4" s="19"/>
      <c r="S4" s="19"/>
      <c r="T4" s="19"/>
    </row>
    <row r="5" spans="1:21" ht="15.75" x14ac:dyDescent="0.2">
      <c r="A5" s="2181"/>
      <c r="B5" s="2184"/>
      <c r="C5" s="2238" t="s">
        <v>228</v>
      </c>
      <c r="D5" s="2240" t="s">
        <v>229</v>
      </c>
      <c r="E5" s="2242" t="s">
        <v>44</v>
      </c>
      <c r="F5" s="2243"/>
      <c r="G5" s="2195"/>
      <c r="H5" s="2203"/>
      <c r="I5" s="2234"/>
      <c r="J5" s="2233" t="s">
        <v>45</v>
      </c>
      <c r="K5" s="2233" t="s">
        <v>46</v>
      </c>
      <c r="L5" s="2233" t="s">
        <v>47</v>
      </c>
      <c r="M5" s="2207"/>
      <c r="N5" s="2227"/>
      <c r="O5" s="2228"/>
      <c r="P5" s="2229"/>
      <c r="Q5" s="2232"/>
      <c r="R5" s="19"/>
      <c r="S5" s="19"/>
      <c r="T5" s="19"/>
    </row>
    <row r="6" spans="1:21" ht="16.5" thickBot="1" x14ac:dyDescent="0.25">
      <c r="A6" s="2181"/>
      <c r="B6" s="2184"/>
      <c r="C6" s="2238"/>
      <c r="D6" s="2240"/>
      <c r="E6" s="2242"/>
      <c r="F6" s="2243"/>
      <c r="G6" s="2195"/>
      <c r="H6" s="2203"/>
      <c r="I6" s="2234"/>
      <c r="J6" s="2233"/>
      <c r="K6" s="2233"/>
      <c r="L6" s="2233"/>
      <c r="M6" s="2207"/>
      <c r="N6" s="847">
        <v>1</v>
      </c>
      <c r="O6" s="848">
        <v>2</v>
      </c>
      <c r="P6" s="849">
        <v>3</v>
      </c>
      <c r="Q6" s="850">
        <v>4</v>
      </c>
      <c r="R6" s="19"/>
      <c r="S6" s="19"/>
      <c r="T6" s="19"/>
    </row>
    <row r="7" spans="1:21" ht="18" customHeight="1" thickBot="1" x14ac:dyDescent="0.25">
      <c r="A7" s="2181"/>
      <c r="B7" s="2184"/>
      <c r="C7" s="2238"/>
      <c r="D7" s="2240"/>
      <c r="E7" s="2209" t="s">
        <v>48</v>
      </c>
      <c r="F7" s="2211" t="s">
        <v>49</v>
      </c>
      <c r="G7" s="2195"/>
      <c r="H7" s="2203"/>
      <c r="I7" s="2234"/>
      <c r="J7" s="2233"/>
      <c r="K7" s="2233"/>
      <c r="L7" s="2233"/>
      <c r="M7" s="2207"/>
      <c r="N7" s="2213" t="s">
        <v>50</v>
      </c>
      <c r="O7" s="2213"/>
      <c r="P7" s="2213"/>
      <c r="Q7" s="2214"/>
      <c r="R7" s="19"/>
      <c r="S7" s="19"/>
      <c r="T7" s="19"/>
    </row>
    <row r="8" spans="1:21" ht="46.5" customHeight="1" thickBot="1" x14ac:dyDescent="0.25">
      <c r="A8" s="2182"/>
      <c r="B8" s="2185"/>
      <c r="C8" s="2239"/>
      <c r="D8" s="2241"/>
      <c r="E8" s="2210"/>
      <c r="F8" s="2212"/>
      <c r="G8" s="2196"/>
      <c r="H8" s="2204"/>
      <c r="I8" s="2235"/>
      <c r="J8" s="2244"/>
      <c r="K8" s="2244"/>
      <c r="L8" s="2244"/>
      <c r="M8" s="2208"/>
      <c r="N8" s="851">
        <v>15</v>
      </c>
      <c r="O8" s="852">
        <v>9</v>
      </c>
      <c r="P8" s="853">
        <v>9</v>
      </c>
      <c r="Q8" s="854">
        <v>18</v>
      </c>
      <c r="R8" s="19"/>
      <c r="S8" s="19"/>
      <c r="T8" s="19"/>
    </row>
    <row r="9" spans="1:21" ht="19.5" customHeight="1" thickBot="1" x14ac:dyDescent="0.25">
      <c r="A9" s="855">
        <v>1</v>
      </c>
      <c r="B9" s="856">
        <v>2</v>
      </c>
      <c r="C9" s="857">
        <v>3</v>
      </c>
      <c r="D9" s="858">
        <v>4</v>
      </c>
      <c r="E9" s="858">
        <v>5</v>
      </c>
      <c r="F9" s="859">
        <v>6</v>
      </c>
      <c r="G9" s="860">
        <v>7</v>
      </c>
      <c r="H9" s="857">
        <v>8</v>
      </c>
      <c r="I9" s="858">
        <v>9</v>
      </c>
      <c r="J9" s="858">
        <v>10</v>
      </c>
      <c r="K9" s="858">
        <v>11</v>
      </c>
      <c r="L9" s="858">
        <v>12</v>
      </c>
      <c r="M9" s="859">
        <v>13</v>
      </c>
      <c r="N9" s="857">
        <v>14</v>
      </c>
      <c r="O9" s="858">
        <v>15</v>
      </c>
      <c r="P9" s="859">
        <v>16</v>
      </c>
      <c r="Q9" s="861">
        <v>17</v>
      </c>
      <c r="R9" s="19"/>
      <c r="S9" s="19"/>
      <c r="T9" s="19"/>
    </row>
    <row r="10" spans="1:21" ht="19.5" thickBot="1" x14ac:dyDescent="0.25">
      <c r="A10" s="2215" t="s">
        <v>230</v>
      </c>
      <c r="B10" s="2216"/>
      <c r="C10" s="2216"/>
      <c r="D10" s="2216"/>
      <c r="E10" s="2216"/>
      <c r="F10" s="2216"/>
      <c r="G10" s="2216"/>
      <c r="H10" s="2216"/>
      <c r="I10" s="2216"/>
      <c r="J10" s="2216"/>
      <c r="K10" s="2216"/>
      <c r="L10" s="2216"/>
      <c r="M10" s="2216"/>
      <c r="N10" s="2216"/>
      <c r="O10" s="2216"/>
      <c r="P10" s="2216"/>
      <c r="Q10" s="2217"/>
      <c r="R10" s="20"/>
      <c r="S10" s="20"/>
      <c r="T10" s="20"/>
      <c r="U10" s="24"/>
    </row>
    <row r="11" spans="1:21" ht="19.5" thickBot="1" x14ac:dyDescent="0.25">
      <c r="A11" s="2218" t="s">
        <v>279</v>
      </c>
      <c r="B11" s="2219"/>
      <c r="C11" s="2219"/>
      <c r="D11" s="2219"/>
      <c r="E11" s="2219"/>
      <c r="F11" s="2219"/>
      <c r="G11" s="2219"/>
      <c r="H11" s="2219"/>
      <c r="I11" s="2219"/>
      <c r="J11" s="2219"/>
      <c r="K11" s="2219"/>
      <c r="L11" s="2219"/>
      <c r="M11" s="2219"/>
      <c r="N11" s="2219"/>
      <c r="O11" s="2219"/>
      <c r="P11" s="2219"/>
      <c r="Q11" s="2220"/>
      <c r="R11" s="20"/>
      <c r="S11" s="20"/>
      <c r="T11" s="20"/>
      <c r="U11" s="24"/>
    </row>
    <row r="12" spans="1:21" ht="19.5" thickBot="1" x14ac:dyDescent="0.25">
      <c r="A12" s="2221" t="s">
        <v>57</v>
      </c>
      <c r="B12" s="2222"/>
      <c r="C12" s="2222"/>
      <c r="D12" s="2222"/>
      <c r="E12" s="2222"/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3"/>
      <c r="R12" s="20"/>
      <c r="S12" s="20"/>
      <c r="T12" s="20"/>
      <c r="U12" s="24"/>
    </row>
    <row r="13" spans="1:21" ht="18.75" x14ac:dyDescent="0.2">
      <c r="A13" s="862" t="s">
        <v>79</v>
      </c>
      <c r="B13" s="863" t="s">
        <v>58</v>
      </c>
      <c r="C13" s="201"/>
      <c r="D13" s="864"/>
      <c r="E13" s="864"/>
      <c r="F13" s="865"/>
      <c r="G13" s="866">
        <f>G14+G15+G16</f>
        <v>6.5</v>
      </c>
      <c r="H13" s="867">
        <f>H14+H15+H16</f>
        <v>195</v>
      </c>
      <c r="I13" s="868">
        <f>I14+I15+I16</f>
        <v>70</v>
      </c>
      <c r="J13" s="868"/>
      <c r="K13" s="868"/>
      <c r="L13" s="868">
        <f>L14+L15+L16</f>
        <v>70</v>
      </c>
      <c r="M13" s="868">
        <f>M14+M15+M16</f>
        <v>125</v>
      </c>
      <c r="N13" s="869"/>
      <c r="O13" s="870"/>
      <c r="P13" s="871"/>
      <c r="Q13" s="872"/>
      <c r="R13" s="20"/>
      <c r="S13" s="20"/>
      <c r="T13" s="20"/>
      <c r="U13" s="24"/>
    </row>
    <row r="14" spans="1:21" ht="18.75" x14ac:dyDescent="0.2">
      <c r="A14" s="873" t="s">
        <v>80</v>
      </c>
      <c r="B14" s="874" t="s">
        <v>58</v>
      </c>
      <c r="C14" s="166"/>
      <c r="D14" s="835">
        <v>1</v>
      </c>
      <c r="E14" s="875"/>
      <c r="F14" s="876"/>
      <c r="G14" s="877">
        <v>2.5</v>
      </c>
      <c r="H14" s="878">
        <f>G14*30</f>
        <v>75</v>
      </c>
      <c r="I14" s="879">
        <f>J14+K14+L14</f>
        <v>30</v>
      </c>
      <c r="J14" s="880"/>
      <c r="K14" s="880"/>
      <c r="L14" s="880">
        <v>30</v>
      </c>
      <c r="M14" s="881">
        <f>H14-I14</f>
        <v>45</v>
      </c>
      <c r="N14" s="882"/>
      <c r="O14" s="835"/>
      <c r="P14" s="881"/>
      <c r="Q14" s="883"/>
      <c r="R14" s="20"/>
      <c r="S14" s="20"/>
      <c r="T14" s="20"/>
      <c r="U14" s="24"/>
    </row>
    <row r="15" spans="1:21" ht="18.75" x14ac:dyDescent="0.2">
      <c r="A15" s="873" t="s">
        <v>81</v>
      </c>
      <c r="B15" s="874" t="s">
        <v>58</v>
      </c>
      <c r="C15" s="166"/>
      <c r="D15" s="875"/>
      <c r="E15" s="875"/>
      <c r="F15" s="876"/>
      <c r="G15" s="884">
        <v>2</v>
      </c>
      <c r="H15" s="878">
        <f>G15*30</f>
        <v>60</v>
      </c>
      <c r="I15" s="879">
        <f>J15+K15+L15</f>
        <v>20</v>
      </c>
      <c r="J15" s="885"/>
      <c r="K15" s="885"/>
      <c r="L15" s="885">
        <v>20</v>
      </c>
      <c r="M15" s="881">
        <f>H15-I15</f>
        <v>40</v>
      </c>
      <c r="N15" s="882"/>
      <c r="O15" s="835"/>
      <c r="P15" s="881"/>
      <c r="Q15" s="883"/>
      <c r="R15" s="20"/>
      <c r="S15" s="20"/>
      <c r="T15" s="20"/>
      <c r="U15" s="24"/>
    </row>
    <row r="16" spans="1:21" ht="19.5" thickBot="1" x14ac:dyDescent="0.25">
      <c r="A16" s="886" t="s">
        <v>82</v>
      </c>
      <c r="B16" s="887" t="s">
        <v>58</v>
      </c>
      <c r="C16" s="180">
        <v>3</v>
      </c>
      <c r="D16" s="888"/>
      <c r="E16" s="888"/>
      <c r="F16" s="889"/>
      <c r="G16" s="890">
        <v>2</v>
      </c>
      <c r="H16" s="891">
        <f>G16*30</f>
        <v>60</v>
      </c>
      <c r="I16" s="879">
        <f>J16+K16+L16</f>
        <v>20</v>
      </c>
      <c r="J16" s="892"/>
      <c r="K16" s="892"/>
      <c r="L16" s="892">
        <v>20</v>
      </c>
      <c r="M16" s="893">
        <f>H16-I16</f>
        <v>40</v>
      </c>
      <c r="N16" s="894"/>
      <c r="O16" s="895"/>
      <c r="P16" s="893"/>
      <c r="Q16" s="896"/>
      <c r="R16" s="20"/>
      <c r="S16" s="20"/>
      <c r="T16" s="20"/>
      <c r="U16" s="24"/>
    </row>
    <row r="17" spans="1:21" ht="18.75" x14ac:dyDescent="0.2">
      <c r="A17" s="2367"/>
      <c r="B17" s="2368"/>
      <c r="C17" s="1022"/>
      <c r="D17" s="1378"/>
      <c r="E17" s="1378"/>
      <c r="F17" s="1379"/>
      <c r="G17" s="1380"/>
      <c r="H17" s="1381"/>
      <c r="I17" s="1382"/>
      <c r="J17" s="1382"/>
      <c r="K17" s="1382"/>
      <c r="L17" s="1382"/>
      <c r="M17" s="1383"/>
      <c r="N17" s="1384"/>
      <c r="O17" s="1385"/>
      <c r="P17" s="1031"/>
      <c r="Q17" s="1386"/>
      <c r="R17" s="20"/>
      <c r="S17" s="427"/>
      <c r="T17" s="20"/>
      <c r="U17" s="24"/>
    </row>
    <row r="18" spans="1:21" ht="18.75" x14ac:dyDescent="0.2">
      <c r="A18" s="1400"/>
      <c r="B18" s="1400" t="s">
        <v>334</v>
      </c>
      <c r="C18" s="845"/>
      <c r="D18" s="875"/>
      <c r="E18" s="875"/>
      <c r="F18" s="844"/>
      <c r="G18" s="1401"/>
      <c r="H18" s="1402"/>
      <c r="I18" s="1402"/>
      <c r="J18" s="1402"/>
      <c r="K18" s="1402"/>
      <c r="L18" s="1402"/>
      <c r="M18" s="1402"/>
      <c r="N18" s="836"/>
      <c r="O18" s="836"/>
      <c r="P18" s="836">
        <v>1</v>
      </c>
      <c r="Q18" s="836"/>
      <c r="R18" s="20"/>
      <c r="S18" s="427"/>
      <c r="T18" s="20"/>
      <c r="U18" s="24"/>
    </row>
    <row r="19" spans="1:21" ht="18.75" x14ac:dyDescent="0.2">
      <c r="A19" s="1400"/>
      <c r="B19" s="1400" t="s">
        <v>335</v>
      </c>
      <c r="C19" s="845"/>
      <c r="D19" s="875"/>
      <c r="E19" s="875"/>
      <c r="F19" s="844"/>
      <c r="G19" s="1401"/>
      <c r="H19" s="1402"/>
      <c r="I19" s="1402"/>
      <c r="J19" s="1402"/>
      <c r="K19" s="1402"/>
      <c r="L19" s="1402"/>
      <c r="M19" s="1402"/>
      <c r="N19" s="836">
        <v>1</v>
      </c>
      <c r="O19" s="836"/>
      <c r="P19" s="836"/>
      <c r="Q19" s="836"/>
      <c r="R19" s="20"/>
      <c r="S19" s="427"/>
      <c r="T19" s="20"/>
      <c r="U19" s="24"/>
    </row>
    <row r="20" spans="1:21" ht="18.75" x14ac:dyDescent="0.25">
      <c r="A20" s="2369" t="s">
        <v>59</v>
      </c>
      <c r="B20" s="2370"/>
      <c r="C20" s="2370"/>
      <c r="D20" s="2370"/>
      <c r="E20" s="2370"/>
      <c r="F20" s="2370"/>
      <c r="G20" s="2370"/>
      <c r="H20" s="2370"/>
      <c r="I20" s="2370"/>
      <c r="J20" s="2370"/>
      <c r="K20" s="2370"/>
      <c r="L20" s="2370"/>
      <c r="M20" s="2370"/>
      <c r="N20" s="2370"/>
      <c r="O20" s="2370"/>
      <c r="P20" s="2370"/>
      <c r="Q20" s="2370"/>
      <c r="R20" s="20"/>
      <c r="S20" s="427"/>
      <c r="T20" s="20"/>
      <c r="U20" s="24"/>
    </row>
    <row r="21" spans="1:21" ht="18.75" x14ac:dyDescent="0.25">
      <c r="A21" s="1387" t="s">
        <v>118</v>
      </c>
      <c r="B21" s="1388" t="s">
        <v>114</v>
      </c>
      <c r="C21" s="1389"/>
      <c r="D21" s="1390">
        <v>1</v>
      </c>
      <c r="E21" s="1391"/>
      <c r="F21" s="1392"/>
      <c r="G21" s="1393">
        <v>2.5</v>
      </c>
      <c r="H21" s="1394">
        <f>G21*30</f>
        <v>75</v>
      </c>
      <c r="I21" s="1395">
        <f>J21+K21+L21</f>
        <v>30</v>
      </c>
      <c r="J21" s="1395">
        <v>20</v>
      </c>
      <c r="K21" s="1395"/>
      <c r="L21" s="1395">
        <v>10</v>
      </c>
      <c r="M21" s="1396">
        <f>H21-I21</f>
        <v>45</v>
      </c>
      <c r="N21" s="1397"/>
      <c r="O21" s="1390"/>
      <c r="P21" s="1398"/>
      <c r="Q21" s="1399"/>
      <c r="R21" s="20"/>
      <c r="S21" s="20"/>
      <c r="T21" s="20"/>
      <c r="U21" s="24"/>
    </row>
    <row r="22" spans="1:21" ht="18.75" x14ac:dyDescent="0.2">
      <c r="A22" s="873" t="s">
        <v>117</v>
      </c>
      <c r="B22" s="874" t="s">
        <v>60</v>
      </c>
      <c r="C22" s="166"/>
      <c r="D22" s="845">
        <v>2</v>
      </c>
      <c r="E22" s="845"/>
      <c r="F22" s="72"/>
      <c r="G22" s="918">
        <v>2</v>
      </c>
      <c r="H22" s="919">
        <f>G22*30</f>
        <v>60</v>
      </c>
      <c r="I22" s="920">
        <f>J22+K22+L22</f>
        <v>20</v>
      </c>
      <c r="J22" s="920">
        <v>14</v>
      </c>
      <c r="K22" s="920"/>
      <c r="L22" s="836">
        <v>6</v>
      </c>
      <c r="M22" s="921">
        <f>H22-I22</f>
        <v>40</v>
      </c>
      <c r="N22" s="166"/>
      <c r="O22" s="845"/>
      <c r="P22" s="846"/>
      <c r="Q22" s="922"/>
      <c r="R22" s="20"/>
      <c r="S22" s="20"/>
      <c r="T22" s="20"/>
      <c r="U22" s="24"/>
    </row>
    <row r="23" spans="1:21" ht="19.5" customHeight="1" x14ac:dyDescent="0.2">
      <c r="A23" s="1403" t="s">
        <v>119</v>
      </c>
      <c r="B23" s="1412" t="s">
        <v>61</v>
      </c>
      <c r="C23" s="845"/>
      <c r="D23" s="845">
        <v>3</v>
      </c>
      <c r="E23" s="845"/>
      <c r="F23" s="1413"/>
      <c r="G23" s="807">
        <v>2</v>
      </c>
      <c r="H23" s="836">
        <f>G23*30</f>
        <v>60</v>
      </c>
      <c r="I23" s="920">
        <f>J23+K23+L23</f>
        <v>20</v>
      </c>
      <c r="J23" s="836">
        <v>20</v>
      </c>
      <c r="K23" s="836"/>
      <c r="L23" s="836"/>
      <c r="M23" s="836">
        <f>H23-I23</f>
        <v>40</v>
      </c>
      <c r="N23" s="834"/>
      <c r="O23" s="845"/>
      <c r="P23" s="845"/>
      <c r="Q23" s="834"/>
      <c r="R23" s="20"/>
      <c r="S23" s="20"/>
      <c r="T23" s="20"/>
      <c r="U23" s="24"/>
    </row>
    <row r="24" spans="1:21" ht="19.5" customHeight="1" x14ac:dyDescent="0.2">
      <c r="A24" s="1114"/>
      <c r="B24" s="1400" t="s">
        <v>334</v>
      </c>
      <c r="C24" s="845"/>
      <c r="D24" s="845"/>
      <c r="E24" s="845"/>
      <c r="F24" s="1413"/>
      <c r="G24" s="807"/>
      <c r="H24" s="836"/>
      <c r="I24" s="920"/>
      <c r="J24" s="836"/>
      <c r="K24" s="836"/>
      <c r="L24" s="836"/>
      <c r="M24" s="836"/>
      <c r="N24" s="834">
        <v>0</v>
      </c>
      <c r="O24" s="845">
        <v>0</v>
      </c>
      <c r="P24" s="845">
        <v>0</v>
      </c>
      <c r="Q24" s="834"/>
      <c r="R24" s="20"/>
      <c r="S24" s="20"/>
      <c r="T24" s="20"/>
      <c r="U24" s="24"/>
    </row>
    <row r="25" spans="1:21" ht="19.5" customHeight="1" x14ac:dyDescent="0.2">
      <c r="A25" s="1114"/>
      <c r="B25" s="1400" t="s">
        <v>335</v>
      </c>
      <c r="C25" s="845"/>
      <c r="D25" s="845"/>
      <c r="E25" s="845"/>
      <c r="F25" s="1413"/>
      <c r="G25" s="807"/>
      <c r="H25" s="836"/>
      <c r="I25" s="920"/>
      <c r="J25" s="836"/>
      <c r="K25" s="836"/>
      <c r="L25" s="836"/>
      <c r="M25" s="836"/>
      <c r="N25" s="834">
        <v>1</v>
      </c>
      <c r="O25" s="845">
        <v>1</v>
      </c>
      <c r="P25" s="845">
        <v>1</v>
      </c>
      <c r="Q25" s="834"/>
      <c r="R25" s="20"/>
      <c r="S25" s="20"/>
      <c r="T25" s="20"/>
      <c r="U25" s="24"/>
    </row>
    <row r="26" spans="1:21" ht="19.5" hidden="1" thickBot="1" x14ac:dyDescent="0.25">
      <c r="A26" s="2255"/>
      <c r="B26" s="2371"/>
      <c r="C26" s="1404"/>
      <c r="D26" s="1405"/>
      <c r="E26" s="1405"/>
      <c r="F26" s="1406"/>
      <c r="G26" s="1407"/>
      <c r="H26" s="1408"/>
      <c r="I26" s="1409"/>
      <c r="J26" s="1409"/>
      <c r="K26" s="1409"/>
      <c r="L26" s="1409"/>
      <c r="M26" s="1409"/>
      <c r="N26" s="1408"/>
      <c r="O26" s="1409"/>
      <c r="P26" s="1410"/>
      <c r="Q26" s="1411"/>
      <c r="R26" s="20"/>
      <c r="S26" s="20"/>
      <c r="T26" s="20"/>
      <c r="U26" s="24"/>
    </row>
    <row r="27" spans="1:21" ht="19.5" hidden="1" thickBot="1" x14ac:dyDescent="0.25">
      <c r="A27" s="940" t="s">
        <v>120</v>
      </c>
      <c r="B27" s="941" t="s">
        <v>62</v>
      </c>
      <c r="C27" s="897"/>
      <c r="D27" s="898" t="s">
        <v>281</v>
      </c>
      <c r="E27" s="898"/>
      <c r="F27" s="899"/>
      <c r="G27" s="942"/>
      <c r="H27" s="897"/>
      <c r="I27" s="943">
        <f>J27+K27+L27</f>
        <v>0</v>
      </c>
      <c r="J27" s="944"/>
      <c r="K27" s="944"/>
      <c r="L27" s="944"/>
      <c r="M27" s="945"/>
      <c r="N27" s="946"/>
      <c r="O27" s="947"/>
      <c r="P27" s="948"/>
      <c r="Q27" s="949"/>
      <c r="R27" s="20"/>
      <c r="S27" s="20"/>
      <c r="T27" s="20"/>
      <c r="U27" s="24"/>
    </row>
    <row r="28" spans="1:21" ht="19.5" hidden="1" thickBot="1" x14ac:dyDescent="0.25">
      <c r="A28" s="2260" t="s">
        <v>276</v>
      </c>
      <c r="B28" s="2261"/>
      <c r="C28" s="2261"/>
      <c r="D28" s="2261"/>
      <c r="E28" s="2261"/>
      <c r="F28" s="2261"/>
      <c r="G28" s="2261"/>
      <c r="H28" s="2261"/>
      <c r="I28" s="2261"/>
      <c r="J28" s="2261"/>
      <c r="K28" s="2261"/>
      <c r="L28" s="2261"/>
      <c r="M28" s="2261"/>
      <c r="N28" s="2261"/>
      <c r="O28" s="2261"/>
      <c r="P28" s="2261"/>
      <c r="Q28" s="2262"/>
      <c r="R28" s="20"/>
      <c r="S28" s="20"/>
      <c r="T28" s="20"/>
      <c r="U28" s="24"/>
    </row>
    <row r="29" spans="1:21" ht="19.5" thickBot="1" x14ac:dyDescent="0.25">
      <c r="A29" s="2263" t="s">
        <v>233</v>
      </c>
      <c r="B29" s="2264"/>
      <c r="C29" s="2264"/>
      <c r="D29" s="2264"/>
      <c r="E29" s="2264"/>
      <c r="F29" s="2264"/>
      <c r="G29" s="2264"/>
      <c r="H29" s="2264"/>
      <c r="I29" s="2264"/>
      <c r="J29" s="2264"/>
      <c r="K29" s="2264"/>
      <c r="L29" s="2264"/>
      <c r="M29" s="2264"/>
      <c r="N29" s="2372"/>
      <c r="O29" s="2372"/>
      <c r="P29" s="2372"/>
      <c r="Q29" s="2223"/>
      <c r="R29" s="20"/>
      <c r="S29" s="20"/>
      <c r="T29" s="20"/>
    </row>
    <row r="30" spans="1:21" ht="17.25" customHeight="1" x14ac:dyDescent="0.25">
      <c r="A30" s="950" t="s">
        <v>75</v>
      </c>
      <c r="B30" s="951" t="s">
        <v>51</v>
      </c>
      <c r="C30" s="166"/>
      <c r="D30" s="835">
        <v>2</v>
      </c>
      <c r="E30" s="875"/>
      <c r="F30" s="876"/>
      <c r="G30" s="952">
        <v>1</v>
      </c>
      <c r="H30" s="953">
        <f>G30*30</f>
        <v>30</v>
      </c>
      <c r="I30" s="954">
        <v>14</v>
      </c>
      <c r="J30" s="954">
        <v>10</v>
      </c>
      <c r="K30" s="954"/>
      <c r="L30" s="954">
        <v>4</v>
      </c>
      <c r="M30" s="955">
        <f>H30-I30</f>
        <v>16</v>
      </c>
      <c r="N30" s="963"/>
      <c r="O30" s="957"/>
      <c r="P30" s="845"/>
      <c r="Q30" s="963"/>
      <c r="R30" s="20"/>
      <c r="S30" s="20"/>
      <c r="T30" s="20"/>
    </row>
    <row r="31" spans="1:21" ht="18.75" customHeight="1" x14ac:dyDescent="0.2">
      <c r="A31" s="950" t="s">
        <v>52</v>
      </c>
      <c r="B31" s="959" t="s">
        <v>54</v>
      </c>
      <c r="C31" s="960"/>
      <c r="D31" s="836"/>
      <c r="E31" s="836"/>
      <c r="F31" s="961"/>
      <c r="G31" s="918">
        <f>G32+G33</f>
        <v>3</v>
      </c>
      <c r="H31" s="204">
        <f>H32+H33</f>
        <v>90</v>
      </c>
      <c r="I31" s="801">
        <f>I32+I33</f>
        <v>30</v>
      </c>
      <c r="J31" s="801">
        <f>J32+J33</f>
        <v>20</v>
      </c>
      <c r="K31" s="801"/>
      <c r="L31" s="801">
        <f>L32+L33</f>
        <v>10</v>
      </c>
      <c r="M31" s="962">
        <f>M32+M33</f>
        <v>60</v>
      </c>
      <c r="N31" s="835"/>
      <c r="O31" s="963"/>
      <c r="P31" s="1419"/>
      <c r="Q31" s="835"/>
      <c r="R31" s="20"/>
      <c r="S31" s="20"/>
      <c r="T31" s="20"/>
    </row>
    <row r="32" spans="1:21" ht="18.75" customHeight="1" x14ac:dyDescent="0.2">
      <c r="A32" s="950" t="s">
        <v>76</v>
      </c>
      <c r="B32" s="959" t="s">
        <v>55</v>
      </c>
      <c r="C32" s="882">
        <v>1</v>
      </c>
      <c r="D32" s="835"/>
      <c r="E32" s="835"/>
      <c r="F32" s="72"/>
      <c r="G32" s="966">
        <v>1.5</v>
      </c>
      <c r="H32" s="967">
        <f>G32*30</f>
        <v>45</v>
      </c>
      <c r="I32" s="879">
        <f>J32+K32+L32</f>
        <v>15</v>
      </c>
      <c r="J32" s="835">
        <v>15</v>
      </c>
      <c r="K32" s="835"/>
      <c r="L32" s="835"/>
      <c r="M32" s="968">
        <f>H32-I32</f>
        <v>30</v>
      </c>
      <c r="N32" s="835"/>
      <c r="O32" s="963"/>
      <c r="P32" s="1419"/>
      <c r="Q32" s="835"/>
      <c r="R32" s="20"/>
      <c r="S32" s="20"/>
      <c r="T32" s="20"/>
    </row>
    <row r="33" spans="1:20" ht="18.75" customHeight="1" x14ac:dyDescent="0.2">
      <c r="A33" s="950" t="s">
        <v>77</v>
      </c>
      <c r="B33" s="959" t="s">
        <v>56</v>
      </c>
      <c r="C33" s="882"/>
      <c r="D33" s="835">
        <v>1</v>
      </c>
      <c r="E33" s="835"/>
      <c r="F33" s="969"/>
      <c r="G33" s="877">
        <v>1.5</v>
      </c>
      <c r="H33" s="967">
        <f>G33*30</f>
        <v>45</v>
      </c>
      <c r="I33" s="879">
        <f>J33+K33+L33</f>
        <v>15</v>
      </c>
      <c r="J33" s="835">
        <v>5</v>
      </c>
      <c r="K33" s="835"/>
      <c r="L33" s="835">
        <v>10</v>
      </c>
      <c r="M33" s="968">
        <f>H33-I33</f>
        <v>30</v>
      </c>
      <c r="N33" s="835"/>
      <c r="O33" s="963"/>
      <c r="P33" s="1419"/>
      <c r="Q33" s="835"/>
      <c r="R33" s="20"/>
      <c r="S33" s="20"/>
      <c r="T33" s="20"/>
    </row>
    <row r="34" spans="1:20" ht="18.75" customHeight="1" x14ac:dyDescent="0.2">
      <c r="A34" s="1414"/>
      <c r="B34" s="1400" t="s">
        <v>334</v>
      </c>
      <c r="C34" s="835"/>
      <c r="D34" s="835"/>
      <c r="E34" s="835"/>
      <c r="F34" s="843"/>
      <c r="G34" s="1426"/>
      <c r="H34" s="835"/>
      <c r="I34" s="879"/>
      <c r="J34" s="835"/>
      <c r="K34" s="835"/>
      <c r="L34" s="835"/>
      <c r="M34" s="835"/>
      <c r="N34" s="835">
        <v>1</v>
      </c>
      <c r="O34" s="963"/>
      <c r="P34" s="1419"/>
      <c r="Q34" s="835"/>
      <c r="R34" s="20"/>
      <c r="S34" s="20"/>
      <c r="T34" s="20"/>
    </row>
    <row r="35" spans="1:20" ht="18.75" customHeight="1" thickBot="1" x14ac:dyDescent="0.25">
      <c r="A35" s="1414"/>
      <c r="B35" s="1400" t="s">
        <v>335</v>
      </c>
      <c r="C35" s="835"/>
      <c r="D35" s="835"/>
      <c r="E35" s="835"/>
      <c r="F35" s="843"/>
      <c r="G35" s="1426"/>
      <c r="H35" s="835"/>
      <c r="I35" s="879"/>
      <c r="J35" s="835"/>
      <c r="K35" s="835"/>
      <c r="L35" s="835"/>
      <c r="M35" s="835"/>
      <c r="N35" s="835">
        <v>1</v>
      </c>
      <c r="O35" s="963">
        <v>1</v>
      </c>
      <c r="P35" s="1419"/>
      <c r="Q35" s="835"/>
      <c r="R35" s="20"/>
      <c r="S35" s="20"/>
      <c r="T35" s="20"/>
    </row>
    <row r="36" spans="1:20" ht="19.5" thickBot="1" x14ac:dyDescent="0.25">
      <c r="A36" s="2253"/>
      <c r="B36" s="2373"/>
      <c r="C36" s="1420"/>
      <c r="D36" s="1421"/>
      <c r="E36" s="1421"/>
      <c r="F36" s="1422"/>
      <c r="G36" s="1423"/>
      <c r="H36" s="1415"/>
      <c r="I36" s="1424"/>
      <c r="J36" s="1424"/>
      <c r="K36" s="1424"/>
      <c r="L36" s="1424"/>
      <c r="M36" s="1425"/>
      <c r="N36" s="1415"/>
      <c r="O36" s="1416"/>
      <c r="P36" s="1417"/>
      <c r="Q36" s="1418"/>
      <c r="R36" s="20"/>
      <c r="S36" s="20"/>
      <c r="T36" s="20"/>
    </row>
    <row r="37" spans="1:20" s="118" customFormat="1" ht="39" customHeight="1" thickBot="1" x14ac:dyDescent="0.25">
      <c r="A37" s="2363" t="s">
        <v>282</v>
      </c>
      <c r="B37" s="2364"/>
      <c r="C37" s="1437"/>
      <c r="D37" s="1438"/>
      <c r="E37" s="1438"/>
      <c r="F37" s="1439"/>
      <c r="G37" s="1440"/>
      <c r="H37" s="1441"/>
      <c r="I37" s="1442"/>
      <c r="J37" s="1442"/>
      <c r="K37" s="1442"/>
      <c r="L37" s="1442"/>
      <c r="M37" s="1443"/>
      <c r="N37" s="1441"/>
      <c r="O37" s="1444"/>
      <c r="P37" s="1443"/>
      <c r="Q37" s="1445"/>
      <c r="R37" s="117"/>
      <c r="S37" s="117"/>
      <c r="T37" s="117"/>
    </row>
    <row r="38" spans="1:20" s="118" customFormat="1" ht="39" customHeight="1" thickBot="1" x14ac:dyDescent="0.25">
      <c r="A38" s="1446"/>
      <c r="B38" s="1447" t="s">
        <v>334</v>
      </c>
      <c r="C38" s="1448"/>
      <c r="D38" s="1449"/>
      <c r="E38" s="1449"/>
      <c r="F38" s="1450"/>
      <c r="G38" s="1440"/>
      <c r="H38" s="1441"/>
      <c r="I38" s="1442"/>
      <c r="J38" s="1442"/>
      <c r="K38" s="1442"/>
      <c r="L38" s="1442"/>
      <c r="M38" s="1443"/>
      <c r="N38" s="1441">
        <f t="shared" ref="N38:P39" si="0">N34+N18</f>
        <v>1</v>
      </c>
      <c r="O38" s="1441">
        <f t="shared" si="0"/>
        <v>0</v>
      </c>
      <c r="P38" s="1441">
        <f t="shared" si="0"/>
        <v>1</v>
      </c>
      <c r="Q38" s="1445"/>
      <c r="R38" s="117"/>
      <c r="S38" s="117"/>
      <c r="T38" s="117"/>
    </row>
    <row r="39" spans="1:20" s="118" customFormat="1" ht="39" customHeight="1" thickBot="1" x14ac:dyDescent="0.25">
      <c r="A39" s="1446"/>
      <c r="B39" s="1447" t="s">
        <v>335</v>
      </c>
      <c r="C39" s="1448"/>
      <c r="D39" s="1449"/>
      <c r="E39" s="1449"/>
      <c r="F39" s="1450"/>
      <c r="G39" s="1440"/>
      <c r="H39" s="1441"/>
      <c r="I39" s="1442"/>
      <c r="J39" s="1442"/>
      <c r="K39" s="1442"/>
      <c r="L39" s="1442"/>
      <c r="M39" s="1443"/>
      <c r="N39" s="1441">
        <f t="shared" si="0"/>
        <v>2</v>
      </c>
      <c r="O39" s="1441">
        <f t="shared" si="0"/>
        <v>1</v>
      </c>
      <c r="P39" s="1441">
        <f t="shared" si="0"/>
        <v>0</v>
      </c>
      <c r="Q39" s="1445"/>
      <c r="R39" s="117"/>
      <c r="S39" s="117"/>
      <c r="T39" s="117"/>
    </row>
    <row r="40" spans="1:20" s="118" customFormat="1" ht="39" customHeight="1" thickBot="1" x14ac:dyDescent="0.25">
      <c r="A40" s="2245" t="s">
        <v>283</v>
      </c>
      <c r="B40" s="2365"/>
      <c r="C40" s="985"/>
      <c r="D40" s="985"/>
      <c r="E40" s="985"/>
      <c r="F40" s="986"/>
      <c r="G40" s="1428"/>
      <c r="H40" s="1429"/>
      <c r="I40" s="1430"/>
      <c r="J40" s="1430"/>
      <c r="K40" s="1430"/>
      <c r="L40" s="1430"/>
      <c r="M40" s="1431"/>
      <c r="N40" s="1432"/>
      <c r="O40" s="1433"/>
      <c r="P40" s="1431"/>
      <c r="Q40" s="1434"/>
      <c r="R40" s="117"/>
      <c r="S40" s="117"/>
      <c r="T40" s="117"/>
    </row>
    <row r="41" spans="1:20" s="118" customFormat="1" ht="39" customHeight="1" thickBot="1" x14ac:dyDescent="0.25">
      <c r="A41" s="1427"/>
      <c r="B41" s="1400" t="s">
        <v>334</v>
      </c>
      <c r="C41" s="66"/>
      <c r="D41" s="66"/>
      <c r="E41" s="66"/>
      <c r="F41" s="66"/>
      <c r="G41" s="1435"/>
      <c r="H41" s="1436"/>
      <c r="I41" s="1436"/>
      <c r="J41" s="1436"/>
      <c r="K41" s="1436"/>
      <c r="L41" s="1436"/>
      <c r="M41" s="1436"/>
      <c r="N41" s="1435">
        <f t="shared" ref="N41:P42" si="1">N34+N24</f>
        <v>1</v>
      </c>
      <c r="O41" s="1435">
        <f t="shared" si="1"/>
        <v>0</v>
      </c>
      <c r="P41" s="1435">
        <f t="shared" si="1"/>
        <v>0</v>
      </c>
      <c r="Q41" s="1436"/>
      <c r="R41" s="117"/>
      <c r="S41" s="117"/>
      <c r="T41" s="117"/>
    </row>
    <row r="42" spans="1:20" s="118" customFormat="1" ht="39" customHeight="1" thickBot="1" x14ac:dyDescent="0.25">
      <c r="A42" s="1427"/>
      <c r="B42" s="1400" t="s">
        <v>335</v>
      </c>
      <c r="C42" s="66"/>
      <c r="D42" s="66"/>
      <c r="E42" s="66"/>
      <c r="F42" s="66"/>
      <c r="G42" s="1435"/>
      <c r="H42" s="1436"/>
      <c r="I42" s="1436"/>
      <c r="J42" s="1436"/>
      <c r="K42" s="1436"/>
      <c r="L42" s="1436"/>
      <c r="M42" s="1436"/>
      <c r="N42" s="1435">
        <f t="shared" si="1"/>
        <v>2</v>
      </c>
      <c r="O42" s="1435">
        <f t="shared" si="1"/>
        <v>2</v>
      </c>
      <c r="P42" s="1435">
        <f t="shared" si="1"/>
        <v>1</v>
      </c>
      <c r="Q42" s="1436"/>
      <c r="R42" s="117"/>
      <c r="S42" s="117"/>
      <c r="T42" s="117"/>
    </row>
    <row r="43" spans="1:20" ht="20.25" customHeight="1" thickBot="1" x14ac:dyDescent="0.25">
      <c r="A43" s="2215" t="s">
        <v>235</v>
      </c>
      <c r="B43" s="2247"/>
      <c r="C43" s="2247"/>
      <c r="D43" s="2247"/>
      <c r="E43" s="2247"/>
      <c r="F43" s="2247"/>
      <c r="G43" s="2247"/>
      <c r="H43" s="2247"/>
      <c r="I43" s="2247"/>
      <c r="J43" s="2247"/>
      <c r="K43" s="2247"/>
      <c r="L43" s="2247"/>
      <c r="M43" s="2247"/>
      <c r="N43" s="2247"/>
      <c r="O43" s="2247"/>
      <c r="P43" s="2247"/>
      <c r="Q43" s="2366"/>
      <c r="R43" s="20"/>
      <c r="S43" s="20"/>
      <c r="T43" s="20"/>
    </row>
    <row r="44" spans="1:20" ht="20.25" customHeight="1" thickBot="1" x14ac:dyDescent="0.25">
      <c r="A44" s="2218" t="s">
        <v>236</v>
      </c>
      <c r="B44" s="2248"/>
      <c r="C44" s="2248"/>
      <c r="D44" s="2248"/>
      <c r="E44" s="2248"/>
      <c r="F44" s="2248"/>
      <c r="G44" s="2248"/>
      <c r="H44" s="2248"/>
      <c r="I44" s="2248"/>
      <c r="J44" s="2248"/>
      <c r="K44" s="2248"/>
      <c r="L44" s="2248"/>
      <c r="M44" s="2248"/>
      <c r="N44" s="2248"/>
      <c r="O44" s="2248"/>
      <c r="P44" s="2248"/>
      <c r="Q44" s="2249"/>
      <c r="R44" s="20"/>
      <c r="S44" s="20"/>
      <c r="T44" s="20"/>
    </row>
    <row r="45" spans="1:20" ht="20.25" hidden="1" customHeight="1" thickBot="1" x14ac:dyDescent="0.25">
      <c r="A45" s="2250" t="s">
        <v>239</v>
      </c>
      <c r="B45" s="2251"/>
      <c r="C45" s="2251"/>
      <c r="D45" s="2251"/>
      <c r="E45" s="2251"/>
      <c r="F45" s="2251"/>
      <c r="G45" s="2251"/>
      <c r="H45" s="2251"/>
      <c r="I45" s="2251"/>
      <c r="J45" s="2251"/>
      <c r="K45" s="2251"/>
      <c r="L45" s="2251"/>
      <c r="M45" s="2251"/>
      <c r="N45" s="2251"/>
      <c r="O45" s="2251"/>
      <c r="P45" s="2251"/>
      <c r="Q45" s="2252"/>
      <c r="R45" s="20"/>
      <c r="S45" s="20"/>
      <c r="T45" s="20"/>
    </row>
    <row r="46" spans="1:20" ht="20.25" hidden="1" customHeight="1" x14ac:dyDescent="0.2">
      <c r="A46" s="819" t="s">
        <v>237</v>
      </c>
      <c r="B46" s="988" t="s">
        <v>115</v>
      </c>
      <c r="C46" s="989"/>
      <c r="D46" s="822">
        <v>1</v>
      </c>
      <c r="E46" s="990"/>
      <c r="F46" s="991"/>
      <c r="G46" s="992">
        <v>2</v>
      </c>
      <c r="H46" s="993">
        <f>G46*30</f>
        <v>60</v>
      </c>
      <c r="I46" s="994">
        <f>J46+K46+L46</f>
        <v>20</v>
      </c>
      <c r="J46" s="994">
        <v>14</v>
      </c>
      <c r="K46" s="994"/>
      <c r="L46" s="994">
        <v>6</v>
      </c>
      <c r="M46" s="995">
        <f>H46-I46</f>
        <v>40</v>
      </c>
      <c r="N46" s="996">
        <v>1.5</v>
      </c>
      <c r="O46" s="997"/>
      <c r="P46" s="998"/>
      <c r="Q46" s="999"/>
      <c r="R46" s="20"/>
      <c r="S46" s="20"/>
      <c r="T46" s="20"/>
    </row>
    <row r="47" spans="1:20" ht="20.25" hidden="1" customHeight="1" thickBot="1" x14ac:dyDescent="0.25">
      <c r="A47" s="833" t="s">
        <v>238</v>
      </c>
      <c r="B47" s="1000" t="s">
        <v>53</v>
      </c>
      <c r="C47" s="1001">
        <v>3</v>
      </c>
      <c r="D47" s="929"/>
      <c r="E47" s="929"/>
      <c r="F47" s="849"/>
      <c r="G47" s="1002">
        <v>3</v>
      </c>
      <c r="H47" s="1003">
        <f>G47*30</f>
        <v>90</v>
      </c>
      <c r="I47" s="1004">
        <f>J47+K47+L47</f>
        <v>30</v>
      </c>
      <c r="J47" s="1004">
        <v>30</v>
      </c>
      <c r="K47" s="1004"/>
      <c r="L47" s="1004"/>
      <c r="M47" s="1005">
        <f>H47-I47</f>
        <v>60</v>
      </c>
      <c r="N47" s="1006"/>
      <c r="O47" s="1007"/>
      <c r="P47" s="1008">
        <v>3</v>
      </c>
      <c r="Q47" s="1009"/>
      <c r="R47" s="20"/>
      <c r="S47" s="20"/>
      <c r="T47" s="20"/>
    </row>
    <row r="48" spans="1:20" ht="20.25" hidden="1" customHeight="1" thickBot="1" x14ac:dyDescent="0.25">
      <c r="A48" s="2253" t="s">
        <v>284</v>
      </c>
      <c r="B48" s="2254"/>
      <c r="C48" s="1010"/>
      <c r="D48" s="1011"/>
      <c r="E48" s="1011"/>
      <c r="F48" s="1012"/>
      <c r="G48" s="817">
        <f t="shared" ref="G48:M48" si="2">G46+G47</f>
        <v>5</v>
      </c>
      <c r="H48" s="1013">
        <f t="shared" si="2"/>
        <v>150</v>
      </c>
      <c r="I48" s="1014">
        <f t="shared" si="2"/>
        <v>50</v>
      </c>
      <c r="J48" s="1014">
        <f t="shared" si="2"/>
        <v>44</v>
      </c>
      <c r="K48" s="1014">
        <f t="shared" si="2"/>
        <v>0</v>
      </c>
      <c r="L48" s="1014">
        <f t="shared" si="2"/>
        <v>6</v>
      </c>
      <c r="M48" s="1014">
        <f t="shared" si="2"/>
        <v>100</v>
      </c>
      <c r="N48" s="1015">
        <f>SUM(N46:N47)</f>
        <v>1.5</v>
      </c>
      <c r="O48" s="1016"/>
      <c r="P48" s="1017">
        <f>SUM(P46:P47)</f>
        <v>3</v>
      </c>
      <c r="Q48" s="1018"/>
      <c r="R48" s="20"/>
      <c r="S48" s="20"/>
      <c r="T48" s="20"/>
    </row>
    <row r="49" spans="1:20" ht="20.25" hidden="1" customHeight="1" thickBot="1" x14ac:dyDescent="0.25">
      <c r="A49" s="1019"/>
      <c r="B49" s="2279" t="s">
        <v>300</v>
      </c>
      <c r="C49" s="2279"/>
      <c r="D49" s="2279"/>
      <c r="E49" s="2279"/>
      <c r="F49" s="2279"/>
      <c r="G49" s="2279"/>
      <c r="H49" s="2279"/>
      <c r="I49" s="2279"/>
      <c r="J49" s="2279"/>
      <c r="K49" s="2279"/>
      <c r="L49" s="2279"/>
      <c r="M49" s="2279"/>
      <c r="N49" s="2279"/>
      <c r="O49" s="2279"/>
      <c r="P49" s="2279"/>
      <c r="Q49" s="2279"/>
      <c r="R49" s="2279"/>
      <c r="S49" s="20"/>
      <c r="T49" s="20"/>
    </row>
    <row r="50" spans="1:20" s="816" customFormat="1" ht="30.75" hidden="1" customHeight="1" x14ac:dyDescent="0.2">
      <c r="A50" s="819" t="s">
        <v>301</v>
      </c>
      <c r="B50" s="820" t="s">
        <v>302</v>
      </c>
      <c r="C50" s="821"/>
      <c r="D50" s="822">
        <v>1</v>
      </c>
      <c r="E50" s="822"/>
      <c r="F50" s="823"/>
      <c r="G50" s="824">
        <v>3</v>
      </c>
      <c r="H50" s="825">
        <f>G50*30</f>
        <v>90</v>
      </c>
      <c r="I50" s="826">
        <v>30</v>
      </c>
      <c r="J50" s="826">
        <v>20</v>
      </c>
      <c r="K50" s="826"/>
      <c r="L50" s="826">
        <v>10</v>
      </c>
      <c r="M50" s="827">
        <v>60</v>
      </c>
      <c r="N50" s="828">
        <v>2</v>
      </c>
      <c r="O50" s="829"/>
      <c r="P50" s="830"/>
      <c r="Q50" s="831"/>
      <c r="R50" s="832"/>
      <c r="S50" s="832"/>
      <c r="T50" s="832"/>
    </row>
    <row r="51" spans="1:20" s="816" customFormat="1" ht="34.5" hidden="1" customHeight="1" thickBot="1" x14ac:dyDescent="0.25">
      <c r="A51" s="833" t="s">
        <v>303</v>
      </c>
      <c r="B51" s="800" t="s">
        <v>304</v>
      </c>
      <c r="C51" s="845"/>
      <c r="D51" s="845">
        <v>1</v>
      </c>
      <c r="E51" s="845"/>
      <c r="F51" s="845"/>
      <c r="G51" s="834">
        <v>3</v>
      </c>
      <c r="H51" s="162">
        <f>G51*30</f>
        <v>90</v>
      </c>
      <c r="I51" s="162">
        <v>30</v>
      </c>
      <c r="J51" s="162">
        <v>20</v>
      </c>
      <c r="K51" s="162"/>
      <c r="L51" s="162">
        <v>10</v>
      </c>
      <c r="M51" s="162">
        <v>60</v>
      </c>
      <c r="N51" s="835">
        <v>2</v>
      </c>
      <c r="O51" s="74"/>
      <c r="P51" s="836"/>
      <c r="Q51" s="801"/>
      <c r="R51" s="832"/>
      <c r="S51" s="832"/>
      <c r="T51" s="832"/>
    </row>
    <row r="52" spans="1:20" s="816" customFormat="1" ht="20.25" hidden="1" customHeight="1" x14ac:dyDescent="0.2">
      <c r="A52" s="2280" t="s">
        <v>305</v>
      </c>
      <c r="B52" s="2281"/>
      <c r="C52" s="837"/>
      <c r="D52" s="837"/>
      <c r="E52" s="837"/>
      <c r="F52" s="837"/>
      <c r="G52" s="838">
        <f>G50+G51</f>
        <v>6</v>
      </c>
      <c r="H52" s="74">
        <f t="shared" ref="H52:Q52" si="3">H50+H51</f>
        <v>180</v>
      </c>
      <c r="I52" s="74">
        <f t="shared" si="3"/>
        <v>60</v>
      </c>
      <c r="J52" s="74">
        <f t="shared" si="3"/>
        <v>40</v>
      </c>
      <c r="K52" s="74">
        <f t="shared" si="3"/>
        <v>0</v>
      </c>
      <c r="L52" s="74">
        <f t="shared" si="3"/>
        <v>20</v>
      </c>
      <c r="M52" s="74">
        <f t="shared" si="3"/>
        <v>120</v>
      </c>
      <c r="N52" s="838">
        <f t="shared" si="3"/>
        <v>4</v>
      </c>
      <c r="O52" s="838">
        <f t="shared" si="3"/>
        <v>0</v>
      </c>
      <c r="P52" s="838">
        <f t="shared" si="3"/>
        <v>0</v>
      </c>
      <c r="Q52" s="838">
        <f t="shared" si="3"/>
        <v>0</v>
      </c>
      <c r="R52" s="832"/>
      <c r="S52" s="832"/>
      <c r="T52" s="832"/>
    </row>
    <row r="53" spans="1:20" ht="20.25" customHeight="1" thickBot="1" x14ac:dyDescent="0.25">
      <c r="A53" s="2282" t="s">
        <v>306</v>
      </c>
      <c r="B53" s="2283"/>
      <c r="C53" s="2283"/>
      <c r="D53" s="2283"/>
      <c r="E53" s="2283"/>
      <c r="F53" s="2283"/>
      <c r="G53" s="2283"/>
      <c r="H53" s="2283"/>
      <c r="I53" s="2283"/>
      <c r="J53" s="2283"/>
      <c r="K53" s="2283"/>
      <c r="L53" s="2283"/>
      <c r="M53" s="2283"/>
      <c r="N53" s="2283"/>
      <c r="O53" s="2283"/>
      <c r="P53" s="2283"/>
      <c r="Q53" s="2283"/>
      <c r="R53" s="20"/>
      <c r="S53" s="20"/>
      <c r="T53" s="20"/>
    </row>
    <row r="54" spans="1:20" ht="20.25" customHeight="1" x14ac:dyDescent="0.2">
      <c r="A54" s="1020" t="s">
        <v>301</v>
      </c>
      <c r="B54" s="1021" t="s">
        <v>302</v>
      </c>
      <c r="C54" s="1022"/>
      <c r="D54" s="1023">
        <v>1</v>
      </c>
      <c r="E54" s="1023"/>
      <c r="F54" s="1024"/>
      <c r="G54" s="1025">
        <v>2</v>
      </c>
      <c r="H54" s="1026">
        <f>G54*30</f>
        <v>60</v>
      </c>
      <c r="I54" s="1027">
        <v>20</v>
      </c>
      <c r="J54" s="1027">
        <v>14</v>
      </c>
      <c r="K54" s="1027"/>
      <c r="L54" s="1027">
        <v>6</v>
      </c>
      <c r="M54" s="162">
        <v>60</v>
      </c>
      <c r="N54" s="835">
        <v>1.5</v>
      </c>
      <c r="O54" s="74"/>
      <c r="P54" s="836"/>
      <c r="Q54" s="801"/>
      <c r="R54" s="20"/>
      <c r="S54" s="20"/>
      <c r="T54" s="20"/>
    </row>
    <row r="55" spans="1:20" ht="20.25" customHeight="1" x14ac:dyDescent="0.2">
      <c r="A55" s="1020"/>
      <c r="B55" s="1454" t="s">
        <v>334</v>
      </c>
      <c r="C55" s="1377"/>
      <c r="D55" s="822"/>
      <c r="E55" s="822"/>
      <c r="F55" s="1451"/>
      <c r="G55" s="1452"/>
      <c r="H55" s="1453"/>
      <c r="I55" s="826"/>
      <c r="J55" s="826"/>
      <c r="K55" s="826"/>
      <c r="L55" s="826"/>
      <c r="M55" s="162"/>
      <c r="N55" s="836">
        <v>0</v>
      </c>
      <c r="O55" s="74">
        <v>0</v>
      </c>
      <c r="P55" s="836">
        <v>0</v>
      </c>
      <c r="Q55" s="801"/>
      <c r="R55" s="20"/>
      <c r="S55" s="20"/>
      <c r="T55" s="20"/>
    </row>
    <row r="56" spans="1:20" ht="20.25" customHeight="1" x14ac:dyDescent="0.2">
      <c r="A56" s="2284" t="s">
        <v>335</v>
      </c>
      <c r="B56" s="2285"/>
      <c r="C56" s="837"/>
      <c r="D56" s="837"/>
      <c r="E56" s="837"/>
      <c r="F56" s="837"/>
      <c r="G56" s="838"/>
      <c r="H56" s="838"/>
      <c r="I56" s="838"/>
      <c r="J56" s="838"/>
      <c r="K56" s="838"/>
      <c r="L56" s="838"/>
      <c r="M56" s="838"/>
      <c r="N56" s="838">
        <v>1</v>
      </c>
      <c r="O56" s="838"/>
      <c r="P56" s="838"/>
      <c r="Q56" s="838"/>
      <c r="R56" s="20"/>
      <c r="S56" s="20"/>
      <c r="T56" s="20"/>
    </row>
    <row r="57" spans="1:20" ht="21" customHeight="1" thickBot="1" x14ac:dyDescent="0.25">
      <c r="A57" s="2286" t="s">
        <v>64</v>
      </c>
      <c r="B57" s="2287"/>
      <c r="C57" s="2287"/>
      <c r="D57" s="2287"/>
      <c r="E57" s="2287"/>
      <c r="F57" s="2287"/>
      <c r="G57" s="2287"/>
      <c r="H57" s="2287"/>
      <c r="I57" s="2287"/>
      <c r="J57" s="2287"/>
      <c r="K57" s="2287"/>
      <c r="L57" s="2287"/>
      <c r="M57" s="2287"/>
      <c r="N57" s="2287"/>
      <c r="O57" s="2287"/>
      <c r="P57" s="2287"/>
      <c r="Q57" s="2288"/>
      <c r="R57" s="26"/>
      <c r="S57" s="19"/>
      <c r="T57" s="19"/>
    </row>
    <row r="58" spans="1:20" ht="21" hidden="1" customHeight="1" thickBot="1" x14ac:dyDescent="0.25">
      <c r="A58" s="2250" t="s">
        <v>298</v>
      </c>
      <c r="B58" s="2251"/>
      <c r="C58" s="2251"/>
      <c r="D58" s="2251"/>
      <c r="E58" s="2251"/>
      <c r="F58" s="2251"/>
      <c r="G58" s="2251"/>
      <c r="H58" s="2251"/>
      <c r="I58" s="2251"/>
      <c r="J58" s="2251"/>
      <c r="K58" s="2251"/>
      <c r="L58" s="2251"/>
      <c r="M58" s="2251"/>
      <c r="N58" s="2251"/>
      <c r="O58" s="2251"/>
      <c r="P58" s="2251"/>
      <c r="Q58" s="2252"/>
      <c r="R58" s="26"/>
      <c r="S58" s="19"/>
      <c r="T58" s="19"/>
    </row>
    <row r="59" spans="1:20" ht="21" hidden="1" customHeight="1" thickBot="1" x14ac:dyDescent="0.25">
      <c r="A59" s="2266" t="s">
        <v>240</v>
      </c>
      <c r="B59" s="2267"/>
      <c r="C59" s="2267"/>
      <c r="D59" s="2267"/>
      <c r="E59" s="2267"/>
      <c r="F59" s="2267"/>
      <c r="G59" s="2267"/>
      <c r="H59" s="2267"/>
      <c r="I59" s="2267"/>
      <c r="J59" s="2267"/>
      <c r="K59" s="2267"/>
      <c r="L59" s="2267"/>
      <c r="M59" s="2267"/>
      <c r="N59" s="2267"/>
      <c r="O59" s="2267"/>
      <c r="P59" s="2267"/>
      <c r="Q59" s="2268"/>
      <c r="R59" s="27"/>
      <c r="S59" s="27"/>
      <c r="T59" s="27"/>
    </row>
    <row r="60" spans="1:20" ht="32.25" hidden="1" customHeight="1" x14ac:dyDescent="0.2">
      <c r="A60" s="1032" t="s">
        <v>93</v>
      </c>
      <c r="B60" s="1033" t="s">
        <v>241</v>
      </c>
      <c r="C60" s="1034"/>
      <c r="D60" s="1035"/>
      <c r="E60" s="1035"/>
      <c r="F60" s="1036"/>
      <c r="G60" s="1037">
        <f>G61+G64</f>
        <v>9</v>
      </c>
      <c r="H60" s="1038">
        <f t="shared" ref="H60:M60" si="4">H61+H64</f>
        <v>270</v>
      </c>
      <c r="I60" s="1039">
        <f t="shared" si="4"/>
        <v>110</v>
      </c>
      <c r="J60" s="1039">
        <f t="shared" si="4"/>
        <v>55</v>
      </c>
      <c r="K60" s="1039">
        <f t="shared" si="4"/>
        <v>55</v>
      </c>
      <c r="L60" s="1039"/>
      <c r="M60" s="1040">
        <f t="shared" si="4"/>
        <v>160</v>
      </c>
      <c r="N60" s="869"/>
      <c r="O60" s="206"/>
      <c r="P60" s="871"/>
      <c r="Q60" s="1041"/>
      <c r="R60" s="27"/>
      <c r="S60" s="27"/>
      <c r="T60" s="27"/>
    </row>
    <row r="61" spans="1:20" ht="18.75" hidden="1" customHeight="1" x14ac:dyDescent="0.2">
      <c r="A61" s="1042" t="s">
        <v>121</v>
      </c>
      <c r="B61" s="1043" t="s">
        <v>242</v>
      </c>
      <c r="C61" s="1044"/>
      <c r="D61" s="1045"/>
      <c r="E61" s="1045"/>
      <c r="F61" s="1046"/>
      <c r="G61" s="387">
        <f>G62+G63</f>
        <v>5</v>
      </c>
      <c r="H61" s="208">
        <f t="shared" ref="H61:M61" si="5">H62+H63</f>
        <v>150</v>
      </c>
      <c r="I61" s="74">
        <f t="shared" si="5"/>
        <v>56</v>
      </c>
      <c r="J61" s="74">
        <f t="shared" si="5"/>
        <v>28</v>
      </c>
      <c r="K61" s="74">
        <f t="shared" si="5"/>
        <v>28</v>
      </c>
      <c r="L61" s="74"/>
      <c r="M61" s="209">
        <f t="shared" si="5"/>
        <v>94</v>
      </c>
      <c r="N61" s="1047"/>
      <c r="O61" s="1045"/>
      <c r="P61" s="1048"/>
      <c r="Q61" s="1049"/>
      <c r="R61" s="27"/>
      <c r="S61" s="27"/>
      <c r="T61" s="27"/>
    </row>
    <row r="62" spans="1:20" ht="19.5" hidden="1" customHeight="1" x14ac:dyDescent="0.2">
      <c r="A62" s="1042" t="s">
        <v>243</v>
      </c>
      <c r="B62" s="1043" t="s">
        <v>242</v>
      </c>
      <c r="C62" s="1044"/>
      <c r="D62" s="1045"/>
      <c r="E62" s="1045"/>
      <c r="F62" s="1046"/>
      <c r="G62" s="1050">
        <v>3</v>
      </c>
      <c r="H62" s="1051">
        <f>G62*30</f>
        <v>90</v>
      </c>
      <c r="I62" s="162">
        <f>J62+K62+L62</f>
        <v>36</v>
      </c>
      <c r="J62" s="835">
        <v>18</v>
      </c>
      <c r="K62" s="835">
        <v>18</v>
      </c>
      <c r="L62" s="162"/>
      <c r="M62" s="69">
        <f>H62-I62</f>
        <v>54</v>
      </c>
      <c r="N62" s="1047"/>
      <c r="O62" s="835">
        <v>4</v>
      </c>
      <c r="P62" s="1052"/>
      <c r="Q62" s="1049"/>
      <c r="R62" s="27"/>
      <c r="S62" s="27"/>
      <c r="T62" s="27"/>
    </row>
    <row r="63" spans="1:20" ht="21" hidden="1" customHeight="1" x14ac:dyDescent="0.2">
      <c r="A63" s="1042" t="s">
        <v>244</v>
      </c>
      <c r="B63" s="1043" t="s">
        <v>242</v>
      </c>
      <c r="C63" s="967">
        <v>3</v>
      </c>
      <c r="D63" s="1045"/>
      <c r="E63" s="1045"/>
      <c r="F63" s="1046"/>
      <c r="G63" s="1050">
        <v>2</v>
      </c>
      <c r="H63" s="1051">
        <f>G63*30</f>
        <v>60</v>
      </c>
      <c r="I63" s="162">
        <f>J63+K63+L63</f>
        <v>20</v>
      </c>
      <c r="J63" s="835">
        <v>10</v>
      </c>
      <c r="K63" s="835">
        <v>10</v>
      </c>
      <c r="L63" s="162"/>
      <c r="M63" s="69">
        <f>H63-I63</f>
        <v>40</v>
      </c>
      <c r="N63" s="1047"/>
      <c r="O63" s="875"/>
      <c r="P63" s="881">
        <v>2</v>
      </c>
      <c r="Q63" s="1049"/>
      <c r="R63" s="27"/>
      <c r="S63" s="27"/>
      <c r="T63" s="27"/>
    </row>
    <row r="64" spans="1:20" ht="33.75" hidden="1" customHeight="1" x14ac:dyDescent="0.2">
      <c r="A64" s="1042" t="s">
        <v>122</v>
      </c>
      <c r="B64" s="1053" t="s">
        <v>88</v>
      </c>
      <c r="C64" s="1054"/>
      <c r="D64" s="1055"/>
      <c r="E64" s="1056"/>
      <c r="F64" s="72"/>
      <c r="G64" s="350">
        <f t="shared" ref="G64:M64" si="6">G65+G66</f>
        <v>4</v>
      </c>
      <c r="H64" s="1057">
        <f t="shared" si="6"/>
        <v>120</v>
      </c>
      <c r="I64" s="74">
        <f t="shared" si="6"/>
        <v>54</v>
      </c>
      <c r="J64" s="74">
        <f t="shared" si="6"/>
        <v>27</v>
      </c>
      <c r="K64" s="74">
        <f t="shared" si="6"/>
        <v>27</v>
      </c>
      <c r="L64" s="74"/>
      <c r="M64" s="209">
        <f t="shared" si="6"/>
        <v>66</v>
      </c>
      <c r="N64" s="882"/>
      <c r="O64" s="835"/>
      <c r="P64" s="881"/>
      <c r="Q64" s="1058"/>
      <c r="R64" s="27"/>
      <c r="S64" s="27"/>
      <c r="T64" s="27"/>
    </row>
    <row r="65" spans="1:20" ht="34.5" hidden="1" customHeight="1" x14ac:dyDescent="0.2">
      <c r="A65" s="1042" t="s">
        <v>245</v>
      </c>
      <c r="B65" s="1053" t="s">
        <v>88</v>
      </c>
      <c r="C65" s="1054"/>
      <c r="D65" s="1055"/>
      <c r="E65" s="1056"/>
      <c r="F65" s="72"/>
      <c r="G65" s="1368">
        <v>2</v>
      </c>
      <c r="H65" s="1051">
        <f>G65*30</f>
        <v>60</v>
      </c>
      <c r="I65" s="162">
        <f>J65+K65+L65</f>
        <v>27</v>
      </c>
      <c r="J65" s="162">
        <v>18</v>
      </c>
      <c r="K65" s="162">
        <v>9</v>
      </c>
      <c r="L65" s="162"/>
      <c r="M65" s="69">
        <f>H65-I65</f>
        <v>33</v>
      </c>
      <c r="N65" s="882"/>
      <c r="O65" s="835">
        <v>3</v>
      </c>
      <c r="P65" s="881"/>
      <c r="Q65" s="1058"/>
      <c r="R65" s="27"/>
      <c r="S65" s="27"/>
      <c r="T65" s="27"/>
    </row>
    <row r="66" spans="1:20" ht="34.5" hidden="1" customHeight="1" x14ac:dyDescent="0.2">
      <c r="A66" s="1042" t="s">
        <v>246</v>
      </c>
      <c r="B66" s="1053" t="s">
        <v>88</v>
      </c>
      <c r="C66" s="1054"/>
      <c r="D66" s="1055">
        <v>3</v>
      </c>
      <c r="E66" s="1056"/>
      <c r="F66" s="72"/>
      <c r="G66" s="1368">
        <v>2</v>
      </c>
      <c r="H66" s="1051">
        <f>G66*30</f>
        <v>60</v>
      </c>
      <c r="I66" s="162">
        <f>J66+K66+L66</f>
        <v>27</v>
      </c>
      <c r="J66" s="162">
        <v>9</v>
      </c>
      <c r="K66" s="162">
        <v>18</v>
      </c>
      <c r="L66" s="162"/>
      <c r="M66" s="69">
        <f>H66-I66</f>
        <v>33</v>
      </c>
      <c r="N66" s="882"/>
      <c r="O66" s="835"/>
      <c r="P66" s="881">
        <v>3</v>
      </c>
      <c r="Q66" s="1060"/>
      <c r="R66" s="27"/>
      <c r="S66" s="27"/>
      <c r="T66" s="27"/>
    </row>
    <row r="67" spans="1:20" ht="20.25" hidden="1" customHeight="1" x14ac:dyDescent="0.2">
      <c r="A67" s="1061" t="s">
        <v>94</v>
      </c>
      <c r="B67" s="1062" t="s">
        <v>89</v>
      </c>
      <c r="C67" s="1063">
        <v>3</v>
      </c>
      <c r="D67" s="1064"/>
      <c r="E67" s="1064"/>
      <c r="F67" s="1065"/>
      <c r="G67" s="1066">
        <v>5</v>
      </c>
      <c r="H67" s="1057">
        <f>G67*30</f>
        <v>150</v>
      </c>
      <c r="I67" s="74">
        <f>J67+K67+L67</f>
        <v>50</v>
      </c>
      <c r="J67" s="74">
        <v>30</v>
      </c>
      <c r="K67" s="74">
        <v>20</v>
      </c>
      <c r="L67" s="74"/>
      <c r="M67" s="209">
        <f>H67-I67</f>
        <v>100</v>
      </c>
      <c r="N67" s="1063"/>
      <c r="O67" s="1064"/>
      <c r="P67" s="1065">
        <v>5</v>
      </c>
      <c r="Q67" s="1067"/>
      <c r="R67" s="27"/>
      <c r="S67" s="27"/>
      <c r="T67" s="27"/>
    </row>
    <row r="68" spans="1:20" ht="21.75" hidden="1" customHeight="1" x14ac:dyDescent="0.2">
      <c r="A68" s="1042" t="s">
        <v>95</v>
      </c>
      <c r="B68" s="1068" t="s">
        <v>84</v>
      </c>
      <c r="C68" s="1054"/>
      <c r="D68" s="845"/>
      <c r="E68" s="845"/>
      <c r="F68" s="1069"/>
      <c r="G68" s="1369">
        <f t="shared" ref="G68:M68" si="7">G69+G70</f>
        <v>6.5</v>
      </c>
      <c r="H68" s="1057">
        <f t="shared" si="7"/>
        <v>195</v>
      </c>
      <c r="I68" s="74">
        <f t="shared" si="7"/>
        <v>78</v>
      </c>
      <c r="J68" s="74">
        <f t="shared" si="7"/>
        <v>30</v>
      </c>
      <c r="K68" s="74">
        <f t="shared" si="7"/>
        <v>15</v>
      </c>
      <c r="L68" s="74">
        <f t="shared" si="7"/>
        <v>33</v>
      </c>
      <c r="M68" s="209">
        <f t="shared" si="7"/>
        <v>117</v>
      </c>
      <c r="N68" s="161"/>
      <c r="O68" s="162"/>
      <c r="P68" s="846"/>
      <c r="Q68" s="1058"/>
      <c r="R68" s="27"/>
      <c r="S68" s="27"/>
      <c r="T68" s="27"/>
    </row>
    <row r="69" spans="1:20" ht="20.25" hidden="1" customHeight="1" x14ac:dyDescent="0.2">
      <c r="A69" s="1042" t="s">
        <v>96</v>
      </c>
      <c r="B69" s="1068" t="s">
        <v>84</v>
      </c>
      <c r="C69" s="1054">
        <v>1</v>
      </c>
      <c r="D69" s="1056"/>
      <c r="E69" s="1056"/>
      <c r="F69" s="72"/>
      <c r="G69" s="1368">
        <v>5</v>
      </c>
      <c r="H69" s="1051">
        <f>G69*30</f>
        <v>150</v>
      </c>
      <c r="I69" s="162">
        <f>J69+K69+L69</f>
        <v>60</v>
      </c>
      <c r="J69" s="1070">
        <v>30</v>
      </c>
      <c r="K69" s="1070">
        <v>15</v>
      </c>
      <c r="L69" s="1070">
        <v>15</v>
      </c>
      <c r="M69" s="69">
        <f>H69-I69</f>
        <v>90</v>
      </c>
      <c r="N69" s="882">
        <v>4</v>
      </c>
      <c r="O69" s="162"/>
      <c r="P69" s="881"/>
      <c r="Q69" s="1058"/>
      <c r="R69" s="27"/>
      <c r="S69" s="27"/>
      <c r="T69" s="27"/>
    </row>
    <row r="70" spans="1:20" ht="21.75" hidden="1" customHeight="1" thickBot="1" x14ac:dyDescent="0.25">
      <c r="A70" s="1042" t="s">
        <v>97</v>
      </c>
      <c r="B70" s="1068" t="s">
        <v>85</v>
      </c>
      <c r="C70" s="1054"/>
      <c r="D70" s="1056"/>
      <c r="E70" s="1056"/>
      <c r="F70" s="72">
        <v>2</v>
      </c>
      <c r="G70" s="1059">
        <v>1.5</v>
      </c>
      <c r="H70" s="1071">
        <f>G70*30</f>
        <v>45</v>
      </c>
      <c r="I70" s="1007">
        <f>J70+K70+L70</f>
        <v>18</v>
      </c>
      <c r="J70" s="1072"/>
      <c r="K70" s="1072"/>
      <c r="L70" s="1072">
        <v>18</v>
      </c>
      <c r="M70" s="1008">
        <f>H70-I70</f>
        <v>27</v>
      </c>
      <c r="N70" s="882"/>
      <c r="O70" s="162">
        <v>2</v>
      </c>
      <c r="P70" s="881"/>
      <c r="Q70" s="1058"/>
      <c r="R70" s="27"/>
      <c r="S70" s="27"/>
      <c r="T70" s="27"/>
    </row>
    <row r="71" spans="1:20" ht="16.5" hidden="1" thickBot="1" x14ac:dyDescent="0.25">
      <c r="A71" s="2269" t="s">
        <v>123</v>
      </c>
      <c r="B71" s="2270"/>
      <c r="C71" s="1073"/>
      <c r="D71" s="1074"/>
      <c r="E71" s="1075"/>
      <c r="F71" s="1076"/>
      <c r="G71" s="1077">
        <f>G60+G67+G68</f>
        <v>20.5</v>
      </c>
      <c r="H71" s="1078">
        <f t="shared" ref="H71:M71" si="8">H60+H67+H68</f>
        <v>615</v>
      </c>
      <c r="I71" s="1079">
        <f t="shared" si="8"/>
        <v>238</v>
      </c>
      <c r="J71" s="1079">
        <f t="shared" si="8"/>
        <v>115</v>
      </c>
      <c r="K71" s="1079">
        <f t="shared" si="8"/>
        <v>90</v>
      </c>
      <c r="L71" s="1079">
        <f t="shared" si="8"/>
        <v>33</v>
      </c>
      <c r="M71" s="1080">
        <f t="shared" si="8"/>
        <v>377</v>
      </c>
      <c r="N71" s="904">
        <f>SUM(N60:N70)</f>
        <v>4</v>
      </c>
      <c r="O71" s="1081">
        <f>SUM(O60:O70)</f>
        <v>9</v>
      </c>
      <c r="P71" s="906">
        <f>SUM(P60:P70)</f>
        <v>10</v>
      </c>
      <c r="Q71" s="1082"/>
      <c r="R71" s="27"/>
      <c r="S71" s="27"/>
      <c r="T71" s="27"/>
    </row>
    <row r="72" spans="1:20" ht="16.5" hidden="1" customHeight="1" thickBot="1" x14ac:dyDescent="0.25">
      <c r="A72" s="2271" t="s">
        <v>277</v>
      </c>
      <c r="B72" s="2272"/>
      <c r="C72" s="2272"/>
      <c r="D72" s="2272"/>
      <c r="E72" s="2272"/>
      <c r="F72" s="2272"/>
      <c r="G72" s="2272"/>
      <c r="H72" s="2272"/>
      <c r="I72" s="2272"/>
      <c r="J72" s="2272"/>
      <c r="K72" s="2272"/>
      <c r="L72" s="2272"/>
      <c r="M72" s="2272"/>
      <c r="N72" s="2272"/>
      <c r="O72" s="2272"/>
      <c r="P72" s="2272"/>
      <c r="Q72" s="2273"/>
      <c r="R72" s="27"/>
      <c r="S72" s="27"/>
      <c r="T72" s="27"/>
    </row>
    <row r="73" spans="1:20" ht="17.25" hidden="1" customHeight="1" x14ac:dyDescent="0.2">
      <c r="A73" s="1042" t="s">
        <v>98</v>
      </c>
      <c r="B73" s="1068" t="s">
        <v>91</v>
      </c>
      <c r="C73" s="1083"/>
      <c r="D73" s="1055"/>
      <c r="E73" s="1055"/>
      <c r="F73" s="1069"/>
      <c r="G73" s="918">
        <f>G74+G75</f>
        <v>7.5</v>
      </c>
      <c r="H73" s="1057">
        <f t="shared" ref="H73:M73" si="9">H74+H75</f>
        <v>225</v>
      </c>
      <c r="I73" s="73">
        <f t="shared" si="9"/>
        <v>75</v>
      </c>
      <c r="J73" s="73">
        <f t="shared" si="9"/>
        <v>30</v>
      </c>
      <c r="K73" s="73">
        <f t="shared" si="9"/>
        <v>30</v>
      </c>
      <c r="L73" s="73">
        <f t="shared" si="9"/>
        <v>15</v>
      </c>
      <c r="M73" s="1084">
        <f t="shared" si="9"/>
        <v>150</v>
      </c>
      <c r="N73" s="1085"/>
      <c r="O73" s="162"/>
      <c r="P73" s="881"/>
      <c r="Q73" s="1086"/>
      <c r="R73" s="27"/>
      <c r="S73" s="27"/>
      <c r="T73" s="27"/>
    </row>
    <row r="74" spans="1:20" ht="16.5" hidden="1" customHeight="1" x14ac:dyDescent="0.2">
      <c r="A74" s="1042" t="s">
        <v>254</v>
      </c>
      <c r="B74" s="1068" t="s">
        <v>91</v>
      </c>
      <c r="C74" s="1054">
        <v>1</v>
      </c>
      <c r="D74" s="1055"/>
      <c r="E74" s="1055"/>
      <c r="F74" s="72"/>
      <c r="G74" s="966">
        <v>6</v>
      </c>
      <c r="H74" s="1051">
        <f>G74*30</f>
        <v>180</v>
      </c>
      <c r="I74" s="167">
        <f>J74+K74+L74</f>
        <v>60</v>
      </c>
      <c r="J74" s="1070">
        <v>30</v>
      </c>
      <c r="K74" s="1055">
        <v>30</v>
      </c>
      <c r="L74" s="1055"/>
      <c r="M74" s="69">
        <f>H74-I74</f>
        <v>120</v>
      </c>
      <c r="N74" s="882">
        <v>4</v>
      </c>
      <c r="O74" s="835"/>
      <c r="P74" s="881"/>
      <c r="Q74" s="1086"/>
      <c r="R74" s="27"/>
      <c r="S74" s="27"/>
      <c r="T74" s="27"/>
    </row>
    <row r="75" spans="1:20" ht="33" hidden="1" customHeight="1" x14ac:dyDescent="0.2">
      <c r="A75" s="1087" t="s">
        <v>255</v>
      </c>
      <c r="B75" s="1088" t="s">
        <v>92</v>
      </c>
      <c r="C75" s="1089"/>
      <c r="D75" s="1090"/>
      <c r="E75" s="1090">
        <v>1</v>
      </c>
      <c r="F75" s="1091"/>
      <c r="G75" s="1092">
        <v>1.5</v>
      </c>
      <c r="H75" s="1093">
        <f>G75*30</f>
        <v>45</v>
      </c>
      <c r="I75" s="360">
        <f>J75+K75+L75</f>
        <v>15</v>
      </c>
      <c r="J75" s="1094"/>
      <c r="K75" s="1090"/>
      <c r="L75" s="1090">
        <v>15</v>
      </c>
      <c r="M75" s="776">
        <f>H75-I75</f>
        <v>30</v>
      </c>
      <c r="N75" s="894">
        <v>1</v>
      </c>
      <c r="O75" s="895"/>
      <c r="P75" s="893"/>
      <c r="Q75" s="1095"/>
      <c r="R75" s="27"/>
      <c r="S75" s="27"/>
      <c r="T75" s="27"/>
    </row>
    <row r="76" spans="1:20" ht="33.75" hidden="1" customHeight="1" x14ac:dyDescent="0.2">
      <c r="A76" s="1042" t="s">
        <v>99</v>
      </c>
      <c r="B76" s="1068" t="s">
        <v>109</v>
      </c>
      <c r="C76" s="1054">
        <v>1</v>
      </c>
      <c r="D76" s="1056"/>
      <c r="E76" s="1056"/>
      <c r="F76" s="72"/>
      <c r="G76" s="918">
        <v>6</v>
      </c>
      <c r="H76" s="1057">
        <f>G76*30</f>
        <v>180</v>
      </c>
      <c r="I76" s="73">
        <f>J76+K76+L76</f>
        <v>60</v>
      </c>
      <c r="J76" s="1096">
        <v>45</v>
      </c>
      <c r="K76" s="1097"/>
      <c r="L76" s="1097">
        <v>15</v>
      </c>
      <c r="M76" s="209">
        <f>H76-I76</f>
        <v>120</v>
      </c>
      <c r="N76" s="882">
        <v>4</v>
      </c>
      <c r="O76" s="162"/>
      <c r="P76" s="881"/>
      <c r="Q76" s="1086"/>
      <c r="R76" s="27"/>
      <c r="S76" s="27"/>
      <c r="T76" s="27"/>
    </row>
    <row r="77" spans="1:20" ht="18" hidden="1" customHeight="1" x14ac:dyDescent="0.2">
      <c r="A77" s="1042" t="s">
        <v>100</v>
      </c>
      <c r="B77" s="1068" t="s">
        <v>263</v>
      </c>
      <c r="C77" s="1054">
        <v>2</v>
      </c>
      <c r="D77" s="1055"/>
      <c r="E77" s="1055"/>
      <c r="F77" s="72"/>
      <c r="G77" s="918">
        <v>4.5</v>
      </c>
      <c r="H77" s="1057">
        <f>G77*30</f>
        <v>135</v>
      </c>
      <c r="I77" s="73">
        <f>J77+K77+L77</f>
        <v>45</v>
      </c>
      <c r="J77" s="1096">
        <v>27</v>
      </c>
      <c r="K77" s="1097">
        <v>9</v>
      </c>
      <c r="L77" s="1097">
        <v>9</v>
      </c>
      <c r="M77" s="209">
        <f>H77-I77</f>
        <v>90</v>
      </c>
      <c r="N77" s="882"/>
      <c r="O77" s="835">
        <v>5</v>
      </c>
      <c r="P77" s="881"/>
      <c r="Q77" s="1086"/>
      <c r="R77" s="27"/>
      <c r="S77" s="27"/>
      <c r="T77" s="27"/>
    </row>
    <row r="78" spans="1:20" ht="19.5" hidden="1" customHeight="1" thickBot="1" x14ac:dyDescent="0.25">
      <c r="A78" s="1098" t="s">
        <v>101</v>
      </c>
      <c r="B78" s="1099" t="s">
        <v>264</v>
      </c>
      <c r="C78" s="1100"/>
      <c r="D78" s="1101">
        <v>3</v>
      </c>
      <c r="E78" s="1101"/>
      <c r="F78" s="1102"/>
      <c r="G78" s="1002">
        <v>3</v>
      </c>
      <c r="H78" s="1103">
        <f>G78*30</f>
        <v>90</v>
      </c>
      <c r="I78" s="73">
        <f>J78+K78+L78</f>
        <v>30</v>
      </c>
      <c r="J78" s="1104">
        <v>20</v>
      </c>
      <c r="K78" s="1105"/>
      <c r="L78" s="1105">
        <v>10</v>
      </c>
      <c r="M78" s="209">
        <f>H78-I78</f>
        <v>60</v>
      </c>
      <c r="N78" s="1106"/>
      <c r="O78" s="1107"/>
      <c r="P78" s="1108">
        <v>3</v>
      </c>
      <c r="Q78" s="1109"/>
      <c r="R78" s="27"/>
      <c r="S78" s="27"/>
      <c r="T78" s="27"/>
    </row>
    <row r="79" spans="1:20" ht="20.25" hidden="1" customHeight="1" thickBot="1" x14ac:dyDescent="0.25">
      <c r="A79" s="2274" t="s">
        <v>256</v>
      </c>
      <c r="B79" s="2275"/>
      <c r="C79" s="2275"/>
      <c r="D79" s="2275"/>
      <c r="E79" s="2275"/>
      <c r="F79" s="2275"/>
      <c r="G79" s="2275"/>
      <c r="H79" s="2275"/>
      <c r="I79" s="2275"/>
      <c r="J79" s="2275"/>
      <c r="K79" s="2275"/>
      <c r="L79" s="2275"/>
      <c r="M79" s="2275"/>
      <c r="N79" s="2275"/>
      <c r="O79" s="2275"/>
      <c r="P79" s="2275"/>
      <c r="Q79" s="2276"/>
      <c r="R79" s="27"/>
      <c r="S79" s="27"/>
      <c r="T79" s="27"/>
    </row>
    <row r="80" spans="1:20" ht="19.5" hidden="1" customHeight="1" x14ac:dyDescent="0.2">
      <c r="A80" s="1042" t="s">
        <v>249</v>
      </c>
      <c r="B80" s="1068" t="s">
        <v>247</v>
      </c>
      <c r="C80" s="1110">
        <v>2</v>
      </c>
      <c r="D80" s="1035"/>
      <c r="E80" s="1035"/>
      <c r="F80" s="203"/>
      <c r="G80" s="840">
        <v>4.5</v>
      </c>
      <c r="H80" s="1111">
        <f>G80*30</f>
        <v>135</v>
      </c>
      <c r="I80" s="1030">
        <f>J80+K80+L80</f>
        <v>45</v>
      </c>
      <c r="J80" s="1030">
        <v>27</v>
      </c>
      <c r="K80" s="1030">
        <v>9</v>
      </c>
      <c r="L80" s="1030">
        <v>9</v>
      </c>
      <c r="M80" s="1112">
        <f>H80-I80</f>
        <v>90</v>
      </c>
      <c r="N80" s="352"/>
      <c r="O80" s="206">
        <v>5</v>
      </c>
      <c r="P80" s="353"/>
      <c r="Q80" s="1113"/>
      <c r="R80" s="27"/>
      <c r="S80" s="27"/>
      <c r="T80" s="27"/>
    </row>
    <row r="81" spans="1:20" ht="36" hidden="1" customHeight="1" thickBot="1" x14ac:dyDescent="0.25">
      <c r="A81" s="1114" t="s">
        <v>102</v>
      </c>
      <c r="B81" s="396" t="s">
        <v>248</v>
      </c>
      <c r="C81" s="1115"/>
      <c r="D81" s="1116">
        <v>3</v>
      </c>
      <c r="E81" s="1117"/>
      <c r="F81" s="1118"/>
      <c r="G81" s="1119">
        <v>3</v>
      </c>
      <c r="H81" s="1120">
        <f>G81*30</f>
        <v>90</v>
      </c>
      <c r="I81" s="1121">
        <f>J81+K81+L81</f>
        <v>30</v>
      </c>
      <c r="J81" s="1121">
        <v>20</v>
      </c>
      <c r="K81" s="1121"/>
      <c r="L81" s="1121">
        <v>10</v>
      </c>
      <c r="M81" s="1122">
        <f>H81-I81</f>
        <v>60</v>
      </c>
      <c r="N81" s="1123"/>
      <c r="O81" s="1121"/>
      <c r="P81" s="1108">
        <v>3</v>
      </c>
      <c r="Q81" s="1124"/>
      <c r="R81" s="27"/>
      <c r="S81" s="27"/>
      <c r="T81" s="27"/>
    </row>
    <row r="82" spans="1:20" ht="19.5" hidden="1" customHeight="1" thickBot="1" x14ac:dyDescent="0.25">
      <c r="A82" s="2271" t="s">
        <v>257</v>
      </c>
      <c r="B82" s="2272"/>
      <c r="C82" s="2272"/>
      <c r="D82" s="2272"/>
      <c r="E82" s="2272"/>
      <c r="F82" s="2272"/>
      <c r="G82" s="2272"/>
      <c r="H82" s="2272"/>
      <c r="I82" s="2272"/>
      <c r="J82" s="2272"/>
      <c r="K82" s="2272"/>
      <c r="L82" s="2272"/>
      <c r="M82" s="2272"/>
      <c r="N82" s="2272"/>
      <c r="O82" s="2272"/>
      <c r="P82" s="2272"/>
      <c r="Q82" s="2273"/>
      <c r="R82" s="27"/>
      <c r="S82" s="27"/>
      <c r="T82" s="27"/>
    </row>
    <row r="83" spans="1:20" ht="31.5" hidden="1" x14ac:dyDescent="0.2">
      <c r="A83" s="1114" t="s">
        <v>252</v>
      </c>
      <c r="B83" s="1068" t="s">
        <v>251</v>
      </c>
      <c r="C83" s="1125">
        <v>2</v>
      </c>
      <c r="D83" s="1126"/>
      <c r="E83" s="1127"/>
      <c r="F83" s="1128"/>
      <c r="G83" s="1129">
        <v>4.5</v>
      </c>
      <c r="H83" s="1130">
        <f>G83*30</f>
        <v>135</v>
      </c>
      <c r="I83" s="1131">
        <f>J83+K83+L83</f>
        <v>45</v>
      </c>
      <c r="J83" s="1132">
        <v>27</v>
      </c>
      <c r="K83" s="1133">
        <v>9</v>
      </c>
      <c r="L83" s="1133">
        <v>9</v>
      </c>
      <c r="M83" s="1134">
        <f>H83-I83</f>
        <v>90</v>
      </c>
      <c r="N83" s="882"/>
      <c r="O83" s="162">
        <v>5</v>
      </c>
      <c r="P83" s="881"/>
      <c r="Q83" s="1135"/>
      <c r="R83" s="27"/>
      <c r="S83" s="27"/>
      <c r="T83" s="27"/>
    </row>
    <row r="84" spans="1:20" ht="41.25" hidden="1" customHeight="1" thickBot="1" x14ac:dyDescent="0.25">
      <c r="A84" s="1136" t="s">
        <v>103</v>
      </c>
      <c r="B84" s="1099" t="s">
        <v>253</v>
      </c>
      <c r="C84" s="1100"/>
      <c r="D84" s="1101">
        <v>3</v>
      </c>
      <c r="E84" s="1101"/>
      <c r="F84" s="1102"/>
      <c r="G84" s="1002">
        <v>3</v>
      </c>
      <c r="H84" s="1137">
        <f>G84*30</f>
        <v>90</v>
      </c>
      <c r="I84" s="177">
        <f>J84+K84+L84</f>
        <v>30</v>
      </c>
      <c r="J84" s="1138">
        <v>20</v>
      </c>
      <c r="K84" s="1139"/>
      <c r="L84" s="1139">
        <v>10</v>
      </c>
      <c r="M84" s="1140">
        <f>H84-I84</f>
        <v>60</v>
      </c>
      <c r="N84" s="1106"/>
      <c r="O84" s="1107"/>
      <c r="P84" s="1108">
        <v>3</v>
      </c>
      <c r="Q84" s="1141"/>
      <c r="R84" s="27"/>
      <c r="S84" s="27"/>
      <c r="T84" s="27"/>
    </row>
    <row r="85" spans="1:20" ht="18.75" hidden="1" customHeight="1" thickBot="1" x14ac:dyDescent="0.25">
      <c r="A85" s="2277" t="s">
        <v>124</v>
      </c>
      <c r="B85" s="2278"/>
      <c r="C85" s="1142"/>
      <c r="D85" s="1143"/>
      <c r="E85" s="1143"/>
      <c r="F85" s="1144"/>
      <c r="G85" s="1145">
        <f>G73+G76+G77+G78</f>
        <v>21</v>
      </c>
      <c r="H85" s="1146">
        <f t="shared" ref="H85:M85" si="10">H73+H76+H77+H78</f>
        <v>630</v>
      </c>
      <c r="I85" s="1081">
        <f t="shared" si="10"/>
        <v>210</v>
      </c>
      <c r="J85" s="1081">
        <f t="shared" si="10"/>
        <v>122</v>
      </c>
      <c r="K85" s="1081">
        <f t="shared" si="10"/>
        <v>39</v>
      </c>
      <c r="L85" s="1081">
        <f t="shared" si="10"/>
        <v>49</v>
      </c>
      <c r="M85" s="1147">
        <f t="shared" si="10"/>
        <v>420</v>
      </c>
      <c r="N85" s="1148">
        <f>N74+N75+N76</f>
        <v>9</v>
      </c>
      <c r="O85" s="1149">
        <f>O77</f>
        <v>5</v>
      </c>
      <c r="P85" s="1150">
        <f>P78</f>
        <v>3</v>
      </c>
      <c r="Q85" s="1151"/>
      <c r="R85" s="27"/>
      <c r="S85" s="27"/>
      <c r="T85" s="27"/>
    </row>
    <row r="86" spans="1:20" ht="18.75" hidden="1" customHeight="1" thickBot="1" x14ac:dyDescent="0.25">
      <c r="A86" s="2271" t="s">
        <v>258</v>
      </c>
      <c r="B86" s="2272"/>
      <c r="C86" s="2272"/>
      <c r="D86" s="2272"/>
      <c r="E86" s="2272"/>
      <c r="F86" s="2272"/>
      <c r="G86" s="2272"/>
      <c r="H86" s="2272"/>
      <c r="I86" s="2272"/>
      <c r="J86" s="2272"/>
      <c r="K86" s="2272"/>
      <c r="L86" s="2272"/>
      <c r="M86" s="2272"/>
      <c r="N86" s="2272"/>
      <c r="O86" s="2272"/>
      <c r="P86" s="2272"/>
      <c r="Q86" s="2273"/>
      <c r="R86" s="27"/>
      <c r="S86" s="27"/>
      <c r="T86" s="27"/>
    </row>
    <row r="87" spans="1:20" ht="31.5" hidden="1" x14ac:dyDescent="0.2">
      <c r="A87" s="1152" t="s">
        <v>104</v>
      </c>
      <c r="B87" s="1033" t="s">
        <v>83</v>
      </c>
      <c r="C87" s="1110">
        <v>1</v>
      </c>
      <c r="D87" s="1035"/>
      <c r="E87" s="1035"/>
      <c r="F87" s="203"/>
      <c r="G87" s="866">
        <v>6</v>
      </c>
      <c r="H87" s="1153">
        <f>G87*30</f>
        <v>180</v>
      </c>
      <c r="I87" s="1154">
        <f>J87+K87+L87</f>
        <v>60</v>
      </c>
      <c r="J87" s="1155">
        <v>45</v>
      </c>
      <c r="K87" s="1156">
        <v>15</v>
      </c>
      <c r="L87" s="1156"/>
      <c r="M87" s="347">
        <f>H87-I87</f>
        <v>120</v>
      </c>
      <c r="N87" s="869">
        <v>4</v>
      </c>
      <c r="O87" s="206"/>
      <c r="P87" s="871"/>
      <c r="Q87" s="1157"/>
      <c r="R87" s="431"/>
      <c r="S87" s="431"/>
      <c r="T87" s="431"/>
    </row>
    <row r="88" spans="1:20" ht="18" hidden="1" customHeight="1" x14ac:dyDescent="0.2">
      <c r="A88" s="1152" t="s">
        <v>259</v>
      </c>
      <c r="B88" s="1068" t="s">
        <v>86</v>
      </c>
      <c r="C88" s="1083"/>
      <c r="D88" s="1055"/>
      <c r="E88" s="1055"/>
      <c r="F88" s="1069"/>
      <c r="G88" s="918">
        <f>G89+G90</f>
        <v>7.5</v>
      </c>
      <c r="H88" s="1057">
        <f t="shared" ref="H88:M88" si="11">H89+H90</f>
        <v>225</v>
      </c>
      <c r="I88" s="73">
        <f t="shared" si="11"/>
        <v>75</v>
      </c>
      <c r="J88" s="73">
        <f t="shared" si="11"/>
        <v>30</v>
      </c>
      <c r="K88" s="73">
        <f t="shared" si="11"/>
        <v>30</v>
      </c>
      <c r="L88" s="73">
        <f t="shared" si="11"/>
        <v>15</v>
      </c>
      <c r="M88" s="1084">
        <f t="shared" si="11"/>
        <v>150</v>
      </c>
      <c r="N88" s="1085"/>
      <c r="O88" s="162"/>
      <c r="P88" s="881"/>
      <c r="Q88" s="1086"/>
      <c r="R88" s="431"/>
      <c r="S88" s="431"/>
      <c r="T88" s="431"/>
    </row>
    <row r="89" spans="1:20" ht="18.75" hidden="1" customHeight="1" x14ac:dyDescent="0.2">
      <c r="A89" s="1158" t="s">
        <v>285</v>
      </c>
      <c r="B89" s="1068" t="s">
        <v>86</v>
      </c>
      <c r="C89" s="1054">
        <v>1</v>
      </c>
      <c r="D89" s="1055"/>
      <c r="E89" s="1055"/>
      <c r="F89" s="72"/>
      <c r="G89" s="966">
        <v>6</v>
      </c>
      <c r="H89" s="1051">
        <f>G89*30</f>
        <v>180</v>
      </c>
      <c r="I89" s="167">
        <f>J89+K89+L89</f>
        <v>60</v>
      </c>
      <c r="J89" s="1070">
        <v>30</v>
      </c>
      <c r="K89" s="1055">
        <v>30</v>
      </c>
      <c r="L89" s="1055"/>
      <c r="M89" s="69">
        <f>H89-I89</f>
        <v>120</v>
      </c>
      <c r="N89" s="882">
        <v>4</v>
      </c>
      <c r="O89" s="835"/>
      <c r="P89" s="881"/>
      <c r="Q89" s="1086"/>
      <c r="R89" s="431"/>
      <c r="S89" s="431"/>
      <c r="T89" s="431"/>
    </row>
    <row r="90" spans="1:20" ht="33.75" hidden="1" customHeight="1" x14ac:dyDescent="0.2">
      <c r="A90" s="1042" t="s">
        <v>286</v>
      </c>
      <c r="B90" s="1068" t="s">
        <v>87</v>
      </c>
      <c r="C90" s="1054"/>
      <c r="D90" s="1055"/>
      <c r="E90" s="1055">
        <v>1</v>
      </c>
      <c r="F90" s="72"/>
      <c r="G90" s="966">
        <v>1.5</v>
      </c>
      <c r="H90" s="1051">
        <f>G90*30</f>
        <v>45</v>
      </c>
      <c r="I90" s="167">
        <f>J90+K90+L90</f>
        <v>15</v>
      </c>
      <c r="J90" s="1070"/>
      <c r="K90" s="1055"/>
      <c r="L90" s="1055">
        <v>15</v>
      </c>
      <c r="M90" s="69">
        <f>H90-I90</f>
        <v>30</v>
      </c>
      <c r="N90" s="882">
        <v>1</v>
      </c>
      <c r="O90" s="835"/>
      <c r="P90" s="881"/>
      <c r="Q90" s="1086"/>
      <c r="R90" s="431"/>
      <c r="S90" s="431"/>
      <c r="T90" s="431"/>
    </row>
    <row r="91" spans="1:20" ht="18.75" hidden="1" customHeight="1" x14ac:dyDescent="0.2">
      <c r="A91" s="1042" t="s">
        <v>105</v>
      </c>
      <c r="B91" s="1068" t="s">
        <v>263</v>
      </c>
      <c r="C91" s="1054">
        <v>2</v>
      </c>
      <c r="D91" s="1055"/>
      <c r="E91" s="1055"/>
      <c r="F91" s="72"/>
      <c r="G91" s="918">
        <v>4.5</v>
      </c>
      <c r="H91" s="1057">
        <f>G91*30</f>
        <v>135</v>
      </c>
      <c r="I91" s="73">
        <f>J91+K91+L91</f>
        <v>45</v>
      </c>
      <c r="J91" s="1096">
        <v>27</v>
      </c>
      <c r="K91" s="1097">
        <v>9</v>
      </c>
      <c r="L91" s="1097">
        <v>9</v>
      </c>
      <c r="M91" s="209">
        <f>H91-I91</f>
        <v>90</v>
      </c>
      <c r="N91" s="882"/>
      <c r="O91" s="835">
        <v>5</v>
      </c>
      <c r="P91" s="881"/>
      <c r="Q91" s="1086"/>
      <c r="R91" s="431"/>
      <c r="S91" s="431"/>
      <c r="T91" s="431"/>
    </row>
    <row r="92" spans="1:20" ht="21" hidden="1" customHeight="1" thickBot="1" x14ac:dyDescent="0.25">
      <c r="A92" s="1042" t="s">
        <v>108</v>
      </c>
      <c r="B92" s="1099" t="s">
        <v>264</v>
      </c>
      <c r="C92" s="1100"/>
      <c r="D92" s="1101">
        <v>3</v>
      </c>
      <c r="E92" s="1101"/>
      <c r="F92" s="1102"/>
      <c r="G92" s="1002">
        <v>3</v>
      </c>
      <c r="H92" s="1103">
        <f>G92*30</f>
        <v>90</v>
      </c>
      <c r="I92" s="73">
        <f>J92+K92+L92</f>
        <v>30</v>
      </c>
      <c r="J92" s="1104">
        <v>20</v>
      </c>
      <c r="K92" s="1105"/>
      <c r="L92" s="1105">
        <v>10</v>
      </c>
      <c r="M92" s="209">
        <f>H92-I92</f>
        <v>60</v>
      </c>
      <c r="N92" s="1106"/>
      <c r="O92" s="1107"/>
      <c r="P92" s="1108">
        <v>3</v>
      </c>
      <c r="Q92" s="1109"/>
      <c r="R92" s="431"/>
      <c r="S92" s="431"/>
      <c r="T92" s="431"/>
    </row>
    <row r="93" spans="1:20" ht="20.25" hidden="1" customHeight="1" thickBot="1" x14ac:dyDescent="0.25">
      <c r="A93" s="2300" t="s">
        <v>250</v>
      </c>
      <c r="B93" s="2301"/>
      <c r="C93" s="2301"/>
      <c r="D93" s="2301"/>
      <c r="E93" s="2301"/>
      <c r="F93" s="2301"/>
      <c r="G93" s="2301"/>
      <c r="H93" s="2301"/>
      <c r="I93" s="2301"/>
      <c r="J93" s="2301"/>
      <c r="K93" s="2301"/>
      <c r="L93" s="2301"/>
      <c r="M93" s="2301"/>
      <c r="N93" s="2301"/>
      <c r="O93" s="2301"/>
      <c r="P93" s="2301"/>
      <c r="Q93" s="2302"/>
      <c r="R93" s="27"/>
      <c r="S93" s="27"/>
      <c r="T93" s="27"/>
    </row>
    <row r="94" spans="1:20" ht="21.75" hidden="1" customHeight="1" x14ac:dyDescent="0.2">
      <c r="A94" s="1042" t="s">
        <v>106</v>
      </c>
      <c r="B94" s="1068" t="s">
        <v>247</v>
      </c>
      <c r="C94" s="1110">
        <v>2</v>
      </c>
      <c r="D94" s="1035"/>
      <c r="E94" s="1035"/>
      <c r="F94" s="203"/>
      <c r="G94" s="840">
        <v>4.5</v>
      </c>
      <c r="H94" s="1111">
        <f>G94*30</f>
        <v>135</v>
      </c>
      <c r="I94" s="1030">
        <f>J94+K94+L94</f>
        <v>45</v>
      </c>
      <c r="J94" s="1030">
        <v>27</v>
      </c>
      <c r="K94" s="1030">
        <v>9</v>
      </c>
      <c r="L94" s="1030">
        <v>9</v>
      </c>
      <c r="M94" s="1112">
        <f>H94-I94</f>
        <v>90</v>
      </c>
      <c r="N94" s="352"/>
      <c r="O94" s="206">
        <v>5</v>
      </c>
      <c r="P94" s="353"/>
      <c r="Q94" s="1113"/>
      <c r="R94" s="27"/>
      <c r="S94" s="27"/>
      <c r="T94" s="27"/>
    </row>
    <row r="95" spans="1:20" ht="32.25" hidden="1" thickBot="1" x14ac:dyDescent="0.25">
      <c r="A95" s="1114" t="s">
        <v>261</v>
      </c>
      <c r="B95" s="396" t="s">
        <v>248</v>
      </c>
      <c r="C95" s="1115"/>
      <c r="D95" s="1116">
        <v>3</v>
      </c>
      <c r="E95" s="1117"/>
      <c r="F95" s="1118"/>
      <c r="G95" s="1119">
        <v>3</v>
      </c>
      <c r="H95" s="1120">
        <f>G95*30</f>
        <v>90</v>
      </c>
      <c r="I95" s="1121">
        <f>J95+K95+L95</f>
        <v>30</v>
      </c>
      <c r="J95" s="1121">
        <v>20</v>
      </c>
      <c r="K95" s="1121"/>
      <c r="L95" s="1121">
        <v>10</v>
      </c>
      <c r="M95" s="1122">
        <f>H95-I95</f>
        <v>60</v>
      </c>
      <c r="N95" s="1123"/>
      <c r="O95" s="1121"/>
      <c r="P95" s="1108">
        <v>3</v>
      </c>
      <c r="Q95" s="1124"/>
      <c r="R95" s="27"/>
      <c r="S95" s="27"/>
      <c r="T95" s="27"/>
    </row>
    <row r="96" spans="1:20" ht="20.25" hidden="1" customHeight="1" thickBot="1" x14ac:dyDescent="0.25">
      <c r="A96" s="2274" t="s">
        <v>297</v>
      </c>
      <c r="B96" s="2275"/>
      <c r="C96" s="2275"/>
      <c r="D96" s="2275"/>
      <c r="E96" s="2275"/>
      <c r="F96" s="2275"/>
      <c r="G96" s="2275"/>
      <c r="H96" s="2275"/>
      <c r="I96" s="2275"/>
      <c r="J96" s="2275"/>
      <c r="K96" s="2275"/>
      <c r="L96" s="2275"/>
      <c r="M96" s="2275"/>
      <c r="N96" s="2275"/>
      <c r="O96" s="2275"/>
      <c r="P96" s="2275"/>
      <c r="Q96" s="2276"/>
      <c r="R96" s="27"/>
      <c r="S96" s="27"/>
      <c r="T96" s="27"/>
    </row>
    <row r="97" spans="1:20" ht="19.5" hidden="1" customHeight="1" x14ac:dyDescent="0.2">
      <c r="A97" s="1114" t="s">
        <v>107</v>
      </c>
      <c r="B97" s="1068" t="s">
        <v>251</v>
      </c>
      <c r="C97" s="1125">
        <v>2</v>
      </c>
      <c r="D97" s="1126"/>
      <c r="E97" s="1127"/>
      <c r="F97" s="1128"/>
      <c r="G97" s="1129">
        <v>4.5</v>
      </c>
      <c r="H97" s="1130">
        <f>G97*30</f>
        <v>135</v>
      </c>
      <c r="I97" s="1131">
        <f>J97+K97+L97</f>
        <v>45</v>
      </c>
      <c r="J97" s="1132">
        <v>27</v>
      </c>
      <c r="K97" s="1133">
        <v>9</v>
      </c>
      <c r="L97" s="1133">
        <v>9</v>
      </c>
      <c r="M97" s="1134">
        <f>H97-I97</f>
        <v>90</v>
      </c>
      <c r="N97" s="882"/>
      <c r="O97" s="162">
        <v>5</v>
      </c>
      <c r="P97" s="881"/>
      <c r="Q97" s="1135"/>
      <c r="R97" s="27"/>
      <c r="S97" s="27"/>
      <c r="T97" s="27"/>
    </row>
    <row r="98" spans="1:20" ht="39" hidden="1" customHeight="1" thickBot="1" x14ac:dyDescent="0.25">
      <c r="A98" s="1136" t="s">
        <v>262</v>
      </c>
      <c r="B98" s="1099" t="s">
        <v>253</v>
      </c>
      <c r="C98" s="1100"/>
      <c r="D98" s="1101">
        <v>3</v>
      </c>
      <c r="E98" s="1101"/>
      <c r="F98" s="1102"/>
      <c r="G98" s="1002">
        <v>3</v>
      </c>
      <c r="H98" s="1137">
        <f>G98*30</f>
        <v>90</v>
      </c>
      <c r="I98" s="177">
        <f>J98+K98+L98</f>
        <v>30</v>
      </c>
      <c r="J98" s="1138">
        <v>20</v>
      </c>
      <c r="K98" s="1139"/>
      <c r="L98" s="1139">
        <v>10</v>
      </c>
      <c r="M98" s="1140">
        <f>H98-I98</f>
        <v>60</v>
      </c>
      <c r="N98" s="1106"/>
      <c r="O98" s="1107"/>
      <c r="P98" s="1108">
        <v>3</v>
      </c>
      <c r="Q98" s="1141"/>
      <c r="R98" s="27"/>
      <c r="S98" s="27"/>
      <c r="T98" s="27"/>
    </row>
    <row r="99" spans="1:20" ht="20.25" hidden="1" customHeight="1" thickBot="1" x14ac:dyDescent="0.25">
      <c r="A99" s="2303" t="s">
        <v>260</v>
      </c>
      <c r="B99" s="2304"/>
      <c r="C99" s="897"/>
      <c r="D99" s="944"/>
      <c r="E99" s="944"/>
      <c r="F99" s="1159"/>
      <c r="G99" s="817">
        <f>G87+G88+G91+G92</f>
        <v>21</v>
      </c>
      <c r="H99" s="1146">
        <f t="shared" ref="H99:M99" si="12">H87+H88+H91+H92</f>
        <v>630</v>
      </c>
      <c r="I99" s="1081">
        <f t="shared" si="12"/>
        <v>210</v>
      </c>
      <c r="J99" s="1081">
        <f t="shared" si="12"/>
        <v>122</v>
      </c>
      <c r="K99" s="1081">
        <f t="shared" si="12"/>
        <v>54</v>
      </c>
      <c r="L99" s="1081">
        <f t="shared" si="12"/>
        <v>34</v>
      </c>
      <c r="M99" s="1147">
        <f t="shared" si="12"/>
        <v>420</v>
      </c>
      <c r="N99" s="1146">
        <f>N87+N89+N90</f>
        <v>9</v>
      </c>
      <c r="O99" s="1081">
        <f>O91</f>
        <v>5</v>
      </c>
      <c r="P99" s="1160">
        <f>P92</f>
        <v>3</v>
      </c>
      <c r="Q99" s="1161"/>
      <c r="R99" s="28"/>
      <c r="S99" s="27"/>
      <c r="T99" s="27"/>
    </row>
    <row r="100" spans="1:20" ht="16.5" hidden="1" thickBot="1" x14ac:dyDescent="0.25">
      <c r="A100" s="2300" t="s">
        <v>165</v>
      </c>
      <c r="B100" s="2301"/>
      <c r="C100" s="2301"/>
      <c r="D100" s="2301"/>
      <c r="E100" s="2301"/>
      <c r="F100" s="2301"/>
      <c r="G100" s="2301"/>
      <c r="H100" s="2301"/>
      <c r="I100" s="2301"/>
      <c r="J100" s="2301"/>
      <c r="K100" s="2301"/>
      <c r="L100" s="2301"/>
      <c r="M100" s="2301"/>
      <c r="N100" s="2301"/>
      <c r="O100" s="2301"/>
      <c r="P100" s="2301"/>
      <c r="Q100" s="2302"/>
      <c r="R100" s="28"/>
      <c r="S100" s="27"/>
      <c r="T100" s="27"/>
    </row>
    <row r="101" spans="1:20" ht="15.75" hidden="1" x14ac:dyDescent="0.2">
      <c r="A101" s="2215" t="s">
        <v>315</v>
      </c>
      <c r="B101" s="2305"/>
      <c r="C101" s="2305"/>
      <c r="D101" s="2305"/>
      <c r="E101" s="2305"/>
      <c r="F101" s="2305"/>
      <c r="G101" s="2305"/>
      <c r="H101" s="2305"/>
      <c r="I101" s="2305"/>
      <c r="J101" s="2305"/>
      <c r="K101" s="2305"/>
      <c r="L101" s="2305"/>
      <c r="M101" s="2305"/>
      <c r="N101" s="2305"/>
      <c r="O101" s="2305"/>
      <c r="P101" s="2305"/>
      <c r="Q101" s="2306"/>
      <c r="R101" s="28"/>
      <c r="S101" s="27"/>
      <c r="T101" s="27"/>
    </row>
    <row r="102" spans="1:20" ht="15.75" hidden="1" x14ac:dyDescent="0.2">
      <c r="A102" s="777"/>
      <c r="B102" s="778"/>
      <c r="C102" s="779"/>
      <c r="D102" s="780"/>
      <c r="E102" s="780"/>
      <c r="F102" s="781"/>
      <c r="G102" s="782"/>
      <c r="H102" s="783"/>
      <c r="I102" s="784"/>
      <c r="J102" s="784"/>
      <c r="K102" s="784"/>
      <c r="L102" s="784"/>
      <c r="M102" s="785"/>
      <c r="N102" s="786"/>
      <c r="O102" s="787"/>
      <c r="P102" s="788"/>
      <c r="Q102" s="789"/>
      <c r="R102" s="28"/>
      <c r="S102" s="27"/>
      <c r="T102" s="27"/>
    </row>
    <row r="103" spans="1:20" s="763" customFormat="1" ht="15.75" hidden="1" x14ac:dyDescent="0.2">
      <c r="A103" s="790"/>
      <c r="B103" s="791"/>
      <c r="C103" s="792"/>
      <c r="D103" s="792"/>
      <c r="E103" s="792"/>
      <c r="F103" s="792"/>
      <c r="G103" s="793"/>
      <c r="H103" s="794"/>
      <c r="I103" s="794"/>
      <c r="J103" s="794"/>
      <c r="K103" s="794"/>
      <c r="L103" s="794"/>
      <c r="M103" s="794"/>
      <c r="N103" s="795"/>
      <c r="O103" s="796"/>
      <c r="P103" s="797"/>
      <c r="Q103" s="798"/>
      <c r="R103" s="761"/>
      <c r="S103" s="762"/>
      <c r="T103" s="762"/>
    </row>
    <row r="104" spans="1:20" ht="15.75" hidden="1" x14ac:dyDescent="0.2">
      <c r="A104" s="127" t="s">
        <v>129</v>
      </c>
      <c r="B104" s="71" t="s">
        <v>326</v>
      </c>
      <c r="C104" s="166">
        <v>1</v>
      </c>
      <c r="D104" s="845"/>
      <c r="E104" s="845"/>
      <c r="F104" s="67"/>
      <c r="G104" s="401">
        <v>3</v>
      </c>
      <c r="H104" s="161">
        <f>G104*30</f>
        <v>90</v>
      </c>
      <c r="I104" s="162">
        <v>30</v>
      </c>
      <c r="J104" s="162">
        <v>10</v>
      </c>
      <c r="K104" s="162">
        <v>20</v>
      </c>
      <c r="L104" s="162"/>
      <c r="M104" s="69">
        <f>H104-I104</f>
        <v>60</v>
      </c>
      <c r="N104" s="166">
        <v>2</v>
      </c>
      <c r="O104" s="845"/>
      <c r="P104" s="846"/>
      <c r="Q104" s="70"/>
      <c r="R104" s="28"/>
      <c r="S104" s="27"/>
      <c r="T104" s="27"/>
    </row>
    <row r="105" spans="1:20" ht="15.75" hidden="1" x14ac:dyDescent="0.2">
      <c r="A105" s="127" t="s">
        <v>131</v>
      </c>
      <c r="B105" s="71" t="s">
        <v>136</v>
      </c>
      <c r="C105" s="166"/>
      <c r="D105" s="845"/>
      <c r="E105" s="845"/>
      <c r="F105" s="67">
        <v>2</v>
      </c>
      <c r="G105" s="402">
        <v>1</v>
      </c>
      <c r="H105" s="163">
        <f t="shared" ref="H105:H114" si="13">G105*30</f>
        <v>30</v>
      </c>
      <c r="I105" s="68">
        <v>16</v>
      </c>
      <c r="J105" s="68"/>
      <c r="K105" s="68"/>
      <c r="L105" s="68">
        <v>16</v>
      </c>
      <c r="M105" s="69">
        <v>14</v>
      </c>
      <c r="N105" s="166"/>
      <c r="O105" s="845">
        <v>2</v>
      </c>
      <c r="P105" s="846"/>
      <c r="Q105" s="70"/>
      <c r="R105" s="28"/>
      <c r="S105" s="27"/>
      <c r="T105" s="27"/>
    </row>
    <row r="106" spans="1:20" ht="31.5" hidden="1" x14ac:dyDescent="0.2">
      <c r="A106" s="127" t="s">
        <v>132</v>
      </c>
      <c r="B106" s="71" t="s">
        <v>138</v>
      </c>
      <c r="C106" s="166"/>
      <c r="D106" s="845">
        <v>3</v>
      </c>
      <c r="E106" s="845"/>
      <c r="F106" s="72"/>
      <c r="G106" s="402">
        <v>3</v>
      </c>
      <c r="H106" s="166">
        <f t="shared" si="13"/>
        <v>90</v>
      </c>
      <c r="I106" s="167">
        <v>32</v>
      </c>
      <c r="J106" s="162">
        <v>16</v>
      </c>
      <c r="K106" s="845">
        <v>16</v>
      </c>
      <c r="L106" s="845"/>
      <c r="M106" s="846">
        <f>H106-I106</f>
        <v>58</v>
      </c>
      <c r="N106" s="166"/>
      <c r="O106" s="845"/>
      <c r="P106" s="846">
        <v>4</v>
      </c>
      <c r="Q106" s="70"/>
      <c r="R106" s="28"/>
      <c r="S106" s="27"/>
      <c r="T106" s="27"/>
    </row>
    <row r="107" spans="1:20" ht="15.75" hidden="1" x14ac:dyDescent="0.2">
      <c r="A107" s="127" t="s">
        <v>137</v>
      </c>
      <c r="B107" s="71" t="s">
        <v>140</v>
      </c>
      <c r="C107" s="166"/>
      <c r="D107" s="845">
        <v>3</v>
      </c>
      <c r="E107" s="845"/>
      <c r="F107" s="67"/>
      <c r="G107" s="402">
        <v>3</v>
      </c>
      <c r="H107" s="166">
        <f t="shared" si="13"/>
        <v>90</v>
      </c>
      <c r="I107" s="167">
        <v>30</v>
      </c>
      <c r="J107" s="162">
        <v>20</v>
      </c>
      <c r="K107" s="845"/>
      <c r="L107" s="845">
        <v>10</v>
      </c>
      <c r="M107" s="846">
        <f>H107-I107</f>
        <v>60</v>
      </c>
      <c r="N107" s="166"/>
      <c r="O107" s="845"/>
      <c r="P107" s="846">
        <v>3</v>
      </c>
      <c r="Q107" s="70"/>
      <c r="R107" s="28"/>
      <c r="S107" s="27"/>
      <c r="T107" s="27"/>
    </row>
    <row r="108" spans="1:20" ht="15.75" hidden="1" x14ac:dyDescent="0.2">
      <c r="A108" s="127" t="s">
        <v>139</v>
      </c>
      <c r="B108" s="71" t="s">
        <v>307</v>
      </c>
      <c r="C108" s="166">
        <v>1</v>
      </c>
      <c r="D108" s="845"/>
      <c r="E108" s="845"/>
      <c r="F108" s="67"/>
      <c r="G108" s="402">
        <v>3</v>
      </c>
      <c r="H108" s="166">
        <f t="shared" si="13"/>
        <v>90</v>
      </c>
      <c r="I108" s="167">
        <v>30</v>
      </c>
      <c r="J108" s="162">
        <v>20</v>
      </c>
      <c r="K108" s="845"/>
      <c r="L108" s="845">
        <v>10</v>
      </c>
      <c r="M108" s="764">
        <f>H108-I108</f>
        <v>60</v>
      </c>
      <c r="N108" s="166">
        <v>2</v>
      </c>
      <c r="O108" s="845"/>
      <c r="P108" s="846"/>
      <c r="Q108" s="70"/>
      <c r="R108" s="28"/>
      <c r="S108" s="27"/>
      <c r="T108" s="27"/>
    </row>
    <row r="109" spans="1:20" ht="15.75" hidden="1" x14ac:dyDescent="0.2">
      <c r="A109" s="127" t="s">
        <v>141</v>
      </c>
      <c r="B109" s="71" t="s">
        <v>142</v>
      </c>
      <c r="C109" s="166"/>
      <c r="D109" s="845"/>
      <c r="E109" s="845">
        <v>1</v>
      </c>
      <c r="F109" s="67"/>
      <c r="G109" s="765">
        <v>2</v>
      </c>
      <c r="H109" s="166">
        <f t="shared" si="13"/>
        <v>60</v>
      </c>
      <c r="I109" s="167">
        <v>28</v>
      </c>
      <c r="J109" s="162"/>
      <c r="K109" s="845"/>
      <c r="L109" s="845">
        <v>28</v>
      </c>
      <c r="M109" s="846">
        <v>32</v>
      </c>
      <c r="N109" s="166">
        <v>2</v>
      </c>
      <c r="O109" s="845"/>
      <c r="P109" s="846"/>
      <c r="Q109" s="70"/>
      <c r="R109" s="28"/>
      <c r="S109" s="27"/>
      <c r="T109" s="27"/>
    </row>
    <row r="110" spans="1:20" ht="31.5" hidden="1" x14ac:dyDescent="0.2">
      <c r="A110" s="127" t="s">
        <v>143</v>
      </c>
      <c r="B110" s="71" t="s">
        <v>312</v>
      </c>
      <c r="C110" s="413"/>
      <c r="D110" s="414">
        <v>1</v>
      </c>
      <c r="E110" s="414"/>
      <c r="F110" s="415"/>
      <c r="G110" s="405">
        <v>2</v>
      </c>
      <c r="H110" s="166">
        <f t="shared" si="13"/>
        <v>60</v>
      </c>
      <c r="I110" s="167">
        <v>30</v>
      </c>
      <c r="J110" s="162">
        <v>15</v>
      </c>
      <c r="K110" s="845"/>
      <c r="L110" s="845">
        <v>15</v>
      </c>
      <c r="M110" s="846">
        <f>H110-I110</f>
        <v>30</v>
      </c>
      <c r="N110" s="166">
        <v>2</v>
      </c>
      <c r="O110" s="845"/>
      <c r="P110" s="846"/>
      <c r="Q110" s="70"/>
      <c r="R110" s="28"/>
      <c r="S110" s="27"/>
      <c r="T110" s="27"/>
    </row>
    <row r="111" spans="1:20" ht="31.5" hidden="1" x14ac:dyDescent="0.2">
      <c r="A111" s="127" t="s">
        <v>145</v>
      </c>
      <c r="B111" s="71" t="s">
        <v>312</v>
      </c>
      <c r="C111" s="766">
        <v>2</v>
      </c>
      <c r="D111" s="767"/>
      <c r="E111" s="767"/>
      <c r="F111" s="768"/>
      <c r="G111" s="769">
        <v>2</v>
      </c>
      <c r="H111" s="166">
        <f t="shared" si="13"/>
        <v>60</v>
      </c>
      <c r="I111" s="167">
        <v>30</v>
      </c>
      <c r="J111" s="162">
        <v>20</v>
      </c>
      <c r="K111" s="845"/>
      <c r="L111" s="845">
        <v>10</v>
      </c>
      <c r="M111" s="846">
        <f>H111-I111</f>
        <v>30</v>
      </c>
      <c r="N111" s="166"/>
      <c r="O111" s="845">
        <v>3</v>
      </c>
      <c r="P111" s="846"/>
      <c r="Q111" s="70"/>
      <c r="R111" s="28"/>
      <c r="S111" s="27"/>
      <c r="T111" s="27"/>
    </row>
    <row r="112" spans="1:20" ht="31.5" hidden="1" x14ac:dyDescent="0.2">
      <c r="A112" s="127" t="s">
        <v>308</v>
      </c>
      <c r="B112" s="71" t="s">
        <v>313</v>
      </c>
      <c r="C112" s="766"/>
      <c r="D112" s="767"/>
      <c r="E112" s="767"/>
      <c r="F112" s="768">
        <v>3</v>
      </c>
      <c r="G112" s="769">
        <v>1</v>
      </c>
      <c r="H112" s="166">
        <f t="shared" si="13"/>
        <v>30</v>
      </c>
      <c r="I112" s="167">
        <v>16</v>
      </c>
      <c r="J112" s="162"/>
      <c r="K112" s="845"/>
      <c r="L112" s="845">
        <v>16</v>
      </c>
      <c r="M112" s="846">
        <v>14</v>
      </c>
      <c r="N112" s="166"/>
      <c r="O112" s="845"/>
      <c r="P112" s="846">
        <v>2</v>
      </c>
      <c r="Q112" s="70"/>
      <c r="R112" s="28"/>
      <c r="S112" s="27"/>
      <c r="T112" s="27"/>
    </row>
    <row r="113" spans="1:20" ht="15.75" hidden="1" x14ac:dyDescent="0.2">
      <c r="A113" s="127" t="s">
        <v>309</v>
      </c>
      <c r="B113" s="71" t="s">
        <v>146</v>
      </c>
      <c r="C113" s="766"/>
      <c r="D113" s="767">
        <v>2</v>
      </c>
      <c r="E113" s="767"/>
      <c r="F113" s="770"/>
      <c r="G113" s="771">
        <v>3</v>
      </c>
      <c r="H113" s="163">
        <f t="shared" si="13"/>
        <v>90</v>
      </c>
      <c r="I113" s="167">
        <v>30</v>
      </c>
      <c r="J113" s="68">
        <v>20</v>
      </c>
      <c r="K113" s="68"/>
      <c r="L113" s="68">
        <v>10</v>
      </c>
      <c r="M113" s="846">
        <f>H113-I113</f>
        <v>60</v>
      </c>
      <c r="N113" s="166"/>
      <c r="O113" s="845">
        <v>3</v>
      </c>
      <c r="P113" s="846"/>
      <c r="Q113" s="70"/>
      <c r="R113" s="28"/>
      <c r="S113" s="27"/>
      <c r="T113" s="27"/>
    </row>
    <row r="114" spans="1:20" ht="15.75" hidden="1" x14ac:dyDescent="0.2">
      <c r="A114" s="127" t="s">
        <v>310</v>
      </c>
      <c r="B114" s="396" t="s">
        <v>159</v>
      </c>
      <c r="C114" s="78">
        <v>3</v>
      </c>
      <c r="D114" s="78"/>
      <c r="E114" s="78"/>
      <c r="F114" s="805"/>
      <c r="G114" s="806">
        <v>3</v>
      </c>
      <c r="H114" s="774">
        <f t="shared" si="13"/>
        <v>90</v>
      </c>
      <c r="I114" s="360">
        <v>30</v>
      </c>
      <c r="J114" s="775">
        <v>20</v>
      </c>
      <c r="K114" s="775"/>
      <c r="L114" s="775">
        <v>10</v>
      </c>
      <c r="M114" s="776">
        <f>H114-I114</f>
        <v>60</v>
      </c>
      <c r="N114" s="180"/>
      <c r="O114" s="78"/>
      <c r="P114" s="181">
        <v>3</v>
      </c>
      <c r="Q114" s="76"/>
      <c r="R114" s="28"/>
      <c r="S114" s="27"/>
      <c r="T114" s="27"/>
    </row>
    <row r="115" spans="1:20" ht="15.75" hidden="1" x14ac:dyDescent="0.2">
      <c r="A115" s="129"/>
      <c r="B115" s="396"/>
      <c r="C115" s="845"/>
      <c r="D115" s="845"/>
      <c r="E115" s="845"/>
      <c r="F115" s="772"/>
      <c r="G115" s="773"/>
      <c r="H115" s="774"/>
      <c r="I115" s="360"/>
      <c r="J115" s="775"/>
      <c r="K115" s="775"/>
      <c r="L115" s="775"/>
      <c r="M115" s="776"/>
      <c r="N115" s="180"/>
      <c r="O115" s="78"/>
      <c r="P115" s="181"/>
      <c r="Q115" s="76"/>
      <c r="R115" s="28"/>
      <c r="S115" s="27"/>
      <c r="T115" s="27"/>
    </row>
    <row r="116" spans="1:20" ht="15.75" hidden="1" x14ac:dyDescent="0.2">
      <c r="A116" s="129" t="s">
        <v>311</v>
      </c>
      <c r="B116" s="800" t="s">
        <v>148</v>
      </c>
      <c r="C116" s="845">
        <v>2</v>
      </c>
      <c r="D116" s="845"/>
      <c r="E116" s="845"/>
      <c r="F116" s="772"/>
      <c r="G116" s="807">
        <v>2.5</v>
      </c>
      <c r="H116" s="75">
        <f>G116*30</f>
        <v>75</v>
      </c>
      <c r="I116" s="73">
        <v>30</v>
      </c>
      <c r="J116" s="74">
        <v>20</v>
      </c>
      <c r="K116" s="75">
        <v>10</v>
      </c>
      <c r="L116" s="845"/>
      <c r="M116" s="75">
        <f>H116-I116</f>
        <v>45</v>
      </c>
      <c r="N116" s="845"/>
      <c r="O116" s="845">
        <v>3</v>
      </c>
      <c r="P116" s="845"/>
      <c r="Q116" s="801"/>
      <c r="R116" s="28"/>
      <c r="S116" s="27"/>
      <c r="T116" s="27"/>
    </row>
    <row r="117" spans="1:20" ht="15.75" hidden="1" x14ac:dyDescent="0.2">
      <c r="A117" s="129"/>
      <c r="B117" s="800"/>
      <c r="C117" s="845"/>
      <c r="D117" s="845"/>
      <c r="E117" s="845"/>
      <c r="F117" s="772"/>
      <c r="G117" s="807"/>
      <c r="H117" s="75"/>
      <c r="I117" s="73"/>
      <c r="J117" s="74"/>
      <c r="K117" s="75"/>
      <c r="L117" s="845"/>
      <c r="M117" s="75"/>
      <c r="N117" s="845"/>
      <c r="O117" s="845"/>
      <c r="P117" s="845"/>
      <c r="Q117" s="801"/>
      <c r="R117" s="28"/>
      <c r="S117" s="27"/>
      <c r="T117" s="27"/>
    </row>
    <row r="118" spans="1:20" ht="15.75" hidden="1" x14ac:dyDescent="0.2">
      <c r="A118" s="129"/>
      <c r="B118" s="1162"/>
      <c r="C118" s="1162"/>
      <c r="D118" s="1162"/>
      <c r="E118" s="1162"/>
      <c r="F118" s="1162"/>
      <c r="G118" s="1162"/>
      <c r="H118" s="1162"/>
      <c r="I118" s="1162"/>
      <c r="J118" s="1162"/>
      <c r="K118" s="1162"/>
      <c r="L118" s="1162"/>
      <c r="M118" s="1162"/>
      <c r="N118" s="1162"/>
      <c r="O118" s="1162"/>
      <c r="P118" s="1162"/>
      <c r="Q118" s="1162"/>
      <c r="R118" s="28"/>
      <c r="S118" s="27"/>
      <c r="T118" s="27"/>
    </row>
    <row r="119" spans="1:20" ht="15.75" hidden="1" x14ac:dyDescent="0.2">
      <c r="A119" s="1163"/>
      <c r="B119" s="1164" t="s">
        <v>149</v>
      </c>
      <c r="C119" s="821"/>
      <c r="D119" s="822"/>
      <c r="E119" s="822"/>
      <c r="F119" s="823"/>
      <c r="G119" s="1165">
        <f>G104+G105+G106+G107+G108+G109+G110+G111+G112+G113+G114+G116</f>
        <v>28.5</v>
      </c>
      <c r="H119" s="1165">
        <f>H104+H105+H106+H107+H108+H109+H110+H111+H112+H113+H114+H116</f>
        <v>855</v>
      </c>
      <c r="I119" s="1165">
        <f t="shared" ref="I119:P119" si="14">I104+I105+I106+I107+I108+I109+I110+I111+I112+I113+I114+I116</f>
        <v>332</v>
      </c>
      <c r="J119" s="1165">
        <f t="shared" si="14"/>
        <v>161</v>
      </c>
      <c r="K119" s="1165">
        <f t="shared" si="14"/>
        <v>46</v>
      </c>
      <c r="L119" s="1165">
        <f t="shared" si="14"/>
        <v>125</v>
      </c>
      <c r="M119" s="1165">
        <f t="shared" si="14"/>
        <v>523</v>
      </c>
      <c r="N119" s="1165">
        <f t="shared" si="14"/>
        <v>8</v>
      </c>
      <c r="O119" s="1165">
        <f t="shared" si="14"/>
        <v>11</v>
      </c>
      <c r="P119" s="1165">
        <f t="shared" si="14"/>
        <v>12</v>
      </c>
      <c r="Q119" s="1166"/>
      <c r="R119" s="28"/>
      <c r="S119" s="27"/>
      <c r="T119" s="27"/>
    </row>
    <row r="120" spans="1:20" ht="15.75" hidden="1" x14ac:dyDescent="0.2">
      <c r="A120" s="799"/>
      <c r="B120" s="1167" t="s">
        <v>320</v>
      </c>
      <c r="C120" s="845"/>
      <c r="D120" s="845"/>
      <c r="E120" s="845"/>
      <c r="F120" s="845"/>
      <c r="G120" s="838">
        <f t="shared" ref="G120:P120" si="15">G37</f>
        <v>0</v>
      </c>
      <c r="H120" s="74">
        <f t="shared" si="15"/>
        <v>0</v>
      </c>
      <c r="I120" s="74">
        <f t="shared" si="15"/>
        <v>0</v>
      </c>
      <c r="J120" s="74">
        <f t="shared" si="15"/>
        <v>0</v>
      </c>
      <c r="K120" s="74">
        <f t="shared" si="15"/>
        <v>0</v>
      </c>
      <c r="L120" s="74">
        <f t="shared" si="15"/>
        <v>0</v>
      </c>
      <c r="M120" s="74">
        <f t="shared" si="15"/>
        <v>0</v>
      </c>
      <c r="N120" s="1168">
        <f t="shared" si="15"/>
        <v>0</v>
      </c>
      <c r="O120" s="74">
        <f t="shared" si="15"/>
        <v>0</v>
      </c>
      <c r="P120" s="1169">
        <f t="shared" si="15"/>
        <v>0</v>
      </c>
      <c r="Q120" s="801"/>
      <c r="R120" s="28"/>
      <c r="S120" s="27"/>
      <c r="T120" s="27"/>
    </row>
    <row r="121" spans="1:20" ht="15.75" hidden="1" x14ac:dyDescent="0.2">
      <c r="A121" s="799"/>
      <c r="B121" s="1167" t="s">
        <v>322</v>
      </c>
      <c r="C121" s="845"/>
      <c r="D121" s="845"/>
      <c r="E121" s="845"/>
      <c r="F121" s="845"/>
      <c r="G121" s="838">
        <f>SUM(G119:G120)</f>
        <v>28.5</v>
      </c>
      <c r="H121" s="74">
        <f>SUM(H119:H120)</f>
        <v>855</v>
      </c>
      <c r="I121" s="74">
        <f>SUM(I119:I120)</f>
        <v>332</v>
      </c>
      <c r="J121" s="74">
        <f>SUM(J116:J120)</f>
        <v>181</v>
      </c>
      <c r="K121" s="74">
        <f t="shared" ref="K121:P121" si="16">SUM(K119:K120)</f>
        <v>46</v>
      </c>
      <c r="L121" s="74">
        <f t="shared" si="16"/>
        <v>125</v>
      </c>
      <c r="M121" s="74">
        <f t="shared" si="16"/>
        <v>523</v>
      </c>
      <c r="N121" s="1168">
        <f t="shared" si="16"/>
        <v>8</v>
      </c>
      <c r="O121" s="74">
        <f t="shared" si="16"/>
        <v>11</v>
      </c>
      <c r="P121" s="1169">
        <f t="shared" si="16"/>
        <v>12</v>
      </c>
      <c r="Q121" s="801"/>
      <c r="R121" s="28"/>
      <c r="S121" s="27"/>
      <c r="T121" s="27"/>
    </row>
    <row r="122" spans="1:20" ht="15.75" hidden="1" x14ac:dyDescent="0.2">
      <c r="A122" s="799"/>
      <c r="B122" s="1167" t="s">
        <v>323</v>
      </c>
      <c r="C122" s="845"/>
      <c r="D122" s="845"/>
      <c r="E122" s="845"/>
      <c r="F122" s="845"/>
      <c r="G122" s="1170">
        <f>G119+G131</f>
        <v>40.5</v>
      </c>
      <c r="H122" s="1170">
        <f t="shared" ref="H122:P122" si="17">H119+H131</f>
        <v>1215</v>
      </c>
      <c r="I122" s="1170">
        <f t="shared" si="17"/>
        <v>452</v>
      </c>
      <c r="J122" s="1170">
        <f t="shared" si="17"/>
        <v>241</v>
      </c>
      <c r="K122" s="1170">
        <f t="shared" si="17"/>
        <v>46</v>
      </c>
      <c r="L122" s="1170">
        <f t="shared" si="17"/>
        <v>165</v>
      </c>
      <c r="M122" s="1170">
        <f t="shared" si="17"/>
        <v>763</v>
      </c>
      <c r="N122" s="1171">
        <f t="shared" si="17"/>
        <v>14</v>
      </c>
      <c r="O122" s="1171">
        <f t="shared" si="17"/>
        <v>11</v>
      </c>
      <c r="P122" s="1172">
        <f t="shared" si="17"/>
        <v>15</v>
      </c>
      <c r="Q122" s="801"/>
      <c r="R122" s="28"/>
      <c r="S122" s="27"/>
      <c r="T122" s="27"/>
    </row>
    <row r="123" spans="1:20" s="812" customFormat="1" ht="15.75" hidden="1" x14ac:dyDescent="0.25">
      <c r="A123" s="799"/>
      <c r="B123" s="1167" t="s">
        <v>325</v>
      </c>
      <c r="C123" s="845"/>
      <c r="D123" s="845"/>
      <c r="E123" s="845"/>
      <c r="F123" s="845"/>
      <c r="G123" s="1173">
        <f t="shared" ref="G123:P123" si="18">G122+G120</f>
        <v>40.5</v>
      </c>
      <c r="H123" s="1173">
        <f t="shared" si="18"/>
        <v>1215</v>
      </c>
      <c r="I123" s="1173">
        <f t="shared" si="18"/>
        <v>452</v>
      </c>
      <c r="J123" s="1173">
        <f t="shared" si="18"/>
        <v>241</v>
      </c>
      <c r="K123" s="1173">
        <f t="shared" si="18"/>
        <v>46</v>
      </c>
      <c r="L123" s="1173">
        <f t="shared" si="18"/>
        <v>165</v>
      </c>
      <c r="M123" s="1173">
        <f t="shared" si="18"/>
        <v>763</v>
      </c>
      <c r="N123" s="1174">
        <f t="shared" si="18"/>
        <v>14</v>
      </c>
      <c r="O123" s="1175">
        <f t="shared" si="18"/>
        <v>11</v>
      </c>
      <c r="P123" s="1176">
        <f t="shared" si="18"/>
        <v>15</v>
      </c>
      <c r="Q123" s="801"/>
      <c r="R123" s="810"/>
      <c r="S123" s="811"/>
      <c r="T123" s="811"/>
    </row>
    <row r="124" spans="1:20" s="812" customFormat="1" ht="15.75" hidden="1" x14ac:dyDescent="0.25">
      <c r="A124" s="799"/>
      <c r="B124" s="1167" t="s">
        <v>324</v>
      </c>
      <c r="C124" s="845"/>
      <c r="D124" s="845"/>
      <c r="E124" s="845"/>
      <c r="F124" s="845"/>
      <c r="G124" s="1173">
        <f>G119+G139</f>
        <v>40.5</v>
      </c>
      <c r="H124" s="1173">
        <f t="shared" ref="H124:P124" si="19">H119+H139</f>
        <v>1215</v>
      </c>
      <c r="I124" s="1173">
        <f t="shared" si="19"/>
        <v>452</v>
      </c>
      <c r="J124" s="1173">
        <f t="shared" si="19"/>
        <v>241</v>
      </c>
      <c r="K124" s="1173">
        <f t="shared" si="19"/>
        <v>46</v>
      </c>
      <c r="L124" s="1173">
        <f t="shared" si="19"/>
        <v>165</v>
      </c>
      <c r="M124" s="1173">
        <f t="shared" si="19"/>
        <v>763</v>
      </c>
      <c r="N124" s="1174">
        <f t="shared" si="19"/>
        <v>14</v>
      </c>
      <c r="O124" s="1175">
        <f t="shared" si="19"/>
        <v>11</v>
      </c>
      <c r="P124" s="1176">
        <f t="shared" si="19"/>
        <v>15</v>
      </c>
      <c r="Q124" s="801"/>
      <c r="R124" s="810"/>
      <c r="S124" s="811"/>
      <c r="T124" s="811"/>
    </row>
    <row r="125" spans="1:20" ht="15.75" hidden="1" x14ac:dyDescent="0.2">
      <c r="A125" s="799"/>
      <c r="B125" s="800"/>
      <c r="C125" s="845"/>
      <c r="D125" s="845"/>
      <c r="E125" s="845"/>
      <c r="F125" s="772"/>
      <c r="G125" s="773"/>
      <c r="H125" s="68"/>
      <c r="I125" s="167"/>
      <c r="J125" s="68"/>
      <c r="K125" s="68"/>
      <c r="L125" s="68"/>
      <c r="M125" s="162"/>
      <c r="N125" s="845"/>
      <c r="O125" s="845"/>
      <c r="P125" s="845"/>
      <c r="Q125" s="801"/>
      <c r="R125" s="28"/>
      <c r="S125" s="27"/>
      <c r="T125" s="27"/>
    </row>
    <row r="126" spans="1:20" ht="16.5" hidden="1" thickBot="1" x14ac:dyDescent="0.25">
      <c r="A126" s="2289" t="s">
        <v>317</v>
      </c>
      <c r="B126" s="2290"/>
      <c r="C126" s="2290"/>
      <c r="D126" s="2290"/>
      <c r="E126" s="2290"/>
      <c r="F126" s="2290"/>
      <c r="G126" s="2290"/>
      <c r="H126" s="2290"/>
      <c r="I126" s="2290"/>
      <c r="J126" s="2290"/>
      <c r="K126" s="2290"/>
      <c r="L126" s="2290"/>
      <c r="M126" s="2290"/>
      <c r="N126" s="2290"/>
      <c r="O126" s="2290"/>
      <c r="P126" s="2290"/>
      <c r="Q126" s="2291"/>
      <c r="R126" s="28"/>
      <c r="S126" s="27"/>
      <c r="T126" s="27"/>
    </row>
    <row r="127" spans="1:20" ht="15.75" hidden="1" x14ac:dyDescent="0.2">
      <c r="A127" s="199" t="s">
        <v>150</v>
      </c>
      <c r="B127" s="391" t="s">
        <v>151</v>
      </c>
      <c r="C127" s="201">
        <v>2</v>
      </c>
      <c r="D127" s="202"/>
      <c r="E127" s="202"/>
      <c r="F127" s="203"/>
      <c r="G127" s="386">
        <f>H127/30</f>
        <v>3</v>
      </c>
      <c r="H127" s="201">
        <v>90</v>
      </c>
      <c r="I127" s="205">
        <v>30</v>
      </c>
      <c r="J127" s="206">
        <v>20</v>
      </c>
      <c r="K127" s="808"/>
      <c r="L127" s="202">
        <v>10</v>
      </c>
      <c r="M127" s="207">
        <f>H127-I127</f>
        <v>60</v>
      </c>
      <c r="N127" s="385">
        <v>2</v>
      </c>
      <c r="O127" s="202"/>
      <c r="P127" s="803"/>
      <c r="Q127" s="211"/>
      <c r="R127" s="28"/>
      <c r="S127" s="27"/>
      <c r="T127" s="27"/>
    </row>
    <row r="128" spans="1:20" ht="15.75" hidden="1" x14ac:dyDescent="0.2">
      <c r="A128" s="127" t="s">
        <v>152</v>
      </c>
      <c r="B128" s="396" t="s">
        <v>314</v>
      </c>
      <c r="C128" s="845">
        <v>1</v>
      </c>
      <c r="D128" s="845"/>
      <c r="E128" s="845"/>
      <c r="F128" s="772"/>
      <c r="G128" s="773">
        <v>3</v>
      </c>
      <c r="H128" s="774">
        <f>G128*30</f>
        <v>90</v>
      </c>
      <c r="I128" s="360">
        <v>30</v>
      </c>
      <c r="J128" s="775">
        <v>20</v>
      </c>
      <c r="K128" s="775"/>
      <c r="L128" s="775">
        <v>10</v>
      </c>
      <c r="M128" s="776">
        <v>60</v>
      </c>
      <c r="N128" s="180">
        <v>2</v>
      </c>
      <c r="O128" s="78"/>
      <c r="P128" s="804"/>
      <c r="Q128" s="76"/>
      <c r="R128" s="28"/>
      <c r="S128" s="27"/>
      <c r="T128" s="27"/>
    </row>
    <row r="129" spans="1:33" ht="15.75" hidden="1" x14ac:dyDescent="0.2">
      <c r="A129" s="127" t="s">
        <v>154</v>
      </c>
      <c r="B129" s="340" t="s">
        <v>155</v>
      </c>
      <c r="C129" s="845"/>
      <c r="D129" s="845">
        <v>3</v>
      </c>
      <c r="E129" s="845"/>
      <c r="F129" s="772"/>
      <c r="G129" s="773">
        <v>3</v>
      </c>
      <c r="H129" s="774">
        <f>G129*30</f>
        <v>90</v>
      </c>
      <c r="I129" s="360">
        <v>30</v>
      </c>
      <c r="J129" s="775">
        <v>20</v>
      </c>
      <c r="K129" s="775"/>
      <c r="L129" s="775">
        <v>10</v>
      </c>
      <c r="M129" s="776">
        <v>60</v>
      </c>
      <c r="N129" s="180"/>
      <c r="O129" s="78"/>
      <c r="P129" s="181">
        <v>3</v>
      </c>
      <c r="Q129" s="76"/>
      <c r="R129" s="28"/>
      <c r="S129" s="27"/>
      <c r="T129" s="27"/>
    </row>
    <row r="130" spans="1:33" ht="16.5" hidden="1" thickBot="1" x14ac:dyDescent="0.25">
      <c r="A130" s="129" t="s">
        <v>156</v>
      </c>
      <c r="B130" s="392" t="s">
        <v>157</v>
      </c>
      <c r="C130" s="180"/>
      <c r="D130" s="78">
        <v>1</v>
      </c>
      <c r="E130" s="78"/>
      <c r="F130" s="380"/>
      <c r="G130" s="388">
        <v>3</v>
      </c>
      <c r="H130" s="381">
        <f>G130*30</f>
        <v>90</v>
      </c>
      <c r="I130" s="360">
        <v>30</v>
      </c>
      <c r="J130" s="361">
        <v>20</v>
      </c>
      <c r="K130" s="809"/>
      <c r="L130" s="78">
        <v>10</v>
      </c>
      <c r="M130" s="382">
        <f>H130-I130</f>
        <v>60</v>
      </c>
      <c r="N130" s="175">
        <v>2</v>
      </c>
      <c r="O130" s="78"/>
      <c r="P130" s="804"/>
      <c r="Q130" s="383"/>
      <c r="R130" s="28"/>
      <c r="S130" s="27"/>
      <c r="T130" s="27"/>
    </row>
    <row r="131" spans="1:33" ht="16.5" hidden="1" thickBot="1" x14ac:dyDescent="0.25">
      <c r="A131" s="1177"/>
      <c r="B131" s="1178" t="s">
        <v>319</v>
      </c>
      <c r="C131" s="1022"/>
      <c r="D131" s="1023"/>
      <c r="E131" s="1023"/>
      <c r="F131" s="1024"/>
      <c r="G131" s="840">
        <f>SUM(G127:G130)</f>
        <v>12</v>
      </c>
      <c r="H131" s="1111">
        <f>SUM(H127:H130)</f>
        <v>360</v>
      </c>
      <c r="I131" s="1030">
        <f>SUM(I127:I130)</f>
        <v>120</v>
      </c>
      <c r="J131" s="1030">
        <f>SUM(J127:J130)</f>
        <v>80</v>
      </c>
      <c r="K131" s="1030"/>
      <c r="L131" s="1030">
        <f>SUM(L127:L130)</f>
        <v>40</v>
      </c>
      <c r="M131" s="1112">
        <f>SUM(M127:M130)</f>
        <v>240</v>
      </c>
      <c r="N131" s="1179">
        <f>SUM(N127:N130)</f>
        <v>6</v>
      </c>
      <c r="O131" s="1030">
        <f>SUM(O127:O130)</f>
        <v>0</v>
      </c>
      <c r="P131" s="1180">
        <f>SUM(P127:P130)</f>
        <v>3</v>
      </c>
      <c r="Q131" s="211"/>
      <c r="R131" s="28"/>
      <c r="S131" s="27"/>
      <c r="T131" s="27"/>
    </row>
    <row r="132" spans="1:33" ht="15.75" hidden="1" x14ac:dyDescent="0.2">
      <c r="A132" s="1181"/>
      <c r="B132" s="1178" t="s">
        <v>327</v>
      </c>
      <c r="C132" s="845"/>
      <c r="D132" s="845"/>
      <c r="E132" s="845"/>
      <c r="F132" s="845"/>
      <c r="G132" s="838">
        <f>G119+G131</f>
        <v>40.5</v>
      </c>
      <c r="H132" s="838">
        <f t="shared" ref="H132:Q132" si="20">H119+H131</f>
        <v>1215</v>
      </c>
      <c r="I132" s="838">
        <f t="shared" si="20"/>
        <v>452</v>
      </c>
      <c r="J132" s="838">
        <f t="shared" si="20"/>
        <v>241</v>
      </c>
      <c r="K132" s="838">
        <f t="shared" si="20"/>
        <v>46</v>
      </c>
      <c r="L132" s="838">
        <f t="shared" si="20"/>
        <v>165</v>
      </c>
      <c r="M132" s="838">
        <f t="shared" si="20"/>
        <v>763</v>
      </c>
      <c r="N132" s="838">
        <f t="shared" si="20"/>
        <v>14</v>
      </c>
      <c r="O132" s="838">
        <f t="shared" si="20"/>
        <v>11</v>
      </c>
      <c r="P132" s="838">
        <f t="shared" si="20"/>
        <v>15</v>
      </c>
      <c r="Q132" s="838">
        <f t="shared" si="20"/>
        <v>0</v>
      </c>
      <c r="R132" s="28"/>
      <c r="S132" s="27"/>
      <c r="T132" s="27"/>
    </row>
    <row r="133" spans="1:33" ht="15.75" hidden="1" x14ac:dyDescent="0.2">
      <c r="A133" s="1181"/>
      <c r="B133" s="1167"/>
      <c r="C133" s="845"/>
      <c r="D133" s="845"/>
      <c r="E133" s="845"/>
      <c r="F133" s="845"/>
      <c r="G133" s="838"/>
      <c r="H133" s="74"/>
      <c r="I133" s="74"/>
      <c r="J133" s="74"/>
      <c r="K133" s="74"/>
      <c r="L133" s="74"/>
      <c r="M133" s="74"/>
      <c r="N133" s="836"/>
      <c r="O133" s="74"/>
      <c r="P133" s="836"/>
      <c r="Q133" s="801"/>
      <c r="R133" s="28"/>
      <c r="S133" s="27"/>
      <c r="T133" s="27"/>
    </row>
    <row r="134" spans="1:33" ht="16.5" hidden="1" thickBot="1" x14ac:dyDescent="0.25">
      <c r="A134" s="2289" t="s">
        <v>318</v>
      </c>
      <c r="B134" s="2290"/>
      <c r="C134" s="2290"/>
      <c r="D134" s="2290"/>
      <c r="E134" s="2290"/>
      <c r="F134" s="2290"/>
      <c r="G134" s="2290"/>
      <c r="H134" s="2290"/>
      <c r="I134" s="2290"/>
      <c r="J134" s="2290"/>
      <c r="K134" s="2290"/>
      <c r="L134" s="2290"/>
      <c r="M134" s="2290"/>
      <c r="N134" s="2290"/>
      <c r="O134" s="2290"/>
      <c r="P134" s="2290"/>
      <c r="Q134" s="2291"/>
      <c r="R134" s="28"/>
      <c r="S134" s="27"/>
      <c r="T134" s="27"/>
    </row>
    <row r="135" spans="1:33" ht="15.75" hidden="1" x14ac:dyDescent="0.2">
      <c r="A135" s="199" t="s">
        <v>110</v>
      </c>
      <c r="B135" s="344" t="s">
        <v>316</v>
      </c>
      <c r="C135" s="201">
        <v>2</v>
      </c>
      <c r="D135" s="202"/>
      <c r="E135" s="202"/>
      <c r="F135" s="207"/>
      <c r="G135" s="348">
        <v>3</v>
      </c>
      <c r="H135" s="351">
        <f>G135*30</f>
        <v>90</v>
      </c>
      <c r="I135" s="346">
        <v>30</v>
      </c>
      <c r="J135" s="346">
        <v>20</v>
      </c>
      <c r="K135" s="346"/>
      <c r="L135" s="346">
        <v>10</v>
      </c>
      <c r="M135" s="347">
        <v>60</v>
      </c>
      <c r="N135" s="352">
        <v>2</v>
      </c>
      <c r="O135" s="346"/>
      <c r="P135" s="353"/>
      <c r="Q135" s="211"/>
      <c r="R135" s="28"/>
      <c r="S135" s="27"/>
      <c r="T135" s="27"/>
    </row>
    <row r="136" spans="1:33" ht="15.75" hidden="1" x14ac:dyDescent="0.2">
      <c r="A136" s="127" t="s">
        <v>111</v>
      </c>
      <c r="B136" s="200" t="s">
        <v>160</v>
      </c>
      <c r="C136" s="180">
        <v>1</v>
      </c>
      <c r="D136" s="78"/>
      <c r="E136" s="78"/>
      <c r="F136" s="181"/>
      <c r="G136" s="349">
        <v>3</v>
      </c>
      <c r="H136" s="208">
        <v>90</v>
      </c>
      <c r="I136" s="74">
        <v>30</v>
      </c>
      <c r="J136" s="74">
        <v>20</v>
      </c>
      <c r="K136" s="74"/>
      <c r="L136" s="74">
        <v>10</v>
      </c>
      <c r="M136" s="209">
        <v>60</v>
      </c>
      <c r="N136" s="354">
        <v>2</v>
      </c>
      <c r="O136" s="79"/>
      <c r="P136" s="355"/>
      <c r="Q136" s="76"/>
      <c r="R136" s="28"/>
      <c r="S136" s="27"/>
      <c r="T136" s="27"/>
    </row>
    <row r="137" spans="1:33" ht="15.75" hidden="1" x14ac:dyDescent="0.2">
      <c r="A137" s="127" t="s">
        <v>147</v>
      </c>
      <c r="B137" s="156" t="s">
        <v>161</v>
      </c>
      <c r="C137" s="166"/>
      <c r="D137" s="845">
        <v>3</v>
      </c>
      <c r="E137" s="845"/>
      <c r="F137" s="67"/>
      <c r="G137" s="350">
        <v>3</v>
      </c>
      <c r="H137" s="164">
        <f>G137*30</f>
        <v>90</v>
      </c>
      <c r="I137" s="73">
        <v>30</v>
      </c>
      <c r="J137" s="74">
        <v>20</v>
      </c>
      <c r="K137" s="75"/>
      <c r="L137" s="845">
        <v>10</v>
      </c>
      <c r="M137" s="165">
        <f>H137-I137</f>
        <v>60</v>
      </c>
      <c r="N137" s="166"/>
      <c r="O137" s="845"/>
      <c r="P137" s="846">
        <v>3</v>
      </c>
      <c r="Q137" s="70"/>
      <c r="R137" s="28"/>
      <c r="S137" s="27"/>
      <c r="T137" s="27"/>
    </row>
    <row r="138" spans="1:33" ht="16.5" hidden="1" thickBot="1" x14ac:dyDescent="0.25">
      <c r="A138" s="129" t="s">
        <v>162</v>
      </c>
      <c r="B138" s="174" t="s">
        <v>163</v>
      </c>
      <c r="C138" s="356"/>
      <c r="D138" s="357">
        <v>1</v>
      </c>
      <c r="E138" s="357"/>
      <c r="F138" s="358"/>
      <c r="G138" s="359">
        <v>3</v>
      </c>
      <c r="H138" s="180">
        <f>G138*30</f>
        <v>90</v>
      </c>
      <c r="I138" s="360">
        <v>30</v>
      </c>
      <c r="J138" s="361">
        <v>20</v>
      </c>
      <c r="K138" s="78"/>
      <c r="L138" s="78">
        <v>10</v>
      </c>
      <c r="M138" s="181">
        <f>H138-I138</f>
        <v>60</v>
      </c>
      <c r="N138" s="356">
        <v>2</v>
      </c>
      <c r="O138" s="357"/>
      <c r="P138" s="362"/>
      <c r="Q138" s="76"/>
      <c r="R138" s="28"/>
      <c r="S138" s="27"/>
      <c r="T138" s="27"/>
    </row>
    <row r="139" spans="1:33" ht="16.5" hidden="1" thickBot="1" x14ac:dyDescent="0.25">
      <c r="A139" s="1182"/>
      <c r="B139" s="1183" t="s">
        <v>321</v>
      </c>
      <c r="C139" s="897"/>
      <c r="D139" s="944"/>
      <c r="E139" s="944"/>
      <c r="F139" s="1159"/>
      <c r="G139" s="1184">
        <f t="shared" ref="G139:O139" si="21">SUM(G135:G138)</f>
        <v>12</v>
      </c>
      <c r="H139" s="1146">
        <f t="shared" si="21"/>
        <v>360</v>
      </c>
      <c r="I139" s="1081">
        <f t="shared" si="21"/>
        <v>120</v>
      </c>
      <c r="J139" s="1081">
        <f t="shared" si="21"/>
        <v>80</v>
      </c>
      <c r="K139" s="1081">
        <f t="shared" si="21"/>
        <v>0</v>
      </c>
      <c r="L139" s="1081">
        <f t="shared" si="21"/>
        <v>40</v>
      </c>
      <c r="M139" s="1147">
        <f t="shared" si="21"/>
        <v>240</v>
      </c>
      <c r="N139" s="904">
        <f t="shared" si="21"/>
        <v>6</v>
      </c>
      <c r="O139" s="1081">
        <f t="shared" si="21"/>
        <v>0</v>
      </c>
      <c r="P139" s="906">
        <f>SUM(P135:P138)</f>
        <v>3</v>
      </c>
      <c r="Q139" s="1185">
        <f>Q135+Q136+Q137+Q138</f>
        <v>0</v>
      </c>
      <c r="R139" s="28"/>
      <c r="S139" s="27"/>
      <c r="T139" s="27"/>
    </row>
    <row r="140" spans="1:33" ht="16.5" hidden="1" thickBot="1" x14ac:dyDescent="0.25">
      <c r="A140" s="1182"/>
      <c r="B140" s="1183" t="s">
        <v>328</v>
      </c>
      <c r="C140" s="897"/>
      <c r="D140" s="944"/>
      <c r="E140" s="944"/>
      <c r="F140" s="1159"/>
      <c r="G140" s="1184">
        <f>G119+G139</f>
        <v>40.5</v>
      </c>
      <c r="H140" s="1184">
        <f t="shared" ref="H140:Q140" si="22">H119+H139</f>
        <v>1215</v>
      </c>
      <c r="I140" s="1184">
        <f t="shared" si="22"/>
        <v>452</v>
      </c>
      <c r="J140" s="1184">
        <f t="shared" si="22"/>
        <v>241</v>
      </c>
      <c r="K140" s="1184">
        <f t="shared" si="22"/>
        <v>46</v>
      </c>
      <c r="L140" s="1184">
        <f t="shared" si="22"/>
        <v>165</v>
      </c>
      <c r="M140" s="1184">
        <f t="shared" si="22"/>
        <v>763</v>
      </c>
      <c r="N140" s="1184">
        <f t="shared" si="22"/>
        <v>14</v>
      </c>
      <c r="O140" s="1184">
        <f t="shared" si="22"/>
        <v>11</v>
      </c>
      <c r="P140" s="1184">
        <f t="shared" si="22"/>
        <v>15</v>
      </c>
      <c r="Q140" s="1184">
        <f t="shared" si="22"/>
        <v>0</v>
      </c>
      <c r="R140" s="28"/>
      <c r="S140" s="27"/>
      <c r="T140" s="27"/>
    </row>
    <row r="141" spans="1:33" ht="15.75" hidden="1" x14ac:dyDescent="0.2">
      <c r="A141" s="1186"/>
      <c r="B141" s="1187"/>
      <c r="C141" s="1188"/>
      <c r="D141" s="1188"/>
      <c r="E141" s="1188"/>
      <c r="F141" s="1188"/>
      <c r="G141" s="1189"/>
      <c r="H141" s="1189"/>
      <c r="I141" s="1189"/>
      <c r="J141" s="1189"/>
      <c r="K141" s="1189"/>
      <c r="L141" s="1189"/>
      <c r="M141" s="1189"/>
      <c r="N141" s="1189"/>
      <c r="O141" s="1189"/>
      <c r="P141" s="1189"/>
      <c r="Q141" s="1190"/>
      <c r="R141" s="28"/>
      <c r="S141" s="27"/>
      <c r="T141" s="27"/>
    </row>
    <row r="142" spans="1:33" ht="36.75" hidden="1" customHeight="1" x14ac:dyDescent="0.2">
      <c r="A142" s="799"/>
      <c r="B142" s="800"/>
      <c r="C142" s="845"/>
      <c r="D142" s="845"/>
      <c r="E142" s="845"/>
      <c r="F142" s="772"/>
      <c r="G142" s="773"/>
      <c r="H142" s="68"/>
      <c r="I142" s="167"/>
      <c r="J142" s="68"/>
      <c r="K142" s="68"/>
      <c r="L142" s="68"/>
      <c r="M142" s="162"/>
      <c r="N142" s="845"/>
      <c r="O142" s="845"/>
      <c r="P142" s="845"/>
      <c r="Q142" s="801"/>
      <c r="R142" s="27"/>
      <c r="S142" s="27"/>
      <c r="T142" s="27"/>
    </row>
    <row r="143" spans="1:33" s="91" customFormat="1" ht="15.75" hidden="1" x14ac:dyDescent="0.2">
      <c r="A143" s="1191"/>
      <c r="B143" s="1191"/>
      <c r="C143" s="1191"/>
      <c r="D143" s="1191"/>
      <c r="E143" s="1191"/>
      <c r="F143" s="1191"/>
      <c r="G143" s="1191"/>
      <c r="H143" s="1191"/>
      <c r="I143" s="1191"/>
      <c r="J143" s="1191"/>
      <c r="K143" s="1191"/>
      <c r="L143" s="1191"/>
      <c r="M143" s="1191"/>
      <c r="N143" s="1191"/>
      <c r="O143" s="1191"/>
      <c r="P143" s="1191"/>
      <c r="Q143" s="1191"/>
      <c r="R143" s="88"/>
      <c r="S143" s="88"/>
      <c r="T143" s="88"/>
      <c r="U143" s="89"/>
      <c r="V143" s="89"/>
      <c r="W143" s="90"/>
      <c r="X143" s="90"/>
      <c r="AC143" s="19"/>
      <c r="AD143" s="19"/>
      <c r="AE143" s="19">
        <f>I148</f>
        <v>60</v>
      </c>
      <c r="AF143" s="19">
        <f>AC143/3*2</f>
        <v>0</v>
      </c>
      <c r="AG143" s="19">
        <f>AE143</f>
        <v>60</v>
      </c>
    </row>
    <row r="144" spans="1:33" s="19" customFormat="1" ht="15.75" hidden="1" x14ac:dyDescent="0.2">
      <c r="A144" s="1192"/>
      <c r="B144" s="1192"/>
      <c r="C144" s="1192"/>
      <c r="D144" s="1192"/>
      <c r="E144" s="1192"/>
      <c r="F144" s="1192"/>
      <c r="G144" s="1192"/>
      <c r="H144" s="1192"/>
      <c r="I144" s="1192"/>
      <c r="J144" s="1192"/>
      <c r="K144" s="1192"/>
      <c r="L144" s="1192"/>
      <c r="M144" s="1192"/>
      <c r="N144" s="1192"/>
      <c r="O144" s="1192"/>
      <c r="P144" s="1192"/>
      <c r="Q144" s="1192"/>
      <c r="R144" s="93"/>
      <c r="S144" s="93"/>
      <c r="T144" s="93"/>
      <c r="U144" s="89"/>
      <c r="V144" s="89"/>
      <c r="W144" s="94"/>
      <c r="X144" s="90"/>
      <c r="Y144" s="91"/>
      <c r="Z144" s="91"/>
      <c r="AA144" s="91"/>
      <c r="AB144" s="91"/>
      <c r="AE144" s="19">
        <f>I149</f>
        <v>50</v>
      </c>
      <c r="AF144" s="19">
        <f>AC144/3*2</f>
        <v>0</v>
      </c>
      <c r="AG144" s="19">
        <f>AE144</f>
        <v>50</v>
      </c>
    </row>
    <row r="145" spans="1:55" s="19" customFormat="1" ht="15.75" hidden="1" x14ac:dyDescent="0.2">
      <c r="A145" s="1192"/>
      <c r="B145" s="1192"/>
      <c r="C145" s="1192"/>
      <c r="D145" s="1192"/>
      <c r="E145" s="1192"/>
      <c r="F145" s="1192"/>
      <c r="G145" s="1192"/>
      <c r="H145" s="1192"/>
      <c r="I145" s="1192"/>
      <c r="J145" s="1192"/>
      <c r="K145" s="1192"/>
      <c r="L145" s="1192"/>
      <c r="M145" s="1192"/>
      <c r="N145" s="1192"/>
      <c r="O145" s="1192"/>
      <c r="P145" s="1192"/>
      <c r="Q145" s="1192"/>
      <c r="R145" s="93"/>
      <c r="S145" s="93"/>
      <c r="T145" s="93"/>
      <c r="U145" s="89"/>
      <c r="V145" s="89"/>
      <c r="W145" s="94"/>
      <c r="X145" s="90"/>
      <c r="Y145" s="91"/>
      <c r="Z145" s="91"/>
      <c r="AA145" s="91"/>
      <c r="AB145" s="91"/>
    </row>
    <row r="146" spans="1:55" s="19" customFormat="1" ht="16.5" thickBot="1" x14ac:dyDescent="0.25">
      <c r="A146" s="2339" t="s">
        <v>329</v>
      </c>
      <c r="B146" s="2340"/>
      <c r="C146" s="2340"/>
      <c r="D146" s="2340"/>
      <c r="E146" s="2340"/>
      <c r="F146" s="2340"/>
      <c r="G146" s="2340"/>
      <c r="H146" s="2340"/>
      <c r="I146" s="2340"/>
      <c r="J146" s="2340"/>
      <c r="K146" s="2340"/>
      <c r="L146" s="2340"/>
      <c r="M146" s="2340"/>
      <c r="N146" s="2340"/>
      <c r="O146" s="2340"/>
      <c r="P146" s="2340"/>
      <c r="Q146" s="2341"/>
      <c r="R146" s="93"/>
      <c r="S146" s="93"/>
      <c r="T146" s="93"/>
      <c r="U146" s="89"/>
      <c r="V146" s="89"/>
      <c r="W146" s="94"/>
      <c r="X146" s="90"/>
      <c r="Y146" s="91"/>
      <c r="Z146" s="91"/>
      <c r="AA146" s="91"/>
      <c r="AB146" s="91"/>
    </row>
    <row r="147" spans="1:55" s="91" customFormat="1" ht="16.5" thickBot="1" x14ac:dyDescent="0.25">
      <c r="A147" s="2292" t="s">
        <v>172</v>
      </c>
      <c r="B147" s="2293"/>
      <c r="C147" s="2293"/>
      <c r="D147" s="2293"/>
      <c r="E147" s="2293"/>
      <c r="F147" s="2293"/>
      <c r="G147" s="2293"/>
      <c r="H147" s="2293"/>
      <c r="I147" s="2293"/>
      <c r="J147" s="2293"/>
      <c r="K147" s="2293"/>
      <c r="L147" s="2293"/>
      <c r="M147" s="2293"/>
      <c r="N147" s="2293"/>
      <c r="O147" s="2293"/>
      <c r="P147" s="2293"/>
      <c r="Q147" s="2294"/>
      <c r="R147" s="97"/>
      <c r="S147" s="97"/>
      <c r="T147" s="97"/>
      <c r="U147" s="98"/>
      <c r="V147" s="98"/>
      <c r="W147" s="90"/>
      <c r="X147" s="90"/>
      <c r="AC147" s="19"/>
      <c r="AD147" s="19"/>
      <c r="AE147" s="19"/>
      <c r="AF147" s="19"/>
      <c r="AG147" s="19"/>
    </row>
    <row r="148" spans="1:55" s="91" customFormat="1" ht="15.75" x14ac:dyDescent="0.2">
      <c r="A148" s="1032" t="s">
        <v>173</v>
      </c>
      <c r="B148" s="1193" t="s">
        <v>174</v>
      </c>
      <c r="C148" s="201">
        <v>3</v>
      </c>
      <c r="D148" s="1194"/>
      <c r="E148" s="1194"/>
      <c r="F148" s="1195"/>
      <c r="G148" s="866">
        <v>6</v>
      </c>
      <c r="H148" s="385">
        <f t="shared" ref="H148:H154" si="23">G148*30</f>
        <v>180</v>
      </c>
      <c r="I148" s="202">
        <f t="shared" ref="I148:I153" si="24">SUM(J148:L148)</f>
        <v>60</v>
      </c>
      <c r="J148" s="202">
        <v>30</v>
      </c>
      <c r="K148" s="202">
        <v>10</v>
      </c>
      <c r="L148" s="202">
        <v>20</v>
      </c>
      <c r="M148" s="1196">
        <f t="shared" ref="M148:M153" si="25">H148-I148</f>
        <v>120</v>
      </c>
      <c r="N148" s="1197"/>
      <c r="O148" s="1198"/>
      <c r="P148" s="1199"/>
      <c r="Q148" s="1200"/>
      <c r="R148" s="88"/>
      <c r="S148" s="88"/>
      <c r="T148" s="88"/>
      <c r="U148" s="89"/>
      <c r="V148" s="89"/>
      <c r="W148" s="90"/>
      <c r="X148" s="90"/>
      <c r="AC148" s="19"/>
      <c r="AD148" s="19"/>
      <c r="AE148" s="19"/>
      <c r="AF148" s="19"/>
      <c r="AG148" s="19"/>
    </row>
    <row r="149" spans="1:55" s="91" customFormat="1" ht="15.75" x14ac:dyDescent="0.2">
      <c r="A149" s="1042" t="s">
        <v>175</v>
      </c>
      <c r="B149" s="1201" t="s">
        <v>176</v>
      </c>
      <c r="C149" s="1202"/>
      <c r="D149" s="1203"/>
      <c r="E149" s="1204"/>
      <c r="F149" s="1205"/>
      <c r="G149" s="918">
        <f>G150+G151</f>
        <v>6.5</v>
      </c>
      <c r="H149" s="1206">
        <f t="shared" si="23"/>
        <v>195</v>
      </c>
      <c r="I149" s="845">
        <f t="shared" si="24"/>
        <v>50</v>
      </c>
      <c r="J149" s="845">
        <f>J150+J151</f>
        <v>44</v>
      </c>
      <c r="K149" s="845">
        <f>K150+K151</f>
        <v>0</v>
      </c>
      <c r="L149" s="845">
        <f>L150+L151</f>
        <v>6</v>
      </c>
      <c r="M149" s="1207">
        <f t="shared" si="25"/>
        <v>145</v>
      </c>
      <c r="N149" s="1208"/>
      <c r="O149" s="845"/>
      <c r="P149" s="165"/>
      <c r="Q149" s="1209"/>
      <c r="R149" s="88"/>
      <c r="S149" s="88"/>
      <c r="T149" s="88"/>
      <c r="U149" s="89"/>
      <c r="V149" s="89"/>
      <c r="W149" s="90"/>
      <c r="X149" s="90"/>
      <c r="AC149" s="19"/>
      <c r="AD149" s="19"/>
      <c r="AE149" s="19"/>
      <c r="AF149" s="19"/>
      <c r="AG149" s="19"/>
    </row>
    <row r="150" spans="1:55" s="91" customFormat="1" ht="15.75" x14ac:dyDescent="0.2">
      <c r="A150" s="1042" t="s">
        <v>98</v>
      </c>
      <c r="B150" s="1201" t="s">
        <v>177</v>
      </c>
      <c r="C150" s="1202"/>
      <c r="D150" s="1206">
        <v>1</v>
      </c>
      <c r="E150" s="1204"/>
      <c r="F150" s="1205"/>
      <c r="G150" s="918">
        <v>4.5</v>
      </c>
      <c r="H150" s="1206">
        <f t="shared" si="23"/>
        <v>135</v>
      </c>
      <c r="I150" s="845">
        <f t="shared" si="24"/>
        <v>30</v>
      </c>
      <c r="J150" s="845">
        <v>30</v>
      </c>
      <c r="K150" s="845"/>
      <c r="L150" s="845"/>
      <c r="M150" s="1207">
        <f t="shared" si="25"/>
        <v>105</v>
      </c>
      <c r="N150" s="1208"/>
      <c r="O150" s="845"/>
      <c r="P150" s="165"/>
      <c r="Q150" s="1209"/>
      <c r="R150" s="88"/>
      <c r="S150" s="88"/>
      <c r="T150" s="88"/>
      <c r="U150" s="89"/>
      <c r="V150" s="89"/>
      <c r="W150" s="90"/>
      <c r="X150" s="90"/>
      <c r="AC150" s="19"/>
      <c r="AD150" s="19"/>
      <c r="AE150" s="19"/>
      <c r="AF150" s="19"/>
      <c r="AG150" s="19"/>
    </row>
    <row r="151" spans="1:55" s="91" customFormat="1" ht="30.75" customHeight="1" x14ac:dyDescent="0.2">
      <c r="A151" s="1042" t="s">
        <v>99</v>
      </c>
      <c r="B151" s="1201" t="s">
        <v>177</v>
      </c>
      <c r="C151" s="1202"/>
      <c r="D151" s="1206">
        <v>2</v>
      </c>
      <c r="E151" s="1204"/>
      <c r="F151" s="1205"/>
      <c r="G151" s="918">
        <v>2</v>
      </c>
      <c r="H151" s="1206">
        <f t="shared" si="23"/>
        <v>60</v>
      </c>
      <c r="I151" s="845">
        <f t="shared" si="24"/>
        <v>20</v>
      </c>
      <c r="J151" s="845">
        <v>14</v>
      </c>
      <c r="K151" s="845"/>
      <c r="L151" s="845">
        <v>6</v>
      </c>
      <c r="M151" s="1207">
        <f t="shared" si="25"/>
        <v>40</v>
      </c>
      <c r="N151" s="1208"/>
      <c r="O151" s="845"/>
      <c r="P151" s="165"/>
      <c r="Q151" s="1209"/>
      <c r="R151" s="88"/>
      <c r="S151" s="88"/>
      <c r="T151" s="88"/>
      <c r="U151" s="89"/>
      <c r="V151" s="89"/>
      <c r="W151" s="94"/>
      <c r="X151" s="90"/>
      <c r="AC151" s="19"/>
      <c r="AD151" s="19"/>
      <c r="AE151" s="19"/>
      <c r="AF151" s="19"/>
      <c r="AG151" s="19"/>
    </row>
    <row r="152" spans="1:55" s="91" customFormat="1" ht="31.5" x14ac:dyDescent="0.2">
      <c r="A152" s="1042" t="s">
        <v>178</v>
      </c>
      <c r="B152" s="156" t="s">
        <v>179</v>
      </c>
      <c r="C152" s="166">
        <v>2</v>
      </c>
      <c r="D152" s="1203"/>
      <c r="E152" s="1210"/>
      <c r="F152" s="1211"/>
      <c r="G152" s="918">
        <v>4</v>
      </c>
      <c r="H152" s="1206">
        <f t="shared" si="23"/>
        <v>120</v>
      </c>
      <c r="I152" s="845">
        <f t="shared" si="24"/>
        <v>40</v>
      </c>
      <c r="J152" s="1212">
        <v>20</v>
      </c>
      <c r="K152" s="1212">
        <v>20</v>
      </c>
      <c r="L152" s="1212"/>
      <c r="M152" s="1207">
        <f t="shared" si="25"/>
        <v>80</v>
      </c>
      <c r="N152" s="1208"/>
      <c r="O152" s="845"/>
      <c r="P152" s="165"/>
      <c r="Q152" s="1213"/>
      <c r="R152" s="88"/>
      <c r="S152" s="88"/>
      <c r="T152" s="88"/>
      <c r="U152" s="89"/>
      <c r="V152" s="89"/>
      <c r="W152" s="94"/>
      <c r="X152" s="90"/>
      <c r="AC152" s="19"/>
      <c r="AD152" s="19"/>
      <c r="AE152" s="19">
        <f>I160</f>
        <v>20</v>
      </c>
      <c r="AF152" s="19">
        <f>AC152/3*2</f>
        <v>0</v>
      </c>
      <c r="AG152" s="19">
        <f>AE152</f>
        <v>20</v>
      </c>
    </row>
    <row r="153" spans="1:55" s="102" customFormat="1" ht="15.75" x14ac:dyDescent="0.2">
      <c r="A153" s="1042" t="s">
        <v>180</v>
      </c>
      <c r="B153" s="156" t="s">
        <v>181</v>
      </c>
      <c r="C153" s="166">
        <v>1</v>
      </c>
      <c r="D153" s="1203"/>
      <c r="E153" s="1203"/>
      <c r="F153" s="1214"/>
      <c r="G153" s="918">
        <v>7</v>
      </c>
      <c r="H153" s="1206">
        <f t="shared" si="23"/>
        <v>210</v>
      </c>
      <c r="I153" s="845">
        <f t="shared" si="24"/>
        <v>75</v>
      </c>
      <c r="J153" s="845">
        <v>45</v>
      </c>
      <c r="K153" s="845">
        <v>15</v>
      </c>
      <c r="L153" s="845">
        <v>15</v>
      </c>
      <c r="M153" s="1207">
        <f t="shared" si="25"/>
        <v>135</v>
      </c>
      <c r="N153" s="1208"/>
      <c r="O153" s="68"/>
      <c r="P153" s="1215"/>
      <c r="Q153" s="1216"/>
      <c r="R153" s="100"/>
      <c r="S153" s="100"/>
      <c r="T153" s="100"/>
      <c r="U153" s="89"/>
      <c r="V153" s="89"/>
      <c r="W153" s="90"/>
      <c r="X153" s="90"/>
      <c r="Y153" s="91"/>
      <c r="Z153" s="91"/>
      <c r="AA153" s="91"/>
      <c r="AB153" s="91"/>
      <c r="AC153" s="19"/>
      <c r="AD153" s="19"/>
      <c r="AE153" s="19">
        <f>I161</f>
        <v>165</v>
      </c>
      <c r="AF153" s="19">
        <f>AC153/3*2</f>
        <v>0</v>
      </c>
      <c r="AG153" s="19">
        <f>AE153</f>
        <v>165</v>
      </c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s="102" customFormat="1" ht="32.25" thickBot="1" x14ac:dyDescent="0.25">
      <c r="A154" s="1136" t="s">
        <v>182</v>
      </c>
      <c r="B154" s="1217" t="s">
        <v>183</v>
      </c>
      <c r="C154" s="1001"/>
      <c r="D154" s="929">
        <v>3</v>
      </c>
      <c r="E154" s="929"/>
      <c r="F154" s="1462"/>
      <c r="G154" s="924">
        <v>4</v>
      </c>
      <c r="H154" s="175">
        <f t="shared" si="23"/>
        <v>120</v>
      </c>
      <c r="I154" s="1220">
        <f>J154+K154+L154</f>
        <v>40</v>
      </c>
      <c r="J154" s="929">
        <v>40</v>
      </c>
      <c r="K154" s="929"/>
      <c r="L154" s="929"/>
      <c r="M154" s="1221">
        <f>H154-I154</f>
        <v>80</v>
      </c>
      <c r="N154" s="1006"/>
      <c r="O154" s="1222"/>
      <c r="P154" s="1102"/>
      <c r="Q154" s="1223"/>
      <c r="R154" s="100"/>
      <c r="S154" s="100"/>
      <c r="T154" s="100"/>
      <c r="U154" s="89"/>
      <c r="V154" s="89"/>
      <c r="W154" s="94"/>
      <c r="X154" s="90"/>
      <c r="Y154" s="91"/>
      <c r="Z154" s="91"/>
      <c r="AA154" s="91"/>
      <c r="AB154" s="103"/>
      <c r="AC154" s="19"/>
      <c r="AD154" s="19"/>
      <c r="AE154" s="19">
        <f>I162</f>
        <v>60</v>
      </c>
      <c r="AF154" s="19">
        <f>AC154/3*2</f>
        <v>0</v>
      </c>
      <c r="AG154" s="19">
        <f>AE154</f>
        <v>60</v>
      </c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s="102" customFormat="1" ht="16.5" thickBot="1" x14ac:dyDescent="0.25">
      <c r="A155" s="1455"/>
      <c r="B155" s="1465" t="s">
        <v>352</v>
      </c>
      <c r="C155" s="1142"/>
      <c r="D155" s="1143"/>
      <c r="E155" s="1143"/>
      <c r="F155" s="1463"/>
      <c r="G155" s="807"/>
      <c r="H155" s="845"/>
      <c r="I155" s="1456"/>
      <c r="J155" s="1143"/>
      <c r="K155" s="1143"/>
      <c r="L155" s="1143"/>
      <c r="M155" s="1457"/>
      <c r="N155" s="1458">
        <v>1</v>
      </c>
      <c r="O155" s="1459">
        <v>1</v>
      </c>
      <c r="P155" s="1460">
        <v>1</v>
      </c>
      <c r="Q155" s="1461"/>
      <c r="R155" s="100"/>
      <c r="S155" s="100"/>
      <c r="T155" s="100"/>
      <c r="U155" s="89"/>
      <c r="V155" s="89"/>
      <c r="W155" s="94"/>
      <c r="X155" s="90"/>
      <c r="Y155" s="91"/>
      <c r="Z155" s="91"/>
      <c r="AA155" s="91"/>
      <c r="AB155" s="103"/>
      <c r="AC155" s="19"/>
      <c r="AD155" s="19"/>
      <c r="AE155" s="19"/>
      <c r="AF155" s="19"/>
      <c r="AG155" s="19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s="102" customFormat="1" ht="16.5" thickBot="1" x14ac:dyDescent="0.25">
      <c r="A156" s="1455"/>
      <c r="B156" s="1465" t="s">
        <v>335</v>
      </c>
      <c r="C156" s="1142"/>
      <c r="D156" s="1143"/>
      <c r="E156" s="1143"/>
      <c r="F156" s="1463"/>
      <c r="G156" s="807"/>
      <c r="H156" s="845"/>
      <c r="I156" s="1456"/>
      <c r="J156" s="1143"/>
      <c r="K156" s="1143"/>
      <c r="L156" s="1143"/>
      <c r="M156" s="1457"/>
      <c r="N156" s="1458">
        <v>1</v>
      </c>
      <c r="O156" s="1459">
        <v>1</v>
      </c>
      <c r="P156" s="1460">
        <v>1</v>
      </c>
      <c r="Q156" s="1461"/>
      <c r="R156" s="100"/>
      <c r="S156" s="100"/>
      <c r="T156" s="100"/>
      <c r="U156" s="89"/>
      <c r="V156" s="89"/>
      <c r="W156" s="94"/>
      <c r="X156" s="90"/>
      <c r="Y156" s="91"/>
      <c r="Z156" s="91"/>
      <c r="AA156" s="91"/>
      <c r="AB156" s="103"/>
      <c r="AC156" s="19"/>
      <c r="AD156" s="19"/>
      <c r="AE156" s="19"/>
      <c r="AF156" s="19"/>
      <c r="AG156" s="19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s="102" customFormat="1" ht="16.5" thickBot="1" x14ac:dyDescent="0.25">
      <c r="A157" s="1466"/>
      <c r="B157" s="1465" t="s">
        <v>353</v>
      </c>
      <c r="C157" s="1142"/>
      <c r="D157" s="1143"/>
      <c r="E157" s="1143"/>
      <c r="F157" s="1463"/>
      <c r="G157" s="807"/>
      <c r="H157" s="845"/>
      <c r="I157" s="1456"/>
      <c r="J157" s="1143"/>
      <c r="K157" s="1143"/>
      <c r="L157" s="1143"/>
      <c r="M157" s="1457"/>
      <c r="N157" s="1458"/>
      <c r="O157" s="1459"/>
      <c r="P157" s="1460"/>
      <c r="Q157" s="1461"/>
      <c r="R157" s="100"/>
      <c r="S157" s="100"/>
      <c r="T157" s="100"/>
      <c r="U157" s="89"/>
      <c r="V157" s="89"/>
      <c r="W157" s="94"/>
      <c r="X157" s="90"/>
      <c r="Y157" s="91"/>
      <c r="Z157" s="91"/>
      <c r="AA157" s="91"/>
      <c r="AB157" s="103"/>
      <c r="AC157" s="19"/>
      <c r="AD157" s="19"/>
      <c r="AE157" s="19"/>
      <c r="AF157" s="19"/>
      <c r="AG157" s="19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s="102" customFormat="1" ht="16.5" thickBot="1" x14ac:dyDescent="0.3">
      <c r="A158" s="2356" t="s">
        <v>354</v>
      </c>
      <c r="B158" s="2357"/>
      <c r="C158" s="1224"/>
      <c r="D158" s="1225"/>
      <c r="E158" s="1225"/>
      <c r="F158" s="1192"/>
      <c r="G158" s="1464"/>
      <c r="H158" s="1464"/>
      <c r="I158" s="1228"/>
      <c r="J158" s="1228"/>
      <c r="K158" s="1228"/>
      <c r="L158" s="1228"/>
      <c r="M158" s="1229"/>
      <c r="N158" s="1224"/>
      <c r="O158" s="1225"/>
      <c r="P158" s="859"/>
      <c r="Q158" s="1230"/>
      <c r="R158" s="100"/>
      <c r="S158" s="100"/>
      <c r="T158" s="100"/>
      <c r="U158" s="89"/>
      <c r="V158" s="89"/>
      <c r="W158" s="94"/>
      <c r="X158" s="90"/>
      <c r="Y158" s="91"/>
      <c r="Z158" s="91"/>
      <c r="AA158" s="91"/>
      <c r="AB158" s="103"/>
      <c r="AC158" s="19"/>
      <c r="AD158" s="19"/>
      <c r="AE158" s="19"/>
      <c r="AF158" s="19"/>
      <c r="AG158" s="19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s="102" customFormat="1" ht="16.5" thickBot="1" x14ac:dyDescent="0.25">
      <c r="A159" s="2297" t="s">
        <v>184</v>
      </c>
      <c r="B159" s="2298"/>
      <c r="C159" s="2298"/>
      <c r="D159" s="2298"/>
      <c r="E159" s="2298"/>
      <c r="F159" s="2358"/>
      <c r="G159" s="2358"/>
      <c r="H159" s="2358"/>
      <c r="I159" s="2298"/>
      <c r="J159" s="2298"/>
      <c r="K159" s="2298"/>
      <c r="L159" s="2298"/>
      <c r="M159" s="2298"/>
      <c r="N159" s="2298"/>
      <c r="O159" s="2298"/>
      <c r="P159" s="2298"/>
      <c r="Q159" s="2299"/>
      <c r="R159" s="100"/>
      <c r="S159" s="100"/>
      <c r="T159" s="100"/>
      <c r="U159" s="89"/>
      <c r="V159" s="89"/>
      <c r="W159" s="94"/>
      <c r="X159" s="90"/>
      <c r="Y159" s="91"/>
      <c r="Z159" s="91"/>
      <c r="AA159" s="91"/>
      <c r="AB159" s="91"/>
      <c r="AC159" s="19"/>
      <c r="AD159" s="19"/>
      <c r="AE159" s="19">
        <f>I165</f>
        <v>35</v>
      </c>
      <c r="AF159" s="19">
        <f>AC159/3*2</f>
        <v>0</v>
      </c>
      <c r="AG159" s="19">
        <f>AE159</f>
        <v>35</v>
      </c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s="102" customFormat="1" ht="15.75" x14ac:dyDescent="0.2">
      <c r="A160" s="1032" t="s">
        <v>182</v>
      </c>
      <c r="B160" s="1193" t="s">
        <v>185</v>
      </c>
      <c r="C160" s="201"/>
      <c r="D160" s="202">
        <v>2</v>
      </c>
      <c r="E160" s="202"/>
      <c r="F160" s="1231"/>
      <c r="G160" s="1232">
        <v>2</v>
      </c>
      <c r="H160" s="201">
        <f t="shared" ref="H160:H208" si="26">G160*30</f>
        <v>60</v>
      </c>
      <c r="I160" s="202">
        <f>SUM(J160:L160)</f>
        <v>20</v>
      </c>
      <c r="J160" s="202">
        <v>10</v>
      </c>
      <c r="K160" s="202">
        <v>10</v>
      </c>
      <c r="L160" s="202"/>
      <c r="M160" s="207">
        <f t="shared" ref="M160:M166" si="27">H160-I160</f>
        <v>40</v>
      </c>
      <c r="N160" s="201"/>
      <c r="O160" s="1198"/>
      <c r="P160" s="1199"/>
      <c r="Q160" s="1233"/>
      <c r="R160" s="100"/>
      <c r="S160" s="100"/>
      <c r="T160" s="100"/>
      <c r="U160" s="89"/>
      <c r="V160" s="89"/>
      <c r="W160" s="94"/>
      <c r="X160" s="90"/>
      <c r="Y160" s="91"/>
      <c r="Z160" s="91"/>
      <c r="AA160" s="91"/>
      <c r="AB160" s="91"/>
      <c r="AC160" s="19"/>
      <c r="AD160" s="19"/>
      <c r="AE160" s="19"/>
      <c r="AF160" s="19"/>
      <c r="AG160" s="19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0" s="91" customFormat="1" ht="15.75" x14ac:dyDescent="0.2">
      <c r="A161" s="1042" t="s">
        <v>186</v>
      </c>
      <c r="B161" s="156" t="s">
        <v>187</v>
      </c>
      <c r="C161" s="166"/>
      <c r="D161" s="845"/>
      <c r="E161" s="845"/>
      <c r="F161" s="1234"/>
      <c r="G161" s="1235">
        <f>SUM(G162:G165)</f>
        <v>15</v>
      </c>
      <c r="H161" s="166">
        <f t="shared" si="26"/>
        <v>450</v>
      </c>
      <c r="I161" s="162">
        <f>SUM(I162:I165)</f>
        <v>165</v>
      </c>
      <c r="J161" s="162">
        <f>SUM(J162:J165)</f>
        <v>70</v>
      </c>
      <c r="K161" s="162">
        <f>SUM(K162:K165)</f>
        <v>15</v>
      </c>
      <c r="L161" s="162">
        <f>SUM(L162:L165)</f>
        <v>80</v>
      </c>
      <c r="M161" s="69">
        <f>H161-I161</f>
        <v>285</v>
      </c>
      <c r="N161" s="161"/>
      <c r="O161" s="68"/>
      <c r="P161" s="1236"/>
      <c r="Q161" s="1237"/>
      <c r="R161" s="106"/>
      <c r="S161" s="106"/>
      <c r="T161" s="106"/>
      <c r="U161" s="107"/>
      <c r="V161" s="108"/>
      <c r="W161" s="108"/>
      <c r="AH161" s="91" t="e">
        <f>#REF!*#REF!-G166</f>
        <v>#REF!</v>
      </c>
      <c r="AI161" s="91" t="e">
        <f>#REF!*#REF!-G166</f>
        <v>#REF!</v>
      </c>
      <c r="AJ161" s="91" t="e">
        <f>#REF!*#REF!-G166</f>
        <v>#REF!</v>
      </c>
      <c r="AK161" s="91" t="e">
        <f>#REF!*#REF!-G166</f>
        <v>#REF!</v>
      </c>
      <c r="AM161" s="94">
        <v>66</v>
      </c>
      <c r="AN161" s="90" t="e">
        <f>M166*36-#REF!</f>
        <v>#REF!</v>
      </c>
      <c r="AO161" s="91" t="e">
        <f>#REF!/3</f>
        <v>#REF!</v>
      </c>
      <c r="AP161" s="91" t="e">
        <f>#REF!-AO161</f>
        <v>#REF!</v>
      </c>
      <c r="AQ161" s="91" t="e">
        <f>AO161*2</f>
        <v>#REF!</v>
      </c>
      <c r="AR161" s="91" t="e">
        <f>AQ161-#REF!</f>
        <v>#REF!</v>
      </c>
      <c r="AS161" s="19">
        <f>H166</f>
        <v>30</v>
      </c>
      <c r="AT161" s="19">
        <f>AS161/3</f>
        <v>10</v>
      </c>
      <c r="AU161" s="19">
        <f>I166</f>
        <v>15</v>
      </c>
      <c r="AV161" s="19">
        <f>AS161/3*2</f>
        <v>20</v>
      </c>
      <c r="AW161" s="19">
        <f>AU161</f>
        <v>15</v>
      </c>
      <c r="AX161" s="109"/>
    </row>
    <row r="162" spans="1:50" s="91" customFormat="1" ht="15.75" x14ac:dyDescent="0.2">
      <c r="A162" s="1042" t="s">
        <v>188</v>
      </c>
      <c r="B162" s="156" t="s">
        <v>187</v>
      </c>
      <c r="C162" s="166">
        <v>1</v>
      </c>
      <c r="D162" s="845"/>
      <c r="E162" s="845"/>
      <c r="F162" s="1234"/>
      <c r="G162" s="1238">
        <v>6</v>
      </c>
      <c r="H162" s="166">
        <f t="shared" si="26"/>
        <v>180</v>
      </c>
      <c r="I162" s="162">
        <f>J162+K162+L162</f>
        <v>60</v>
      </c>
      <c r="J162" s="845">
        <v>30</v>
      </c>
      <c r="K162" s="845">
        <v>15</v>
      </c>
      <c r="L162" s="845">
        <v>15</v>
      </c>
      <c r="M162" s="69">
        <f t="shared" si="27"/>
        <v>120</v>
      </c>
      <c r="N162" s="161"/>
      <c r="O162" s="68"/>
      <c r="P162" s="1236"/>
      <c r="Q162" s="1237"/>
      <c r="R162" s="106"/>
      <c r="S162" s="106"/>
      <c r="T162" s="106"/>
      <c r="U162" s="107"/>
      <c r="V162" s="108"/>
      <c r="W162" s="108"/>
      <c r="AM162" s="94"/>
      <c r="AN162" s="90"/>
      <c r="AS162" s="19"/>
      <c r="AT162" s="19"/>
      <c r="AU162" s="19"/>
      <c r="AV162" s="19"/>
      <c r="AW162" s="19"/>
      <c r="AX162" s="109"/>
    </row>
    <row r="163" spans="1:50" s="91" customFormat="1" ht="15.75" x14ac:dyDescent="0.2">
      <c r="A163" s="1042" t="s">
        <v>189</v>
      </c>
      <c r="B163" s="156" t="s">
        <v>187</v>
      </c>
      <c r="C163" s="166"/>
      <c r="D163" s="845"/>
      <c r="E163" s="845"/>
      <c r="F163" s="1234"/>
      <c r="G163" s="1238">
        <v>5</v>
      </c>
      <c r="H163" s="166">
        <f t="shared" si="26"/>
        <v>150</v>
      </c>
      <c r="I163" s="162">
        <f>J163+K163+L163</f>
        <v>50</v>
      </c>
      <c r="J163" s="845">
        <v>30</v>
      </c>
      <c r="K163" s="845"/>
      <c r="L163" s="845">
        <v>20</v>
      </c>
      <c r="M163" s="69">
        <f t="shared" si="27"/>
        <v>100</v>
      </c>
      <c r="N163" s="161"/>
      <c r="O163" s="68"/>
      <c r="P163" s="1236"/>
      <c r="Q163" s="1237"/>
      <c r="R163" s="106"/>
      <c r="S163" s="106"/>
      <c r="T163" s="106"/>
      <c r="U163" s="107"/>
      <c r="V163" s="108"/>
      <c r="W163" s="108"/>
      <c r="AH163" s="91" t="e">
        <f>#REF!*#REF!-G167</f>
        <v>#REF!</v>
      </c>
      <c r="AI163" s="91" t="e">
        <f>#REF!*#REF!-G167</f>
        <v>#REF!</v>
      </c>
      <c r="AJ163" s="91" t="e">
        <f>#REF!*#REF!-G167</f>
        <v>#REF!</v>
      </c>
      <c r="AK163" s="91" t="e">
        <f>#REF!*#REF!-G167</f>
        <v>#REF!</v>
      </c>
      <c r="AM163" s="94">
        <v>66</v>
      </c>
      <c r="AN163" s="90" t="e">
        <f>M167*36-#REF!</f>
        <v>#REF!</v>
      </c>
      <c r="AO163" s="91" t="e">
        <f>#REF!/3</f>
        <v>#REF!</v>
      </c>
      <c r="AP163" s="91" t="e">
        <f>#REF!-AO163</f>
        <v>#REF!</v>
      </c>
      <c r="AQ163" s="91" t="e">
        <f>AO163*2</f>
        <v>#REF!</v>
      </c>
      <c r="AR163" s="91" t="e">
        <f>AQ163-#REF!</f>
        <v>#REF!</v>
      </c>
      <c r="AS163" s="19">
        <f>H167</f>
        <v>30</v>
      </c>
      <c r="AT163" s="19">
        <f>AS163/3</f>
        <v>10</v>
      </c>
      <c r="AU163" s="19">
        <f>I167</f>
        <v>10</v>
      </c>
      <c r="AV163" s="19">
        <f>AS163/3*2</f>
        <v>20</v>
      </c>
      <c r="AW163" s="19">
        <f>AU163</f>
        <v>10</v>
      </c>
      <c r="AX163" s="109"/>
    </row>
    <row r="164" spans="1:50" s="91" customFormat="1" ht="38.25" customHeight="1" x14ac:dyDescent="0.2">
      <c r="A164" s="1042" t="s">
        <v>190</v>
      </c>
      <c r="B164" s="156" t="s">
        <v>187</v>
      </c>
      <c r="C164" s="166"/>
      <c r="D164" s="845">
        <v>3</v>
      </c>
      <c r="E164" s="845"/>
      <c r="F164" s="1234"/>
      <c r="G164" s="1238">
        <v>2</v>
      </c>
      <c r="H164" s="166">
        <f t="shared" si="26"/>
        <v>60</v>
      </c>
      <c r="I164" s="162">
        <f>J164+K164+L164</f>
        <v>20</v>
      </c>
      <c r="J164" s="845">
        <v>10</v>
      </c>
      <c r="K164" s="845"/>
      <c r="L164" s="845">
        <v>10</v>
      </c>
      <c r="M164" s="69">
        <f t="shared" si="27"/>
        <v>40</v>
      </c>
      <c r="N164" s="161"/>
      <c r="O164" s="68"/>
      <c r="P164" s="1236"/>
      <c r="Q164" s="1237"/>
      <c r="R164" s="88"/>
      <c r="S164" s="88"/>
      <c r="T164" s="88"/>
      <c r="U164" s="89"/>
      <c r="V164" s="89"/>
      <c r="W164" s="90"/>
      <c r="X164" s="90"/>
      <c r="AC164" s="19"/>
      <c r="AD164" s="19"/>
      <c r="AE164" s="19"/>
      <c r="AF164" s="19"/>
      <c r="AG164" s="19"/>
    </row>
    <row r="165" spans="1:50" s="91" customFormat="1" ht="15.75" x14ac:dyDescent="0.2">
      <c r="A165" s="1042" t="s">
        <v>191</v>
      </c>
      <c r="B165" s="156" t="s">
        <v>192</v>
      </c>
      <c r="C165" s="166"/>
      <c r="D165" s="845"/>
      <c r="E165" s="845"/>
      <c r="F165" s="1234"/>
      <c r="G165" s="1235">
        <f>G166+G167</f>
        <v>2</v>
      </c>
      <c r="H165" s="166">
        <f t="shared" si="26"/>
        <v>60</v>
      </c>
      <c r="I165" s="162">
        <f>J165+K165+L165</f>
        <v>35</v>
      </c>
      <c r="J165" s="162"/>
      <c r="K165" s="162"/>
      <c r="L165" s="845">
        <f>L166+L167</f>
        <v>35</v>
      </c>
      <c r="M165" s="69">
        <f>H165-I165</f>
        <v>25</v>
      </c>
      <c r="N165" s="161"/>
      <c r="O165" s="68"/>
      <c r="P165" s="1236"/>
      <c r="Q165" s="1237"/>
      <c r="R165" s="88"/>
      <c r="S165" s="88"/>
      <c r="T165" s="88"/>
      <c r="U165" s="89"/>
      <c r="V165" s="89"/>
      <c r="W165" s="90"/>
      <c r="X165" s="90"/>
      <c r="AC165" s="19"/>
      <c r="AD165" s="19"/>
      <c r="AE165" s="19"/>
      <c r="AF165" s="19"/>
      <c r="AG165" s="19"/>
    </row>
    <row r="166" spans="1:50" s="91" customFormat="1" ht="15.75" x14ac:dyDescent="0.2">
      <c r="A166" s="1042" t="s">
        <v>193</v>
      </c>
      <c r="B166" s="156" t="s">
        <v>192</v>
      </c>
      <c r="C166" s="1239"/>
      <c r="D166" s="1192"/>
      <c r="E166" s="1192"/>
      <c r="F166" s="1240"/>
      <c r="G166" s="1238">
        <v>1</v>
      </c>
      <c r="H166" s="166">
        <f t="shared" si="26"/>
        <v>30</v>
      </c>
      <c r="I166" s="845">
        <f>SUM(J166:L166)</f>
        <v>15</v>
      </c>
      <c r="J166" s="1241"/>
      <c r="K166" s="1241"/>
      <c r="L166" s="1241">
        <v>15</v>
      </c>
      <c r="M166" s="846">
        <f t="shared" si="27"/>
        <v>15</v>
      </c>
      <c r="N166" s="1242"/>
      <c r="O166" s="1241"/>
      <c r="P166" s="1243"/>
      <c r="Q166" s="1244"/>
      <c r="R166" s="88"/>
      <c r="S166" s="88"/>
      <c r="T166" s="88"/>
      <c r="U166" s="89"/>
      <c r="V166" s="89"/>
      <c r="W166" s="90"/>
      <c r="X166" s="90"/>
      <c r="AC166" s="19"/>
      <c r="AD166" s="19"/>
      <c r="AE166" s="19"/>
      <c r="AF166" s="19"/>
      <c r="AG166" s="19"/>
    </row>
    <row r="167" spans="1:50" s="91" customFormat="1" ht="15.75" x14ac:dyDescent="0.2">
      <c r="A167" s="1087" t="s">
        <v>194</v>
      </c>
      <c r="B167" s="174" t="s">
        <v>192</v>
      </c>
      <c r="C167" s="1467"/>
      <c r="D167" s="1468"/>
      <c r="E167" s="1468">
        <v>2</v>
      </c>
      <c r="F167" s="1469"/>
      <c r="G167" s="1248">
        <v>1</v>
      </c>
      <c r="H167" s="180">
        <f>G167*30</f>
        <v>30</v>
      </c>
      <c r="I167" s="78">
        <v>10</v>
      </c>
      <c r="J167" s="1297"/>
      <c r="K167" s="1297"/>
      <c r="L167" s="1297">
        <v>20</v>
      </c>
      <c r="M167" s="181">
        <f>H167-I167</f>
        <v>20</v>
      </c>
      <c r="N167" s="1299"/>
      <c r="O167" s="1297"/>
      <c r="P167" s="1300"/>
      <c r="Q167" s="1301"/>
      <c r="R167" s="88"/>
      <c r="S167" s="88"/>
      <c r="T167" s="88"/>
      <c r="U167" s="89"/>
      <c r="V167" s="89"/>
      <c r="W167" s="90"/>
      <c r="X167" s="90"/>
      <c r="AC167" s="19"/>
      <c r="AD167" s="19"/>
      <c r="AE167" s="19"/>
      <c r="AF167" s="19"/>
      <c r="AG167" s="19"/>
    </row>
    <row r="168" spans="1:50" s="91" customFormat="1" ht="16.5" thickBot="1" x14ac:dyDescent="0.25">
      <c r="A168" s="1455"/>
      <c r="B168" s="1465" t="s">
        <v>352</v>
      </c>
      <c r="C168" s="1192"/>
      <c r="D168" s="1192"/>
      <c r="E168" s="1192"/>
      <c r="F168" s="1212"/>
      <c r="G168" s="773"/>
      <c r="H168" s="845"/>
      <c r="I168" s="845"/>
      <c r="J168" s="1241"/>
      <c r="K168" s="1241"/>
      <c r="L168" s="1241"/>
      <c r="M168" s="845"/>
      <c r="N168" s="1241">
        <v>1</v>
      </c>
      <c r="O168" s="1241">
        <v>0</v>
      </c>
      <c r="P168" s="1470">
        <v>0</v>
      </c>
      <c r="Q168" s="1192"/>
      <c r="R168" s="88"/>
      <c r="S168" s="88"/>
      <c r="T168" s="88"/>
      <c r="U168" s="89"/>
      <c r="V168" s="89"/>
      <c r="W168" s="90"/>
      <c r="X168" s="90"/>
      <c r="AC168" s="19"/>
      <c r="AD168" s="19"/>
      <c r="AE168" s="19"/>
      <c r="AF168" s="19"/>
      <c r="AG168" s="19"/>
    </row>
    <row r="169" spans="1:50" s="91" customFormat="1" ht="16.5" thickBot="1" x14ac:dyDescent="0.25">
      <c r="A169" s="1455"/>
      <c r="B169" s="1465" t="s">
        <v>335</v>
      </c>
      <c r="C169" s="1192"/>
      <c r="D169" s="1192"/>
      <c r="E169" s="1192"/>
      <c r="F169" s="1212"/>
      <c r="G169" s="773"/>
      <c r="H169" s="845"/>
      <c r="I169" s="845"/>
      <c r="J169" s="1241"/>
      <c r="K169" s="1241"/>
      <c r="L169" s="1241"/>
      <c r="M169" s="845"/>
      <c r="N169" s="1241"/>
      <c r="O169" s="1241">
        <v>1</v>
      </c>
      <c r="P169" s="1470">
        <v>1</v>
      </c>
      <c r="Q169" s="1192"/>
      <c r="R169" s="88"/>
      <c r="S169" s="88"/>
      <c r="T169" s="88"/>
      <c r="U169" s="89"/>
      <c r="V169" s="89"/>
      <c r="W169" s="90"/>
      <c r="X169" s="90"/>
      <c r="AC169" s="19"/>
      <c r="AD169" s="19"/>
      <c r="AE169" s="19"/>
      <c r="AF169" s="19"/>
      <c r="AG169" s="19"/>
    </row>
    <row r="170" spans="1:50" s="91" customFormat="1" ht="16.5" thickBot="1" x14ac:dyDescent="0.25">
      <c r="A170" s="1466"/>
      <c r="B170" s="1465" t="s">
        <v>353</v>
      </c>
      <c r="C170" s="1192"/>
      <c r="D170" s="1192"/>
      <c r="E170" s="1192"/>
      <c r="F170" s="1212"/>
      <c r="G170" s="773"/>
      <c r="H170" s="845"/>
      <c r="I170" s="845"/>
      <c r="J170" s="1241"/>
      <c r="K170" s="1241"/>
      <c r="L170" s="1241"/>
      <c r="M170" s="845"/>
      <c r="N170" s="1241"/>
      <c r="O170" s="1241">
        <v>1</v>
      </c>
      <c r="P170" s="1470"/>
      <c r="Q170" s="1192"/>
      <c r="R170" s="88"/>
      <c r="S170" s="88"/>
      <c r="T170" s="88"/>
      <c r="U170" s="89"/>
      <c r="V170" s="89"/>
      <c r="W170" s="90"/>
      <c r="X170" s="90"/>
      <c r="AC170" s="19"/>
      <c r="AD170" s="19"/>
      <c r="AE170" s="19"/>
      <c r="AF170" s="19"/>
      <c r="AG170" s="19"/>
    </row>
    <row r="171" spans="1:50" s="91" customFormat="1" ht="16.5" thickBot="1" x14ac:dyDescent="0.3">
      <c r="A171" s="2356" t="s">
        <v>354</v>
      </c>
      <c r="B171" s="2357"/>
      <c r="C171" s="1192"/>
      <c r="D171" s="1192"/>
      <c r="E171" s="1192"/>
      <c r="F171" s="1212"/>
      <c r="G171" s="773"/>
      <c r="H171" s="845"/>
      <c r="I171" s="845"/>
      <c r="J171" s="1241"/>
      <c r="K171" s="1241"/>
      <c r="L171" s="1241"/>
      <c r="M171" s="845"/>
      <c r="N171" s="1241"/>
      <c r="O171" s="1241"/>
      <c r="P171" s="1470"/>
      <c r="Q171" s="1192"/>
      <c r="R171" s="88"/>
      <c r="S171" s="88"/>
      <c r="T171" s="88"/>
      <c r="U171" s="89"/>
      <c r="V171" s="89"/>
      <c r="W171" s="90"/>
      <c r="X171" s="90"/>
      <c r="AC171" s="19"/>
      <c r="AD171" s="19"/>
      <c r="AE171" s="19"/>
      <c r="AF171" s="19"/>
      <c r="AG171" s="19"/>
    </row>
    <row r="172" spans="1:50" s="91" customFormat="1" ht="15.75" x14ac:dyDescent="0.25">
      <c r="A172" s="2359" t="s">
        <v>356</v>
      </c>
      <c r="B172" s="2359"/>
      <c r="C172" s="1192"/>
      <c r="D172" s="1192"/>
      <c r="E172" s="1192"/>
      <c r="F172" s="1192"/>
      <c r="G172" s="1464"/>
      <c r="H172" s="1464"/>
      <c r="I172" s="1464"/>
      <c r="J172" s="1464"/>
      <c r="K172" s="1464"/>
      <c r="L172" s="1464"/>
      <c r="M172" s="1464"/>
      <c r="N172" s="1192">
        <v>1</v>
      </c>
      <c r="O172" s="1192"/>
      <c r="P172" s="1192"/>
      <c r="Q172" s="1192">
        <v>1</v>
      </c>
      <c r="R172" s="88"/>
      <c r="S172" s="88"/>
      <c r="T172" s="88"/>
      <c r="U172" s="89"/>
      <c r="V172" s="89"/>
      <c r="W172" s="90"/>
      <c r="X172" s="90"/>
      <c r="AC172" s="19"/>
      <c r="AD172" s="19"/>
      <c r="AE172" s="19"/>
      <c r="AF172" s="19"/>
      <c r="AG172" s="19"/>
    </row>
    <row r="173" spans="1:50" s="91" customFormat="1" ht="15.75" x14ac:dyDescent="0.25">
      <c r="A173" s="1470"/>
      <c r="B173" s="1470" t="s">
        <v>355</v>
      </c>
      <c r="C173" s="1192"/>
      <c r="D173" s="1192"/>
      <c r="E173" s="1192"/>
      <c r="F173" s="1192"/>
      <c r="G173" s="1464"/>
      <c r="H173" s="1464"/>
      <c r="I173" s="1464"/>
      <c r="J173" s="1464"/>
      <c r="K173" s="1464"/>
      <c r="L173" s="1464"/>
      <c r="M173" s="1464"/>
      <c r="N173" s="1192"/>
      <c r="O173" s="1192"/>
      <c r="P173" s="1192"/>
      <c r="Q173" s="1192"/>
      <c r="R173" s="88"/>
      <c r="S173" s="88"/>
      <c r="T173" s="88"/>
      <c r="U173" s="89"/>
      <c r="V173" s="89"/>
      <c r="W173" s="90"/>
      <c r="X173" s="90"/>
      <c r="AC173" s="19"/>
      <c r="AD173" s="19"/>
      <c r="AE173" s="19"/>
      <c r="AF173" s="19"/>
      <c r="AG173" s="19"/>
    </row>
    <row r="174" spans="1:50" s="91" customFormat="1" ht="15.75" x14ac:dyDescent="0.25">
      <c r="A174" s="1470"/>
      <c r="B174" s="1471" t="s">
        <v>345</v>
      </c>
      <c r="C174" s="1192"/>
      <c r="D174" s="1192"/>
      <c r="E174" s="1192"/>
      <c r="F174" s="1192"/>
      <c r="G174" s="1464"/>
      <c r="H174" s="1464"/>
      <c r="I174" s="1464"/>
      <c r="J174" s="1464"/>
      <c r="K174" s="1464"/>
      <c r="L174" s="1464"/>
      <c r="M174" s="1464"/>
      <c r="N174" s="1192"/>
      <c r="O174" s="1192"/>
      <c r="P174" s="1192"/>
      <c r="Q174" s="1192"/>
      <c r="R174" s="88"/>
      <c r="S174" s="88"/>
      <c r="T174" s="88"/>
      <c r="U174" s="89"/>
      <c r="V174" s="89"/>
      <c r="W174" s="90"/>
      <c r="X174" s="90"/>
      <c r="AC174" s="19"/>
      <c r="AD174" s="19"/>
      <c r="AE174" s="19"/>
      <c r="AF174" s="19"/>
      <c r="AG174" s="19"/>
    </row>
    <row r="175" spans="1:50" s="91" customFormat="1" ht="16.5" thickBot="1" x14ac:dyDescent="0.3">
      <c r="A175" s="1455"/>
      <c r="B175" s="1465" t="s">
        <v>352</v>
      </c>
      <c r="C175" s="1192"/>
      <c r="D175" s="1192"/>
      <c r="E175" s="1192"/>
      <c r="F175" s="1192"/>
      <c r="G175" s="1464"/>
      <c r="H175" s="1464"/>
      <c r="I175" s="1464"/>
      <c r="J175" s="1464"/>
      <c r="K175" s="1464"/>
      <c r="L175" s="1464"/>
      <c r="M175" s="1464"/>
      <c r="N175" s="1472">
        <f>N168+N155+N55+N38</f>
        <v>3</v>
      </c>
      <c r="O175" s="1472">
        <f>O168+O155+O55+O38</f>
        <v>1</v>
      </c>
      <c r="P175" s="1472">
        <f>P168+P155+P55+P38</f>
        <v>2</v>
      </c>
      <c r="Q175" s="1472">
        <f>Q168+Q155+Q55+Q38</f>
        <v>0</v>
      </c>
      <c r="R175" s="88"/>
      <c r="S175" s="88"/>
      <c r="T175" s="88"/>
      <c r="U175" s="89"/>
      <c r="V175" s="89"/>
      <c r="W175" s="90"/>
      <c r="X175" s="90"/>
      <c r="AC175" s="19"/>
      <c r="AD175" s="19"/>
      <c r="AE175" s="19"/>
      <c r="AF175" s="19"/>
      <c r="AG175" s="19"/>
    </row>
    <row r="176" spans="1:50" s="91" customFormat="1" ht="16.5" thickBot="1" x14ac:dyDescent="0.3">
      <c r="A176" s="1455"/>
      <c r="B176" s="1465" t="s">
        <v>335</v>
      </c>
      <c r="C176" s="1192"/>
      <c r="D176" s="1192"/>
      <c r="E176" s="1192"/>
      <c r="F176" s="1192"/>
      <c r="G176" s="1464"/>
      <c r="H176" s="1464"/>
      <c r="I176" s="1464"/>
      <c r="J176" s="1464"/>
      <c r="K176" s="1464"/>
      <c r="L176" s="1464"/>
      <c r="M176" s="1464"/>
      <c r="N176" s="1472">
        <f>N169+N156+N56+N39+N172</f>
        <v>5</v>
      </c>
      <c r="O176" s="1472">
        <f>O169+O156+O56+O39+O172</f>
        <v>3</v>
      </c>
      <c r="P176" s="1472">
        <f>P169+P156+P56+P39+P172</f>
        <v>2</v>
      </c>
      <c r="Q176" s="1472">
        <f>Q169+Q156+Q56+Q39+Q172</f>
        <v>1</v>
      </c>
      <c r="R176" s="88"/>
      <c r="S176" s="88"/>
      <c r="T176" s="88"/>
      <c r="U176" s="89"/>
      <c r="V176" s="89"/>
      <c r="W176" s="90"/>
      <c r="X176" s="90"/>
      <c r="AC176" s="19"/>
      <c r="AD176" s="19"/>
      <c r="AE176" s="19"/>
      <c r="AF176" s="19"/>
      <c r="AG176" s="19"/>
    </row>
    <row r="177" spans="1:33" s="91" customFormat="1" ht="16.5" thickBot="1" x14ac:dyDescent="0.3">
      <c r="A177" s="1466"/>
      <c r="B177" s="1465" t="s">
        <v>353</v>
      </c>
      <c r="C177" s="1192"/>
      <c r="D177" s="1192"/>
      <c r="E177" s="1192"/>
      <c r="F177" s="1192"/>
      <c r="G177" s="1464"/>
      <c r="H177" s="1464"/>
      <c r="I177" s="1464"/>
      <c r="J177" s="1464"/>
      <c r="K177" s="1464"/>
      <c r="L177" s="1464"/>
      <c r="M177" s="1464"/>
      <c r="N177" s="1472">
        <f>N170+N157</f>
        <v>0</v>
      </c>
      <c r="O177" s="1472">
        <f>O170+O157</f>
        <v>1</v>
      </c>
      <c r="P177" s="1472">
        <f>P170+P157</f>
        <v>0</v>
      </c>
      <c r="Q177" s="1472">
        <f>Q170+Q157</f>
        <v>0</v>
      </c>
      <c r="R177" s="88"/>
      <c r="S177" s="88"/>
      <c r="T177" s="88"/>
      <c r="U177" s="89"/>
      <c r="V177" s="89"/>
      <c r="W177" s="90"/>
      <c r="X177" s="90"/>
      <c r="AC177" s="19"/>
      <c r="AD177" s="19"/>
      <c r="AE177" s="19"/>
      <c r="AF177" s="19"/>
      <c r="AG177" s="19"/>
    </row>
    <row r="178" spans="1:33" s="91" customFormat="1" ht="16.5" thickBot="1" x14ac:dyDescent="0.3">
      <c r="A178" s="2356" t="s">
        <v>354</v>
      </c>
      <c r="B178" s="2357"/>
      <c r="C178" s="1192"/>
      <c r="D178" s="1192"/>
      <c r="E178" s="1192"/>
      <c r="F178" s="1192"/>
      <c r="G178" s="1464"/>
      <c r="H178" s="1464"/>
      <c r="I178" s="1464"/>
      <c r="J178" s="1464"/>
      <c r="K178" s="1464"/>
      <c r="L178" s="1464"/>
      <c r="M178" s="1464"/>
      <c r="N178" s="1192"/>
      <c r="O178" s="1192"/>
      <c r="P178" s="1192"/>
      <c r="Q178" s="1192"/>
      <c r="R178" s="88"/>
      <c r="S178" s="88"/>
      <c r="T178" s="88"/>
      <c r="U178" s="89"/>
      <c r="V178" s="89"/>
      <c r="W178" s="90"/>
      <c r="X178" s="90"/>
      <c r="AC178" s="19"/>
      <c r="AD178" s="19"/>
      <c r="AE178" s="19"/>
      <c r="AF178" s="19"/>
      <c r="AG178" s="19"/>
    </row>
    <row r="179" spans="1:33" s="91" customFormat="1" ht="15.75" x14ac:dyDescent="0.25">
      <c r="A179" s="1470"/>
      <c r="B179" s="1470"/>
      <c r="C179" s="1192"/>
      <c r="D179" s="1192"/>
      <c r="E179" s="1192"/>
      <c r="F179" s="1192"/>
      <c r="G179" s="1464"/>
      <c r="H179" s="1464"/>
      <c r="I179" s="1464"/>
      <c r="J179" s="1464"/>
      <c r="K179" s="1464"/>
      <c r="L179" s="1464"/>
      <c r="M179" s="1464"/>
      <c r="N179" s="1192"/>
      <c r="O179" s="1192"/>
      <c r="P179" s="1192"/>
      <c r="Q179" s="1192"/>
      <c r="R179" s="88"/>
      <c r="S179" s="88"/>
      <c r="T179" s="88"/>
      <c r="U179" s="89"/>
      <c r="V179" s="89"/>
      <c r="W179" s="90"/>
      <c r="X179" s="90"/>
      <c r="AC179" s="19"/>
      <c r="AD179" s="19"/>
      <c r="AE179" s="19"/>
      <c r="AF179" s="19"/>
      <c r="AG179" s="19"/>
    </row>
    <row r="180" spans="1:33" s="91" customFormat="1" ht="15.75" x14ac:dyDescent="0.25">
      <c r="A180" s="1470"/>
      <c r="B180" s="1471" t="s">
        <v>346</v>
      </c>
      <c r="C180" s="1192"/>
      <c r="D180" s="1192"/>
      <c r="E180" s="1192"/>
      <c r="F180" s="1192"/>
      <c r="G180" s="1464"/>
      <c r="H180" s="1464"/>
      <c r="I180" s="1464"/>
      <c r="J180" s="1464"/>
      <c r="K180" s="1464"/>
      <c r="L180" s="1464"/>
      <c r="M180" s="1464"/>
      <c r="N180" s="1192"/>
      <c r="O180" s="1192"/>
      <c r="P180" s="1192"/>
      <c r="Q180" s="1192"/>
      <c r="R180" s="88"/>
      <c r="S180" s="88"/>
      <c r="T180" s="88"/>
      <c r="U180" s="89"/>
      <c r="V180" s="89"/>
      <c r="W180" s="90"/>
      <c r="X180" s="90"/>
      <c r="AC180" s="19"/>
      <c r="AD180" s="19"/>
      <c r="AE180" s="19"/>
      <c r="AF180" s="19"/>
      <c r="AG180" s="19"/>
    </row>
    <row r="181" spans="1:33" s="91" customFormat="1" ht="16.5" thickBot="1" x14ac:dyDescent="0.3">
      <c r="A181" s="1455"/>
      <c r="B181" s="1465" t="s">
        <v>352</v>
      </c>
      <c r="C181" s="1192"/>
      <c r="D181" s="1192"/>
      <c r="E181" s="1192"/>
      <c r="F181" s="1192"/>
      <c r="G181" s="1464"/>
      <c r="H181" s="1464"/>
      <c r="I181" s="1464"/>
      <c r="J181" s="1464"/>
      <c r="K181" s="1464"/>
      <c r="L181" s="1464"/>
      <c r="M181" s="1464"/>
      <c r="N181" s="1473">
        <f>N168+N155+N55+N41</f>
        <v>3</v>
      </c>
      <c r="O181" s="1473">
        <f>O168+O155+O55+O41</f>
        <v>1</v>
      </c>
      <c r="P181" s="1473">
        <f>P168+P155+P55+P41</f>
        <v>1</v>
      </c>
      <c r="Q181" s="1473">
        <f>Q168+Q155+Q55+Q41</f>
        <v>0</v>
      </c>
      <c r="R181" s="88"/>
      <c r="S181" s="88"/>
      <c r="T181" s="88"/>
      <c r="U181" s="89"/>
      <c r="V181" s="89"/>
      <c r="W181" s="90"/>
      <c r="X181" s="90"/>
      <c r="AC181" s="19"/>
      <c r="AD181" s="19"/>
      <c r="AE181" s="19"/>
      <c r="AF181" s="19"/>
      <c r="AG181" s="19"/>
    </row>
    <row r="182" spans="1:33" s="91" customFormat="1" ht="16.5" thickBot="1" x14ac:dyDescent="0.3">
      <c r="A182" s="1455"/>
      <c r="B182" s="1465" t="s">
        <v>335</v>
      </c>
      <c r="C182" s="1192"/>
      <c r="D182" s="1192"/>
      <c r="E182" s="1192"/>
      <c r="F182" s="1192"/>
      <c r="G182" s="1464"/>
      <c r="H182" s="1464"/>
      <c r="I182" s="1464"/>
      <c r="J182" s="1464"/>
      <c r="K182" s="1464"/>
      <c r="L182" s="1464"/>
      <c r="M182" s="1464"/>
      <c r="N182" s="1473">
        <f>N169+N156+N56+N42+N172</f>
        <v>5</v>
      </c>
      <c r="O182" s="1473">
        <f>O169+O156+O56+O42+O172</f>
        <v>4</v>
      </c>
      <c r="P182" s="1473">
        <f>P169+P156+P56+P42+P172</f>
        <v>3</v>
      </c>
      <c r="Q182" s="1473">
        <f>Q169+Q156+Q56+Q42+Q172</f>
        <v>1</v>
      </c>
      <c r="R182" s="88"/>
      <c r="S182" s="88"/>
      <c r="T182" s="88"/>
      <c r="U182" s="89"/>
      <c r="V182" s="89"/>
      <c r="W182" s="90"/>
      <c r="X182" s="90"/>
      <c r="AC182" s="19"/>
      <c r="AD182" s="19"/>
      <c r="AE182" s="19"/>
      <c r="AF182" s="19"/>
      <c r="AG182" s="19"/>
    </row>
    <row r="183" spans="1:33" s="91" customFormat="1" ht="16.5" thickBot="1" x14ac:dyDescent="0.3">
      <c r="A183" s="1466"/>
      <c r="B183" s="1465" t="s">
        <v>353</v>
      </c>
      <c r="C183" s="1192"/>
      <c r="D183" s="1192"/>
      <c r="E183" s="1192"/>
      <c r="F183" s="1192"/>
      <c r="G183" s="1464"/>
      <c r="H183" s="1464"/>
      <c r="I183" s="1464"/>
      <c r="J183" s="1464"/>
      <c r="K183" s="1464"/>
      <c r="L183" s="1464"/>
      <c r="M183" s="1464"/>
      <c r="N183" s="1192"/>
      <c r="O183" s="1192">
        <v>1</v>
      </c>
      <c r="P183" s="1192"/>
      <c r="Q183" s="1192"/>
      <c r="R183" s="88"/>
      <c r="S183" s="88"/>
      <c r="T183" s="88"/>
      <c r="U183" s="89"/>
      <c r="V183" s="89"/>
      <c r="W183" s="90"/>
      <c r="X183" s="90"/>
      <c r="AC183" s="19"/>
      <c r="AD183" s="19"/>
      <c r="AE183" s="19"/>
      <c r="AF183" s="19"/>
      <c r="AG183" s="19"/>
    </row>
    <row r="184" spans="1:33" s="91" customFormat="1" ht="16.5" thickBot="1" x14ac:dyDescent="0.3">
      <c r="A184" s="2356" t="s">
        <v>354</v>
      </c>
      <c r="B184" s="2357"/>
      <c r="C184" s="1192"/>
      <c r="D184" s="1192"/>
      <c r="E184" s="1192"/>
      <c r="F184" s="1192"/>
      <c r="G184" s="1464"/>
      <c r="H184" s="1464"/>
      <c r="I184" s="1464"/>
      <c r="J184" s="1464"/>
      <c r="K184" s="1464"/>
      <c r="L184" s="1464"/>
      <c r="M184" s="1464"/>
      <c r="N184" s="1192"/>
      <c r="O184" s="1192"/>
      <c r="P184" s="1192"/>
      <c r="Q184" s="1192"/>
      <c r="R184" s="88"/>
      <c r="S184" s="88"/>
      <c r="T184" s="88"/>
      <c r="U184" s="89"/>
      <c r="V184" s="89"/>
      <c r="W184" s="90"/>
      <c r="X184" s="90"/>
      <c r="AC184" s="19"/>
      <c r="AD184" s="19"/>
      <c r="AE184" s="19"/>
      <c r="AF184" s="19"/>
      <c r="AG184" s="19"/>
    </row>
    <row r="185" spans="1:33" s="91" customFormat="1" ht="15.75" x14ac:dyDescent="0.25">
      <c r="A185" s="1470"/>
      <c r="B185" s="1470"/>
      <c r="C185" s="1192"/>
      <c r="D185" s="1192"/>
      <c r="E185" s="1192"/>
      <c r="F185" s="1192"/>
      <c r="G185" s="1464"/>
      <c r="H185" s="1464"/>
      <c r="I185" s="1464"/>
      <c r="J185" s="1464"/>
      <c r="K185" s="1464"/>
      <c r="L185" s="1464"/>
      <c r="M185" s="1464"/>
      <c r="N185" s="1192"/>
      <c r="O185" s="1192"/>
      <c r="P185" s="1192"/>
      <c r="Q185" s="1192"/>
      <c r="R185" s="88"/>
      <c r="S185" s="88"/>
      <c r="T185" s="88"/>
      <c r="U185" s="89"/>
      <c r="V185" s="89"/>
      <c r="W185" s="90"/>
      <c r="X185" s="90"/>
      <c r="AC185" s="19"/>
      <c r="AD185" s="19"/>
      <c r="AE185" s="19"/>
      <c r="AF185" s="19"/>
      <c r="AG185" s="19"/>
    </row>
    <row r="186" spans="1:33" s="91" customFormat="1" ht="16.5" thickBot="1" x14ac:dyDescent="0.25">
      <c r="A186" s="2360" t="s">
        <v>195</v>
      </c>
      <c r="B186" s="2361"/>
      <c r="C186" s="2361"/>
      <c r="D186" s="2361"/>
      <c r="E186" s="2361"/>
      <c r="F186" s="2361"/>
      <c r="G186" s="2361"/>
      <c r="H186" s="2361"/>
      <c r="I186" s="2361"/>
      <c r="J186" s="2361"/>
      <c r="K186" s="2361"/>
      <c r="L186" s="2361"/>
      <c r="M186" s="2361"/>
      <c r="N186" s="2361"/>
      <c r="O186" s="2361"/>
      <c r="P186" s="2361"/>
      <c r="Q186" s="2362"/>
      <c r="R186" s="88"/>
      <c r="S186" s="88"/>
      <c r="T186" s="88"/>
      <c r="U186" s="89"/>
      <c r="V186" s="89"/>
      <c r="W186" s="90"/>
      <c r="X186" s="90"/>
      <c r="AC186" s="19"/>
      <c r="AD186" s="19"/>
      <c r="AE186" s="19"/>
      <c r="AF186" s="19"/>
      <c r="AG186" s="19"/>
    </row>
    <row r="187" spans="1:33" s="91" customFormat="1" ht="31.5" x14ac:dyDescent="0.2">
      <c r="A187" s="1032" t="s">
        <v>182</v>
      </c>
      <c r="B187" s="391" t="s">
        <v>196</v>
      </c>
      <c r="C187" s="201"/>
      <c r="D187" s="202"/>
      <c r="E187" s="202"/>
      <c r="F187" s="1260"/>
      <c r="G187" s="866">
        <f>G188+G189</f>
        <v>6</v>
      </c>
      <c r="H187" s="385">
        <f t="shared" si="26"/>
        <v>180</v>
      </c>
      <c r="I187" s="202">
        <f t="shared" ref="I187:I192" si="28">SUM(J187:L187)</f>
        <v>60</v>
      </c>
      <c r="J187" s="1198">
        <f>J188+J189</f>
        <v>50</v>
      </c>
      <c r="K187" s="1198">
        <f>K188+K189</f>
        <v>10</v>
      </c>
      <c r="L187" s="1261">
        <f>L188+L189</f>
        <v>0</v>
      </c>
      <c r="M187" s="1196">
        <f t="shared" ref="M187:M195" si="29">H187-I187</f>
        <v>120</v>
      </c>
      <c r="N187" s="201"/>
      <c r="O187" s="1198"/>
      <c r="P187" s="1199"/>
      <c r="Q187" s="1200"/>
      <c r="R187" s="88"/>
      <c r="S187" s="88"/>
      <c r="T187" s="88"/>
      <c r="U187" s="89"/>
      <c r="V187" s="89"/>
      <c r="W187" s="90"/>
      <c r="X187" s="90"/>
      <c r="AC187" s="19"/>
      <c r="AD187" s="19"/>
      <c r="AE187" s="19"/>
      <c r="AF187" s="19"/>
      <c r="AG187" s="19"/>
    </row>
    <row r="188" spans="1:33" s="91" customFormat="1" ht="31.5" x14ac:dyDescent="0.2">
      <c r="A188" s="1042"/>
      <c r="B188" s="71" t="s">
        <v>196</v>
      </c>
      <c r="C188" s="166"/>
      <c r="D188" s="845"/>
      <c r="E188" s="845"/>
      <c r="F188" s="1262"/>
      <c r="G188" s="918">
        <v>4</v>
      </c>
      <c r="H188" s="1206">
        <f t="shared" si="26"/>
        <v>120</v>
      </c>
      <c r="I188" s="845">
        <f t="shared" si="28"/>
        <v>40</v>
      </c>
      <c r="J188" s="845">
        <v>30</v>
      </c>
      <c r="K188" s="845">
        <v>10</v>
      </c>
      <c r="L188" s="845"/>
      <c r="M188" s="1207">
        <f>H188-I188</f>
        <v>80</v>
      </c>
      <c r="N188" s="166"/>
      <c r="O188" s="68">
        <v>4</v>
      </c>
      <c r="P188" s="1215"/>
      <c r="Q188" s="1216"/>
      <c r="R188" s="88"/>
      <c r="S188" s="88"/>
      <c r="T188" s="88"/>
      <c r="U188" s="89"/>
      <c r="V188" s="89"/>
      <c r="W188" s="90"/>
      <c r="X188" s="90"/>
      <c r="AC188" s="19"/>
      <c r="AD188" s="19"/>
      <c r="AE188" s="19"/>
      <c r="AF188" s="19"/>
      <c r="AG188" s="19"/>
    </row>
    <row r="189" spans="1:33" s="91" customFormat="1" ht="31.5" x14ac:dyDescent="0.2">
      <c r="A189" s="1042"/>
      <c r="B189" s="71" t="s">
        <v>196</v>
      </c>
      <c r="C189" s="166"/>
      <c r="D189" s="845">
        <v>3</v>
      </c>
      <c r="E189" s="845"/>
      <c r="F189" s="1262"/>
      <c r="G189" s="918">
        <v>2</v>
      </c>
      <c r="H189" s="1206">
        <f>G189*30</f>
        <v>60</v>
      </c>
      <c r="I189" s="845">
        <f t="shared" si="28"/>
        <v>20</v>
      </c>
      <c r="J189" s="845">
        <v>20</v>
      </c>
      <c r="K189" s="845"/>
      <c r="L189" s="845"/>
      <c r="M189" s="1207">
        <f t="shared" si="29"/>
        <v>40</v>
      </c>
      <c r="N189" s="166"/>
      <c r="O189" s="68"/>
      <c r="P189" s="1215">
        <v>2</v>
      </c>
      <c r="Q189" s="1216"/>
      <c r="R189" s="88"/>
      <c r="S189" s="88"/>
      <c r="T189" s="88"/>
      <c r="U189" s="89"/>
      <c r="V189" s="89"/>
      <c r="W189" s="90"/>
      <c r="X189" s="90"/>
      <c r="AC189" s="19"/>
      <c r="AD189" s="19"/>
      <c r="AE189" s="19"/>
      <c r="AF189" s="19"/>
      <c r="AG189" s="19"/>
    </row>
    <row r="190" spans="1:33" s="91" customFormat="1" ht="31.5" x14ac:dyDescent="0.2">
      <c r="A190" s="1042" t="s">
        <v>186</v>
      </c>
      <c r="B190" s="71" t="s">
        <v>197</v>
      </c>
      <c r="C190" s="166"/>
      <c r="D190" s="845"/>
      <c r="E190" s="845"/>
      <c r="F190" s="1262"/>
      <c r="G190" s="918">
        <f>SUM(G191:G193)</f>
        <v>11</v>
      </c>
      <c r="H190" s="1206">
        <f t="shared" si="26"/>
        <v>330</v>
      </c>
      <c r="I190" s="845">
        <f t="shared" si="28"/>
        <v>125</v>
      </c>
      <c r="J190" s="845">
        <f>SUM(J191:J193)</f>
        <v>50</v>
      </c>
      <c r="K190" s="845">
        <f>SUM(K191:K193)</f>
        <v>15</v>
      </c>
      <c r="L190" s="845">
        <f>SUM(L191:L193)</f>
        <v>60</v>
      </c>
      <c r="M190" s="1207">
        <f t="shared" si="29"/>
        <v>205</v>
      </c>
      <c r="N190" s="161"/>
      <c r="O190" s="68"/>
      <c r="P190" s="1236"/>
      <c r="Q190" s="1216"/>
      <c r="R190" s="88"/>
      <c r="S190" s="88"/>
      <c r="T190" s="88"/>
      <c r="U190" s="89"/>
      <c r="V190" s="89"/>
      <c r="W190" s="90"/>
      <c r="X190" s="90"/>
      <c r="AC190" s="19"/>
      <c r="AD190" s="19"/>
      <c r="AE190" s="19"/>
      <c r="AF190" s="19"/>
      <c r="AG190" s="19"/>
    </row>
    <row r="191" spans="1:33" s="91" customFormat="1" ht="23.25" customHeight="1" x14ac:dyDescent="0.2">
      <c r="A191" s="1042" t="s">
        <v>188</v>
      </c>
      <c r="B191" s="71" t="s">
        <v>197</v>
      </c>
      <c r="C191" s="166"/>
      <c r="D191" s="845"/>
      <c r="E191" s="845"/>
      <c r="F191" s="1262"/>
      <c r="G191" s="918">
        <v>6</v>
      </c>
      <c r="H191" s="1206">
        <f t="shared" si="26"/>
        <v>180</v>
      </c>
      <c r="I191" s="845">
        <f t="shared" si="28"/>
        <v>60</v>
      </c>
      <c r="J191" s="845">
        <v>30</v>
      </c>
      <c r="K191" s="845">
        <v>15</v>
      </c>
      <c r="L191" s="845">
        <v>15</v>
      </c>
      <c r="M191" s="1207">
        <f t="shared" si="29"/>
        <v>120</v>
      </c>
      <c r="N191" s="161">
        <v>4</v>
      </c>
      <c r="O191" s="68"/>
      <c r="P191" s="1236"/>
      <c r="Q191" s="1216"/>
      <c r="R191" s="88"/>
      <c r="S191" s="88"/>
      <c r="T191" s="88"/>
      <c r="U191" s="89"/>
      <c r="V191" s="89"/>
      <c r="W191" s="90"/>
      <c r="X191" s="90"/>
      <c r="AC191" s="19"/>
      <c r="AD191" s="19"/>
      <c r="AE191" s="19"/>
      <c r="AF191" s="19"/>
      <c r="AG191" s="19"/>
    </row>
    <row r="192" spans="1:33" s="91" customFormat="1" ht="34.5" customHeight="1" x14ac:dyDescent="0.2">
      <c r="A192" s="1042" t="s">
        <v>189</v>
      </c>
      <c r="B192" s="71" t="s">
        <v>197</v>
      </c>
      <c r="C192" s="166">
        <v>2</v>
      </c>
      <c r="D192" s="845"/>
      <c r="E192" s="845"/>
      <c r="F192" s="1262"/>
      <c r="G192" s="918">
        <v>3</v>
      </c>
      <c r="H192" s="1206">
        <f t="shared" si="26"/>
        <v>90</v>
      </c>
      <c r="I192" s="845">
        <f t="shared" si="28"/>
        <v>30</v>
      </c>
      <c r="J192" s="845">
        <v>20</v>
      </c>
      <c r="K192" s="845"/>
      <c r="L192" s="845">
        <v>10</v>
      </c>
      <c r="M192" s="1207">
        <f t="shared" si="29"/>
        <v>60</v>
      </c>
      <c r="N192" s="161"/>
      <c r="O192" s="68">
        <v>3</v>
      </c>
      <c r="P192" s="1236"/>
      <c r="Q192" s="1216"/>
      <c r="R192" s="88"/>
      <c r="S192" s="88"/>
      <c r="T192" s="88"/>
      <c r="U192" s="89"/>
      <c r="V192" s="89"/>
      <c r="W192" s="90"/>
      <c r="X192" s="90"/>
      <c r="AC192" s="19"/>
      <c r="AD192" s="19"/>
      <c r="AE192" s="19"/>
      <c r="AF192" s="19"/>
      <c r="AG192" s="19"/>
    </row>
    <row r="193" spans="1:55" s="91" customFormat="1" ht="34.5" customHeight="1" x14ac:dyDescent="0.2">
      <c r="A193" s="1042" t="s">
        <v>190</v>
      </c>
      <c r="B193" s="71" t="s">
        <v>198</v>
      </c>
      <c r="C193" s="166"/>
      <c r="D193" s="845"/>
      <c r="E193" s="845"/>
      <c r="F193" s="1262"/>
      <c r="G193" s="918">
        <f>G194+G195</f>
        <v>2</v>
      </c>
      <c r="H193" s="1206">
        <f t="shared" si="26"/>
        <v>60</v>
      </c>
      <c r="I193" s="162">
        <f>J193+K193+L193</f>
        <v>35</v>
      </c>
      <c r="J193" s="162"/>
      <c r="K193" s="162"/>
      <c r="L193" s="845">
        <f>L194+L195</f>
        <v>35</v>
      </c>
      <c r="M193" s="1263">
        <f t="shared" si="29"/>
        <v>25</v>
      </c>
      <c r="N193" s="161"/>
      <c r="O193" s="68"/>
      <c r="P193" s="1236"/>
      <c r="Q193" s="1216"/>
      <c r="R193" s="88"/>
      <c r="S193" s="88"/>
      <c r="T193" s="88"/>
      <c r="U193" s="89"/>
      <c r="V193" s="89"/>
      <c r="W193" s="90"/>
      <c r="X193" s="90"/>
      <c r="AC193" s="19"/>
      <c r="AD193" s="19"/>
      <c r="AE193" s="19"/>
      <c r="AF193" s="19"/>
      <c r="AG193" s="19"/>
    </row>
    <row r="194" spans="1:55" s="91" customFormat="1" ht="31.5" x14ac:dyDescent="0.2">
      <c r="A194" s="1042" t="s">
        <v>199</v>
      </c>
      <c r="B194" s="71" t="s">
        <v>198</v>
      </c>
      <c r="C194" s="166"/>
      <c r="D194" s="845"/>
      <c r="E194" s="845"/>
      <c r="F194" s="1262"/>
      <c r="G194" s="966">
        <v>1</v>
      </c>
      <c r="H194" s="1206">
        <f t="shared" si="26"/>
        <v>30</v>
      </c>
      <c r="I194" s="845">
        <f>SUM(J194:L194)</f>
        <v>15</v>
      </c>
      <c r="J194" s="1241"/>
      <c r="K194" s="1241"/>
      <c r="L194" s="1241">
        <v>15</v>
      </c>
      <c r="M194" s="1207">
        <f t="shared" si="29"/>
        <v>15</v>
      </c>
      <c r="N194" s="1242">
        <v>1</v>
      </c>
      <c r="O194" s="1241"/>
      <c r="P194" s="1243"/>
      <c r="Q194" s="1216"/>
      <c r="R194" s="88"/>
      <c r="S194" s="88"/>
      <c r="T194" s="88"/>
      <c r="U194" s="89"/>
      <c r="V194" s="89"/>
      <c r="W194" s="94"/>
      <c r="X194" s="90"/>
      <c r="AC194" s="19"/>
      <c r="AD194" s="19"/>
      <c r="AE194" s="19">
        <f>I200</f>
        <v>20</v>
      </c>
      <c r="AF194" s="19">
        <f>AC194/3*2</f>
        <v>0</v>
      </c>
      <c r="AG194" s="19">
        <f>AE194</f>
        <v>20</v>
      </c>
    </row>
    <row r="195" spans="1:55" s="91" customFormat="1" ht="32.25" thickBot="1" x14ac:dyDescent="0.25">
      <c r="A195" s="1136" t="s">
        <v>200</v>
      </c>
      <c r="B195" s="1264" t="s">
        <v>198</v>
      </c>
      <c r="C195" s="1001"/>
      <c r="D195" s="929"/>
      <c r="E195" s="929">
        <v>2</v>
      </c>
      <c r="F195" s="1265"/>
      <c r="G195" s="1266">
        <v>1</v>
      </c>
      <c r="H195" s="1219">
        <f>G195*30</f>
        <v>30</v>
      </c>
      <c r="I195" s="929">
        <v>10</v>
      </c>
      <c r="J195" s="1249"/>
      <c r="K195" s="1249"/>
      <c r="L195" s="1249">
        <v>20</v>
      </c>
      <c r="M195" s="1267">
        <f t="shared" si="29"/>
        <v>20</v>
      </c>
      <c r="N195" s="1250"/>
      <c r="O195" s="1249">
        <v>1</v>
      </c>
      <c r="P195" s="1251"/>
      <c r="Q195" s="1223"/>
      <c r="R195" s="88"/>
      <c r="S195" s="88"/>
      <c r="T195" s="88"/>
      <c r="U195" s="89"/>
      <c r="V195" s="89"/>
      <c r="W195" s="94"/>
      <c r="X195" s="90"/>
      <c r="AC195" s="19"/>
      <c r="AD195" s="19"/>
      <c r="AE195" s="19"/>
      <c r="AF195" s="19"/>
      <c r="AG195" s="19"/>
    </row>
    <row r="196" spans="1:55" s="102" customFormat="1" ht="16.5" thickBot="1" x14ac:dyDescent="0.25">
      <c r="A196" s="2295"/>
      <c r="B196" s="2296"/>
      <c r="C196" s="1268"/>
      <c r="D196" s="1225"/>
      <c r="E196" s="1225"/>
      <c r="F196" s="1269"/>
      <c r="G196" s="1270">
        <f>G187+G190</f>
        <v>17</v>
      </c>
      <c r="H196" s="1271">
        <f t="shared" ref="H196:M196" si="30">H187+H190</f>
        <v>510</v>
      </c>
      <c r="I196" s="1272">
        <f t="shared" si="30"/>
        <v>185</v>
      </c>
      <c r="J196" s="1272">
        <f t="shared" si="30"/>
        <v>100</v>
      </c>
      <c r="K196" s="1272">
        <f>K187+K190</f>
        <v>25</v>
      </c>
      <c r="L196" s="1272">
        <f t="shared" si="30"/>
        <v>60</v>
      </c>
      <c r="M196" s="1273">
        <f t="shared" si="30"/>
        <v>325</v>
      </c>
      <c r="N196" s="1268"/>
      <c r="O196" s="1225"/>
      <c r="P196" s="1269"/>
      <c r="Q196" s="861"/>
      <c r="R196" s="112"/>
      <c r="S196" s="112"/>
      <c r="T196" s="112"/>
      <c r="U196" s="89"/>
      <c r="V196" s="89"/>
      <c r="W196" s="94"/>
      <c r="X196" s="90"/>
      <c r="Y196" s="91"/>
      <c r="Z196" s="91"/>
      <c r="AA196" s="91"/>
      <c r="AB196" s="91"/>
      <c r="AC196" s="19"/>
      <c r="AD196" s="19"/>
      <c r="AE196" s="19">
        <f>I201</f>
        <v>40</v>
      </c>
      <c r="AF196" s="19">
        <f>AC196/3*2</f>
        <v>0</v>
      </c>
      <c r="AG196" s="19">
        <f>AE196</f>
        <v>40</v>
      </c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s="102" customFormat="1" ht="16.5" thickBot="1" x14ac:dyDescent="0.25">
      <c r="A197" s="2297" t="s">
        <v>201</v>
      </c>
      <c r="B197" s="2298"/>
      <c r="C197" s="2298"/>
      <c r="D197" s="2298"/>
      <c r="E197" s="2298"/>
      <c r="F197" s="2298"/>
      <c r="G197" s="2298"/>
      <c r="H197" s="2298"/>
      <c r="I197" s="2298"/>
      <c r="J197" s="2298"/>
      <c r="K197" s="2298"/>
      <c r="L197" s="2298"/>
      <c r="M197" s="2298"/>
      <c r="N197" s="2298"/>
      <c r="O197" s="2298"/>
      <c r="P197" s="2298"/>
      <c r="Q197" s="2299"/>
      <c r="R197" s="114"/>
      <c r="S197" s="114"/>
      <c r="T197" s="114"/>
      <c r="U197" s="89"/>
      <c r="V197" s="89"/>
      <c r="W197" s="115"/>
      <c r="X197" s="90"/>
      <c r="Y197" s="91"/>
      <c r="Z197" s="91"/>
      <c r="AA197" s="91"/>
      <c r="AB197" s="91"/>
      <c r="AC197" s="19"/>
      <c r="AD197" s="19"/>
      <c r="AE197" s="19">
        <f>I202</f>
        <v>20</v>
      </c>
      <c r="AF197" s="19">
        <f>AC197/3*2</f>
        <v>0</v>
      </c>
      <c r="AG197" s="19">
        <f>AE197</f>
        <v>20</v>
      </c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s="102" customFormat="1" ht="15.75" x14ac:dyDescent="0.2">
      <c r="A198" s="1032"/>
      <c r="B198" s="1193" t="s">
        <v>202</v>
      </c>
      <c r="C198" s="201"/>
      <c r="D198" s="202"/>
      <c r="E198" s="202"/>
      <c r="F198" s="1231"/>
      <c r="G198" s="866">
        <f>G199+G200</f>
        <v>3.5</v>
      </c>
      <c r="H198" s="1274">
        <f t="shared" ref="H198:M198" si="31">H199+H200</f>
        <v>105</v>
      </c>
      <c r="I198" s="1275">
        <f t="shared" si="31"/>
        <v>35</v>
      </c>
      <c r="J198" s="1275">
        <f t="shared" si="31"/>
        <v>25</v>
      </c>
      <c r="K198" s="1275">
        <f t="shared" si="31"/>
        <v>0</v>
      </c>
      <c r="L198" s="1275">
        <f t="shared" si="31"/>
        <v>10</v>
      </c>
      <c r="M198" s="1276">
        <f t="shared" si="31"/>
        <v>70</v>
      </c>
      <c r="N198" s="1277"/>
      <c r="O198" s="1278"/>
      <c r="P198" s="1279"/>
      <c r="Q198" s="1233"/>
      <c r="R198" s="114"/>
      <c r="S198" s="114"/>
      <c r="T198" s="114"/>
      <c r="U198" s="89"/>
      <c r="V198" s="89"/>
      <c r="W198" s="90"/>
      <c r="X198" s="90"/>
      <c r="Y198" s="91"/>
      <c r="Z198" s="91"/>
      <c r="AA198" s="91"/>
      <c r="AB198" s="91"/>
      <c r="AC198" s="19"/>
      <c r="AD198" s="19"/>
      <c r="AE198" s="19">
        <f>I203</f>
        <v>20</v>
      </c>
      <c r="AF198" s="19">
        <f>AC198/3*2</f>
        <v>0</v>
      </c>
      <c r="AG198" s="19">
        <f>AE198</f>
        <v>20</v>
      </c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s="102" customFormat="1" ht="18.75" customHeight="1" x14ac:dyDescent="0.2">
      <c r="A199" s="1042" t="s">
        <v>182</v>
      </c>
      <c r="B199" s="156" t="s">
        <v>202</v>
      </c>
      <c r="C199" s="166"/>
      <c r="D199" s="845"/>
      <c r="E199" s="845"/>
      <c r="F199" s="1280"/>
      <c r="G199" s="966">
        <v>1.5</v>
      </c>
      <c r="H199" s="1206">
        <f t="shared" si="26"/>
        <v>45</v>
      </c>
      <c r="I199" s="414">
        <f>SUM(J199:L199)</f>
        <v>15</v>
      </c>
      <c r="J199" s="845">
        <v>15</v>
      </c>
      <c r="K199" s="807">
        <v>0</v>
      </c>
      <c r="L199" s="845"/>
      <c r="M199" s="1281">
        <f t="shared" ref="M199:M206" si="32">H199-I199</f>
        <v>30</v>
      </c>
      <c r="N199" s="161">
        <v>1</v>
      </c>
      <c r="O199" s="68"/>
      <c r="P199" s="1215"/>
      <c r="Q199" s="1282"/>
      <c r="R199" s="100"/>
      <c r="S199" s="100"/>
      <c r="T199" s="100"/>
      <c r="U199" s="89"/>
      <c r="V199" s="89"/>
      <c r="W199" s="90"/>
      <c r="X199" s="90"/>
      <c r="Y199" s="91"/>
      <c r="Z199" s="91"/>
      <c r="AA199" s="91"/>
      <c r="AB199" s="91"/>
      <c r="AC199" s="19"/>
      <c r="AD199" s="19"/>
      <c r="AE199" s="19">
        <f>I204</f>
        <v>110</v>
      </c>
      <c r="AF199" s="19">
        <f>AC199/3*2</f>
        <v>0</v>
      </c>
      <c r="AG199" s="19">
        <f>AE199</f>
        <v>110</v>
      </c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s="102" customFormat="1" ht="20.25" customHeight="1" x14ac:dyDescent="0.2">
      <c r="A200" s="1042" t="s">
        <v>186</v>
      </c>
      <c r="B200" s="156" t="s">
        <v>202</v>
      </c>
      <c r="C200" s="166">
        <v>2</v>
      </c>
      <c r="D200" s="845"/>
      <c r="E200" s="845"/>
      <c r="F200" s="1280"/>
      <c r="G200" s="966">
        <v>2</v>
      </c>
      <c r="H200" s="1206">
        <f t="shared" si="26"/>
        <v>60</v>
      </c>
      <c r="I200" s="845">
        <f>SUM(J200:L200)</f>
        <v>20</v>
      </c>
      <c r="J200" s="845">
        <v>10</v>
      </c>
      <c r="K200" s="845"/>
      <c r="L200" s="845">
        <v>10</v>
      </c>
      <c r="M200" s="1207">
        <f t="shared" si="32"/>
        <v>40</v>
      </c>
      <c r="N200" s="1208"/>
      <c r="O200" s="68">
        <v>2</v>
      </c>
      <c r="P200" s="1215"/>
      <c r="Q200" s="1282"/>
      <c r="R200" s="100"/>
      <c r="S200" s="100"/>
      <c r="T200" s="100"/>
      <c r="U200" s="89"/>
      <c r="V200" s="89"/>
      <c r="W200" s="94"/>
      <c r="X200" s="90"/>
      <c r="Y200" s="91"/>
      <c r="Z200" s="91"/>
      <c r="AA200" s="91"/>
      <c r="AB200" s="103"/>
      <c r="AC200" s="19"/>
      <c r="AD200" s="19"/>
      <c r="AE200" s="19">
        <f>I205</f>
        <v>45</v>
      </c>
      <c r="AF200" s="19">
        <f>AC200/3*2</f>
        <v>0</v>
      </c>
      <c r="AG200" s="19">
        <f>AE200</f>
        <v>45</v>
      </c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s="102" customFormat="1" ht="32.25" customHeight="1" x14ac:dyDescent="0.2">
      <c r="A201" s="1042" t="s">
        <v>203</v>
      </c>
      <c r="B201" s="156" t="s">
        <v>204</v>
      </c>
      <c r="C201" s="166"/>
      <c r="D201" s="845"/>
      <c r="E201" s="845"/>
      <c r="F201" s="1236"/>
      <c r="G201" s="918">
        <f>G202+G203</f>
        <v>4</v>
      </c>
      <c r="H201" s="1206">
        <f t="shared" si="26"/>
        <v>120</v>
      </c>
      <c r="I201" s="845">
        <f>SUM(J201:L201)</f>
        <v>40</v>
      </c>
      <c r="J201" s="845">
        <f>J202+J203</f>
        <v>40</v>
      </c>
      <c r="K201" s="845">
        <f>K202+K203</f>
        <v>0</v>
      </c>
      <c r="L201" s="845">
        <f>L202+L203</f>
        <v>0</v>
      </c>
      <c r="M201" s="1207">
        <f t="shared" si="32"/>
        <v>80</v>
      </c>
      <c r="N201" s="161"/>
      <c r="O201" s="879"/>
      <c r="P201" s="1283"/>
      <c r="Q201" s="1284"/>
      <c r="R201" s="100"/>
      <c r="S201" s="100"/>
      <c r="T201" s="100"/>
      <c r="U201" s="89"/>
      <c r="V201" s="89"/>
      <c r="W201" s="94"/>
      <c r="X201" s="90"/>
      <c r="Y201" s="91"/>
      <c r="Z201" s="91"/>
      <c r="AA201" s="91"/>
      <c r="AB201" s="103"/>
      <c r="AC201" s="19"/>
      <c r="AD201" s="19"/>
      <c r="AE201" s="19"/>
      <c r="AF201" s="19"/>
      <c r="AG201" s="19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s="102" customFormat="1" ht="40.5" customHeight="1" x14ac:dyDescent="0.2">
      <c r="A202" s="1285" t="s">
        <v>205</v>
      </c>
      <c r="B202" s="1286" t="s">
        <v>206</v>
      </c>
      <c r="C202" s="166"/>
      <c r="D202" s="845"/>
      <c r="E202" s="845"/>
      <c r="F202" s="1236"/>
      <c r="G202" s="966">
        <v>2</v>
      </c>
      <c r="H202" s="1206">
        <f t="shared" si="26"/>
        <v>60</v>
      </c>
      <c r="I202" s="414">
        <f>SUM(J202:L202)</f>
        <v>20</v>
      </c>
      <c r="J202" s="1287">
        <v>20</v>
      </c>
      <c r="K202" s="845"/>
      <c r="L202" s="845"/>
      <c r="M202" s="1281">
        <f t="shared" si="32"/>
        <v>40</v>
      </c>
      <c r="N202" s="161"/>
      <c r="O202" s="879">
        <v>2</v>
      </c>
      <c r="P202" s="72"/>
      <c r="Q202" s="1288"/>
      <c r="R202" s="100"/>
      <c r="S202" s="100"/>
      <c r="T202" s="100"/>
      <c r="U202" s="89"/>
      <c r="V202" s="89"/>
      <c r="W202" s="94"/>
      <c r="X202" s="90"/>
      <c r="Y202" s="91"/>
      <c r="Z202" s="91"/>
      <c r="AA202" s="91"/>
      <c r="AB202" s="91"/>
      <c r="AC202" s="19"/>
      <c r="AD202" s="19"/>
      <c r="AE202" s="19"/>
      <c r="AF202" s="19"/>
      <c r="AG202" s="19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s="91" customFormat="1" ht="37.5" customHeight="1" x14ac:dyDescent="0.2">
      <c r="A203" s="1285" t="s">
        <v>207</v>
      </c>
      <c r="B203" s="1286" t="s">
        <v>206</v>
      </c>
      <c r="C203" s="166"/>
      <c r="D203" s="845">
        <v>3</v>
      </c>
      <c r="E203" s="845"/>
      <c r="F203" s="1236"/>
      <c r="G203" s="966">
        <v>2</v>
      </c>
      <c r="H203" s="1206">
        <f t="shared" si="26"/>
        <v>60</v>
      </c>
      <c r="I203" s="845">
        <f>SUM(J203:L203)</f>
        <v>20</v>
      </c>
      <c r="J203" s="1287">
        <v>20</v>
      </c>
      <c r="K203" s="845"/>
      <c r="L203" s="845"/>
      <c r="M203" s="1207">
        <f t="shared" si="32"/>
        <v>40</v>
      </c>
      <c r="N203" s="166"/>
      <c r="O203" s="879"/>
      <c r="P203" s="72">
        <v>2</v>
      </c>
      <c r="Q203" s="1288"/>
      <c r="R203" s="106"/>
      <c r="S203" s="106"/>
      <c r="T203" s="106"/>
      <c r="U203" s="107"/>
      <c r="V203" s="108"/>
      <c r="W203" s="108"/>
      <c r="AH203" s="91" t="e">
        <f>#REF!*#REF!-G208</f>
        <v>#REF!</v>
      </c>
      <c r="AI203" s="91" t="e">
        <f>#REF!*#REF!-G208</f>
        <v>#REF!</v>
      </c>
      <c r="AJ203" s="91" t="e">
        <f>#REF!*#REF!-G208</f>
        <v>#REF!</v>
      </c>
      <c r="AK203" s="91" t="e">
        <f>#REF!*#REF!-G208</f>
        <v>#REF!</v>
      </c>
      <c r="AM203" s="94">
        <v>66</v>
      </c>
      <c r="AN203" s="90" t="e">
        <f>M208*36-#REF!</f>
        <v>#REF!</v>
      </c>
      <c r="AO203" s="91" t="e">
        <f>#REF!/3</f>
        <v>#REF!</v>
      </c>
      <c r="AP203" s="91" t="e">
        <f>#REF!-AO203</f>
        <v>#REF!</v>
      </c>
      <c r="AQ203" s="91" t="e">
        <f>AO203*2</f>
        <v>#REF!</v>
      </c>
      <c r="AR203" s="91" t="e">
        <f>AQ203-#REF!</f>
        <v>#REF!</v>
      </c>
      <c r="AS203" s="19">
        <f>H208</f>
        <v>30</v>
      </c>
      <c r="AT203" s="19">
        <f>AS203/3</f>
        <v>10</v>
      </c>
      <c r="AU203" s="19">
        <f>I208</f>
        <v>15</v>
      </c>
      <c r="AV203" s="19">
        <f>AS203/3*2</f>
        <v>20</v>
      </c>
      <c r="AW203" s="19">
        <f>AU203</f>
        <v>15</v>
      </c>
      <c r="AX203" s="109"/>
    </row>
    <row r="204" spans="1:55" s="91" customFormat="1" ht="20.25" customHeight="1" x14ac:dyDescent="0.2">
      <c r="A204" s="1042" t="s">
        <v>208</v>
      </c>
      <c r="B204" s="156" t="s">
        <v>209</v>
      </c>
      <c r="C204" s="166"/>
      <c r="D204" s="845"/>
      <c r="E204" s="845"/>
      <c r="F204" s="1234"/>
      <c r="G204" s="918">
        <f>SUM(G205:G207)</f>
        <v>9.5</v>
      </c>
      <c r="H204" s="1206">
        <f t="shared" si="26"/>
        <v>285</v>
      </c>
      <c r="I204" s="773">
        <f>SUM(I205:I207)</f>
        <v>110</v>
      </c>
      <c r="J204" s="773">
        <f>SUM(J205:J207)</f>
        <v>50</v>
      </c>
      <c r="K204" s="773">
        <f>SUM(K205:K207)</f>
        <v>10</v>
      </c>
      <c r="L204" s="773">
        <f>SUM(L205:L207)</f>
        <v>50</v>
      </c>
      <c r="M204" s="1263">
        <f t="shared" si="32"/>
        <v>175</v>
      </c>
      <c r="N204" s="1289"/>
      <c r="O204" s="68"/>
      <c r="P204" s="1236"/>
      <c r="Q204" s="1237"/>
      <c r="R204" s="106"/>
      <c r="S204" s="106"/>
      <c r="T204" s="106"/>
      <c r="U204" s="107"/>
      <c r="V204" s="108"/>
      <c r="W204" s="108"/>
      <c r="AM204" s="94"/>
      <c r="AN204" s="90"/>
      <c r="AS204" s="19"/>
      <c r="AT204" s="19"/>
      <c r="AU204" s="19"/>
      <c r="AV204" s="19"/>
      <c r="AW204" s="19"/>
      <c r="AX204" s="109"/>
    </row>
    <row r="205" spans="1:55" s="91" customFormat="1" ht="21.75" customHeight="1" x14ac:dyDescent="0.2">
      <c r="A205" s="1042" t="s">
        <v>210</v>
      </c>
      <c r="B205" s="156" t="s">
        <v>209</v>
      </c>
      <c r="C205" s="166"/>
      <c r="D205" s="845">
        <v>1</v>
      </c>
      <c r="E205" s="845"/>
      <c r="F205" s="1234"/>
      <c r="G205" s="966">
        <v>4.5</v>
      </c>
      <c r="H205" s="1206">
        <f t="shared" si="26"/>
        <v>135</v>
      </c>
      <c r="I205" s="162">
        <f>J205+K205+L205</f>
        <v>45</v>
      </c>
      <c r="J205" s="1212">
        <v>30</v>
      </c>
      <c r="K205" s="1212"/>
      <c r="L205" s="1212">
        <v>15</v>
      </c>
      <c r="M205" s="1263">
        <f t="shared" si="32"/>
        <v>90</v>
      </c>
      <c r="N205" s="1289">
        <v>3</v>
      </c>
      <c r="O205" s="68"/>
      <c r="P205" s="1236"/>
      <c r="Q205" s="1237"/>
      <c r="R205" s="106"/>
      <c r="S205" s="106"/>
      <c r="T205" s="106"/>
      <c r="U205" s="107"/>
      <c r="V205" s="108"/>
      <c r="W205" s="108"/>
      <c r="AM205" s="94"/>
      <c r="AN205" s="90"/>
      <c r="AS205" s="19"/>
      <c r="AT205" s="19"/>
      <c r="AU205" s="19"/>
      <c r="AV205" s="19"/>
      <c r="AW205" s="19"/>
      <c r="AX205" s="109"/>
    </row>
    <row r="206" spans="1:55" ht="18.75" x14ac:dyDescent="0.2">
      <c r="A206" s="1042" t="s">
        <v>211</v>
      </c>
      <c r="B206" s="156" t="s">
        <v>209</v>
      </c>
      <c r="C206" s="166"/>
      <c r="D206" s="845"/>
      <c r="E206" s="845"/>
      <c r="F206" s="1234"/>
      <c r="G206" s="966">
        <v>3</v>
      </c>
      <c r="H206" s="1206">
        <f t="shared" si="26"/>
        <v>90</v>
      </c>
      <c r="I206" s="162">
        <f>J206+K206+L206</f>
        <v>30</v>
      </c>
      <c r="J206" s="1212">
        <v>20</v>
      </c>
      <c r="K206" s="1212">
        <v>10</v>
      </c>
      <c r="L206" s="1212">
        <v>0</v>
      </c>
      <c r="M206" s="1263">
        <f t="shared" si="32"/>
        <v>60</v>
      </c>
      <c r="N206" s="1289"/>
      <c r="O206" s="68">
        <v>3</v>
      </c>
      <c r="P206" s="1236"/>
      <c r="Q206" s="1237"/>
      <c r="S206" s="20"/>
      <c r="T206" s="20"/>
      <c r="U206" s="20"/>
    </row>
    <row r="207" spans="1:55" ht="19.5" customHeight="1" x14ac:dyDescent="0.2">
      <c r="A207" s="1042" t="s">
        <v>212</v>
      </c>
      <c r="B207" s="156" t="s">
        <v>213</v>
      </c>
      <c r="C207" s="166"/>
      <c r="D207" s="845"/>
      <c r="E207" s="845"/>
      <c r="F207" s="1290"/>
      <c r="G207" s="918">
        <f>G208+G209</f>
        <v>2</v>
      </c>
      <c r="H207" s="1206">
        <f t="shared" si="26"/>
        <v>60</v>
      </c>
      <c r="I207" s="162">
        <f>J207+K207+L207</f>
        <v>35</v>
      </c>
      <c r="J207" s="162"/>
      <c r="K207" s="162"/>
      <c r="L207" s="845">
        <f>L208+L209</f>
        <v>35</v>
      </c>
      <c r="M207" s="1263">
        <f>H207-I207</f>
        <v>25</v>
      </c>
      <c r="N207" s="1289"/>
      <c r="O207" s="68"/>
      <c r="P207" s="1236"/>
      <c r="Q207" s="1237"/>
      <c r="S207" s="20"/>
      <c r="T207" s="20"/>
      <c r="U207" s="20"/>
    </row>
    <row r="208" spans="1:55" ht="19.5" customHeight="1" x14ac:dyDescent="0.25">
      <c r="A208" s="1042" t="s">
        <v>214</v>
      </c>
      <c r="B208" s="156" t="s">
        <v>213</v>
      </c>
      <c r="C208" s="1291"/>
      <c r="D208" s="1292"/>
      <c r="E208" s="1292"/>
      <c r="F208" s="1293"/>
      <c r="G208" s="966">
        <v>1</v>
      </c>
      <c r="H208" s="1206">
        <f t="shared" si="26"/>
        <v>30</v>
      </c>
      <c r="I208" s="845">
        <f>SUM(J208:L208)</f>
        <v>15</v>
      </c>
      <c r="J208" s="1241"/>
      <c r="K208" s="1241"/>
      <c r="L208" s="1241">
        <v>15</v>
      </c>
      <c r="M208" s="1207">
        <f>H208-I208</f>
        <v>15</v>
      </c>
      <c r="N208" s="1242">
        <v>1</v>
      </c>
      <c r="O208" s="1241"/>
      <c r="P208" s="1243"/>
      <c r="Q208" s="1244"/>
      <c r="S208" s="22"/>
      <c r="T208" s="22"/>
      <c r="U208" s="21"/>
    </row>
    <row r="209" spans="1:21" ht="20.25" customHeight="1" thickBot="1" x14ac:dyDescent="0.3">
      <c r="A209" s="1087" t="s">
        <v>215</v>
      </c>
      <c r="B209" s="174" t="s">
        <v>213</v>
      </c>
      <c r="C209" s="1294"/>
      <c r="D209" s="1295"/>
      <c r="E209" s="1295">
        <v>2</v>
      </c>
      <c r="F209" s="1296"/>
      <c r="G209" s="1092">
        <v>1</v>
      </c>
      <c r="H209" s="175">
        <f>G209*30</f>
        <v>30</v>
      </c>
      <c r="I209" s="78">
        <v>10</v>
      </c>
      <c r="J209" s="1297"/>
      <c r="K209" s="1297"/>
      <c r="L209" s="1297">
        <v>20</v>
      </c>
      <c r="M209" s="1298">
        <f>H209-I209</f>
        <v>20</v>
      </c>
      <c r="N209" s="1299"/>
      <c r="O209" s="1297">
        <v>1</v>
      </c>
      <c r="P209" s="1300"/>
      <c r="Q209" s="1301"/>
      <c r="S209" s="21"/>
      <c r="T209" s="21"/>
      <c r="U209" s="21"/>
    </row>
    <row r="210" spans="1:21" ht="21.75" customHeight="1" thickBot="1" x14ac:dyDescent="0.25">
      <c r="A210" s="2314"/>
      <c r="B210" s="2315"/>
      <c r="C210" s="1224"/>
      <c r="D210" s="1225"/>
      <c r="E210" s="1225"/>
      <c r="F210" s="1302"/>
      <c r="G210" s="942">
        <f>G198+G201+G204</f>
        <v>17</v>
      </c>
      <c r="H210" s="1303">
        <f t="shared" ref="H210:M210" si="33">H198+H201+H204</f>
        <v>510</v>
      </c>
      <c r="I210" s="1304">
        <f t="shared" si="33"/>
        <v>185</v>
      </c>
      <c r="J210" s="1304">
        <f t="shared" si="33"/>
        <v>115</v>
      </c>
      <c r="K210" s="1304">
        <f t="shared" si="33"/>
        <v>10</v>
      </c>
      <c r="L210" s="1304">
        <f t="shared" si="33"/>
        <v>60</v>
      </c>
      <c r="M210" s="1305">
        <f t="shared" si="33"/>
        <v>325</v>
      </c>
      <c r="N210" s="1306"/>
      <c r="O210" s="1307"/>
      <c r="P210" s="1308"/>
      <c r="Q210" s="1259"/>
      <c r="S210" s="23"/>
      <c r="T210" s="23"/>
      <c r="U210" s="25"/>
    </row>
    <row r="211" spans="1:21" ht="30.75" customHeight="1" thickBot="1" x14ac:dyDescent="0.25">
      <c r="A211" s="2250" t="s">
        <v>267</v>
      </c>
      <c r="B211" s="2219"/>
      <c r="C211" s="2219"/>
      <c r="D211" s="2219"/>
      <c r="E211" s="2219"/>
      <c r="F211" s="2219"/>
      <c r="G211" s="2219"/>
      <c r="H211" s="2219"/>
      <c r="I211" s="2219"/>
      <c r="J211" s="2219"/>
      <c r="K211" s="2219"/>
      <c r="L211" s="2219"/>
      <c r="M211" s="2219"/>
      <c r="N211" s="2219"/>
      <c r="O211" s="2219"/>
      <c r="P211" s="2219"/>
      <c r="Q211" s="2220"/>
      <c r="R211" s="20"/>
      <c r="S211" s="20"/>
      <c r="T211" s="20"/>
    </row>
    <row r="212" spans="1:21" ht="19.5" customHeight="1" x14ac:dyDescent="0.2">
      <c r="A212" s="1032" t="s">
        <v>112</v>
      </c>
      <c r="B212" s="1309" t="s">
        <v>116</v>
      </c>
      <c r="C212" s="1310"/>
      <c r="D212" s="202">
        <v>1</v>
      </c>
      <c r="E212" s="1311"/>
      <c r="F212" s="1312"/>
      <c r="G212" s="1313">
        <v>3</v>
      </c>
      <c r="H212" s="912">
        <f>G212*30</f>
        <v>90</v>
      </c>
      <c r="I212" s="1314"/>
      <c r="J212" s="1314"/>
      <c r="K212" s="1314"/>
      <c r="L212" s="1314"/>
      <c r="M212" s="1312"/>
      <c r="N212" s="1315"/>
      <c r="O212" s="1314"/>
      <c r="P212" s="1312"/>
      <c r="Q212" s="1316"/>
      <c r="R212" s="21"/>
      <c r="S212" s="21"/>
      <c r="T212" s="21"/>
    </row>
    <row r="213" spans="1:21" ht="21" customHeight="1" x14ac:dyDescent="0.2">
      <c r="A213" s="1042" t="s">
        <v>113</v>
      </c>
      <c r="B213" s="1317" t="s">
        <v>66</v>
      </c>
      <c r="C213" s="166"/>
      <c r="D213" s="845">
        <v>4</v>
      </c>
      <c r="E213" s="845"/>
      <c r="F213" s="846"/>
      <c r="G213" s="387">
        <v>6</v>
      </c>
      <c r="H213" s="919">
        <f>G213*30</f>
        <v>180</v>
      </c>
      <c r="I213" s="885"/>
      <c r="J213" s="885"/>
      <c r="K213" s="885"/>
      <c r="L213" s="835"/>
      <c r="M213" s="881"/>
      <c r="N213" s="882"/>
      <c r="O213" s="835"/>
      <c r="P213" s="881"/>
      <c r="Q213" s="1318"/>
      <c r="R213" s="21"/>
      <c r="S213" s="21"/>
      <c r="T213" s="21"/>
    </row>
    <row r="214" spans="1:21" ht="21" customHeight="1" thickBot="1" x14ac:dyDescent="0.25">
      <c r="A214" s="1136" t="s">
        <v>65</v>
      </c>
      <c r="B214" s="1319" t="s">
        <v>67</v>
      </c>
      <c r="C214" s="1001"/>
      <c r="D214" s="929">
        <v>4</v>
      </c>
      <c r="E214" s="929"/>
      <c r="F214" s="930"/>
      <c r="G214" s="1119">
        <v>21</v>
      </c>
      <c r="H214" s="919">
        <f>G214*30</f>
        <v>630</v>
      </c>
      <c r="I214" s="929"/>
      <c r="J214" s="929"/>
      <c r="K214" s="929"/>
      <c r="L214" s="929"/>
      <c r="M214" s="930"/>
      <c r="N214" s="1001"/>
      <c r="O214" s="929"/>
      <c r="P214" s="930"/>
      <c r="Q214" s="1320"/>
      <c r="R214" s="21"/>
      <c r="S214" s="21"/>
      <c r="T214" s="21"/>
    </row>
    <row r="215" spans="1:21" ht="21" customHeight="1" thickBot="1" x14ac:dyDescent="0.25">
      <c r="A215" s="2255" t="s">
        <v>125</v>
      </c>
      <c r="B215" s="2256"/>
      <c r="C215" s="1013"/>
      <c r="D215" s="1016"/>
      <c r="E215" s="1016"/>
      <c r="F215" s="1017"/>
      <c r="G215" s="1184">
        <f>G212+G213+G214</f>
        <v>30</v>
      </c>
      <c r="H215" s="1321">
        <f>H212+H213+H214</f>
        <v>900</v>
      </c>
      <c r="I215" s="1016"/>
      <c r="J215" s="1016"/>
      <c r="K215" s="1016"/>
      <c r="L215" s="1322"/>
      <c r="M215" s="1322"/>
      <c r="N215" s="1013"/>
      <c r="O215" s="1016"/>
      <c r="P215" s="1017"/>
      <c r="Q215" s="1323"/>
      <c r="R215" s="21"/>
      <c r="S215" s="21"/>
      <c r="T215" s="21"/>
    </row>
    <row r="216" spans="1:21" ht="18.75" hidden="1" customHeight="1" thickBot="1" x14ac:dyDescent="0.25">
      <c r="A216" s="2250" t="s">
        <v>268</v>
      </c>
      <c r="B216" s="2219"/>
      <c r="C216" s="2219"/>
      <c r="D216" s="2219"/>
      <c r="E216" s="2219"/>
      <c r="F216" s="2219"/>
      <c r="G216" s="2219"/>
      <c r="H216" s="2219"/>
      <c r="I216" s="2219"/>
      <c r="J216" s="2219"/>
      <c r="K216" s="2219"/>
      <c r="L216" s="2219"/>
      <c r="M216" s="2219"/>
      <c r="N216" s="2216"/>
      <c r="O216" s="2216"/>
      <c r="P216" s="2216"/>
      <c r="Q216" s="2220"/>
      <c r="R216" s="23"/>
      <c r="S216" s="23"/>
      <c r="T216" s="23"/>
    </row>
    <row r="217" spans="1:21" ht="18.75" hidden="1" customHeight="1" thickBot="1" x14ac:dyDescent="0.25">
      <c r="A217" s="1061" t="s">
        <v>68</v>
      </c>
      <c r="B217" s="1324" t="s">
        <v>22</v>
      </c>
      <c r="C217" s="897">
        <v>4</v>
      </c>
      <c r="D217" s="1325"/>
      <c r="E217" s="1325"/>
      <c r="F217" s="1326"/>
      <c r="G217" s="817">
        <v>3</v>
      </c>
      <c r="H217" s="1327">
        <f>G217*30</f>
        <v>90</v>
      </c>
      <c r="I217" s="1328"/>
      <c r="J217" s="1328"/>
      <c r="K217" s="1328"/>
      <c r="L217" s="947"/>
      <c r="M217" s="948"/>
      <c r="N217" s="1022"/>
      <c r="O217" s="1023"/>
      <c r="P217" s="1024"/>
      <c r="Q217" s="1329"/>
      <c r="R217" s="23"/>
      <c r="S217" s="23"/>
      <c r="T217" s="23"/>
    </row>
    <row r="218" spans="1:21" ht="21" hidden="1" customHeight="1" thickBot="1" x14ac:dyDescent="0.25">
      <c r="A218" s="2255" t="s">
        <v>126</v>
      </c>
      <c r="B218" s="2307"/>
      <c r="C218" s="897"/>
      <c r="D218" s="1016"/>
      <c r="E218" s="1016"/>
      <c r="F218" s="1017"/>
      <c r="G218" s="817">
        <f>G217</f>
        <v>3</v>
      </c>
      <c r="H218" s="1330">
        <f>H217</f>
        <v>90</v>
      </c>
      <c r="I218" s="1331"/>
      <c r="J218" s="1331"/>
      <c r="K218" s="1331"/>
      <c r="L218" s="1332"/>
      <c r="M218" s="1333"/>
      <c r="N218" s="897"/>
      <c r="O218" s="944"/>
      <c r="P218" s="1159"/>
      <c r="Q218" s="1329"/>
      <c r="R218" s="29"/>
      <c r="S218" s="29"/>
      <c r="T218" s="29"/>
    </row>
    <row r="219" spans="1:21" ht="20.25" hidden="1" customHeight="1" thickBot="1" x14ac:dyDescent="0.25">
      <c r="A219" s="2250"/>
      <c r="B219" s="2251"/>
      <c r="C219" s="2251"/>
      <c r="D219" s="2251"/>
      <c r="E219" s="2251"/>
      <c r="F219" s="2251"/>
      <c r="G219" s="2251"/>
      <c r="H219" s="2251"/>
      <c r="I219" s="2251"/>
      <c r="J219" s="2251"/>
      <c r="K219" s="2251"/>
      <c r="L219" s="2251"/>
      <c r="M219" s="2251"/>
      <c r="N219" s="2251"/>
      <c r="O219" s="2251"/>
      <c r="P219" s="2251"/>
      <c r="Q219" s="2252"/>
      <c r="R219" s="29"/>
      <c r="S219" s="29"/>
      <c r="T219" s="29"/>
    </row>
    <row r="220" spans="1:21" ht="23.25" hidden="1" customHeight="1" thickBot="1" x14ac:dyDescent="0.25">
      <c r="A220" s="2250" t="s">
        <v>298</v>
      </c>
      <c r="B220" s="2251"/>
      <c r="C220" s="2251"/>
      <c r="D220" s="2251"/>
      <c r="E220" s="2251"/>
      <c r="F220" s="2251"/>
      <c r="G220" s="2251"/>
      <c r="H220" s="2251"/>
      <c r="I220" s="2251"/>
      <c r="J220" s="2251"/>
      <c r="K220" s="2251"/>
      <c r="L220" s="2251"/>
      <c r="M220" s="2251"/>
      <c r="N220" s="2251"/>
      <c r="O220" s="2251"/>
      <c r="P220" s="2251"/>
      <c r="Q220" s="2252"/>
      <c r="R220" s="1898"/>
      <c r="S220" s="1898"/>
      <c r="T220" s="1862"/>
    </row>
    <row r="221" spans="1:21" ht="21" hidden="1" customHeight="1" thickBot="1" x14ac:dyDescent="0.25">
      <c r="A221" s="2308" t="s">
        <v>287</v>
      </c>
      <c r="B221" s="2309"/>
      <c r="C221" s="2309"/>
      <c r="D221" s="2309"/>
      <c r="E221" s="2309"/>
      <c r="F221" s="2310"/>
      <c r="G221" s="817">
        <f t="shared" ref="G221:P221" si="34">G37+G48+G71+G85+G215+G218</f>
        <v>79.5</v>
      </c>
      <c r="H221" s="1146">
        <f t="shared" si="34"/>
        <v>2385</v>
      </c>
      <c r="I221" s="1081">
        <f t="shared" si="34"/>
        <v>498</v>
      </c>
      <c r="J221" s="1081">
        <f t="shared" si="34"/>
        <v>281</v>
      </c>
      <c r="K221" s="1081">
        <f t="shared" si="34"/>
        <v>129</v>
      </c>
      <c r="L221" s="1081">
        <f t="shared" si="34"/>
        <v>88</v>
      </c>
      <c r="M221" s="1147">
        <f t="shared" si="34"/>
        <v>897</v>
      </c>
      <c r="N221" s="1015">
        <f t="shared" si="34"/>
        <v>14.5</v>
      </c>
      <c r="O221" s="1334">
        <f t="shared" si="34"/>
        <v>14</v>
      </c>
      <c r="P221" s="1147">
        <f t="shared" si="34"/>
        <v>16</v>
      </c>
      <c r="Q221" s="817"/>
      <c r="R221" s="133"/>
      <c r="S221" s="133"/>
      <c r="T221" s="21"/>
    </row>
    <row r="222" spans="1:21" ht="19.5" hidden="1" thickBot="1" x14ac:dyDescent="0.25">
      <c r="A222" s="2323" t="s">
        <v>288</v>
      </c>
      <c r="B222" s="2324"/>
      <c r="C222" s="2324"/>
      <c r="D222" s="2324"/>
      <c r="E222" s="2324"/>
      <c r="F222" s="2325"/>
      <c r="G222" s="840">
        <f t="shared" ref="G222:P222" si="35">G40+G48+G71+G85+G215+G218</f>
        <v>79.5</v>
      </c>
      <c r="H222" s="1146">
        <f t="shared" si="35"/>
        <v>2385</v>
      </c>
      <c r="I222" s="1081">
        <f t="shared" si="35"/>
        <v>498</v>
      </c>
      <c r="J222" s="1081">
        <f t="shared" si="35"/>
        <v>281</v>
      </c>
      <c r="K222" s="1081">
        <f t="shared" si="35"/>
        <v>129</v>
      </c>
      <c r="L222" s="1081">
        <f t="shared" si="35"/>
        <v>88</v>
      </c>
      <c r="M222" s="1147">
        <f t="shared" si="35"/>
        <v>897</v>
      </c>
      <c r="N222" s="1335">
        <f t="shared" si="35"/>
        <v>14.5</v>
      </c>
      <c r="O222" s="1334">
        <f t="shared" si="35"/>
        <v>14</v>
      </c>
      <c r="P222" s="1147">
        <f t="shared" si="35"/>
        <v>16</v>
      </c>
      <c r="Q222" s="840"/>
      <c r="R222" s="30"/>
      <c r="S222" s="30"/>
      <c r="T222" s="30"/>
    </row>
    <row r="223" spans="1:21" ht="21" hidden="1" customHeight="1" thickBot="1" x14ac:dyDescent="0.25">
      <c r="A223" s="2316" t="s">
        <v>289</v>
      </c>
      <c r="B223" s="2317"/>
      <c r="C223" s="2317"/>
      <c r="D223" s="2317"/>
      <c r="E223" s="2317"/>
      <c r="F223" s="2317"/>
      <c r="G223" s="2317"/>
      <c r="H223" s="2317"/>
      <c r="I223" s="2317"/>
      <c r="J223" s="2317"/>
      <c r="K223" s="2317"/>
      <c r="L223" s="2317"/>
      <c r="M223" s="2317"/>
      <c r="N223" s="1146">
        <v>4</v>
      </c>
      <c r="O223" s="1081">
        <v>1</v>
      </c>
      <c r="P223" s="1147">
        <v>4</v>
      </c>
      <c r="Q223" s="1336"/>
      <c r="R223" s="21"/>
      <c r="S223" s="21"/>
      <c r="T223" s="21"/>
    </row>
    <row r="224" spans="1:21" ht="16.5" hidden="1" thickBot="1" x14ac:dyDescent="0.25">
      <c r="A224" s="2316" t="s">
        <v>290</v>
      </c>
      <c r="B224" s="2317"/>
      <c r="C224" s="2317"/>
      <c r="D224" s="2317"/>
      <c r="E224" s="2317"/>
      <c r="F224" s="2317"/>
      <c r="G224" s="2317"/>
      <c r="H224" s="2317"/>
      <c r="I224" s="2317"/>
      <c r="J224" s="2317"/>
      <c r="K224" s="2317"/>
      <c r="L224" s="2317"/>
      <c r="M224" s="2317"/>
      <c r="N224" s="1146">
        <v>4</v>
      </c>
      <c r="O224" s="1081">
        <v>1</v>
      </c>
      <c r="P224" s="1147">
        <v>3</v>
      </c>
      <c r="Q224" s="1336"/>
      <c r="R224" s="17"/>
      <c r="S224" s="17"/>
      <c r="T224" s="17"/>
    </row>
    <row r="225" spans="1:20" ht="16.5" hidden="1" thickBot="1" x14ac:dyDescent="0.25">
      <c r="A225" s="2316" t="s">
        <v>292</v>
      </c>
      <c r="B225" s="2317"/>
      <c r="C225" s="2317"/>
      <c r="D225" s="2317"/>
      <c r="E225" s="2317"/>
      <c r="F225" s="2317"/>
      <c r="G225" s="2317"/>
      <c r="H225" s="2317"/>
      <c r="I225" s="2317"/>
      <c r="J225" s="2317"/>
      <c r="K225" s="2317"/>
      <c r="L225" s="2317"/>
      <c r="M225" s="2317"/>
      <c r="N225" s="1146">
        <v>4</v>
      </c>
      <c r="O225" s="1081">
        <v>1</v>
      </c>
      <c r="P225" s="1147" t="s">
        <v>293</v>
      </c>
      <c r="Q225" s="1323">
        <v>1</v>
      </c>
      <c r="R225" s="17"/>
      <c r="S225" s="17"/>
      <c r="T225" s="17"/>
    </row>
    <row r="226" spans="1:20" ht="21" hidden="1" customHeight="1" thickBot="1" x14ac:dyDescent="0.25">
      <c r="A226" s="2316" t="s">
        <v>291</v>
      </c>
      <c r="B226" s="2317"/>
      <c r="C226" s="2317"/>
      <c r="D226" s="2317"/>
      <c r="E226" s="2317"/>
      <c r="F226" s="2317"/>
      <c r="G226" s="2317"/>
      <c r="H226" s="2317"/>
      <c r="I226" s="2317"/>
      <c r="J226" s="2317"/>
      <c r="K226" s="2317"/>
      <c r="L226" s="2317"/>
      <c r="M226" s="2317"/>
      <c r="N226" s="1146">
        <v>4</v>
      </c>
      <c r="O226" s="1081">
        <v>2</v>
      </c>
      <c r="P226" s="1147" t="s">
        <v>294</v>
      </c>
      <c r="Q226" s="1323">
        <v>1</v>
      </c>
      <c r="R226" s="17"/>
      <c r="S226" s="17"/>
      <c r="T226" s="17"/>
    </row>
    <row r="227" spans="1:20" ht="18.75" hidden="1" customHeight="1" thickBot="1" x14ac:dyDescent="0.25">
      <c r="A227" s="2316" t="s">
        <v>73</v>
      </c>
      <c r="B227" s="2317"/>
      <c r="C227" s="2317"/>
      <c r="D227" s="2317"/>
      <c r="E227" s="2317"/>
      <c r="F227" s="2317"/>
      <c r="G227" s="2317"/>
      <c r="H227" s="2317"/>
      <c r="I227" s="2317"/>
      <c r="J227" s="2317"/>
      <c r="K227" s="2317"/>
      <c r="L227" s="2317"/>
      <c r="M227" s="2317"/>
      <c r="N227" s="1146">
        <v>1</v>
      </c>
      <c r="O227" s="1081"/>
      <c r="P227" s="1147"/>
      <c r="Q227" s="1337"/>
      <c r="R227" s="17"/>
      <c r="S227" s="17"/>
      <c r="T227" s="17"/>
    </row>
    <row r="228" spans="1:20" ht="18.75" hidden="1" customHeight="1" thickBot="1" x14ac:dyDescent="0.25">
      <c r="A228" s="2316" t="s">
        <v>74</v>
      </c>
      <c r="B228" s="2317"/>
      <c r="C228" s="2317"/>
      <c r="D228" s="2317"/>
      <c r="E228" s="2317"/>
      <c r="F228" s="2317"/>
      <c r="G228" s="2317"/>
      <c r="H228" s="2317"/>
      <c r="I228" s="2317"/>
      <c r="J228" s="2317"/>
      <c r="K228" s="2317"/>
      <c r="L228" s="2317"/>
      <c r="M228" s="2317"/>
      <c r="N228" s="1146"/>
      <c r="O228" s="1081">
        <v>1</v>
      </c>
      <c r="P228" s="1147"/>
      <c r="Q228" s="1337"/>
      <c r="R228" s="17"/>
      <c r="S228" s="17"/>
      <c r="T228" s="17"/>
    </row>
    <row r="229" spans="1:20" ht="21" hidden="1" customHeight="1" thickBot="1" x14ac:dyDescent="0.3">
      <c r="A229" s="1338"/>
      <c r="B229" s="2318"/>
      <c r="C229" s="2319"/>
      <c r="D229" s="2319"/>
      <c r="E229" s="2319"/>
      <c r="F229" s="2319"/>
      <c r="G229" s="1338"/>
      <c r="H229" s="1338"/>
      <c r="I229" s="1338"/>
      <c r="J229" s="1338"/>
      <c r="K229" s="1338"/>
      <c r="L229" s="1338"/>
      <c r="M229" s="1339"/>
      <c r="N229" s="2320">
        <f>G14+G15+G16+G30+G32+G33+G46+G47+G62+G63+G65+G66+G67+G69+G70+G74+G75+G76+G77+G78+G212</f>
        <v>60</v>
      </c>
      <c r="O229" s="2321"/>
      <c r="P229" s="2322"/>
      <c r="Q229" s="1340">
        <f>G213+G214+G217</f>
        <v>30</v>
      </c>
      <c r="R229" s="17"/>
      <c r="S229" s="17"/>
      <c r="T229" s="17"/>
    </row>
    <row r="230" spans="1:20" ht="20.25" hidden="1" customHeight="1" thickBot="1" x14ac:dyDescent="0.3">
      <c r="A230" s="1341"/>
      <c r="B230" s="1342"/>
      <c r="C230" s="1343"/>
      <c r="D230" s="1343"/>
      <c r="E230" s="1343"/>
      <c r="F230" s="1343"/>
      <c r="G230" s="1344"/>
      <c r="H230" s="1344"/>
      <c r="I230" s="1344"/>
      <c r="J230" s="1344"/>
      <c r="K230" s="1344"/>
      <c r="L230" s="1344"/>
      <c r="M230" s="1344"/>
      <c r="N230" s="1345"/>
      <c r="O230" s="1346"/>
      <c r="P230" s="1346"/>
      <c r="Q230" s="1347"/>
      <c r="R230" s="17"/>
      <c r="S230" s="17"/>
      <c r="T230" s="17"/>
    </row>
    <row r="231" spans="1:20" ht="20.25" hidden="1" customHeight="1" thickBot="1" x14ac:dyDescent="0.25">
      <c r="A231" s="2271" t="s">
        <v>266</v>
      </c>
      <c r="B231" s="2272"/>
      <c r="C231" s="2272"/>
      <c r="D231" s="2272"/>
      <c r="E231" s="2272"/>
      <c r="F231" s="2272"/>
      <c r="G231" s="2272"/>
      <c r="H231" s="2272"/>
      <c r="I231" s="2272"/>
      <c r="J231" s="2272"/>
      <c r="K231" s="2272"/>
      <c r="L231" s="2272"/>
      <c r="M231" s="2272"/>
      <c r="N231" s="2272"/>
      <c r="O231" s="2272"/>
      <c r="P231" s="2272"/>
      <c r="Q231" s="2273"/>
      <c r="R231" s="17"/>
      <c r="S231" s="17"/>
      <c r="T231" s="17"/>
    </row>
    <row r="232" spans="1:20" ht="19.5" hidden="1" customHeight="1" thickBot="1" x14ac:dyDescent="0.25">
      <c r="A232" s="2308" t="s">
        <v>287</v>
      </c>
      <c r="B232" s="2309"/>
      <c r="C232" s="2309"/>
      <c r="D232" s="2309"/>
      <c r="E232" s="2309"/>
      <c r="F232" s="2310"/>
      <c r="G232" s="817">
        <f t="shared" ref="G232:P232" si="36">G37+G48+G71+G99+G215+G218</f>
        <v>79.5</v>
      </c>
      <c r="H232" s="818">
        <f t="shared" si="36"/>
        <v>2385</v>
      </c>
      <c r="I232" s="818">
        <f t="shared" si="36"/>
        <v>498</v>
      </c>
      <c r="J232" s="818">
        <f t="shared" si="36"/>
        <v>281</v>
      </c>
      <c r="K232" s="818">
        <f t="shared" si="36"/>
        <v>144</v>
      </c>
      <c r="L232" s="818">
        <f t="shared" si="36"/>
        <v>73</v>
      </c>
      <c r="M232" s="818">
        <f t="shared" si="36"/>
        <v>897</v>
      </c>
      <c r="N232" s="1015">
        <f t="shared" si="36"/>
        <v>14.5</v>
      </c>
      <c r="O232" s="1334">
        <f t="shared" si="36"/>
        <v>14</v>
      </c>
      <c r="P232" s="1147">
        <f t="shared" si="36"/>
        <v>16</v>
      </c>
      <c r="Q232" s="817"/>
      <c r="R232" s="17"/>
      <c r="S232" s="17"/>
      <c r="T232" s="17"/>
    </row>
    <row r="233" spans="1:20" ht="20.25" hidden="1" customHeight="1" thickBot="1" x14ac:dyDescent="0.25">
      <c r="A233" s="2323" t="s">
        <v>288</v>
      </c>
      <c r="B233" s="2324"/>
      <c r="C233" s="2324"/>
      <c r="D233" s="2324"/>
      <c r="E233" s="2324"/>
      <c r="F233" s="2325"/>
      <c r="G233" s="840">
        <f t="shared" ref="G233:P233" si="37">G40+G48+G71+G99+G215+G218</f>
        <v>79.5</v>
      </c>
      <c r="H233" s="841">
        <f t="shared" si="37"/>
        <v>2385</v>
      </c>
      <c r="I233" s="841">
        <f t="shared" si="37"/>
        <v>498</v>
      </c>
      <c r="J233" s="841">
        <f t="shared" si="37"/>
        <v>281</v>
      </c>
      <c r="K233" s="841">
        <f t="shared" si="37"/>
        <v>144</v>
      </c>
      <c r="L233" s="841">
        <f t="shared" si="37"/>
        <v>73</v>
      </c>
      <c r="M233" s="841">
        <f t="shared" si="37"/>
        <v>897</v>
      </c>
      <c r="N233" s="1335">
        <f t="shared" si="37"/>
        <v>14.5</v>
      </c>
      <c r="O233" s="1334">
        <f t="shared" si="37"/>
        <v>14</v>
      </c>
      <c r="P233" s="1147">
        <f t="shared" si="37"/>
        <v>16</v>
      </c>
      <c r="Q233" s="840"/>
      <c r="R233" s="17"/>
      <c r="S233" s="17"/>
      <c r="T233" s="17"/>
    </row>
    <row r="234" spans="1:20" ht="20.25" hidden="1" customHeight="1" thickBot="1" x14ac:dyDescent="0.25">
      <c r="A234" s="2316" t="s">
        <v>289</v>
      </c>
      <c r="B234" s="2317"/>
      <c r="C234" s="2317"/>
      <c r="D234" s="2317"/>
      <c r="E234" s="2317"/>
      <c r="F234" s="2317"/>
      <c r="G234" s="2317"/>
      <c r="H234" s="2317"/>
      <c r="I234" s="2317"/>
      <c r="J234" s="2317"/>
      <c r="K234" s="2317"/>
      <c r="L234" s="2317"/>
      <c r="M234" s="2317"/>
      <c r="N234" s="1146">
        <v>4</v>
      </c>
      <c r="O234" s="1081">
        <v>1</v>
      </c>
      <c r="P234" s="1147">
        <v>4</v>
      </c>
      <c r="Q234" s="1336"/>
      <c r="R234" s="17"/>
      <c r="S234" s="17"/>
      <c r="T234" s="17"/>
    </row>
    <row r="235" spans="1:20" ht="16.5" hidden="1" thickBot="1" x14ac:dyDescent="0.25">
      <c r="A235" s="2316" t="s">
        <v>290</v>
      </c>
      <c r="B235" s="2317"/>
      <c r="C235" s="2317"/>
      <c r="D235" s="2317"/>
      <c r="E235" s="2317"/>
      <c r="F235" s="2317"/>
      <c r="G235" s="2317"/>
      <c r="H235" s="2317"/>
      <c r="I235" s="2317"/>
      <c r="J235" s="2317"/>
      <c r="K235" s="2317"/>
      <c r="L235" s="2317"/>
      <c r="M235" s="2317"/>
      <c r="N235" s="1146">
        <v>4</v>
      </c>
      <c r="O235" s="1081">
        <v>1</v>
      </c>
      <c r="P235" s="1147">
        <v>3</v>
      </c>
      <c r="Q235" s="1336"/>
      <c r="R235" s="17"/>
      <c r="S235" s="17"/>
      <c r="T235" s="17"/>
    </row>
    <row r="236" spans="1:20" ht="16.5" hidden="1" thickBot="1" x14ac:dyDescent="0.25">
      <c r="A236" s="2316" t="s">
        <v>292</v>
      </c>
      <c r="B236" s="2317"/>
      <c r="C236" s="2317"/>
      <c r="D236" s="2317"/>
      <c r="E236" s="2317"/>
      <c r="F236" s="2317"/>
      <c r="G236" s="2317"/>
      <c r="H236" s="2317"/>
      <c r="I236" s="2317"/>
      <c r="J236" s="2317"/>
      <c r="K236" s="2317"/>
      <c r="L236" s="2317"/>
      <c r="M236" s="2317"/>
      <c r="N236" s="1146">
        <v>4</v>
      </c>
      <c r="O236" s="1081">
        <v>1</v>
      </c>
      <c r="P236" s="1147" t="s">
        <v>293</v>
      </c>
      <c r="Q236" s="1323">
        <v>1</v>
      </c>
      <c r="R236" s="17"/>
      <c r="S236" s="17"/>
      <c r="T236" s="17"/>
    </row>
    <row r="237" spans="1:20" ht="16.5" hidden="1" thickBot="1" x14ac:dyDescent="0.25">
      <c r="A237" s="2316" t="s">
        <v>291</v>
      </c>
      <c r="B237" s="2317"/>
      <c r="C237" s="2317"/>
      <c r="D237" s="2317"/>
      <c r="E237" s="2317"/>
      <c r="F237" s="2317"/>
      <c r="G237" s="2317"/>
      <c r="H237" s="2317"/>
      <c r="I237" s="2317"/>
      <c r="J237" s="2317"/>
      <c r="K237" s="2317"/>
      <c r="L237" s="2317"/>
      <c r="M237" s="2317"/>
      <c r="N237" s="1146">
        <v>4</v>
      </c>
      <c r="O237" s="1081">
        <v>2</v>
      </c>
      <c r="P237" s="1147" t="s">
        <v>294</v>
      </c>
      <c r="Q237" s="1323">
        <v>1</v>
      </c>
      <c r="R237" s="17"/>
      <c r="S237" s="17"/>
      <c r="T237" s="17"/>
    </row>
    <row r="238" spans="1:20" ht="16.5" hidden="1" thickBot="1" x14ac:dyDescent="0.25">
      <c r="A238" s="2316" t="s">
        <v>73</v>
      </c>
      <c r="B238" s="2317"/>
      <c r="C238" s="2317"/>
      <c r="D238" s="2317"/>
      <c r="E238" s="2317"/>
      <c r="F238" s="2317"/>
      <c r="G238" s="2317"/>
      <c r="H238" s="2317"/>
      <c r="I238" s="2317"/>
      <c r="J238" s="2317"/>
      <c r="K238" s="2317"/>
      <c r="L238" s="2317"/>
      <c r="M238" s="2317"/>
      <c r="N238" s="1146">
        <v>1</v>
      </c>
      <c r="O238" s="1081"/>
      <c r="P238" s="1147"/>
      <c r="Q238" s="1337"/>
      <c r="R238" s="17"/>
      <c r="S238" s="17"/>
      <c r="T238" s="17"/>
    </row>
    <row r="239" spans="1:20" ht="16.5" hidden="1" thickBot="1" x14ac:dyDescent="0.25">
      <c r="A239" s="2316" t="s">
        <v>74</v>
      </c>
      <c r="B239" s="2317"/>
      <c r="C239" s="2317"/>
      <c r="D239" s="2317"/>
      <c r="E239" s="2317"/>
      <c r="F239" s="2317"/>
      <c r="G239" s="2317"/>
      <c r="H239" s="2317"/>
      <c r="I239" s="2317"/>
      <c r="J239" s="2317"/>
      <c r="K239" s="2317"/>
      <c r="L239" s="2317"/>
      <c r="M239" s="2317"/>
      <c r="N239" s="1146"/>
      <c r="O239" s="1081">
        <v>1</v>
      </c>
      <c r="P239" s="1147"/>
      <c r="Q239" s="1337"/>
      <c r="R239" s="17"/>
      <c r="S239" s="17"/>
      <c r="T239" s="17"/>
    </row>
    <row r="240" spans="1:20" ht="16.5" hidden="1" customHeight="1" thickBot="1" x14ac:dyDescent="0.3">
      <c r="A240" s="1338"/>
      <c r="B240" s="2318"/>
      <c r="C240" s="2319"/>
      <c r="D240" s="2319"/>
      <c r="E240" s="2319"/>
      <c r="F240" s="2319"/>
      <c r="G240" s="1338"/>
      <c r="H240" s="1338"/>
      <c r="I240" s="1338"/>
      <c r="J240" s="1338"/>
      <c r="K240" s="1338"/>
      <c r="L240" s="1338"/>
      <c r="M240" s="1338"/>
      <c r="N240" s="2320">
        <f>G14+G15+G16+G30+G32+G33+G46+G47+G62+G63+G65+G66+G67+G69+G70+G87+G89+G90+G91+G92+G212</f>
        <v>60</v>
      </c>
      <c r="O240" s="2321"/>
      <c r="P240" s="2322"/>
      <c r="Q240" s="1340">
        <f>G213+G214+G217</f>
        <v>30</v>
      </c>
      <c r="R240" s="17"/>
      <c r="S240" s="17"/>
      <c r="T240" s="17"/>
    </row>
    <row r="241" spans="1:20" ht="27" hidden="1" customHeight="1" thickBot="1" x14ac:dyDescent="0.3">
      <c r="A241" s="1348"/>
      <c r="B241" s="1349"/>
      <c r="C241" s="1350"/>
      <c r="D241" s="1350"/>
      <c r="E241" s="1350"/>
      <c r="F241" s="1350"/>
      <c r="G241" s="1351"/>
      <c r="H241" s="1351"/>
      <c r="I241" s="1351"/>
      <c r="J241" s="1351"/>
      <c r="K241" s="1351"/>
      <c r="L241" s="1351"/>
      <c r="M241" s="1351"/>
      <c r="N241" s="1352"/>
      <c r="O241" s="1353"/>
      <c r="P241" s="1353"/>
      <c r="Q241" s="1354"/>
      <c r="R241" s="17"/>
      <c r="S241" s="17"/>
      <c r="T241" s="17"/>
    </row>
    <row r="242" spans="1:20" ht="16.5" hidden="1" customHeight="1" thickBot="1" x14ac:dyDescent="0.25">
      <c r="A242" s="2255" t="s">
        <v>128</v>
      </c>
      <c r="B242" s="2307"/>
      <c r="C242" s="1013"/>
      <c r="D242" s="1016"/>
      <c r="E242" s="1016"/>
      <c r="F242" s="1322"/>
      <c r="G242" s="817">
        <v>90</v>
      </c>
      <c r="H242" s="818">
        <f>G242*30</f>
        <v>2700</v>
      </c>
      <c r="I242" s="818"/>
      <c r="J242" s="818"/>
      <c r="K242" s="818"/>
      <c r="L242" s="818"/>
      <c r="M242" s="818"/>
      <c r="N242" s="839"/>
      <c r="O242" s="839"/>
      <c r="P242" s="839"/>
      <c r="Q242" s="818"/>
      <c r="R242" s="17"/>
      <c r="S242" s="17"/>
      <c r="T242" s="17"/>
    </row>
    <row r="243" spans="1:20" s="816" customFormat="1" ht="15.75" hidden="1" customHeight="1" thickBot="1" x14ac:dyDescent="0.25">
      <c r="A243" s="2326" t="s">
        <v>69</v>
      </c>
      <c r="B243" s="2327"/>
      <c r="C243" s="2327"/>
      <c r="D243" s="2327"/>
      <c r="E243" s="2327"/>
      <c r="F243" s="2328"/>
      <c r="G243" s="817">
        <f t="shared" ref="G243:P243" si="38">G37+G52+G119+G131+G215+G218</f>
        <v>79.5</v>
      </c>
      <c r="H243" s="817">
        <f t="shared" si="38"/>
        <v>2385</v>
      </c>
      <c r="I243" s="817">
        <f t="shared" si="38"/>
        <v>512</v>
      </c>
      <c r="J243" s="817">
        <f t="shared" si="38"/>
        <v>281</v>
      </c>
      <c r="K243" s="817">
        <f t="shared" si="38"/>
        <v>46</v>
      </c>
      <c r="L243" s="817">
        <f t="shared" si="38"/>
        <v>185</v>
      </c>
      <c r="M243" s="817">
        <f t="shared" si="38"/>
        <v>883</v>
      </c>
      <c r="N243" s="840">
        <f t="shared" si="38"/>
        <v>18</v>
      </c>
      <c r="O243" s="840">
        <f t="shared" si="38"/>
        <v>11</v>
      </c>
      <c r="P243" s="840">
        <f t="shared" si="38"/>
        <v>15</v>
      </c>
      <c r="Q243" s="818"/>
      <c r="R243" s="815"/>
      <c r="S243" s="815"/>
      <c r="T243" s="815"/>
    </row>
    <row r="244" spans="1:20" s="816" customFormat="1" ht="15.75" hidden="1" customHeight="1" thickBot="1" x14ac:dyDescent="0.25">
      <c r="A244" s="2329" t="s">
        <v>70</v>
      </c>
      <c r="B244" s="2330"/>
      <c r="C244" s="2330"/>
      <c r="D244" s="2330"/>
      <c r="E244" s="2330"/>
      <c r="F244" s="2331"/>
      <c r="G244" s="813">
        <f>G40+G52+G119+G131+G215+G218</f>
        <v>79.5</v>
      </c>
      <c r="H244" s="813">
        <f t="shared" ref="H244:M244" si="39">H40+H52+H119+H131+H215+H218</f>
        <v>2385</v>
      </c>
      <c r="I244" s="813">
        <f t="shared" si="39"/>
        <v>512</v>
      </c>
      <c r="J244" s="813">
        <f t="shared" si="39"/>
        <v>281</v>
      </c>
      <c r="K244" s="813">
        <f t="shared" si="39"/>
        <v>46</v>
      </c>
      <c r="L244" s="813">
        <f t="shared" si="39"/>
        <v>185</v>
      </c>
      <c r="M244" s="1370">
        <f t="shared" si="39"/>
        <v>883</v>
      </c>
      <c r="N244" s="838">
        <f>SUM(N243)</f>
        <v>18</v>
      </c>
      <c r="O244" s="838">
        <f>SUM(O243)</f>
        <v>11</v>
      </c>
      <c r="P244" s="838">
        <f>SUM(P243)</f>
        <v>15</v>
      </c>
      <c r="Q244" s="1371"/>
      <c r="R244" s="814"/>
      <c r="S244" s="815"/>
      <c r="T244" s="815"/>
    </row>
    <row r="245" spans="1:20" ht="15.75" hidden="1" x14ac:dyDescent="0.2">
      <c r="A245" s="2332" t="s">
        <v>71</v>
      </c>
      <c r="B245" s="2333"/>
      <c r="C245" s="2333"/>
      <c r="D245" s="2333"/>
      <c r="E245" s="2333"/>
      <c r="F245" s="2333"/>
      <c r="G245" s="2334"/>
      <c r="H245" s="2334"/>
      <c r="I245" s="2334"/>
      <c r="J245" s="2334"/>
      <c r="K245" s="2334"/>
      <c r="L245" s="2334"/>
      <c r="M245" s="2334"/>
      <c r="N245" s="74">
        <v>4</v>
      </c>
      <c r="O245" s="74">
        <v>3</v>
      </c>
      <c r="P245" s="74" t="s">
        <v>349</v>
      </c>
      <c r="Q245" s="1355"/>
      <c r="R245" s="17"/>
      <c r="S245" s="17"/>
      <c r="T245" s="17"/>
    </row>
    <row r="246" spans="1:20" ht="31.5" hidden="1" x14ac:dyDescent="0.2">
      <c r="A246" s="2332" t="s">
        <v>72</v>
      </c>
      <c r="B246" s="2333"/>
      <c r="C246" s="2333"/>
      <c r="D246" s="2333"/>
      <c r="E246" s="2333"/>
      <c r="F246" s="2333"/>
      <c r="G246" s="2333"/>
      <c r="H246" s="2333"/>
      <c r="I246" s="2333"/>
      <c r="J246" s="2333"/>
      <c r="K246" s="2333"/>
      <c r="L246" s="2333"/>
      <c r="M246" s="2333"/>
      <c r="N246" s="74">
        <v>7</v>
      </c>
      <c r="O246" s="74" t="s">
        <v>348</v>
      </c>
      <c r="P246" s="209" t="s">
        <v>350</v>
      </c>
      <c r="Q246" s="1209">
        <v>1</v>
      </c>
      <c r="R246" s="17"/>
      <c r="S246" s="17"/>
      <c r="T246" s="17"/>
    </row>
    <row r="247" spans="1:20" ht="15.75" hidden="1" x14ac:dyDescent="0.2">
      <c r="A247" s="2332" t="s">
        <v>73</v>
      </c>
      <c r="B247" s="2333"/>
      <c r="C247" s="2333"/>
      <c r="D247" s="2333"/>
      <c r="E247" s="2333"/>
      <c r="F247" s="2333"/>
      <c r="G247" s="2333"/>
      <c r="H247" s="2333"/>
      <c r="I247" s="2333"/>
      <c r="J247" s="2333"/>
      <c r="K247" s="2333"/>
      <c r="L247" s="2333"/>
      <c r="M247" s="2333"/>
      <c r="N247" s="74">
        <v>1</v>
      </c>
      <c r="O247" s="74"/>
      <c r="P247" s="209"/>
      <c r="Q247" s="922"/>
      <c r="R247" s="17"/>
      <c r="S247" s="17"/>
      <c r="T247" s="17"/>
    </row>
    <row r="248" spans="1:20" ht="16.5" hidden="1" thickBot="1" x14ac:dyDescent="0.25">
      <c r="A248" s="2342" t="s">
        <v>74</v>
      </c>
      <c r="B248" s="2343"/>
      <c r="C248" s="2343"/>
      <c r="D248" s="2343"/>
      <c r="E248" s="2343"/>
      <c r="F248" s="2343"/>
      <c r="G248" s="2343"/>
      <c r="H248" s="2343"/>
      <c r="I248" s="2343"/>
      <c r="J248" s="2343"/>
      <c r="K248" s="2343"/>
      <c r="L248" s="2343"/>
      <c r="M248" s="2343"/>
      <c r="N248" s="79"/>
      <c r="O248" s="79">
        <v>1</v>
      </c>
      <c r="P248" s="1140">
        <v>1</v>
      </c>
      <c r="Q248" s="1356"/>
      <c r="R248" s="17"/>
      <c r="S248" s="17"/>
      <c r="T248" s="17"/>
    </row>
    <row r="249" spans="1:20" ht="16.5" hidden="1" customHeight="1" thickBot="1" x14ac:dyDescent="0.3">
      <c r="A249" s="1348"/>
      <c r="B249" s="2353"/>
      <c r="C249" s="2354"/>
      <c r="D249" s="2354"/>
      <c r="E249" s="2354"/>
      <c r="F249" s="2354"/>
      <c r="G249" s="1351"/>
      <c r="H249" s="1351"/>
      <c r="I249" s="1351"/>
      <c r="J249" s="1351"/>
      <c r="K249" s="1351"/>
      <c r="L249" s="1351"/>
      <c r="M249" s="1351"/>
      <c r="N249" s="2320">
        <f>G140+G212+G52+G37</f>
        <v>49.5</v>
      </c>
      <c r="O249" s="2321"/>
      <c r="P249" s="2322"/>
      <c r="Q249" s="1357">
        <v>30</v>
      </c>
      <c r="R249" s="17"/>
      <c r="S249" s="17"/>
      <c r="T249" s="17"/>
    </row>
    <row r="250" spans="1:20" ht="27" hidden="1" customHeight="1" thickBot="1" x14ac:dyDescent="0.25">
      <c r="A250" s="2255" t="s">
        <v>216</v>
      </c>
      <c r="B250" s="2307"/>
      <c r="C250" s="1013"/>
      <c r="D250" s="1016"/>
      <c r="E250" s="1016"/>
      <c r="F250" s="1322"/>
      <c r="G250" s="817">
        <v>90</v>
      </c>
      <c r="H250" s="818">
        <f>G250*30</f>
        <v>2700</v>
      </c>
      <c r="I250" s="818"/>
      <c r="J250" s="818"/>
      <c r="K250" s="818"/>
      <c r="L250" s="818"/>
      <c r="M250" s="818"/>
      <c r="N250" s="818"/>
      <c r="O250" s="818"/>
      <c r="P250" s="818"/>
      <c r="Q250" s="818"/>
      <c r="R250" s="17"/>
      <c r="S250" s="17"/>
      <c r="T250" s="17"/>
    </row>
    <row r="251" spans="1:20" ht="16.5" hidden="1" customHeight="1" thickBot="1" x14ac:dyDescent="0.25">
      <c r="A251" s="2326" t="s">
        <v>69</v>
      </c>
      <c r="B251" s="2327"/>
      <c r="C251" s="2327"/>
      <c r="D251" s="2327"/>
      <c r="E251" s="2327"/>
      <c r="F251" s="2328"/>
      <c r="G251" s="840">
        <f t="shared" ref="G251:M251" si="40">G17+G36+G158+G172+G215+G218+G56</f>
        <v>33</v>
      </c>
      <c r="H251" s="840">
        <f t="shared" si="40"/>
        <v>990</v>
      </c>
      <c r="I251" s="840">
        <f t="shared" si="40"/>
        <v>0</v>
      </c>
      <c r="J251" s="840">
        <f t="shared" si="40"/>
        <v>0</v>
      </c>
      <c r="K251" s="840">
        <f t="shared" si="40"/>
        <v>0</v>
      </c>
      <c r="L251" s="840">
        <f t="shared" si="40"/>
        <v>0</v>
      </c>
      <c r="M251" s="840">
        <f t="shared" si="40"/>
        <v>0</v>
      </c>
      <c r="N251" s="840">
        <f>SUM(N17,N36,N148:N154,N160:N167)</f>
        <v>0</v>
      </c>
      <c r="O251" s="840">
        <f>SUM(O17,O36,O148:O154,O160:O167)</f>
        <v>0</v>
      </c>
      <c r="P251" s="840">
        <f>SUM(P17,P36,P148:P154,P160:P167)</f>
        <v>0</v>
      </c>
      <c r="Q251" s="841"/>
      <c r="R251" s="17"/>
      <c r="S251" s="17"/>
      <c r="T251" s="17"/>
    </row>
    <row r="252" spans="1:20" ht="15.75" hidden="1" customHeight="1" thickBot="1" x14ac:dyDescent="0.25">
      <c r="A252" s="2350" t="s">
        <v>70</v>
      </c>
      <c r="B252" s="2351"/>
      <c r="C252" s="2351"/>
      <c r="D252" s="2351"/>
      <c r="E252" s="2351"/>
      <c r="F252" s="2352"/>
      <c r="G252" s="842">
        <f>G40+G56+G158+G172+G215+G218</f>
        <v>33</v>
      </c>
      <c r="H252" s="842">
        <f t="shared" ref="H252:M252" si="41">H40+H56+H158+H172+H215+H218</f>
        <v>990</v>
      </c>
      <c r="I252" s="842">
        <f t="shared" si="41"/>
        <v>0</v>
      </c>
      <c r="J252" s="842">
        <f t="shared" si="41"/>
        <v>0</v>
      </c>
      <c r="K252" s="842">
        <f t="shared" si="41"/>
        <v>0</v>
      </c>
      <c r="L252" s="842">
        <f t="shared" si="41"/>
        <v>0</v>
      </c>
      <c r="M252" s="1372">
        <f t="shared" si="41"/>
        <v>0</v>
      </c>
      <c r="N252" s="838">
        <f>SUM(N17,N36,N148:N154,N187:N196)</f>
        <v>5</v>
      </c>
      <c r="O252" s="838">
        <f>SUM(O17,O36,O148:O154,O187:O195)</f>
        <v>8</v>
      </c>
      <c r="P252" s="838">
        <f>SUM(P17,P36,P148:P154,P187:P196)</f>
        <v>2</v>
      </c>
      <c r="Q252" s="1374"/>
      <c r="R252" s="17"/>
      <c r="S252" s="17"/>
      <c r="T252" s="17"/>
    </row>
    <row r="253" spans="1:20" ht="15" hidden="1" customHeight="1" thickBot="1" x14ac:dyDescent="0.25">
      <c r="A253" s="2350" t="s">
        <v>217</v>
      </c>
      <c r="B253" s="2351"/>
      <c r="C253" s="2351"/>
      <c r="D253" s="2351"/>
      <c r="E253" s="2351"/>
      <c r="F253" s="2352"/>
      <c r="G253" s="842">
        <f t="shared" ref="G253:M253" si="42">G17+G36+G158+G210+G215+G218</f>
        <v>50</v>
      </c>
      <c r="H253" s="1358">
        <f t="shared" si="42"/>
        <v>1500</v>
      </c>
      <c r="I253" s="1358">
        <f t="shared" si="42"/>
        <v>185</v>
      </c>
      <c r="J253" s="1358">
        <f t="shared" si="42"/>
        <v>115</v>
      </c>
      <c r="K253" s="1358">
        <f t="shared" si="42"/>
        <v>10</v>
      </c>
      <c r="L253" s="1358">
        <f t="shared" si="42"/>
        <v>60</v>
      </c>
      <c r="M253" s="1373">
        <f t="shared" si="42"/>
        <v>325</v>
      </c>
      <c r="N253" s="74">
        <f>SUM(N17,N36,N148:N154,N198:N209)</f>
        <v>5</v>
      </c>
      <c r="O253" s="74">
        <f>SUM(O17,O36,O148:O154,O198:O209)</f>
        <v>8</v>
      </c>
      <c r="P253" s="74">
        <f>SUM(P17,P36,P148:P154,P198:P209)</f>
        <v>2</v>
      </c>
      <c r="Q253" s="1374"/>
      <c r="R253" s="17"/>
      <c r="S253" s="17"/>
      <c r="T253" s="17"/>
    </row>
    <row r="254" spans="1:20" ht="15.75" hidden="1" x14ac:dyDescent="0.2">
      <c r="A254" s="2332" t="s">
        <v>71</v>
      </c>
      <c r="B254" s="2333"/>
      <c r="C254" s="2333"/>
      <c r="D254" s="2333"/>
      <c r="E254" s="2333"/>
      <c r="F254" s="2333"/>
      <c r="G254" s="2334"/>
      <c r="H254" s="2334"/>
      <c r="I254" s="2334"/>
      <c r="J254" s="2334"/>
      <c r="K254" s="2334"/>
      <c r="L254" s="2334"/>
      <c r="M254" s="2334"/>
      <c r="N254" s="74">
        <v>3</v>
      </c>
      <c r="O254" s="74"/>
      <c r="P254" s="74">
        <v>3</v>
      </c>
      <c r="Q254" s="1355">
        <v>1</v>
      </c>
    </row>
    <row r="255" spans="1:20" ht="16.5" hidden="1" customHeight="1" x14ac:dyDescent="0.2">
      <c r="A255" s="2332" t="s">
        <v>72</v>
      </c>
      <c r="B255" s="2333"/>
      <c r="C255" s="2333"/>
      <c r="D255" s="2333"/>
      <c r="E255" s="2333"/>
      <c r="F255" s="2333"/>
      <c r="G255" s="2333"/>
      <c r="H255" s="2333"/>
      <c r="I255" s="2333"/>
      <c r="J255" s="2333"/>
      <c r="K255" s="2333"/>
      <c r="L255" s="2333"/>
      <c r="M255" s="2333"/>
      <c r="N255" s="74">
        <v>4</v>
      </c>
      <c r="O255" s="74">
        <v>1</v>
      </c>
      <c r="P255" s="74">
        <v>1</v>
      </c>
      <c r="Q255" s="1209">
        <v>1</v>
      </c>
      <c r="R255" s="17"/>
      <c r="S255" s="17"/>
      <c r="T255" s="17"/>
    </row>
    <row r="256" spans="1:20" ht="15.75" hidden="1" x14ac:dyDescent="0.2">
      <c r="A256" s="2332" t="s">
        <v>73</v>
      </c>
      <c r="B256" s="2333"/>
      <c r="C256" s="2333"/>
      <c r="D256" s="2333"/>
      <c r="E256" s="2333"/>
      <c r="F256" s="2333"/>
      <c r="G256" s="2333"/>
      <c r="H256" s="2333"/>
      <c r="I256" s="2333"/>
      <c r="J256" s="2333"/>
      <c r="K256" s="2333"/>
      <c r="L256" s="2333"/>
      <c r="M256" s="2333"/>
      <c r="N256" s="74">
        <v>1</v>
      </c>
      <c r="O256" s="74"/>
      <c r="P256" s="74"/>
      <c r="Q256" s="922"/>
      <c r="R256" s="17"/>
      <c r="S256" s="17"/>
      <c r="T256" s="17"/>
    </row>
    <row r="257" spans="1:20" ht="24" hidden="1" customHeight="1" thickBot="1" x14ac:dyDescent="0.25">
      <c r="A257" s="2342" t="s">
        <v>74</v>
      </c>
      <c r="B257" s="2343"/>
      <c r="C257" s="2343"/>
      <c r="D257" s="2343"/>
      <c r="E257" s="2343"/>
      <c r="F257" s="2343"/>
      <c r="G257" s="2343"/>
      <c r="H257" s="2343"/>
      <c r="I257" s="2343"/>
      <c r="J257" s="2343"/>
      <c r="K257" s="2343"/>
      <c r="L257" s="2343"/>
      <c r="M257" s="2343"/>
      <c r="N257" s="74"/>
      <c r="O257" s="74">
        <v>2</v>
      </c>
      <c r="P257" s="74">
        <v>2</v>
      </c>
      <c r="Q257" s="1356"/>
      <c r="R257" s="17"/>
      <c r="S257" s="17"/>
      <c r="T257" s="17"/>
    </row>
    <row r="258" spans="1:20" ht="16.5" hidden="1" thickBot="1" x14ac:dyDescent="0.3">
      <c r="A258" s="1359"/>
      <c r="B258" s="1360"/>
      <c r="C258" s="1360"/>
      <c r="D258" s="1360"/>
      <c r="E258" s="1360"/>
      <c r="F258" s="1360"/>
      <c r="G258" s="1360"/>
      <c r="H258" s="1360"/>
      <c r="I258" s="1360"/>
      <c r="J258" s="1360"/>
      <c r="K258" s="1360"/>
      <c r="L258" s="1360"/>
      <c r="M258" s="1360"/>
      <c r="N258" s="2344">
        <f>G37+G158+G172+G212+G56</f>
        <v>3</v>
      </c>
      <c r="O258" s="2345"/>
      <c r="P258" s="2346"/>
      <c r="Q258" s="1361">
        <f>G217+G213+G214</f>
        <v>30</v>
      </c>
      <c r="R258" s="17"/>
      <c r="S258" s="17"/>
      <c r="T258" s="17"/>
    </row>
    <row r="259" spans="1:20" ht="21.75" customHeight="1" x14ac:dyDescent="0.2">
      <c r="R259" s="17"/>
      <c r="S259" s="17"/>
      <c r="T259" s="17"/>
    </row>
    <row r="260" spans="1:20" ht="15.75" x14ac:dyDescent="0.25">
      <c r="A260" s="1344"/>
      <c r="B260" s="1342"/>
      <c r="C260" s="1343"/>
      <c r="D260" s="1343"/>
      <c r="E260" s="1343"/>
      <c r="F260" s="1343"/>
      <c r="G260" s="1344"/>
      <c r="H260" s="1344"/>
      <c r="I260" s="1344"/>
      <c r="J260" s="1344"/>
      <c r="K260" s="1362"/>
      <c r="L260" s="1362"/>
      <c r="M260" s="1362"/>
      <c r="N260" s="1363"/>
      <c r="O260" s="1364"/>
      <c r="P260" s="1364"/>
      <c r="Q260" s="1363"/>
      <c r="R260" s="17"/>
      <c r="S260" s="17"/>
      <c r="T260" s="17"/>
    </row>
    <row r="261" spans="1:20" ht="15.75" x14ac:dyDescent="0.25">
      <c r="A261" s="423"/>
      <c r="B261" s="1366" t="s">
        <v>269</v>
      </c>
      <c r="C261" s="1891" t="s">
        <v>270</v>
      </c>
      <c r="D261" s="1891"/>
      <c r="E261" s="1891"/>
      <c r="F261" s="425"/>
      <c r="G261" s="1366" t="s">
        <v>299</v>
      </c>
      <c r="H261" s="426"/>
      <c r="I261" s="426"/>
      <c r="K261" s="1344"/>
      <c r="L261" s="1344"/>
      <c r="M261" s="1344"/>
      <c r="N261" s="1363"/>
      <c r="O261" s="1364"/>
      <c r="P261" s="1364"/>
      <c r="Q261" s="1363"/>
      <c r="R261" s="17"/>
      <c r="S261" s="17"/>
      <c r="T261" s="17"/>
    </row>
    <row r="262" spans="1:20" ht="15.75" x14ac:dyDescent="0.2">
      <c r="A262" s="815"/>
      <c r="B262" s="1365"/>
      <c r="C262" s="2347"/>
      <c r="D262" s="2347"/>
      <c r="E262" s="2347"/>
      <c r="F262" s="2347"/>
      <c r="G262" s="2347"/>
      <c r="H262" s="815"/>
      <c r="I262" s="2348"/>
      <c r="J262" s="2348"/>
      <c r="K262" s="2348"/>
      <c r="L262" s="815"/>
      <c r="M262" s="815"/>
      <c r="N262" s="815"/>
      <c r="O262" s="815"/>
      <c r="P262" s="815"/>
      <c r="Q262" s="815"/>
    </row>
    <row r="263" spans="1:20" ht="15.75" x14ac:dyDescent="0.25">
      <c r="A263" s="815"/>
      <c r="B263" s="1366" t="s">
        <v>274</v>
      </c>
      <c r="C263" s="1891" t="s">
        <v>270</v>
      </c>
      <c r="D263" s="1891"/>
      <c r="E263" s="1891"/>
      <c r="F263" s="425"/>
      <c r="G263" s="1366" t="s">
        <v>271</v>
      </c>
      <c r="H263" s="426"/>
      <c r="I263" s="2349"/>
      <c r="J263" s="2349"/>
      <c r="K263" s="2349"/>
      <c r="L263" s="815"/>
      <c r="M263" s="815"/>
      <c r="N263" s="815"/>
      <c r="O263" s="815"/>
      <c r="P263" s="815"/>
      <c r="Q263" s="815"/>
    </row>
    <row r="264" spans="1:20" ht="18.75" x14ac:dyDescent="0.3">
      <c r="A264" s="815"/>
      <c r="B264" s="1365"/>
      <c r="C264" s="2335"/>
      <c r="D264" s="2336"/>
      <c r="E264" s="2336"/>
      <c r="F264" s="2336"/>
      <c r="G264" s="2336"/>
      <c r="H264" s="1367"/>
      <c r="I264" s="2337"/>
      <c r="J264" s="2338"/>
      <c r="K264" s="2338"/>
      <c r="L264" s="2338"/>
      <c r="M264" s="815"/>
      <c r="N264" s="815"/>
      <c r="O264" s="815"/>
      <c r="P264" s="815"/>
      <c r="Q264" s="815"/>
    </row>
    <row r="265" spans="1:20" ht="15.75" x14ac:dyDescent="0.2">
      <c r="A265" s="815"/>
      <c r="B265" s="1366" t="s">
        <v>275</v>
      </c>
      <c r="C265" s="1891" t="s">
        <v>270</v>
      </c>
      <c r="D265" s="1891"/>
      <c r="E265" s="1891"/>
      <c r="F265" s="425"/>
      <c r="G265" s="1366" t="s">
        <v>272</v>
      </c>
      <c r="H265" s="426"/>
      <c r="I265" s="815"/>
      <c r="J265" s="815"/>
      <c r="K265" s="815"/>
      <c r="L265" s="815"/>
      <c r="M265" s="815"/>
      <c r="N265" s="815"/>
      <c r="O265" s="815"/>
      <c r="P265" s="815"/>
      <c r="Q265" s="815"/>
    </row>
    <row r="266" spans="1:20" x14ac:dyDescent="0.2">
      <c r="A266" s="815"/>
      <c r="B266" s="815"/>
      <c r="C266" s="815"/>
      <c r="D266" s="815"/>
      <c r="E266" s="815"/>
      <c r="F266" s="815"/>
      <c r="G266" s="815"/>
      <c r="H266" s="815"/>
      <c r="I266" s="815"/>
      <c r="J266" s="815"/>
      <c r="K266" s="815"/>
      <c r="L266" s="815"/>
      <c r="M266" s="815"/>
      <c r="N266" s="815"/>
      <c r="O266" s="815"/>
      <c r="P266" s="815"/>
      <c r="Q266" s="815"/>
    </row>
    <row r="267" spans="1:20" ht="15.75" x14ac:dyDescent="0.2">
      <c r="B267" s="1366" t="s">
        <v>273</v>
      </c>
      <c r="C267" s="1891" t="s">
        <v>270</v>
      </c>
      <c r="D267" s="1891"/>
      <c r="E267" s="1891"/>
      <c r="F267" s="425"/>
      <c r="G267" s="1366" t="s">
        <v>127</v>
      </c>
      <c r="H267" s="426"/>
    </row>
  </sheetData>
  <mergeCells count="125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N3:P5"/>
    <mergeCell ref="Q3:Q5"/>
    <mergeCell ref="I4:I8"/>
    <mergeCell ref="J4:L4"/>
    <mergeCell ref="C5:C8"/>
    <mergeCell ref="D5:D8"/>
    <mergeCell ref="E5:F6"/>
    <mergeCell ref="J5:J8"/>
    <mergeCell ref="K5:K8"/>
    <mergeCell ref="L5:L8"/>
    <mergeCell ref="E7:E8"/>
    <mergeCell ref="F7:F8"/>
    <mergeCell ref="N7:Q7"/>
    <mergeCell ref="A10:Q10"/>
    <mergeCell ref="A11:Q11"/>
    <mergeCell ref="A12:Q12"/>
    <mergeCell ref="A17:B17"/>
    <mergeCell ref="A20:Q20"/>
    <mergeCell ref="A26:B26"/>
    <mergeCell ref="A28:Q28"/>
    <mergeCell ref="A29:Q29"/>
    <mergeCell ref="A36:B36"/>
    <mergeCell ref="A37:B37"/>
    <mergeCell ref="A40:B40"/>
    <mergeCell ref="A43:Q43"/>
    <mergeCell ref="A44:Q44"/>
    <mergeCell ref="A45:Q45"/>
    <mergeCell ref="A48:B48"/>
    <mergeCell ref="B49:R49"/>
    <mergeCell ref="A52:B52"/>
    <mergeCell ref="A53:Q53"/>
    <mergeCell ref="A56:B56"/>
    <mergeCell ref="A57:Q57"/>
    <mergeCell ref="A58:Q58"/>
    <mergeCell ref="A59:Q59"/>
    <mergeCell ref="A71:B71"/>
    <mergeCell ref="A72:Q72"/>
    <mergeCell ref="A79:Q79"/>
    <mergeCell ref="A82:Q82"/>
    <mergeCell ref="A85:B85"/>
    <mergeCell ref="A86:Q86"/>
    <mergeCell ref="A93:Q93"/>
    <mergeCell ref="A96:Q96"/>
    <mergeCell ref="A99:B99"/>
    <mergeCell ref="A100:Q100"/>
    <mergeCell ref="A101:Q101"/>
    <mergeCell ref="A126:Q126"/>
    <mergeCell ref="A134:Q134"/>
    <mergeCell ref="A146:Q146"/>
    <mergeCell ref="A147:Q147"/>
    <mergeCell ref="A158:B158"/>
    <mergeCell ref="A159:Q159"/>
    <mergeCell ref="A172:B172"/>
    <mergeCell ref="A186:Q186"/>
    <mergeCell ref="A196:B196"/>
    <mergeCell ref="A197:Q197"/>
    <mergeCell ref="A210:B210"/>
    <mergeCell ref="A211:Q211"/>
    <mergeCell ref="A215:B215"/>
    <mergeCell ref="A216:Q216"/>
    <mergeCell ref="A218:B218"/>
    <mergeCell ref="A219:Q219"/>
    <mergeCell ref="A220:Q220"/>
    <mergeCell ref="R220:T220"/>
    <mergeCell ref="A221:F221"/>
    <mergeCell ref="A222:F222"/>
    <mergeCell ref="A223:M223"/>
    <mergeCell ref="A224:M224"/>
    <mergeCell ref="A225:M225"/>
    <mergeCell ref="A226:M226"/>
    <mergeCell ref="A227:M227"/>
    <mergeCell ref="A228:M228"/>
    <mergeCell ref="B229:F229"/>
    <mergeCell ref="N229:P229"/>
    <mergeCell ref="A231:Q231"/>
    <mergeCell ref="A232:F232"/>
    <mergeCell ref="B249:F249"/>
    <mergeCell ref="C265:E265"/>
    <mergeCell ref="A233:F233"/>
    <mergeCell ref="A234:M234"/>
    <mergeCell ref="A235:M235"/>
    <mergeCell ref="A236:M236"/>
    <mergeCell ref="A237:M237"/>
    <mergeCell ref="A238:M238"/>
    <mergeCell ref="N249:P249"/>
    <mergeCell ref="A239:M239"/>
    <mergeCell ref="B240:F240"/>
    <mergeCell ref="N240:P240"/>
    <mergeCell ref="A242:B242"/>
    <mergeCell ref="A243:F243"/>
    <mergeCell ref="A244:F244"/>
    <mergeCell ref="C267:E267"/>
    <mergeCell ref="A256:M256"/>
    <mergeCell ref="A257:M257"/>
    <mergeCell ref="N258:P258"/>
    <mergeCell ref="C261:E261"/>
    <mergeCell ref="C262:G262"/>
    <mergeCell ref="I262:K262"/>
    <mergeCell ref="A171:B171"/>
    <mergeCell ref="A178:B178"/>
    <mergeCell ref="A184:B184"/>
    <mergeCell ref="C263:E263"/>
    <mergeCell ref="I263:K263"/>
    <mergeCell ref="C264:G264"/>
    <mergeCell ref="I264:L264"/>
    <mergeCell ref="A250:B250"/>
    <mergeCell ref="A251:F251"/>
    <mergeCell ref="A252:F252"/>
    <mergeCell ref="A253:F253"/>
    <mergeCell ref="A254:M254"/>
    <mergeCell ref="A255:M255"/>
    <mergeCell ref="A245:M245"/>
    <mergeCell ref="A246:M246"/>
    <mergeCell ref="A247:M247"/>
    <mergeCell ref="A248:M248"/>
  </mergeCells>
  <conditionalFormatting sqref="B164:F164 M162:N164 I204:L204 A198 N190:P193 N198:P198 Y196:IV202 A204:A210 Y153:IV160 C165:F165 I165:N165 G164:G165 I162:I164 B161:G163 I161:N161 A161:A171 B201:G206 I205:I206 M204:N206 G199 I199:N199 G193 I193:M193 A191:A195 C207:G207 I207:N207 G152 J154:P157 B154:H157 B198:B200 H198 J202:Q203 O204:Q207 R196:V202 I201:Q201 R153:V160 O161:Q165">
    <cfRule type="cellIs" dxfId="27" priority="28" stopIfTrue="1" operator="equal">
      <formula>0</formula>
    </cfRule>
  </conditionalFormatting>
  <conditionalFormatting sqref="Y164:IV195 I160:Q160 U196:V202 Y196:AB202 I202:I203 M202:N203 A187:G190 B191:G192 I201:N201 G201:G204 B193:F195 U153:V160 Y153:AB160 J162:L164 L165 V161:IV163 I166:I171 M166:M171 B165:B171 F166:G171 A199:A203 C199:G200 J205:L206 V203:IV205 H160:H171 F208:G210 G161 H187:H195 L193 I194:I195 M194:M195 G194:G195 H199:H209 L207 I208:I209 M208:M209 H210:M210 Y144:AB146 U143:V146 I149:I151 A152:B153 G149:H153 Y147:IV152 A154:A157 Y143:IV143 A148:B148 G154:G157 C198:N198 I204:L204 I187:M192 A160:G160 B207:B209 Q190:Q196 Q198 I199:Q200 Q154:Q157 R147:V152 I152:Q153 G148:Q148 R164:V195 N187:Q189 R143:T143 P158:Q158">
    <cfRule type="cellIs" dxfId="26" priority="27" stopIfTrue="1" operator="equal">
      <formula>0</formula>
    </cfRule>
  </conditionalFormatting>
  <conditionalFormatting sqref="N190:P193 I160:Q165 A193:F195 C160:G165 AM161:AX163 A187:Q189 C199:G200 A201:G206 A207:A210 AM203:AX205 G193 I193:M193 H193:H195 A190:M192 C207:G207 H199:H209 A148:B153 A198:B200 C198:Q198 A160:A171 B160:B164 H160:H171 Q190:Q196 P158:Q158 R164:IV202 I199:Q207 G148:Q153 R143:IV160 A154:Q157 A168:B170">
    <cfRule type="cellIs" dxfId="25" priority="26" stopIfTrue="1" operator="equal">
      <formula>0</formula>
    </cfRule>
  </conditionalFormatting>
  <conditionalFormatting sqref="AE150:AE152 AE164:AE202">
    <cfRule type="cellIs" dxfId="24" priority="25" stopIfTrue="1" operator="lessThan">
      <formula>AD150</formula>
    </cfRule>
  </conditionalFormatting>
  <conditionalFormatting sqref="AG150:AG152 AG164:AG202">
    <cfRule type="cellIs" dxfId="23" priority="24" stopIfTrue="1" operator="greaterThan">
      <formula>AF150</formula>
    </cfRule>
  </conditionalFormatting>
  <conditionalFormatting sqref="AE153:AE160">
    <cfRule type="cellIs" dxfId="22" priority="23" stopIfTrue="1" operator="lessThan">
      <formula>AD153</formula>
    </cfRule>
  </conditionalFormatting>
  <conditionalFormatting sqref="AG153:AG160">
    <cfRule type="cellIs" dxfId="21" priority="22" stopIfTrue="1" operator="greaterThan">
      <formula>AF153</formula>
    </cfRule>
  </conditionalFormatting>
  <conditionalFormatting sqref="AU161:AU162">
    <cfRule type="cellIs" dxfId="20" priority="21" stopIfTrue="1" operator="lessThan">
      <formula>AT161</formula>
    </cfRule>
  </conditionalFormatting>
  <conditionalFormatting sqref="AW161:AW162">
    <cfRule type="cellIs" dxfId="19" priority="20" stopIfTrue="1" operator="greaterThan">
      <formula>AV161</formula>
    </cfRule>
  </conditionalFormatting>
  <conditionalFormatting sqref="Y161:AB163 Y203:AB205">
    <cfRule type="cellIs" dxfId="18" priority="19" stopIfTrue="1" operator="greaterThan">
      <formula>0</formula>
    </cfRule>
  </conditionalFormatting>
  <conditionalFormatting sqref="AU163">
    <cfRule type="cellIs" dxfId="17" priority="18" stopIfTrue="1" operator="lessThan">
      <formula>AT163</formula>
    </cfRule>
  </conditionalFormatting>
  <conditionalFormatting sqref="AW163">
    <cfRule type="cellIs" dxfId="16" priority="17" stopIfTrue="1" operator="greaterThan">
      <formula>AV163</formula>
    </cfRule>
  </conditionalFormatting>
  <conditionalFormatting sqref="AU203:AU205">
    <cfRule type="cellIs" dxfId="15" priority="16" stopIfTrue="1" operator="lessThan">
      <formula>AT203</formula>
    </cfRule>
  </conditionalFormatting>
  <conditionalFormatting sqref="AW203:AW205">
    <cfRule type="cellIs" dxfId="14" priority="15" stopIfTrue="1" operator="greaterThan">
      <formula>AV203</formula>
    </cfRule>
  </conditionalFormatting>
  <conditionalFormatting sqref="AE143:AE149">
    <cfRule type="cellIs" dxfId="13" priority="14" stopIfTrue="1" operator="lessThan">
      <formula>AD143</formula>
    </cfRule>
  </conditionalFormatting>
  <conditionalFormatting sqref="AG143:AG149">
    <cfRule type="cellIs" dxfId="12" priority="13" stopIfTrue="1" operator="greaterThan">
      <formula>AF143</formula>
    </cfRule>
  </conditionalFormatting>
  <conditionalFormatting sqref="B168:B170">
    <cfRule type="cellIs" dxfId="11" priority="12" stopIfTrue="1" operator="equal">
      <formula>0</formula>
    </cfRule>
  </conditionalFormatting>
  <conditionalFormatting sqref="A168:A170">
    <cfRule type="cellIs" dxfId="10" priority="11" stopIfTrue="1" operator="equal">
      <formula>0</formula>
    </cfRule>
  </conditionalFormatting>
  <conditionalFormatting sqref="A175:A178">
    <cfRule type="cellIs" dxfId="9" priority="10" stopIfTrue="1" operator="equal">
      <formula>0</formula>
    </cfRule>
  </conditionalFormatting>
  <conditionalFormatting sqref="B175:B178">
    <cfRule type="cellIs" dxfId="8" priority="9" stopIfTrue="1" operator="equal">
      <formula>0</formula>
    </cfRule>
  </conditionalFormatting>
  <conditionalFormatting sqref="A175:A178 B175:B177">
    <cfRule type="cellIs" dxfId="7" priority="8" stopIfTrue="1" operator="equal">
      <formula>0</formula>
    </cfRule>
  </conditionalFormatting>
  <conditionalFormatting sqref="B175:B177">
    <cfRule type="cellIs" dxfId="6" priority="7" stopIfTrue="1" operator="equal">
      <formula>0</formula>
    </cfRule>
  </conditionalFormatting>
  <conditionalFormatting sqref="A175:A177">
    <cfRule type="cellIs" dxfId="5" priority="6" stopIfTrue="1" operator="equal">
      <formula>0</formula>
    </cfRule>
  </conditionalFormatting>
  <conditionalFormatting sqref="A181:A184">
    <cfRule type="cellIs" dxfId="4" priority="5" stopIfTrue="1" operator="equal">
      <formula>0</formula>
    </cfRule>
  </conditionalFormatting>
  <conditionalFormatting sqref="B181:B184">
    <cfRule type="cellIs" dxfId="3" priority="4" stopIfTrue="1" operator="equal">
      <formula>0</formula>
    </cfRule>
  </conditionalFormatting>
  <conditionalFormatting sqref="A181:A184 B181:B183">
    <cfRule type="cellIs" dxfId="2" priority="3" stopIfTrue="1" operator="equal">
      <formula>0</formula>
    </cfRule>
  </conditionalFormatting>
  <conditionalFormatting sqref="B181:B183">
    <cfRule type="cellIs" dxfId="1" priority="2" stopIfTrue="1" operator="equal">
      <formula>0</formula>
    </cfRule>
  </conditionalFormatting>
  <conditionalFormatting sqref="A181:A183">
    <cfRule type="cellIs" dxfId="0" priority="1" stopIfTrue="1" operator="equal">
      <formula>0</formula>
    </cfRule>
  </conditionalFormatting>
  <pageMargins left="0.7" right="0.7" top="0.75" bottom="0.75" header="0.3" footer="0.3"/>
  <pageSetup paperSize="9" scale="67" fitToHeight="0" orientation="landscape" r:id="rId1"/>
  <colBreaks count="2" manualBreakCount="2">
    <brk id="2" max="213" man="1"/>
    <brk id="7" max="2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</vt:lpstr>
      <vt:lpstr>План 17_18</vt:lpstr>
      <vt:lpstr>План 18-19</vt:lpstr>
      <vt:lpstr>общий шаблон (2)</vt:lpstr>
      <vt:lpstr>Лист2</vt:lpstr>
      <vt:lpstr>подсчет экз АММ</vt:lpstr>
      <vt:lpstr>'общий шаблон (2)'!Область_печати</vt:lpstr>
      <vt:lpstr>'План 17_18'!Область_печати</vt:lpstr>
      <vt:lpstr>'подсчет экз АММ'!Область_печати</vt:lpstr>
      <vt:lpstr>Титул!Область_печати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2018-08-22T04:50:19Z</cp:lastPrinted>
  <dcterms:created xsi:type="dcterms:W3CDTF">2007-11-26T10:42:37Z</dcterms:created>
  <dcterms:modified xsi:type="dcterms:W3CDTF">2018-09-17T11:40:49Z</dcterms:modified>
</cp:coreProperties>
</file>