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185" windowHeight="11640" activeTab="2"/>
  </bookViews>
  <sheets>
    <sheet name="титулка" sheetId="1" r:id="rId1"/>
    <sheet name="бюджет" sheetId="2" state="hidden" r:id="rId2"/>
    <sheet name="план 18_19" sheetId="3" r:id="rId3"/>
    <sheet name="Семестровка" sheetId="4" r:id="rId4"/>
  </sheets>
  <externalReferences>
    <externalReference r:id="rId5"/>
  </externalReferences>
  <definedNames>
    <definedName name="_xlnm.Print_Titles" localSheetId="2">'план 18_19'!$9:$9</definedName>
    <definedName name="_xlnm.Print_Area" localSheetId="1">бюджет!$A$1:$K$16</definedName>
    <definedName name="_xlnm.Print_Area" localSheetId="2">'план 18_19'!$A$1:$Q$70</definedName>
    <definedName name="_xlnm.Print_Area" localSheetId="0">титулка!$A$1:$BE$33</definedName>
  </definedNames>
  <calcPr calcId="152511"/>
</workbook>
</file>

<file path=xl/calcChain.xml><?xml version="1.0" encoding="utf-8"?>
<calcChain xmlns="http://schemas.openxmlformats.org/spreadsheetml/2006/main">
  <c r="O59" i="3" l="1"/>
  <c r="P59" i="3"/>
  <c r="N59" i="3"/>
  <c r="H45" i="3"/>
  <c r="M45" i="3" s="1"/>
  <c r="M40" i="3"/>
  <c r="I33" i="3" l="1"/>
  <c r="J33" i="3"/>
  <c r="L33" i="3"/>
  <c r="M33" i="3"/>
  <c r="H33" i="3" s="1"/>
  <c r="G33" i="3" s="1"/>
  <c r="K40" i="4" l="1"/>
  <c r="M15" i="3"/>
  <c r="M16" i="3" s="1"/>
  <c r="L15" i="3"/>
  <c r="L16" i="3" s="1"/>
  <c r="J15" i="3"/>
  <c r="J16" i="3" s="1"/>
  <c r="I15" i="3"/>
  <c r="I16" i="3" s="1"/>
  <c r="H15" i="3"/>
  <c r="H16" i="3" s="1"/>
  <c r="G15" i="3"/>
  <c r="G16" i="3" s="1"/>
  <c r="I14" i="3"/>
  <c r="H14" i="3"/>
  <c r="M14" i="3" s="1"/>
  <c r="I13" i="3"/>
  <c r="H13" i="3"/>
  <c r="M13" i="3" s="1"/>
  <c r="M12" i="3" s="1"/>
  <c r="L12" i="3"/>
  <c r="J12" i="3"/>
  <c r="I12" i="3"/>
  <c r="G12" i="3"/>
  <c r="H12" i="3" s="1"/>
  <c r="O48" i="3" l="1"/>
  <c r="P48" i="3"/>
  <c r="N48" i="3"/>
  <c r="H48" i="3"/>
  <c r="K47" i="3"/>
  <c r="K48" i="3" s="1"/>
  <c r="K38" i="4"/>
  <c r="L36" i="3"/>
  <c r="F36" i="4"/>
  <c r="K36" i="4" s="1"/>
  <c r="J25" i="3"/>
  <c r="K25" i="3"/>
  <c r="L25" i="3"/>
  <c r="J16" i="4"/>
  <c r="F16" i="4"/>
  <c r="F15" i="4"/>
  <c r="F14" i="4"/>
  <c r="F13" i="4"/>
  <c r="F12" i="4"/>
  <c r="F11" i="4"/>
  <c r="I36" i="3" l="1"/>
  <c r="J22" i="3"/>
  <c r="K22" i="3"/>
  <c r="L22" i="3"/>
  <c r="G22" i="3"/>
  <c r="G56" i="3" l="1"/>
  <c r="G57" i="3" s="1"/>
  <c r="G52" i="3"/>
  <c r="N43" i="3"/>
  <c r="O43" i="3"/>
  <c r="P43" i="3"/>
  <c r="N37" i="3"/>
  <c r="O37" i="3"/>
  <c r="P37" i="3"/>
  <c r="J42" i="3"/>
  <c r="J47" i="3" s="1"/>
  <c r="L42" i="3"/>
  <c r="L47" i="3" s="1"/>
  <c r="M42" i="3"/>
  <c r="M47" i="3" s="1"/>
  <c r="J41" i="3"/>
  <c r="J46" i="3" s="1"/>
  <c r="L41" i="3"/>
  <c r="L46" i="3" s="1"/>
  <c r="M41" i="3"/>
  <c r="M46" i="3" s="1"/>
  <c r="L48" i="3"/>
  <c r="M36" i="3"/>
  <c r="H36" i="3" s="1"/>
  <c r="G36" i="3" s="1"/>
  <c r="J35" i="3"/>
  <c r="L35" i="3"/>
  <c r="M35" i="3"/>
  <c r="M34" i="3"/>
  <c r="K37" i="3"/>
  <c r="K59" i="3" s="1"/>
  <c r="J32" i="3"/>
  <c r="L32" i="3"/>
  <c r="M32" i="3"/>
  <c r="E36" i="4"/>
  <c r="M36" i="4" s="1"/>
  <c r="L27" i="3"/>
  <c r="G27" i="3"/>
  <c r="J22" i="4"/>
  <c r="J46" i="4"/>
  <c r="I46" i="4"/>
  <c r="H46" i="4"/>
  <c r="G46" i="4"/>
  <c r="F45" i="4"/>
  <c r="E45" i="4" s="1"/>
  <c r="F44" i="4"/>
  <c r="E44" i="4" s="1"/>
  <c r="F43" i="4"/>
  <c r="K43" i="4" s="1"/>
  <c r="F42" i="4"/>
  <c r="K42" i="4" s="1"/>
  <c r="F41" i="4"/>
  <c r="K41" i="4" s="1"/>
  <c r="E41" i="4"/>
  <c r="F40" i="4"/>
  <c r="F39" i="4"/>
  <c r="F37" i="4"/>
  <c r="K37" i="4" s="1"/>
  <c r="F35" i="4"/>
  <c r="K35" i="4" s="1"/>
  <c r="F34" i="4"/>
  <c r="K12" i="4"/>
  <c r="E13" i="4"/>
  <c r="D13" i="4" s="1"/>
  <c r="E14" i="4"/>
  <c r="D14" i="4" s="1"/>
  <c r="E15" i="4"/>
  <c r="D15" i="4" s="1"/>
  <c r="E16" i="4"/>
  <c r="F17" i="4"/>
  <c r="E17" i="4" s="1"/>
  <c r="D17" i="4" s="1"/>
  <c r="F18" i="4"/>
  <c r="E18" i="4" s="1"/>
  <c r="D18" i="4" s="1"/>
  <c r="F19" i="4"/>
  <c r="E19" i="4" s="1"/>
  <c r="D19" i="4" s="1"/>
  <c r="F20" i="4"/>
  <c r="K20" i="4" s="1"/>
  <c r="F21" i="4"/>
  <c r="E21" i="4" s="1"/>
  <c r="D21" i="4" s="1"/>
  <c r="P16" i="3"/>
  <c r="K63" i="4"/>
  <c r="F59" i="4"/>
  <c r="K59" i="4" s="1"/>
  <c r="F60" i="4"/>
  <c r="E60" i="4" s="1"/>
  <c r="D60" i="4" s="1"/>
  <c r="F61" i="4"/>
  <c r="E61" i="4" s="1"/>
  <c r="D61" i="4" s="1"/>
  <c r="F62" i="4"/>
  <c r="E62" i="4" s="1"/>
  <c r="D62" i="4" s="1"/>
  <c r="E63" i="4"/>
  <c r="D63" i="4" s="1"/>
  <c r="F63" i="4"/>
  <c r="F64" i="4"/>
  <c r="E64" i="4" s="1"/>
  <c r="D64" i="4" s="1"/>
  <c r="F65" i="4"/>
  <c r="E65" i="4" s="1"/>
  <c r="D65" i="4" s="1"/>
  <c r="F66" i="4"/>
  <c r="E66" i="4" s="1"/>
  <c r="D66" i="4" s="1"/>
  <c r="F67" i="4"/>
  <c r="E67" i="4" s="1"/>
  <c r="D67" i="4" s="1"/>
  <c r="F68" i="4"/>
  <c r="E68" i="4" s="1"/>
  <c r="D68" i="4" s="1"/>
  <c r="F58" i="4"/>
  <c r="K58" i="4" s="1"/>
  <c r="L72" i="4"/>
  <c r="G69" i="4"/>
  <c r="H69" i="4"/>
  <c r="I69" i="4"/>
  <c r="J69" i="4"/>
  <c r="K11" i="4"/>
  <c r="C30" i="1"/>
  <c r="G22" i="4"/>
  <c r="H22" i="4"/>
  <c r="I22" i="4"/>
  <c r="I28" i="3"/>
  <c r="Q26" i="3"/>
  <c r="P26" i="3"/>
  <c r="O26" i="3"/>
  <c r="N26" i="3"/>
  <c r="L26" i="3"/>
  <c r="J26" i="3"/>
  <c r="G26" i="3"/>
  <c r="H25" i="3"/>
  <c r="I24" i="3"/>
  <c r="H24" i="3"/>
  <c r="Q22" i="3"/>
  <c r="Q27" i="3" s="1"/>
  <c r="P22" i="3"/>
  <c r="P27" i="3" s="1"/>
  <c r="O22" i="3"/>
  <c r="O27" i="3" s="1"/>
  <c r="N22" i="3"/>
  <c r="N27" i="3" s="1"/>
  <c r="I21" i="3"/>
  <c r="I25" i="3" s="1"/>
  <c r="H21" i="3"/>
  <c r="I20" i="3"/>
  <c r="H20" i="3"/>
  <c r="H22" i="3" s="1"/>
  <c r="O16" i="3"/>
  <c r="N16" i="3"/>
  <c r="T65" i="3"/>
  <c r="T64" i="3"/>
  <c r="W30" i="1"/>
  <c r="U41" i="3"/>
  <c r="V41" i="3"/>
  <c r="T41" i="3"/>
  <c r="U40" i="3"/>
  <c r="V40" i="3"/>
  <c r="T40" i="3"/>
  <c r="P57" i="3"/>
  <c r="N57" i="3"/>
  <c r="L57" i="3"/>
  <c r="I57" i="3"/>
  <c r="H57" i="3"/>
  <c r="J57" i="3"/>
  <c r="K57" i="3"/>
  <c r="P53" i="3"/>
  <c r="I53" i="3"/>
  <c r="N53" i="3"/>
  <c r="K53" i="3"/>
  <c r="L53" i="3"/>
  <c r="M57" i="3"/>
  <c r="J53" i="3"/>
  <c r="M53" i="3"/>
  <c r="K67" i="4" l="1"/>
  <c r="E39" i="4"/>
  <c r="D39" i="4" s="1"/>
  <c r="K39" i="4"/>
  <c r="K44" i="4"/>
  <c r="E59" i="4"/>
  <c r="D59" i="4" s="1"/>
  <c r="K65" i="4"/>
  <c r="E34" i="4"/>
  <c r="K34" i="4"/>
  <c r="E40" i="4"/>
  <c r="M48" i="3"/>
  <c r="J48" i="3"/>
  <c r="I42" i="3"/>
  <c r="J43" i="3"/>
  <c r="I22" i="3"/>
  <c r="M37" i="3"/>
  <c r="M43" i="3"/>
  <c r="O60" i="3"/>
  <c r="L37" i="3"/>
  <c r="J37" i="3"/>
  <c r="K19" i="4"/>
  <c r="I32" i="3"/>
  <c r="H32" i="3" s="1"/>
  <c r="I35" i="3"/>
  <c r="H35" i="3" s="1"/>
  <c r="G35" i="3" s="1"/>
  <c r="F69" i="4"/>
  <c r="K66" i="4"/>
  <c r="K62" i="4"/>
  <c r="K18" i="4"/>
  <c r="D36" i="4"/>
  <c r="K16" i="4"/>
  <c r="K61" i="4"/>
  <c r="I41" i="3"/>
  <c r="K68" i="4"/>
  <c r="K64" i="4"/>
  <c r="K60" i="4"/>
  <c r="E20" i="4"/>
  <c r="D20" i="4" s="1"/>
  <c r="E43" i="4"/>
  <c r="D43" i="4" s="1"/>
  <c r="L43" i="3"/>
  <c r="I34" i="3"/>
  <c r="H34" i="3" s="1"/>
  <c r="G34" i="3" s="1"/>
  <c r="E12" i="4"/>
  <c r="D12" i="4" s="1"/>
  <c r="K45" i="4"/>
  <c r="K21" i="4"/>
  <c r="K17" i="4"/>
  <c r="E37" i="4"/>
  <c r="M37" i="4" s="1"/>
  <c r="K15" i="4"/>
  <c r="D16" i="4"/>
  <c r="M16" i="4"/>
  <c r="M14" i="4"/>
  <c r="K14" i="4"/>
  <c r="K13" i="4"/>
  <c r="M13" i="4"/>
  <c r="D81" i="4"/>
  <c r="M15" i="4"/>
  <c r="E35" i="4"/>
  <c r="M35" i="4" s="1"/>
  <c r="M34" i="4"/>
  <c r="D35" i="4"/>
  <c r="D40" i="4"/>
  <c r="M40" i="4"/>
  <c r="D44" i="4"/>
  <c r="F46" i="4"/>
  <c r="D34" i="4"/>
  <c r="E38" i="4"/>
  <c r="D38" i="4" s="1"/>
  <c r="E42" i="4"/>
  <c r="D42" i="4" s="1"/>
  <c r="D41" i="4"/>
  <c r="D45" i="4"/>
  <c r="F22" i="4"/>
  <c r="E11" i="4"/>
  <c r="E58" i="4"/>
  <c r="M58" i="4" s="1"/>
  <c r="N60" i="3"/>
  <c r="H26" i="3"/>
  <c r="H27" i="3"/>
  <c r="M20" i="3"/>
  <c r="M22" i="3" s="1"/>
  <c r="I26" i="3"/>
  <c r="P60" i="3"/>
  <c r="M24" i="3"/>
  <c r="I27" i="3"/>
  <c r="M21" i="3"/>
  <c r="M25" i="3" s="1"/>
  <c r="L59" i="3" l="1"/>
  <c r="M39" i="4"/>
  <c r="J59" i="3"/>
  <c r="K69" i="4"/>
  <c r="H41" i="3"/>
  <c r="G41" i="3" s="1"/>
  <c r="I46" i="3"/>
  <c r="H42" i="3"/>
  <c r="G42" i="3" s="1"/>
  <c r="I47" i="3"/>
  <c r="M11" i="4"/>
  <c r="M12" i="4"/>
  <c r="K22" i="4"/>
  <c r="H37" i="3"/>
  <c r="I43" i="3"/>
  <c r="I37" i="3"/>
  <c r="G32" i="3"/>
  <c r="D74" i="4"/>
  <c r="E74" i="4" s="1"/>
  <c r="M27" i="3"/>
  <c r="M59" i="3" s="1"/>
  <c r="D37" i="4"/>
  <c r="E81" i="4"/>
  <c r="D78" i="4"/>
  <c r="K46" i="4"/>
  <c r="D46" i="4"/>
  <c r="E46" i="4"/>
  <c r="D11" i="4"/>
  <c r="E22" i="4"/>
  <c r="E69" i="4"/>
  <c r="D58" i="4"/>
  <c r="D69" i="4" s="1"/>
  <c r="D70" i="4" s="1"/>
  <c r="M26" i="3"/>
  <c r="I48" i="3" l="1"/>
  <c r="I59" i="3"/>
  <c r="D77" i="4"/>
  <c r="E77" i="4" s="1"/>
  <c r="D73" i="4"/>
  <c r="E73" i="4" s="1"/>
  <c r="G37" i="3"/>
  <c r="D80" i="4"/>
  <c r="E80" i="4" s="1"/>
  <c r="E78" i="4"/>
  <c r="D76" i="4"/>
  <c r="G78" i="4" s="1"/>
  <c r="D47" i="4"/>
  <c r="D22" i="4"/>
  <c r="D23" i="4" s="1"/>
  <c r="E72" i="4"/>
  <c r="F73" i="4" l="1"/>
  <c r="S37" i="3"/>
  <c r="F78" i="4"/>
  <c r="F81" i="4"/>
  <c r="D79" i="4"/>
  <c r="G81" i="4" s="1"/>
  <c r="F74" i="4"/>
  <c r="F80" i="4"/>
  <c r="F77" i="4"/>
  <c r="D72" i="4"/>
  <c r="H53" i="3" l="1"/>
  <c r="G51" i="3"/>
  <c r="G53" i="3" s="1"/>
  <c r="G48" i="3"/>
  <c r="G43" i="3"/>
  <c r="G59" i="3"/>
  <c r="H40" i="3"/>
  <c r="H43" i="3"/>
  <c r="H59" i="3" s="1"/>
</calcChain>
</file>

<file path=xl/sharedStrings.xml><?xml version="1.0" encoding="utf-8"?>
<sst xmlns="http://schemas.openxmlformats.org/spreadsheetml/2006/main" count="426" uniqueCount="224">
  <si>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</si>
  <si>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</si>
  <si>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</si>
  <si>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</si>
  <si>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</si>
  <si>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</si>
  <si>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</si>
  <si>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</si>
  <si>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</si>
  <si>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</si>
  <si>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</si>
  <si>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</si>
  <si>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</si>
  <si>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</si>
  <si>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</si>
  <si>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</si>
  <si>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</si>
  <si>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</si>
  <si>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</si>
  <si>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</si>
  <si>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</si>
  <si>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</si>
  <si>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</si>
  <si>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</si>
  <si>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</si>
  <si>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</si>
  <si>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</si>
  <si>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</si>
  <si>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№ п/п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</si>
  <si>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</si>
  <si>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</si>
  <si>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</si>
  <si>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</si>
  <si>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</si>
  <si>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</si>
  <si>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>3</t>
  </si>
  <si>
    <t>с*</t>
  </si>
  <si>
    <t xml:space="preserve"> Кількість екзаменів</t>
  </si>
  <si>
    <t xml:space="preserve"> Кількість заліків</t>
  </si>
  <si>
    <t>Кількість годин на тиждень</t>
  </si>
  <si>
    <t xml:space="preserve">ЗАГАЛЬНА КІЛЬКІСТЬ </t>
  </si>
  <si>
    <t xml:space="preserve"> Кількість курсових робіт</t>
  </si>
  <si>
    <t xml:space="preserve"> Кількість курсових проектів</t>
  </si>
  <si>
    <t>І . ГРАФІК НАВЧАЛЬНОГО ПРОЦЕСУ</t>
  </si>
  <si>
    <t>Т</t>
  </si>
  <si>
    <t>Іноземна мова (за професійним спрямуванням)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</si>
  <si>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</si>
  <si>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</si>
  <si>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</si>
  <si>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</si>
  <si>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</si>
  <si>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</si>
  <si>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</si>
  <si>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r>
      <t xml:space="preserve">форма навчання:     </t>
    </r>
    <r>
      <rPr>
        <b/>
        <sz val="18"/>
        <rFont val="Times New Roman"/>
        <family val="1"/>
        <charset val="204"/>
      </rPr>
      <t>денна</t>
    </r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</si>
  <si>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</si>
  <si>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</si>
  <si>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</si>
  <si>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</si>
  <si>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</si>
  <si>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</si>
  <si>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</si>
  <si>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</si>
  <si>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</si>
  <si>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</si>
  <si>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НАЗВА НАВЧАЛЬНОЇ ДИСЦИПЛІНИ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</si>
  <si>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</si>
  <si>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</si>
  <si>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</si>
  <si>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</si>
  <si>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</si>
  <si>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</si>
  <si>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</si>
  <si>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</si>
  <si>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</si>
  <si>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</si>
  <si>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</si>
  <si>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</si>
  <si>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</si>
  <si>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</si>
  <si>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</si>
  <si>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</si>
  <si>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</si>
  <si>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</si>
  <si>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</si>
  <si>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</si>
  <si>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</si>
  <si>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Примітка:   с* - секційні заняття (факультатив)</t>
  </si>
  <si>
    <t>1.2.1.1</t>
  </si>
  <si>
    <t>1.2.1.2</t>
  </si>
  <si>
    <t>4. ДЕРЖАВНА АТЕСТАЦІЯ</t>
  </si>
  <si>
    <t>2 траєкторія</t>
  </si>
  <si>
    <t>1 траєкторія</t>
  </si>
  <si>
    <t>2 курс</t>
  </si>
  <si>
    <t>Разом 1 траєкторія</t>
  </si>
  <si>
    <t>1.1.1</t>
  </si>
  <si>
    <t>Правове забезпечення безпеки підприємств України</t>
  </si>
  <si>
    <t>Разом 2 траєкторія</t>
  </si>
  <si>
    <t>Разом п. 1.2</t>
  </si>
  <si>
    <t>Траєкторія 1</t>
  </si>
  <si>
    <t>Траєкторія 2</t>
  </si>
  <si>
    <t>Разом траєкторія 1</t>
  </si>
  <si>
    <t>Разом траєкторія 2</t>
  </si>
  <si>
    <t xml:space="preserve">       II. ЗВЕДЕНІ ДАНІ ПРО БЮДЖЕТ ЧАСУ, тижні                                      ІІІ. ПРАКТИКА                                      IV. ДЕРЖАВНА АТЕСТАЦІЯ</t>
  </si>
  <si>
    <t>2.3.1 Спеціалізації каф. ТМ</t>
  </si>
  <si>
    <t>4.1</t>
  </si>
  <si>
    <t>3.1.1</t>
  </si>
  <si>
    <t>3.1.2</t>
  </si>
  <si>
    <t xml:space="preserve"> Т</t>
  </si>
  <si>
    <t>1тм</t>
  </si>
  <si>
    <t>Кількість кредитів ЄКТС</t>
  </si>
  <si>
    <t>ЗАТВЕРДЖЕНО:</t>
  </si>
  <si>
    <t>на засіданні Вченої ради</t>
  </si>
  <si>
    <t>(Ковальов В.Д.)</t>
  </si>
  <si>
    <t>Строк навчання  - 1 рік, 4 місяці</t>
  </si>
  <si>
    <t xml:space="preserve">                            Ректор __________________</t>
  </si>
  <si>
    <t>1 трим</t>
  </si>
  <si>
    <t>2 трим</t>
  </si>
  <si>
    <t>3 трим</t>
  </si>
  <si>
    <t>екз</t>
  </si>
  <si>
    <t>залік</t>
  </si>
  <si>
    <t>2 траект</t>
  </si>
  <si>
    <t>ТМ</t>
  </si>
  <si>
    <t>МПФ</t>
  </si>
  <si>
    <t>ТМ 2 траек</t>
  </si>
  <si>
    <t>семестри</t>
  </si>
  <si>
    <t>2а</t>
  </si>
  <si>
    <t>2б</t>
  </si>
  <si>
    <t>Розподіл за семестрами</t>
  </si>
  <si>
    <t>2б дф*</t>
  </si>
  <si>
    <t>Семестр</t>
  </si>
  <si>
    <t>ПК</t>
  </si>
  <si>
    <t>ДР</t>
  </si>
  <si>
    <t>вип</t>
  </si>
  <si>
    <t>екон</t>
  </si>
  <si>
    <t>K</t>
  </si>
  <si>
    <t>Розподіл годин на тиждень за курсами і cеместрами</t>
  </si>
  <si>
    <t>кількість тижнів у семестрі</t>
  </si>
  <si>
    <t>1 сем</t>
  </si>
  <si>
    <t>2а сем</t>
  </si>
  <si>
    <t>2б сем</t>
  </si>
  <si>
    <t>1сем</t>
  </si>
  <si>
    <t xml:space="preserve">V. План навчального процесу на 2018/2019 навчальний рік      </t>
  </si>
  <si>
    <t>А</t>
  </si>
  <si>
    <t xml:space="preserve">Позначення: Т – теоретичне навчання; С – екзаменаційна сесія; ПК-проміжний контроль; П – практика; К – канікули; Д– дипломне проектування; А – державна атестація </t>
  </si>
  <si>
    <t>Екзаменаційна сесія та проміжний контроль</t>
  </si>
  <si>
    <t>1. ЦИКЛ ЗАГАЛЬНОЇ ПІДГОТОВКИ</t>
  </si>
  <si>
    <t>1.1.2</t>
  </si>
  <si>
    <t>2. ЦИКЛ ПРОФЕСІЙНОЇ  ПІДГОТОВКИ</t>
  </si>
  <si>
    <t>2.2. Навчальні дисципліни циклу професійної підготовки (за вибором студентів)</t>
  </si>
  <si>
    <t>2.1.1</t>
  </si>
  <si>
    <t>2.1.2</t>
  </si>
  <si>
    <t>2.1.3</t>
  </si>
  <si>
    <t>2.2.3.1</t>
  </si>
  <si>
    <t>2.2.3.2</t>
  </si>
  <si>
    <t xml:space="preserve">  3.1 ПРАКТИЧНА  ПІДГОТОВКА </t>
  </si>
  <si>
    <r>
      <t xml:space="preserve">підготовки: </t>
    </r>
    <r>
      <rPr>
        <b/>
        <sz val="18"/>
        <rFont val="Times New Roman"/>
        <family val="1"/>
        <charset val="204"/>
      </rPr>
      <t>магістра за освітньо-професійною програмою 
"Оподаткування"</t>
    </r>
  </si>
  <si>
    <r>
      <t xml:space="preserve">галузь знань: </t>
    </r>
    <r>
      <rPr>
        <b/>
        <sz val="18"/>
        <rFont val="Times New Roman"/>
        <family val="1"/>
        <charset val="204"/>
      </rPr>
      <t>07 Управління та адміністрування</t>
    </r>
  </si>
  <si>
    <r>
      <t xml:space="preserve">спеціальність: </t>
    </r>
    <r>
      <rPr>
        <b/>
        <sz val="18"/>
        <rFont val="Times New Roman"/>
        <family val="1"/>
        <charset val="204"/>
      </rPr>
      <t>071 Облік і оподаткування</t>
    </r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</si>
  <si>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</si>
  <si>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</si>
  <si>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</si>
  <si>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</si>
  <si>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</si>
  <si>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r>
      <t>випускова кафедра:</t>
    </r>
    <r>
      <rPr>
        <b/>
        <sz val="18"/>
        <rFont val="Times New Roman"/>
        <family val="1"/>
        <charset val="204"/>
      </rPr>
      <t xml:space="preserve"> ОА</t>
    </r>
  </si>
  <si>
    <t>Кваліфікація: магістр обліку та оподаткування</t>
  </si>
  <si>
    <t>2 семестр 19 тижнів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</si>
  <si>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</si>
  <si>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</si>
  <si>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</si>
  <si>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</si>
  <si>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</si>
  <si>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</si>
  <si>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</si>
  <si>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</si>
  <si>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</si>
  <si>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Методологія та організація досліджень і підготовки кваліфікаційної роботи</t>
  </si>
  <si>
    <t>З</t>
  </si>
  <si>
    <t>Оподаткування</t>
  </si>
  <si>
    <t>Загальна підготовка</t>
  </si>
  <si>
    <t>Професійна підготовка</t>
  </si>
  <si>
    <t>Податковий облік та звітність</t>
  </si>
  <si>
    <t>Експертиза в сфері обліку та оподаткування</t>
  </si>
  <si>
    <t>Облік та звітність за міжнародними стандартами</t>
  </si>
  <si>
    <t>Податкове регулювання соціально-економічних процесів</t>
  </si>
  <si>
    <t>Антикорупційна політика</t>
  </si>
  <si>
    <t>Податковий менеджмент</t>
  </si>
  <si>
    <t>Митно-тарифне регулювання ЗЕД</t>
  </si>
  <si>
    <t>Податкове регулювання соціально-економічних процесів / Облік та звітність за міжнародними стандартами</t>
  </si>
  <si>
    <t>Митне законодавство</t>
  </si>
  <si>
    <t>1.1 Навчальні дисципліни циклу загальної підготовки (обов'язкові)</t>
  </si>
  <si>
    <t>1.2 Навчальні дисципліни циклу загальної підготовки (за вибором студента)</t>
  </si>
  <si>
    <t>2.1. Дисципліни професійної підготовки (обов'язкові)</t>
  </si>
  <si>
    <t>Курсова робота "Оподаткування, податкове регулювання і менеджмент"</t>
  </si>
  <si>
    <t>Експертиза в сфері обліку та оподаткування / Облік ЗЕД</t>
  </si>
  <si>
    <t>Антикорупційна політика / Фінансовий моніторинг</t>
  </si>
  <si>
    <t xml:space="preserve">Митно-тарифне регулювання ЗЕД </t>
  </si>
  <si>
    <t>2.1.4</t>
  </si>
  <si>
    <t>Курсова робота "Оподаткування, податкове регулювання і управління, податковий облік"</t>
  </si>
  <si>
    <t>Разом п. 1.1</t>
  </si>
  <si>
    <t>Разом п. 2.1</t>
  </si>
  <si>
    <t>2.2.1.1</t>
  </si>
  <si>
    <t>2.2.2.2</t>
  </si>
  <si>
    <t>2.2.2.1</t>
  </si>
  <si>
    <t>2.2.1.2</t>
  </si>
  <si>
    <t>Фінансовий моніторинг</t>
  </si>
  <si>
    <t>Зав.кафедри ОА</t>
  </si>
  <si>
    <t>О.В. Акімова</t>
  </si>
  <si>
    <t>Декан  ФЕМ</t>
  </si>
  <si>
    <t>Є.В. Мироненко</t>
  </si>
  <si>
    <t>Кваліфікаційна робота</t>
  </si>
  <si>
    <t>протокол №  9</t>
  </si>
  <si>
    <t>" 27  "    квітня     2018 р.</t>
  </si>
  <si>
    <t>Податковий облік ЗЕД</t>
  </si>
  <si>
    <t>2.1.5</t>
  </si>
  <si>
    <t>1.2.2.1</t>
  </si>
  <si>
    <t>1.2.2.2</t>
  </si>
  <si>
    <t>Митне законодавство / Правове забезпечення безпеки підприємств</t>
  </si>
  <si>
    <t>Іноземна мова за професійним спрямуванням / Іноземна мова за професійним спрямуванням</t>
  </si>
  <si>
    <t>на основі ОПП підготовки бакалавра та спеціаліста</t>
  </si>
  <si>
    <t>1.1.1.1</t>
  </si>
  <si>
    <t>Охорона праці в галузі</t>
  </si>
  <si>
    <t>1.1.1.2</t>
  </si>
  <si>
    <t>Цивільний захист</t>
  </si>
  <si>
    <t>Методологія і організація досліджень та піготовки кваліфікаційної роботи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</si>
</sst>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-;\-* #,##0_-;\ _-;_-@_-"/>
    <numFmt numFmtId="165" formatCode="#,##0;\-* #,##0_-;\ _-;_-@_-"/>
    <numFmt numFmtId="166" formatCode="0.0"/>
    <numFmt numFmtId="167" formatCode="#,##0.0_ ;\-#,##0.0\ "/>
    <numFmt numFmtId="168" formatCode="#,##0_ ;\-#,##0\ "/>
  </numFmts>
  <fonts count="34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sz val="18"/>
      <name val="Times New Roman"/>
      <family val="1"/>
      <charset val="204"/>
    </font>
    <font>
      <sz val="1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4"/>
      <name val="Times New Roman Cyr"/>
      <charset val="204"/>
    </font>
    <font>
      <b/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b/>
      <sz val="11"/>
      <name val="Times New Roman"/>
      <family val="1"/>
      <charset val="204"/>
    </font>
    <font>
      <u/>
      <sz val="16"/>
      <name val="Times New Roman"/>
      <family val="1"/>
      <charset val="204"/>
    </font>
    <font>
      <b/>
      <i/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74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0" xfId="0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Fill="1" applyBorder="1" applyAlignment="1" applyProtection="1">
      <alignment vertical="center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 applyProtection="1">
      <alignment horizontal="left" vertical="center" wrapText="1"/>
    </xf>
    <xf numFmtId="164" fontId="6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vertical="center" wrapText="1"/>
    </xf>
    <xf numFmtId="164" fontId="8" fillId="0" borderId="0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left" vertical="top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6" fillId="0" borderId="0" xfId="0" applyFont="1" applyAlignment="1"/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1" applyFont="1"/>
    <xf numFmtId="0" fontId="20" fillId="0" borderId="0" xfId="1" applyFont="1"/>
    <xf numFmtId="0" fontId="0" fillId="0" borderId="0" xfId="0" applyBorder="1" applyAlignment="1">
      <alignment horizontal="center" vertical="center"/>
    </xf>
    <xf numFmtId="49" fontId="5" fillId="0" borderId="0" xfId="1" applyNumberFormat="1" applyFon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0" fontId="1" fillId="0" borderId="0" xfId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49" fontId="7" fillId="0" borderId="11" xfId="0" applyNumberFormat="1" applyFont="1" applyFill="1" applyBorder="1" applyAlignment="1" applyProtection="1">
      <alignment horizontal="center" vertical="center" wrapText="1"/>
    </xf>
    <xf numFmtId="165" fontId="5" fillId="0" borderId="12" xfId="0" applyNumberFormat="1" applyFont="1" applyFill="1" applyBorder="1" applyAlignment="1" applyProtection="1">
      <alignment horizontal="center" vertical="center"/>
    </xf>
    <xf numFmtId="165" fontId="5" fillId="0" borderId="13" xfId="0" applyNumberFormat="1" applyFont="1" applyFill="1" applyBorder="1" applyAlignment="1" applyProtection="1">
      <alignment horizontal="center" vertical="center"/>
    </xf>
    <xf numFmtId="165" fontId="5" fillId="0" borderId="14" xfId="0" applyNumberFormat="1" applyFont="1" applyFill="1" applyBorder="1" applyAlignment="1" applyProtection="1">
      <alignment horizontal="center" vertical="center"/>
    </xf>
    <xf numFmtId="165" fontId="5" fillId="0" borderId="15" xfId="0" applyNumberFormat="1" applyFont="1" applyFill="1" applyBorder="1" applyAlignment="1" applyProtection="1">
      <alignment horizontal="center" vertical="center"/>
    </xf>
    <xf numFmtId="165" fontId="5" fillId="0" borderId="16" xfId="0" applyNumberFormat="1" applyFont="1" applyFill="1" applyBorder="1" applyAlignment="1" applyProtection="1">
      <alignment horizontal="center" vertical="center"/>
    </xf>
    <xf numFmtId="165" fontId="5" fillId="0" borderId="17" xfId="0" applyNumberFormat="1" applyFont="1" applyFill="1" applyBorder="1" applyAlignment="1" applyProtection="1">
      <alignment horizontal="center" vertical="center"/>
    </xf>
    <xf numFmtId="165" fontId="5" fillId="0" borderId="18" xfId="0" applyNumberFormat="1" applyFont="1" applyFill="1" applyBorder="1" applyAlignment="1" applyProtection="1">
      <alignment horizontal="center" vertical="center"/>
    </xf>
    <xf numFmtId="164" fontId="1" fillId="0" borderId="13" xfId="0" applyNumberFormat="1" applyFont="1" applyFill="1" applyBorder="1" applyAlignment="1" applyProtection="1">
      <alignment horizontal="center" vertical="center"/>
    </xf>
    <xf numFmtId="164" fontId="1" fillId="0" borderId="14" xfId="0" applyNumberFormat="1" applyFont="1" applyFill="1" applyBorder="1" applyAlignment="1" applyProtection="1">
      <alignment horizontal="center" vertical="center"/>
    </xf>
    <xf numFmtId="164" fontId="1" fillId="0" borderId="12" xfId="0" applyNumberFormat="1" applyFont="1" applyFill="1" applyBorder="1" applyAlignment="1" applyProtection="1">
      <alignment horizontal="center" vertical="center"/>
    </xf>
    <xf numFmtId="165" fontId="5" fillId="0" borderId="19" xfId="0" applyNumberFormat="1" applyFont="1" applyFill="1" applyBorder="1" applyAlignment="1" applyProtection="1">
      <alignment horizontal="center" vertical="center"/>
    </xf>
    <xf numFmtId="164" fontId="1" fillId="0" borderId="15" xfId="0" applyNumberFormat="1" applyFont="1" applyFill="1" applyBorder="1" applyAlignment="1" applyProtection="1">
      <alignment horizontal="center" vertical="center"/>
    </xf>
    <xf numFmtId="49" fontId="1" fillId="0" borderId="20" xfId="0" applyNumberFormat="1" applyFont="1" applyFill="1" applyBorder="1" applyAlignment="1" applyProtection="1">
      <alignment horizontal="center" vertical="center"/>
    </xf>
    <xf numFmtId="0" fontId="1" fillId="0" borderId="21" xfId="0" applyNumberFormat="1" applyFont="1" applyFill="1" applyBorder="1" applyAlignment="1" applyProtection="1">
      <alignment horizontal="center" vertical="center"/>
    </xf>
    <xf numFmtId="164" fontId="1" fillId="0" borderId="22" xfId="0" applyNumberFormat="1" applyFont="1" applyFill="1" applyBorder="1" applyAlignment="1" applyProtection="1">
      <alignment horizontal="center" vertical="center"/>
    </xf>
    <xf numFmtId="164" fontId="1" fillId="0" borderId="23" xfId="0" applyNumberFormat="1" applyFont="1" applyFill="1" applyBorder="1" applyAlignment="1" applyProtection="1">
      <alignment horizontal="center" vertical="center"/>
    </xf>
    <xf numFmtId="164" fontId="1" fillId="0" borderId="24" xfId="0" applyNumberFormat="1" applyFont="1" applyFill="1" applyBorder="1" applyAlignment="1" applyProtection="1">
      <alignment horizontal="center" vertical="center"/>
    </xf>
    <xf numFmtId="164" fontId="1" fillId="0" borderId="2" xfId="0" applyNumberFormat="1" applyFont="1" applyFill="1" applyBorder="1" applyAlignment="1" applyProtection="1">
      <alignment vertical="center"/>
    </xf>
    <xf numFmtId="0" fontId="11" fillId="0" borderId="2" xfId="0" applyFont="1" applyBorder="1" applyAlignment="1">
      <alignment horizontal="center" vertical="center"/>
    </xf>
    <xf numFmtId="164" fontId="1" fillId="3" borderId="0" xfId="0" applyNumberFormat="1" applyFont="1" applyFill="1" applyBorder="1" applyAlignment="1" applyProtection="1">
      <alignment vertical="center"/>
    </xf>
    <xf numFmtId="0" fontId="24" fillId="0" borderId="0" xfId="0" applyFont="1" applyBorder="1" applyAlignment="1">
      <alignment horizontal="center"/>
    </xf>
    <xf numFmtId="164" fontId="5" fillId="0" borderId="2" xfId="0" applyNumberFormat="1" applyFont="1" applyFill="1" applyBorder="1" applyAlignment="1" applyProtection="1">
      <alignment vertical="center"/>
    </xf>
    <xf numFmtId="164" fontId="1" fillId="3" borderId="2" xfId="0" applyNumberFormat="1" applyFont="1" applyFill="1" applyBorder="1" applyAlignment="1" applyProtection="1">
      <alignment vertical="center"/>
    </xf>
    <xf numFmtId="0" fontId="9" fillId="0" borderId="2" xfId="0" applyFont="1" applyBorder="1" applyAlignment="1">
      <alignment vertical="center" wrapText="1"/>
    </xf>
    <xf numFmtId="164" fontId="8" fillId="0" borderId="2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left" vertical="top" wrapText="1"/>
    </xf>
    <xf numFmtId="164" fontId="6" fillId="0" borderId="2" xfId="0" applyNumberFormat="1" applyFont="1" applyFill="1" applyBorder="1" applyAlignment="1" applyProtection="1">
      <alignment vertical="center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/>
    </xf>
    <xf numFmtId="164" fontId="31" fillId="0" borderId="2" xfId="0" applyNumberFormat="1" applyFont="1" applyFill="1" applyBorder="1" applyAlignment="1" applyProtection="1">
      <alignment vertical="center"/>
    </xf>
    <xf numFmtId="164" fontId="31" fillId="3" borderId="0" xfId="0" applyNumberFormat="1" applyFont="1" applyFill="1" applyBorder="1" applyAlignment="1" applyProtection="1">
      <alignment vertical="center"/>
    </xf>
    <xf numFmtId="164" fontId="31" fillId="3" borderId="2" xfId="0" applyNumberFormat="1" applyFont="1" applyFill="1" applyBorder="1" applyAlignment="1" applyProtection="1">
      <alignment vertical="center"/>
    </xf>
    <xf numFmtId="164" fontId="32" fillId="0" borderId="2" xfId="0" applyNumberFormat="1" applyFont="1" applyFill="1" applyBorder="1" applyAlignment="1" applyProtection="1">
      <alignment vertical="center"/>
    </xf>
    <xf numFmtId="166" fontId="1" fillId="0" borderId="36" xfId="0" applyNumberFormat="1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wrapText="1"/>
    </xf>
    <xf numFmtId="0" fontId="1" fillId="0" borderId="44" xfId="0" applyFont="1" applyFill="1" applyBorder="1" applyAlignment="1">
      <alignment horizontal="center" vertical="center" wrapText="1"/>
    </xf>
    <xf numFmtId="49" fontId="1" fillId="0" borderId="45" xfId="0" applyNumberFormat="1" applyFont="1" applyFill="1" applyBorder="1" applyAlignment="1">
      <alignment horizontal="center" vertical="center" wrapText="1"/>
    </xf>
    <xf numFmtId="164" fontId="1" fillId="0" borderId="46" xfId="0" applyNumberFormat="1" applyFont="1" applyFill="1" applyBorder="1" applyAlignment="1" applyProtection="1">
      <alignment horizontal="center" vertical="center" wrapText="1"/>
    </xf>
    <xf numFmtId="1" fontId="1" fillId="0" borderId="49" xfId="0" applyNumberFormat="1" applyFont="1" applyFill="1" applyBorder="1" applyAlignment="1">
      <alignment horizontal="center" vertical="center" wrapText="1"/>
    </xf>
    <xf numFmtId="1" fontId="1" fillId="0" borderId="50" xfId="0" applyNumberFormat="1" applyFont="1" applyFill="1" applyBorder="1" applyAlignment="1">
      <alignment horizontal="center" vertical="center" wrapText="1"/>
    </xf>
    <xf numFmtId="1" fontId="1" fillId="0" borderId="51" xfId="0" applyNumberFormat="1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1" fillId="0" borderId="54" xfId="0" applyNumberFormat="1" applyFont="1" applyFill="1" applyBorder="1" applyAlignment="1" applyProtection="1">
      <alignment horizontal="center" vertical="center" wrapText="1"/>
    </xf>
    <xf numFmtId="1" fontId="1" fillId="0" borderId="55" xfId="0" applyNumberFormat="1" applyFont="1" applyFill="1" applyBorder="1" applyAlignment="1">
      <alignment horizontal="center" vertical="center" wrapText="1"/>
    </xf>
    <xf numFmtId="1" fontId="1" fillId="0" borderId="56" xfId="0" applyNumberFormat="1" applyFont="1" applyFill="1" applyBorder="1" applyAlignment="1">
      <alignment horizontal="center" vertical="center" wrapText="1"/>
    </xf>
    <xf numFmtId="1" fontId="1" fillId="0" borderId="57" xfId="0" applyNumberFormat="1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165" fontId="7" fillId="0" borderId="61" xfId="0" applyNumberFormat="1" applyFont="1" applyFill="1" applyBorder="1" applyAlignment="1" applyProtection="1">
      <alignment horizontal="center" vertical="center" wrapText="1"/>
    </xf>
    <xf numFmtId="165" fontId="7" fillId="0" borderId="19" xfId="0" applyNumberFormat="1" applyFont="1" applyFill="1" applyBorder="1" applyAlignment="1" applyProtection="1">
      <alignment horizontal="left" vertical="center" wrapText="1"/>
    </xf>
    <xf numFmtId="166" fontId="5" fillId="0" borderId="61" xfId="0" applyNumberFormat="1" applyFont="1" applyFill="1" applyBorder="1" applyAlignment="1" applyProtection="1">
      <alignment horizontal="center" vertical="center" wrapText="1"/>
    </xf>
    <xf numFmtId="1" fontId="5" fillId="0" borderId="62" xfId="0" applyNumberFormat="1" applyFont="1" applyFill="1" applyBorder="1" applyAlignment="1" applyProtection="1">
      <alignment horizontal="center" vertical="center" wrapText="1"/>
    </xf>
    <xf numFmtId="1" fontId="5" fillId="0" borderId="63" xfId="0" applyNumberFormat="1" applyFont="1" applyFill="1" applyBorder="1" applyAlignment="1" applyProtection="1">
      <alignment horizontal="center" vertical="center" wrapText="1"/>
    </xf>
    <xf numFmtId="1" fontId="5" fillId="0" borderId="64" xfId="0" applyNumberFormat="1" applyFont="1" applyFill="1" applyBorder="1" applyAlignment="1" applyProtection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 applyProtection="1">
      <alignment horizontal="center" vertical="center"/>
    </xf>
    <xf numFmtId="164" fontId="1" fillId="0" borderId="71" xfId="0" applyNumberFormat="1" applyFont="1" applyFill="1" applyBorder="1" applyAlignment="1">
      <alignment horizontal="center" vertical="center" wrapText="1"/>
    </xf>
    <xf numFmtId="0" fontId="28" fillId="0" borderId="66" xfId="0" applyFont="1" applyFill="1" applyBorder="1" applyAlignment="1">
      <alignment wrapText="1"/>
    </xf>
    <xf numFmtId="166" fontId="1" fillId="0" borderId="77" xfId="0" applyNumberFormat="1" applyFont="1" applyFill="1" applyBorder="1" applyAlignment="1" applyProtection="1">
      <alignment horizontal="center" vertical="center"/>
    </xf>
    <xf numFmtId="0" fontId="1" fillId="0" borderId="71" xfId="0" applyFont="1" applyFill="1" applyBorder="1" applyAlignment="1">
      <alignment horizontal="center" vertical="center" wrapText="1"/>
    </xf>
    <xf numFmtId="0" fontId="1" fillId="0" borderId="79" xfId="0" applyFont="1" applyFill="1" applyBorder="1" applyAlignment="1">
      <alignment horizontal="center" vertical="center" wrapText="1"/>
    </xf>
    <xf numFmtId="0" fontId="1" fillId="0" borderId="80" xfId="0" applyFont="1" applyFill="1" applyBorder="1" applyAlignment="1">
      <alignment horizontal="center" vertical="center" wrapText="1"/>
    </xf>
    <xf numFmtId="165" fontId="7" fillId="0" borderId="83" xfId="0" applyNumberFormat="1" applyFont="1" applyFill="1" applyBorder="1" applyAlignment="1" applyProtection="1">
      <alignment horizontal="left" vertical="center" wrapText="1"/>
    </xf>
    <xf numFmtId="166" fontId="5" fillId="0" borderId="19" xfId="0" applyNumberFormat="1" applyFont="1" applyFill="1" applyBorder="1" applyAlignment="1" applyProtection="1">
      <alignment horizontal="center" vertical="center" wrapText="1"/>
    </xf>
    <xf numFmtId="165" fontId="5" fillId="0" borderId="65" xfId="0" applyNumberFormat="1" applyFont="1" applyFill="1" applyBorder="1" applyAlignment="1" applyProtection="1">
      <alignment horizontal="center" vertical="center" wrapText="1"/>
    </xf>
    <xf numFmtId="165" fontId="5" fillId="0" borderId="63" xfId="0" applyNumberFormat="1" applyFont="1" applyFill="1" applyBorder="1" applyAlignment="1" applyProtection="1">
      <alignment horizontal="center" vertical="center" wrapText="1"/>
    </xf>
    <xf numFmtId="165" fontId="5" fillId="0" borderId="84" xfId="0" applyNumberFormat="1" applyFont="1" applyFill="1" applyBorder="1" applyAlignment="1" applyProtection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166" fontId="7" fillId="0" borderId="19" xfId="0" applyNumberFormat="1" applyFont="1" applyFill="1" applyBorder="1" applyAlignment="1" applyProtection="1">
      <alignment horizontal="center" vertical="center" wrapText="1"/>
    </xf>
    <xf numFmtId="1" fontId="7" fillId="0" borderId="65" xfId="0" applyNumberFormat="1" applyFont="1" applyFill="1" applyBorder="1" applyAlignment="1" applyProtection="1">
      <alignment horizontal="center" vertical="center" wrapText="1"/>
    </xf>
    <xf numFmtId="1" fontId="7" fillId="0" borderId="63" xfId="0" applyNumberFormat="1" applyFont="1" applyFill="1" applyBorder="1" applyAlignment="1" applyProtection="1">
      <alignment horizontal="center" vertical="center" wrapText="1"/>
    </xf>
    <xf numFmtId="1" fontId="7" fillId="0" borderId="84" xfId="0" applyNumberFormat="1" applyFont="1" applyFill="1" applyBorder="1" applyAlignment="1" applyProtection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49" fontId="1" fillId="0" borderId="6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 applyProtection="1">
      <alignment horizontal="center" vertical="center" wrapText="1"/>
    </xf>
    <xf numFmtId="166" fontId="1" fillId="0" borderId="85" xfId="0" applyNumberFormat="1" applyFont="1" applyFill="1" applyBorder="1" applyAlignment="1" applyProtection="1">
      <alignment horizontal="center" vertical="center"/>
    </xf>
    <xf numFmtId="0" fontId="1" fillId="0" borderId="86" xfId="0" applyFont="1" applyFill="1" applyBorder="1" applyAlignment="1">
      <alignment horizontal="center" vertical="center" wrapText="1"/>
    </xf>
    <xf numFmtId="0" fontId="1" fillId="0" borderId="87" xfId="0" applyNumberFormat="1" applyFont="1" applyFill="1" applyBorder="1" applyAlignment="1">
      <alignment horizontal="center" vertical="center" wrapText="1"/>
    </xf>
    <xf numFmtId="0" fontId="1" fillId="0" borderId="88" xfId="0" applyNumberFormat="1" applyFont="1" applyFill="1" applyBorder="1" applyAlignment="1">
      <alignment horizontal="center" vertical="center" wrapText="1"/>
    </xf>
    <xf numFmtId="0" fontId="1" fillId="0" borderId="89" xfId="0" applyNumberFormat="1" applyFont="1" applyFill="1" applyBorder="1" applyAlignment="1">
      <alignment horizontal="center" vertical="center" wrapText="1"/>
    </xf>
    <xf numFmtId="0" fontId="1" fillId="0" borderId="90" xfId="0" applyNumberFormat="1" applyFont="1" applyFill="1" applyBorder="1" applyAlignment="1">
      <alignment horizontal="center" vertical="center" wrapText="1"/>
    </xf>
    <xf numFmtId="166" fontId="1" fillId="0" borderId="91" xfId="0" applyNumberFormat="1" applyFont="1" applyFill="1" applyBorder="1" applyAlignment="1" applyProtection="1">
      <alignment horizontal="center" vertical="center"/>
    </xf>
    <xf numFmtId="0" fontId="1" fillId="0" borderId="92" xfId="0" applyFont="1" applyFill="1" applyBorder="1" applyAlignment="1">
      <alignment horizontal="center" vertical="center" wrapText="1"/>
    </xf>
    <xf numFmtId="164" fontId="1" fillId="0" borderId="93" xfId="0" applyNumberFormat="1" applyFont="1" applyFill="1" applyBorder="1" applyAlignment="1">
      <alignment horizontal="center" vertical="center" wrapText="1"/>
    </xf>
    <xf numFmtId="0" fontId="1" fillId="0" borderId="93" xfId="0" applyFont="1" applyFill="1" applyBorder="1" applyAlignment="1">
      <alignment horizontal="center" vertical="center" wrapText="1"/>
    </xf>
    <xf numFmtId="0" fontId="1" fillId="0" borderId="94" xfId="0" applyFont="1" applyFill="1" applyBorder="1" applyAlignment="1">
      <alignment horizontal="center" vertical="center" wrapText="1"/>
    </xf>
    <xf numFmtId="0" fontId="1" fillId="0" borderId="95" xfId="0" applyNumberFormat="1" applyFont="1" applyFill="1" applyBorder="1" applyAlignment="1">
      <alignment horizontal="center" vertical="center" wrapText="1"/>
    </xf>
    <xf numFmtId="0" fontId="1" fillId="0" borderId="96" xfId="0" applyNumberFormat="1" applyFont="1" applyFill="1" applyBorder="1" applyAlignment="1">
      <alignment horizontal="center" vertical="center" wrapText="1"/>
    </xf>
    <xf numFmtId="0" fontId="1" fillId="0" borderId="97" xfId="0" applyNumberFormat="1" applyFont="1" applyFill="1" applyBorder="1" applyAlignment="1">
      <alignment horizontal="center" vertical="center" wrapText="1"/>
    </xf>
    <xf numFmtId="0" fontId="1" fillId="0" borderId="98" xfId="0" applyNumberFormat="1" applyFont="1" applyFill="1" applyBorder="1" applyAlignment="1">
      <alignment horizontal="center" vertical="center" wrapText="1"/>
    </xf>
    <xf numFmtId="165" fontId="8" fillId="0" borderId="104" xfId="0" applyNumberFormat="1" applyFont="1" applyFill="1" applyBorder="1" applyAlignment="1" applyProtection="1">
      <alignment horizontal="center" vertical="center" wrapText="1"/>
    </xf>
    <xf numFmtId="165" fontId="8" fillId="0" borderId="38" xfId="0" applyNumberFormat="1" applyFont="1" applyFill="1" applyBorder="1" applyAlignment="1" applyProtection="1">
      <alignment horizontal="center" vertical="center" wrapText="1"/>
    </xf>
    <xf numFmtId="165" fontId="8" fillId="0" borderId="105" xfId="0" applyNumberFormat="1" applyFont="1" applyFill="1" applyBorder="1" applyAlignment="1" applyProtection="1">
      <alignment horizontal="center" vertical="center" wrapText="1"/>
    </xf>
    <xf numFmtId="167" fontId="5" fillId="0" borderId="37" xfId="0" applyNumberFormat="1" applyFont="1" applyFill="1" applyBorder="1" applyAlignment="1" applyProtection="1">
      <alignment horizontal="center" vertical="center" wrapText="1"/>
    </xf>
    <xf numFmtId="0" fontId="1" fillId="0" borderId="109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left" vertical="top" wrapText="1"/>
    </xf>
    <xf numFmtId="0" fontId="1" fillId="0" borderId="63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left" vertical="top" wrapText="1"/>
    </xf>
    <xf numFmtId="0" fontId="5" fillId="0" borderId="84" xfId="0" applyFont="1" applyFill="1" applyBorder="1" applyAlignment="1">
      <alignment horizontal="left" vertical="top" wrapText="1"/>
    </xf>
    <xf numFmtId="166" fontId="7" fillId="0" borderId="61" xfId="0" applyNumberFormat="1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>
      <alignment horizontal="left" vertical="top" wrapText="1"/>
    </xf>
    <xf numFmtId="0" fontId="5" fillId="0" borderId="100" xfId="0" applyFont="1" applyFill="1" applyBorder="1" applyAlignment="1">
      <alignment horizontal="left" vertical="center" wrapText="1"/>
    </xf>
    <xf numFmtId="165" fontId="7" fillId="0" borderId="40" xfId="0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165" fontId="5" fillId="0" borderId="63" xfId="0" applyNumberFormat="1" applyFont="1" applyFill="1" applyBorder="1" applyAlignment="1" applyProtection="1">
      <alignment horizontal="center" vertical="center"/>
    </xf>
    <xf numFmtId="165" fontId="7" fillId="0" borderId="63" xfId="0" applyNumberFormat="1" applyFont="1" applyFill="1" applyBorder="1" applyAlignment="1" applyProtection="1">
      <alignment horizontal="center" vertical="center"/>
    </xf>
    <xf numFmtId="165" fontId="7" fillId="0" borderId="64" xfId="0" applyNumberFormat="1" applyFont="1" applyFill="1" applyBorder="1" applyAlignment="1" applyProtection="1">
      <alignment horizontal="center" vertical="center"/>
    </xf>
    <xf numFmtId="167" fontId="5" fillId="0" borderId="61" xfId="0" applyNumberFormat="1" applyFont="1" applyFill="1" applyBorder="1" applyAlignment="1" applyProtection="1">
      <alignment horizontal="center" vertical="center"/>
    </xf>
    <xf numFmtId="167" fontId="7" fillId="0" borderId="61" xfId="0" applyNumberFormat="1" applyFont="1" applyFill="1" applyBorder="1" applyAlignment="1" applyProtection="1">
      <alignment horizontal="center" vertical="center" wrapText="1"/>
    </xf>
    <xf numFmtId="1" fontId="1" fillId="0" borderId="31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67" fontId="5" fillId="0" borderId="61" xfId="0" applyNumberFormat="1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1" fillId="0" borderId="105" xfId="0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49" fontId="1" fillId="0" borderId="116" xfId="0" applyNumberFormat="1" applyFont="1" applyFill="1" applyBorder="1" applyAlignment="1">
      <alignment horizontal="center" vertical="center" wrapText="1"/>
    </xf>
    <xf numFmtId="49" fontId="1" fillId="0" borderId="46" xfId="0" applyNumberFormat="1" applyFont="1" applyFill="1" applyBorder="1" applyAlignment="1">
      <alignment horizontal="left" vertical="center" wrapText="1"/>
    </xf>
    <xf numFmtId="0" fontId="1" fillId="0" borderId="47" xfId="0" applyNumberFormat="1" applyFont="1" applyFill="1" applyBorder="1" applyAlignment="1">
      <alignment horizontal="center" vertical="center"/>
    </xf>
    <xf numFmtId="49" fontId="1" fillId="0" borderId="46" xfId="0" applyNumberFormat="1" applyFont="1" applyFill="1" applyBorder="1" applyAlignment="1">
      <alignment horizontal="center" vertical="center"/>
    </xf>
    <xf numFmtId="49" fontId="1" fillId="0" borderId="38" xfId="0" applyNumberFormat="1" applyFont="1" applyFill="1" applyBorder="1" applyAlignment="1">
      <alignment horizontal="center" vertical="center"/>
    </xf>
    <xf numFmtId="0" fontId="7" fillId="0" borderId="39" xfId="0" applyNumberFormat="1" applyFont="1" applyFill="1" applyBorder="1" applyAlignment="1" applyProtection="1">
      <alignment horizontal="center" vertical="center"/>
    </xf>
    <xf numFmtId="166" fontId="5" fillId="0" borderId="117" xfId="0" applyNumberFormat="1" applyFont="1" applyFill="1" applyBorder="1" applyAlignment="1" applyProtection="1">
      <alignment horizontal="center" vertical="center"/>
    </xf>
    <xf numFmtId="1" fontId="5" fillId="0" borderId="115" xfId="0" applyNumberFormat="1" applyFont="1" applyFill="1" applyBorder="1" applyAlignment="1">
      <alignment horizontal="center" vertical="center"/>
    </xf>
    <xf numFmtId="164" fontId="1" fillId="0" borderId="104" xfId="0" applyNumberFormat="1" applyFont="1" applyFill="1" applyBorder="1" applyAlignment="1">
      <alignment horizontal="center" vertical="center" wrapText="1"/>
    </xf>
    <xf numFmtId="1" fontId="1" fillId="0" borderId="38" xfId="0" applyNumberFormat="1" applyFont="1" applyFill="1" applyBorder="1" applyAlignment="1">
      <alignment horizontal="center" vertical="center"/>
    </xf>
    <xf numFmtId="0" fontId="1" fillId="0" borderId="38" xfId="0" applyNumberFormat="1" applyFont="1" applyFill="1" applyBorder="1" applyAlignment="1">
      <alignment horizontal="center" vertical="center"/>
    </xf>
    <xf numFmtId="0" fontId="5" fillId="0" borderId="38" xfId="0" applyNumberFormat="1" applyFont="1" applyFill="1" applyBorder="1" applyAlignment="1" applyProtection="1">
      <alignment horizontal="center" vertical="center"/>
    </xf>
    <xf numFmtId="0" fontId="5" fillId="0" borderId="70" xfId="0" applyNumberFormat="1" applyFont="1" applyFill="1" applyBorder="1" applyAlignment="1" applyProtection="1">
      <alignment horizontal="center" vertical="center"/>
    </xf>
    <xf numFmtId="49" fontId="1" fillId="0" borderId="118" xfId="0" applyNumberFormat="1" applyFont="1" applyFill="1" applyBorder="1" applyAlignment="1">
      <alignment horizontal="center" vertical="center" wrapText="1"/>
    </xf>
    <xf numFmtId="49" fontId="1" fillId="0" borderId="112" xfId="0" applyNumberFormat="1" applyFont="1" applyFill="1" applyBorder="1" applyAlignment="1" applyProtection="1">
      <alignment horizontal="left" vertical="center"/>
    </xf>
    <xf numFmtId="0" fontId="1" fillId="0" borderId="108" xfId="0" applyNumberFormat="1" applyFont="1" applyFill="1" applyBorder="1" applyAlignment="1">
      <alignment horizontal="center" vertical="center"/>
    </xf>
    <xf numFmtId="49" fontId="1" fillId="0" borderId="111" xfId="0" applyNumberFormat="1" applyFont="1" applyFill="1" applyBorder="1" applyAlignment="1">
      <alignment horizontal="center" vertical="center"/>
    </xf>
    <xf numFmtId="49" fontId="1" fillId="0" borderId="71" xfId="0" applyNumberFormat="1" applyFont="1" applyFill="1" applyBorder="1" applyAlignment="1">
      <alignment horizontal="center" vertical="center"/>
    </xf>
    <xf numFmtId="0" fontId="7" fillId="0" borderId="119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0" fontId="5" fillId="0" borderId="120" xfId="0" applyFont="1" applyFill="1" applyBorder="1" applyAlignment="1">
      <alignment horizontal="center" vertical="center" wrapText="1"/>
    </xf>
    <xf numFmtId="164" fontId="1" fillId="0" borderId="78" xfId="0" applyNumberFormat="1" applyFont="1" applyFill="1" applyBorder="1" applyAlignment="1">
      <alignment horizontal="center" vertical="center" wrapText="1"/>
    </xf>
    <xf numFmtId="1" fontId="1" fillId="0" borderId="71" xfId="0" applyNumberFormat="1" applyFont="1" applyFill="1" applyBorder="1" applyAlignment="1">
      <alignment horizontal="center" vertical="center"/>
    </xf>
    <xf numFmtId="0" fontId="1" fillId="0" borderId="71" xfId="0" applyNumberFormat="1" applyFont="1" applyFill="1" applyBorder="1" applyAlignment="1">
      <alignment horizontal="center" vertical="center"/>
    </xf>
    <xf numFmtId="0" fontId="5" fillId="0" borderId="75" xfId="0" applyNumberFormat="1" applyFont="1" applyFill="1" applyBorder="1" applyAlignment="1" applyProtection="1">
      <alignment horizontal="center" vertical="center"/>
    </xf>
    <xf numFmtId="0" fontId="5" fillId="0" borderId="76" xfId="0" applyNumberFormat="1" applyFont="1" applyFill="1" applyBorder="1" applyAlignment="1" applyProtection="1">
      <alignment horizontal="center" vertical="center"/>
    </xf>
    <xf numFmtId="166" fontId="5" fillId="0" borderId="121" xfId="0" applyNumberFormat="1" applyFont="1" applyFill="1" applyBorder="1" applyAlignment="1">
      <alignment horizontal="center" vertical="center"/>
    </xf>
    <xf numFmtId="166" fontId="5" fillId="0" borderId="122" xfId="0" applyNumberFormat="1" applyFont="1" applyFill="1" applyBorder="1" applyAlignment="1">
      <alignment horizontal="center" vertical="center"/>
    </xf>
    <xf numFmtId="1" fontId="5" fillId="0" borderId="122" xfId="0" applyNumberFormat="1" applyFont="1" applyFill="1" applyBorder="1" applyAlignment="1">
      <alignment horizontal="center" vertical="center"/>
    </xf>
    <xf numFmtId="1" fontId="5" fillId="0" borderId="123" xfId="0" applyNumberFormat="1" applyFont="1" applyFill="1" applyBorder="1" applyAlignment="1">
      <alignment horizontal="center" vertical="center"/>
    </xf>
    <xf numFmtId="2" fontId="5" fillId="0" borderId="62" xfId="0" applyNumberFormat="1" applyFont="1" applyFill="1" applyBorder="1" applyAlignment="1" applyProtection="1">
      <alignment horizontal="center" vertical="center"/>
    </xf>
    <xf numFmtId="2" fontId="5" fillId="0" borderId="63" xfId="0" applyNumberFormat="1" applyFont="1" applyFill="1" applyBorder="1" applyAlignment="1" applyProtection="1">
      <alignment horizontal="center" vertical="center"/>
    </xf>
    <xf numFmtId="2" fontId="5" fillId="0" borderId="64" xfId="0" applyNumberFormat="1" applyFont="1" applyFill="1" applyBorder="1" applyAlignment="1" applyProtection="1">
      <alignment horizontal="center" vertical="center"/>
    </xf>
    <xf numFmtId="1" fontId="5" fillId="0" borderId="62" xfId="0" applyNumberFormat="1" applyFont="1" applyFill="1" applyBorder="1" applyAlignment="1" applyProtection="1">
      <alignment horizontal="center" vertical="center"/>
    </xf>
    <xf numFmtId="1" fontId="5" fillId="0" borderId="63" xfId="0" applyNumberFormat="1" applyFont="1" applyFill="1" applyBorder="1" applyAlignment="1" applyProtection="1">
      <alignment horizontal="center" vertical="center"/>
    </xf>
    <xf numFmtId="1" fontId="5" fillId="0" borderId="64" xfId="0" applyNumberFormat="1" applyFont="1" applyFill="1" applyBorder="1" applyAlignment="1" applyProtection="1">
      <alignment horizontal="center" vertical="center"/>
    </xf>
    <xf numFmtId="49" fontId="1" fillId="0" borderId="61" xfId="0" applyNumberFormat="1" applyFont="1" applyFill="1" applyBorder="1" applyAlignment="1" applyProtection="1">
      <alignment horizontal="left" vertical="top" wrapText="1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right" vertical="center"/>
    </xf>
    <xf numFmtId="166" fontId="5" fillId="0" borderId="61" xfId="0" applyNumberFormat="1" applyFont="1" applyFill="1" applyBorder="1" applyAlignment="1" applyProtection="1">
      <alignment horizontal="center" vertical="center"/>
    </xf>
    <xf numFmtId="0" fontId="5" fillId="0" borderId="65" xfId="0" applyFont="1" applyFill="1" applyBorder="1" applyAlignment="1">
      <alignment horizontal="center" vertical="center" wrapText="1"/>
    </xf>
    <xf numFmtId="1" fontId="1" fillId="0" borderId="63" xfId="0" applyNumberFormat="1" applyFont="1" applyFill="1" applyBorder="1" applyAlignment="1">
      <alignment horizontal="center" vertical="center"/>
    </xf>
    <xf numFmtId="0" fontId="1" fillId="0" borderId="63" xfId="0" applyNumberFormat="1" applyFont="1" applyFill="1" applyBorder="1" applyAlignment="1">
      <alignment horizontal="center" vertical="center"/>
    </xf>
    <xf numFmtId="1" fontId="1" fillId="0" borderId="64" xfId="0" applyNumberFormat="1" applyFont="1" applyFill="1" applyBorder="1" applyAlignment="1">
      <alignment horizontal="center" vertical="center" wrapText="1"/>
    </xf>
    <xf numFmtId="166" fontId="5" fillId="0" borderId="62" xfId="0" applyNumberFormat="1" applyFont="1" applyFill="1" applyBorder="1" applyAlignment="1" applyProtection="1">
      <alignment horizontal="center" vertical="center"/>
    </xf>
    <xf numFmtId="166" fontId="5" fillId="0" borderId="63" xfId="0" applyNumberFormat="1" applyFont="1" applyFill="1" applyBorder="1" applyAlignment="1" applyProtection="1">
      <alignment horizontal="center" vertical="center"/>
    </xf>
    <xf numFmtId="166" fontId="5" fillId="0" borderId="64" xfId="0" applyNumberFormat="1" applyFont="1" applyFill="1" applyBorder="1" applyAlignment="1" applyProtection="1">
      <alignment horizontal="center" vertical="center"/>
    </xf>
    <xf numFmtId="1" fontId="5" fillId="0" borderId="65" xfId="0" applyNumberFormat="1" applyFont="1" applyFill="1" applyBorder="1" applyAlignment="1" applyProtection="1">
      <alignment horizontal="center" vertical="center"/>
    </xf>
    <xf numFmtId="166" fontId="5" fillId="0" borderId="91" xfId="0" applyNumberFormat="1" applyFont="1" applyFill="1" applyBorder="1" applyAlignment="1" applyProtection="1">
      <alignment horizontal="center" vertical="center"/>
    </xf>
    <xf numFmtId="166" fontId="5" fillId="0" borderId="125" xfId="0" applyNumberFormat="1" applyFont="1" applyFill="1" applyBorder="1" applyAlignment="1" applyProtection="1">
      <alignment horizontal="center" vertical="center"/>
    </xf>
    <xf numFmtId="166" fontId="5" fillId="0" borderId="19" xfId="0" applyNumberFormat="1" applyFont="1" applyFill="1" applyBorder="1" applyAlignment="1" applyProtection="1">
      <alignment horizontal="center" vertical="center"/>
    </xf>
    <xf numFmtId="0" fontId="1" fillId="0" borderId="20" xfId="0" applyNumberFormat="1" applyFont="1" applyFill="1" applyBorder="1" applyAlignment="1" applyProtection="1">
      <alignment horizontal="center" vertical="center"/>
    </xf>
    <xf numFmtId="0" fontId="1" fillId="0" borderId="61" xfId="0" applyNumberFormat="1" applyFont="1" applyFill="1" applyBorder="1" applyAlignment="1" applyProtection="1">
      <alignment horizontal="center" vertical="center"/>
    </xf>
    <xf numFmtId="0" fontId="1" fillId="0" borderId="19" xfId="0" applyNumberFormat="1" applyFont="1" applyFill="1" applyBorder="1" applyAlignment="1" applyProtection="1">
      <alignment horizontal="center" vertical="center"/>
    </xf>
    <xf numFmtId="0" fontId="1" fillId="0" borderId="16" xfId="0" applyNumberFormat="1" applyFont="1" applyFill="1" applyBorder="1" applyAlignment="1" applyProtection="1">
      <alignment horizontal="center" vertical="center"/>
    </xf>
    <xf numFmtId="0" fontId="1" fillId="0" borderId="126" xfId="0" applyNumberFormat="1" applyFont="1" applyFill="1" applyBorder="1" applyAlignment="1" applyProtection="1">
      <alignment horizontal="center" vertical="center"/>
    </xf>
    <xf numFmtId="0" fontId="1" fillId="0" borderId="110" xfId="0" applyNumberFormat="1" applyFont="1" applyFill="1" applyBorder="1" applyAlignment="1" applyProtection="1">
      <alignment horizontal="center" vertical="center"/>
    </xf>
    <xf numFmtId="0" fontId="1" fillId="0" borderId="127" xfId="0" applyNumberFormat="1" applyFont="1" applyFill="1" applyBorder="1" applyAlignment="1" applyProtection="1">
      <alignment horizontal="center" vertical="center"/>
    </xf>
    <xf numFmtId="164" fontId="1" fillId="0" borderId="128" xfId="0" applyNumberFormat="1" applyFont="1" applyFill="1" applyBorder="1" applyAlignment="1" applyProtection="1">
      <alignment vertical="center"/>
    </xf>
    <xf numFmtId="164" fontId="1" fillId="0" borderId="129" xfId="0" applyNumberFormat="1" applyFont="1" applyFill="1" applyBorder="1" applyAlignment="1" applyProtection="1">
      <alignment vertical="center"/>
    </xf>
    <xf numFmtId="164" fontId="1" fillId="0" borderId="131" xfId="0" applyNumberFormat="1" applyFont="1" applyFill="1" applyBorder="1" applyAlignment="1" applyProtection="1">
      <alignment vertical="center"/>
    </xf>
    <xf numFmtId="166" fontId="17" fillId="0" borderId="0" xfId="0" applyNumberFormat="1" applyFont="1" applyFill="1" applyBorder="1" applyAlignment="1">
      <alignment horizontal="center" vertical="center"/>
    </xf>
    <xf numFmtId="164" fontId="5" fillId="0" borderId="11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164" fontId="1" fillId="0" borderId="132" xfId="0" applyNumberFormat="1" applyFont="1" applyFill="1" applyBorder="1" applyAlignment="1" applyProtection="1">
      <alignment vertical="center"/>
    </xf>
    <xf numFmtId="167" fontId="1" fillId="0" borderId="0" xfId="0" applyNumberFormat="1" applyFont="1" applyFill="1" applyBorder="1" applyAlignment="1" applyProtection="1">
      <alignment vertical="center"/>
    </xf>
    <xf numFmtId="164" fontId="1" fillId="0" borderId="110" xfId="0" applyNumberFormat="1" applyFont="1" applyFill="1" applyBorder="1" applyAlignment="1" applyProtection="1">
      <alignment vertical="center"/>
    </xf>
    <xf numFmtId="164" fontId="1" fillId="0" borderId="133" xfId="0" applyNumberFormat="1" applyFont="1" applyFill="1" applyBorder="1" applyAlignment="1" applyProtection="1">
      <alignment vertical="center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49" fontId="5" fillId="0" borderId="134" xfId="0" applyNumberFormat="1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>
      <alignment horizontal="left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84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/>
    </xf>
    <xf numFmtId="164" fontId="5" fillId="0" borderId="174" xfId="0" applyNumberFormat="1" applyFont="1" applyFill="1" applyBorder="1" applyAlignment="1" applyProtection="1">
      <alignment horizontal="center" vertical="center"/>
    </xf>
    <xf numFmtId="164" fontId="5" fillId="0" borderId="175" xfId="0" applyNumberFormat="1" applyFont="1" applyFill="1" applyBorder="1" applyAlignment="1" applyProtection="1">
      <alignment horizontal="center" vertical="center"/>
    </xf>
    <xf numFmtId="164" fontId="5" fillId="0" borderId="176" xfId="0" applyNumberFormat="1" applyFont="1" applyFill="1" applyBorder="1" applyAlignment="1" applyProtection="1">
      <alignment horizontal="center" vertical="center"/>
    </xf>
    <xf numFmtId="164" fontId="5" fillId="0" borderId="177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139" xfId="0" applyFont="1" applyBorder="1" applyAlignment="1">
      <alignment horizontal="center" vertical="center" wrapText="1"/>
    </xf>
    <xf numFmtId="0" fontId="5" fillId="0" borderId="13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78" xfId="0" applyNumberFormat="1" applyFont="1" applyFill="1" applyBorder="1" applyAlignment="1" applyProtection="1">
      <alignment horizontal="center" vertical="center"/>
    </xf>
    <xf numFmtId="0" fontId="1" fillId="0" borderId="103" xfId="0" applyFont="1" applyBorder="1" applyAlignment="1">
      <alignment wrapText="1"/>
    </xf>
    <xf numFmtId="0" fontId="1" fillId="0" borderId="107" xfId="0" applyFont="1" applyBorder="1" applyAlignment="1">
      <alignment wrapText="1"/>
    </xf>
    <xf numFmtId="0" fontId="1" fillId="0" borderId="169" xfId="0" applyFont="1" applyBorder="1" applyAlignment="1">
      <alignment wrapText="1"/>
    </xf>
    <xf numFmtId="0" fontId="1" fillId="0" borderId="10" xfId="0" applyFont="1" applyBorder="1"/>
    <xf numFmtId="0" fontId="1" fillId="0" borderId="9" xfId="0" applyFon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66" fontId="1" fillId="0" borderId="103" xfId="0" applyNumberFormat="1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/>
    </xf>
    <xf numFmtId="166" fontId="1" fillId="0" borderId="107" xfId="0" applyNumberFormat="1" applyFont="1" applyBorder="1" applyAlignment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6" fontId="1" fillId="0" borderId="169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/>
    <xf numFmtId="0" fontId="1" fillId="0" borderId="26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106" xfId="0" applyFont="1" applyFill="1" applyBorder="1" applyAlignment="1">
      <alignment horizontal="center" vertical="center" wrapText="1"/>
    </xf>
    <xf numFmtId="0" fontId="4" fillId="0" borderId="117" xfId="0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6" fontId="1" fillId="0" borderId="6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33" xfId="0" applyFont="1" applyBorder="1" applyAlignment="1">
      <alignment horizontal="center" vertical="center"/>
    </xf>
    <xf numFmtId="166" fontId="1" fillId="0" borderId="25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0" xfId="0" applyFont="1" applyBorder="1" applyAlignment="1">
      <alignment horizontal="center" vertical="center"/>
    </xf>
    <xf numFmtId="166" fontId="1" fillId="0" borderId="26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1" fontId="1" fillId="0" borderId="6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164" fontId="2" fillId="0" borderId="0" xfId="0" applyNumberFormat="1" applyFont="1" applyFill="1" applyBorder="1" applyAlignment="1" applyProtection="1">
      <alignment vertical="center"/>
    </xf>
    <xf numFmtId="164" fontId="2" fillId="0" borderId="2" xfId="0" applyNumberFormat="1" applyFont="1" applyFill="1" applyBorder="1" applyAlignment="1" applyProtection="1">
      <alignment vertical="center"/>
    </xf>
    <xf numFmtId="0" fontId="5" fillId="0" borderId="61" xfId="0" applyFont="1" applyFill="1" applyBorder="1" applyAlignment="1">
      <alignment horizontal="left" vertical="center" wrapText="1"/>
    </xf>
    <xf numFmtId="0" fontId="1" fillId="0" borderId="33" xfId="0" applyNumberFormat="1" applyFont="1" applyFill="1" applyBorder="1" applyAlignment="1" applyProtection="1">
      <alignment horizontal="center" vertical="center"/>
    </xf>
    <xf numFmtId="0" fontId="28" fillId="0" borderId="62" xfId="0" applyFont="1" applyFill="1" applyBorder="1" applyAlignment="1">
      <alignment wrapText="1"/>
    </xf>
    <xf numFmtId="0" fontId="5" fillId="0" borderId="63" xfId="0" applyFont="1" applyFill="1" applyBorder="1" applyAlignment="1">
      <alignment wrapText="1"/>
    </xf>
    <xf numFmtId="0" fontId="5" fillId="0" borderId="64" xfId="0" applyFont="1" applyFill="1" applyBorder="1" applyAlignment="1">
      <alignment wrapText="1"/>
    </xf>
    <xf numFmtId="166" fontId="1" fillId="0" borderId="109" xfId="0" applyNumberFormat="1" applyFont="1" applyFill="1" applyBorder="1" applyAlignment="1">
      <alignment horizontal="center" vertical="center" wrapText="1"/>
    </xf>
    <xf numFmtId="1" fontId="1" fillId="0" borderId="110" xfId="0" applyNumberFormat="1" applyFont="1" applyFill="1" applyBorder="1" applyAlignment="1">
      <alignment horizontal="center" vertical="center" wrapText="1"/>
    </xf>
    <xf numFmtId="1" fontId="1" fillId="0" borderId="62" xfId="0" applyNumberFormat="1" applyFont="1" applyFill="1" applyBorder="1" applyAlignment="1">
      <alignment horizontal="center" vertical="center" wrapText="1"/>
    </xf>
    <xf numFmtId="166" fontId="1" fillId="0" borderId="63" xfId="0" applyNumberFormat="1" applyFont="1" applyFill="1" applyBorder="1" applyAlignment="1">
      <alignment horizontal="center" vertical="center" wrapText="1"/>
    </xf>
    <xf numFmtId="166" fontId="28" fillId="0" borderId="19" xfId="0" applyNumberFormat="1" applyFont="1" applyFill="1" applyBorder="1" applyAlignment="1">
      <alignment wrapText="1"/>
    </xf>
    <xf numFmtId="167" fontId="5" fillId="0" borderId="61" xfId="0" applyNumberFormat="1" applyFont="1" applyFill="1" applyBorder="1" applyAlignment="1" applyProtection="1">
      <alignment horizontal="center" vertical="center" wrapText="1"/>
    </xf>
    <xf numFmtId="168" fontId="5" fillId="0" borderId="62" xfId="0" applyNumberFormat="1" applyFont="1" applyFill="1" applyBorder="1" applyAlignment="1" applyProtection="1">
      <alignment horizontal="center" vertical="center" wrapText="1"/>
    </xf>
    <xf numFmtId="168" fontId="5" fillId="0" borderId="63" xfId="0" applyNumberFormat="1" applyFont="1" applyFill="1" applyBorder="1" applyAlignment="1" applyProtection="1">
      <alignment horizontal="center" vertical="center" wrapText="1"/>
    </xf>
    <xf numFmtId="168" fontId="5" fillId="0" borderId="64" xfId="0" applyNumberFormat="1" applyFont="1" applyFill="1" applyBorder="1" applyAlignment="1" applyProtection="1">
      <alignment horizontal="center" vertical="center" wrapText="1"/>
    </xf>
    <xf numFmtId="168" fontId="1" fillId="0" borderId="62" xfId="0" applyNumberFormat="1" applyFont="1" applyFill="1" applyBorder="1" applyAlignment="1" applyProtection="1">
      <alignment horizontal="center" vertical="center" wrapText="1"/>
    </xf>
    <xf numFmtId="165" fontId="1" fillId="0" borderId="64" xfId="0" applyNumberFormat="1" applyFont="1" applyFill="1" applyBorder="1" applyAlignment="1" applyProtection="1">
      <alignment horizontal="center" vertical="center"/>
    </xf>
    <xf numFmtId="0" fontId="1" fillId="0" borderId="64" xfId="0" applyFont="1" applyFill="1" applyBorder="1" applyAlignment="1">
      <alignment horizontal="center" vertical="center" wrapText="1"/>
    </xf>
    <xf numFmtId="164" fontId="5" fillId="0" borderId="63" xfId="0" applyNumberFormat="1" applyFont="1" applyFill="1" applyBorder="1" applyAlignment="1">
      <alignment horizontal="center" vertical="center" wrapText="1"/>
    </xf>
    <xf numFmtId="165" fontId="5" fillId="0" borderId="62" xfId="0" applyNumberFormat="1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wrapText="1"/>
    </xf>
    <xf numFmtId="0" fontId="5" fillId="0" borderId="61" xfId="0" applyFont="1" applyFill="1" applyBorder="1" applyAlignment="1">
      <alignment vertical="justify" wrapText="1"/>
    </xf>
    <xf numFmtId="0" fontId="5" fillId="0" borderId="16" xfId="0" applyFont="1" applyFill="1" applyBorder="1" applyAlignment="1">
      <alignment horizontal="center" vertical="center" wrapText="1"/>
    </xf>
    <xf numFmtId="164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64" fontId="5" fillId="0" borderId="38" xfId="0" applyNumberFormat="1" applyFont="1" applyFill="1" applyBorder="1" applyAlignment="1">
      <alignment horizontal="center" vertical="center" wrapText="1"/>
    </xf>
    <xf numFmtId="165" fontId="5" fillId="0" borderId="64" xfId="0" applyNumberFormat="1" applyFont="1" applyFill="1" applyBorder="1" applyAlignment="1" applyProtection="1">
      <alignment horizontal="center" vertical="center"/>
    </xf>
    <xf numFmtId="49" fontId="5" fillId="0" borderId="139" xfId="0" applyNumberFormat="1" applyFont="1" applyFill="1" applyBorder="1" applyAlignment="1" applyProtection="1">
      <alignment horizontal="center" vertical="center"/>
    </xf>
    <xf numFmtId="49" fontId="5" fillId="0" borderId="61" xfId="0" applyNumberFormat="1" applyFont="1" applyFill="1" applyBorder="1" applyAlignment="1" applyProtection="1">
      <alignment horizontal="center" vertical="center"/>
    </xf>
    <xf numFmtId="49" fontId="5" fillId="0" borderId="66" xfId="0" applyNumberFormat="1" applyFont="1" applyFill="1" applyBorder="1" applyAlignment="1">
      <alignment horizontal="center" vertical="center" wrapText="1"/>
    </xf>
    <xf numFmtId="49" fontId="5" fillId="0" borderId="61" xfId="0" applyNumberFormat="1" applyFont="1" applyFill="1" applyBorder="1" applyAlignment="1" applyProtection="1">
      <alignment horizontal="center" vertical="center" wrapText="1"/>
    </xf>
    <xf numFmtId="1" fontId="5" fillId="0" borderId="62" xfId="0" applyNumberFormat="1" applyFont="1" applyFill="1" applyBorder="1" applyAlignment="1">
      <alignment horizontal="center" vertical="center" wrapText="1"/>
    </xf>
    <xf numFmtId="1" fontId="5" fillId="0" borderId="65" xfId="0" applyNumberFormat="1" applyFont="1" applyFill="1" applyBorder="1" applyAlignment="1">
      <alignment horizontal="center" vertical="center" wrapText="1"/>
    </xf>
    <xf numFmtId="1" fontId="5" fillId="0" borderId="19" xfId="0" applyNumberFormat="1" applyFont="1" applyFill="1" applyBorder="1" applyAlignment="1">
      <alignment horizontal="center" vertical="center" wrapText="1"/>
    </xf>
    <xf numFmtId="166" fontId="7" fillId="0" borderId="62" xfId="0" applyNumberFormat="1" applyFont="1" applyFill="1" applyBorder="1" applyAlignment="1">
      <alignment horizontal="center" wrapText="1"/>
    </xf>
    <xf numFmtId="166" fontId="7" fillId="0" borderId="63" xfId="0" applyNumberFormat="1" applyFont="1" applyFill="1" applyBorder="1" applyAlignment="1">
      <alignment horizontal="center" wrapText="1"/>
    </xf>
    <xf numFmtId="166" fontId="7" fillId="0" borderId="64" xfId="0" applyNumberFormat="1" applyFont="1" applyFill="1" applyBorder="1" applyAlignment="1">
      <alignment horizontal="center" wrapText="1"/>
    </xf>
    <xf numFmtId="49" fontId="5" fillId="0" borderId="100" xfId="0" applyNumberFormat="1" applyFont="1" applyFill="1" applyBorder="1" applyAlignment="1" applyProtection="1">
      <alignment horizontal="center" vertical="center"/>
    </xf>
    <xf numFmtId="165" fontId="5" fillId="0" borderId="27" xfId="0" applyNumberFormat="1" applyFont="1" applyFill="1" applyBorder="1" applyAlignment="1" applyProtection="1">
      <alignment horizontal="center" vertical="center"/>
    </xf>
    <xf numFmtId="165" fontId="7" fillId="0" borderId="28" xfId="0" applyNumberFormat="1" applyFont="1" applyFill="1" applyBorder="1" applyAlignment="1" applyProtection="1">
      <alignment horizontal="center" vertical="center"/>
    </xf>
    <xf numFmtId="165" fontId="7" fillId="0" borderId="29" xfId="0" applyNumberFormat="1" applyFont="1" applyFill="1" applyBorder="1" applyAlignment="1" applyProtection="1">
      <alignment horizontal="center" vertical="center"/>
    </xf>
    <xf numFmtId="167" fontId="5" fillId="0" borderId="100" xfId="0" applyNumberFormat="1" applyFont="1" applyFill="1" applyBorder="1" applyAlignment="1" applyProtection="1">
      <alignment horizontal="center" vertical="center" wrapText="1"/>
    </xf>
    <xf numFmtId="168" fontId="5" fillId="0" borderId="27" xfId="0" applyNumberFormat="1" applyFont="1" applyFill="1" applyBorder="1" applyAlignment="1" applyProtection="1">
      <alignment horizontal="center" vertical="center" wrapText="1"/>
    </xf>
    <xf numFmtId="168" fontId="5" fillId="0" borderId="28" xfId="0" applyNumberFormat="1" applyFont="1" applyFill="1" applyBorder="1" applyAlignment="1" applyProtection="1">
      <alignment horizontal="center" vertical="center" wrapText="1"/>
    </xf>
    <xf numFmtId="168" fontId="1" fillId="0" borderId="27" xfId="0" applyNumberFormat="1" applyFont="1" applyFill="1" applyBorder="1" applyAlignment="1" applyProtection="1">
      <alignment horizontal="center" vertical="center" wrapText="1"/>
    </xf>
    <xf numFmtId="0" fontId="1" fillId="0" borderId="65" xfId="0" applyFont="1" applyFill="1" applyBorder="1" applyAlignment="1">
      <alignment horizontal="center" vertical="center" wrapText="1"/>
    </xf>
    <xf numFmtId="0" fontId="1" fillId="0" borderId="64" xfId="0" applyNumberFormat="1" applyFont="1" applyFill="1" applyBorder="1" applyAlignment="1" applyProtection="1">
      <alignment horizontal="center" vertical="center"/>
    </xf>
    <xf numFmtId="168" fontId="5" fillId="0" borderId="61" xfId="0" applyNumberFormat="1" applyFont="1" applyFill="1" applyBorder="1" applyAlignment="1" applyProtection="1">
      <alignment horizontal="center" vertical="center"/>
    </xf>
    <xf numFmtId="168" fontId="5" fillId="0" borderId="61" xfId="0" applyNumberFormat="1" applyFont="1" applyFill="1" applyBorder="1" applyAlignment="1">
      <alignment horizontal="center" vertical="center" wrapText="1"/>
    </xf>
    <xf numFmtId="165" fontId="1" fillId="0" borderId="63" xfId="0" applyNumberFormat="1" applyFont="1" applyFill="1" applyBorder="1" applyAlignment="1" applyProtection="1">
      <alignment horizontal="center" vertical="center"/>
    </xf>
    <xf numFmtId="165" fontId="1" fillId="0" borderId="28" xfId="0" applyNumberFormat="1" applyFont="1" applyFill="1" applyBorder="1" applyAlignment="1" applyProtection="1">
      <alignment horizontal="center" vertical="center"/>
    </xf>
    <xf numFmtId="165" fontId="1" fillId="0" borderId="29" xfId="0" applyNumberFormat="1" applyFont="1" applyFill="1" applyBorder="1" applyAlignment="1" applyProtection="1">
      <alignment horizontal="center" vertical="center"/>
    </xf>
    <xf numFmtId="0" fontId="1" fillId="0" borderId="18" xfId="0" applyFont="1" applyFill="1" applyBorder="1" applyAlignment="1" applyProtection="1">
      <alignment horizontal="right" vertical="center"/>
    </xf>
    <xf numFmtId="0" fontId="2" fillId="0" borderId="3" xfId="0" applyFont="1" applyBorder="1" applyAlignment="1">
      <alignment horizontal="center"/>
    </xf>
    <xf numFmtId="0" fontId="11" fillId="0" borderId="75" xfId="0" applyFont="1" applyBorder="1" applyAlignment="1">
      <alignment horizontal="center" vertical="center"/>
    </xf>
    <xf numFmtId="0" fontId="1" fillId="4" borderId="179" xfId="0" applyFont="1" applyFill="1" applyBorder="1" applyAlignment="1">
      <alignment horizontal="center" vertical="center"/>
    </xf>
    <xf numFmtId="0" fontId="1" fillId="4" borderId="180" xfId="0" applyFont="1" applyFill="1" applyBorder="1" applyAlignment="1">
      <alignment horizontal="center" vertical="center"/>
    </xf>
    <xf numFmtId="0" fontId="1" fillId="4" borderId="181" xfId="0" applyFont="1" applyFill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104" xfId="0" applyFont="1" applyBorder="1" applyAlignment="1">
      <alignment horizontal="center" vertical="center" wrapText="1"/>
    </xf>
    <xf numFmtId="0" fontId="1" fillId="4" borderId="62" xfId="0" applyFont="1" applyFill="1" applyBorder="1" applyAlignment="1">
      <alignment horizontal="center" vertical="center"/>
    </xf>
    <xf numFmtId="0" fontId="1" fillId="4" borderId="63" xfId="0" applyFont="1" applyFill="1" applyBorder="1" applyAlignment="1">
      <alignment horizontal="center" vertical="center"/>
    </xf>
    <xf numFmtId="0" fontId="1" fillId="4" borderId="64" xfId="0" applyFont="1" applyFill="1" applyBorder="1" applyAlignment="1">
      <alignment horizontal="center" vertical="center"/>
    </xf>
    <xf numFmtId="0" fontId="29" fillId="4" borderId="64" xfId="0" applyFont="1" applyFill="1" applyBorder="1" applyAlignment="1">
      <alignment horizontal="center" vertical="center"/>
    </xf>
    <xf numFmtId="0" fontId="1" fillId="4" borderId="84" xfId="0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166" fontId="5" fillId="0" borderId="130" xfId="0" applyNumberFormat="1" applyFont="1" applyFill="1" applyBorder="1" applyAlignment="1" applyProtection="1">
      <alignment horizontal="center" vertical="center"/>
    </xf>
    <xf numFmtId="49" fontId="5" fillId="0" borderId="43" xfId="0" applyNumberFormat="1" applyFont="1" applyFill="1" applyBorder="1" applyAlignment="1">
      <alignment horizontal="center" vertical="center" wrapText="1"/>
    </xf>
    <xf numFmtId="1" fontId="5" fillId="0" borderId="47" xfId="0" applyNumberFormat="1" applyFont="1" applyFill="1" applyBorder="1" applyAlignment="1" applyProtection="1">
      <alignment horizontal="center" vertical="center"/>
    </xf>
    <xf numFmtId="1" fontId="5" fillId="0" borderId="45" xfId="0" applyNumberFormat="1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6" fontId="1" fillId="0" borderId="37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1" fontId="5" fillId="0" borderId="6" xfId="0" applyNumberFormat="1" applyFont="1" applyFill="1" applyBorder="1" applyAlignment="1" applyProtection="1">
      <alignment horizontal="center" vertical="center" wrapText="1"/>
    </xf>
    <xf numFmtId="166" fontId="5" fillId="0" borderId="9" xfId="0" applyNumberFormat="1" applyFont="1" applyFill="1" applyBorder="1" applyAlignment="1" applyProtection="1">
      <alignment horizontal="center" vertical="center" wrapText="1"/>
    </xf>
    <xf numFmtId="166" fontId="5" fillId="0" borderId="35" xfId="0" applyNumberFormat="1" applyFont="1" applyFill="1" applyBorder="1" applyAlignment="1">
      <alignment horizontal="center" vertical="center" wrapText="1"/>
    </xf>
    <xf numFmtId="0" fontId="1" fillId="0" borderId="110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6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29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33" fillId="0" borderId="2" xfId="0" applyNumberFormat="1" applyFont="1" applyFill="1" applyBorder="1" applyAlignment="1" applyProtection="1">
      <alignment horizontal="center" vertical="center"/>
    </xf>
    <xf numFmtId="0" fontId="33" fillId="0" borderId="2" xfId="0" applyNumberFormat="1" applyFont="1" applyFill="1" applyBorder="1" applyAlignment="1">
      <alignment horizontal="center" vertical="center" wrapText="1"/>
    </xf>
    <xf numFmtId="49" fontId="5" fillId="0" borderId="134" xfId="0" applyNumberFormat="1" applyFont="1" applyFill="1" applyBorder="1" applyAlignment="1" applyProtection="1">
      <alignment horizontal="center" vertical="center"/>
    </xf>
    <xf numFmtId="0" fontId="2" fillId="0" borderId="8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136" xfId="0" applyFont="1" applyBorder="1" applyAlignment="1">
      <alignment horizontal="center" vertical="center" wrapText="1"/>
    </xf>
    <xf numFmtId="0" fontId="2" fillId="0" borderId="13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top" wrapText="1"/>
    </xf>
    <xf numFmtId="0" fontId="18" fillId="0" borderId="75" xfId="0" applyFont="1" applyBorder="1" applyAlignment="1">
      <alignment horizontal="center" vertical="top" wrapText="1"/>
    </xf>
    <xf numFmtId="0" fontId="18" fillId="0" borderId="76" xfId="0" applyFont="1" applyBorder="1" applyAlignment="1">
      <alignment horizontal="center" vertical="top" wrapText="1"/>
    </xf>
    <xf numFmtId="0" fontId="2" fillId="0" borderId="106" xfId="0" applyFont="1" applyBorder="1" applyAlignment="1">
      <alignment horizontal="center" vertical="top" wrapText="1"/>
    </xf>
    <xf numFmtId="0" fontId="18" fillId="0" borderId="38" xfId="0" applyFont="1" applyBorder="1" applyAlignment="1">
      <alignment horizontal="center" vertical="top" wrapText="1"/>
    </xf>
    <xf numFmtId="0" fontId="18" fillId="0" borderId="39" xfId="0" applyFont="1" applyBorder="1" applyAlignment="1">
      <alignment horizontal="center" vertical="top" wrapText="1"/>
    </xf>
    <xf numFmtId="0" fontId="2" fillId="0" borderId="32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8" fillId="0" borderId="110" xfId="0" applyFont="1" applyBorder="1" applyAlignment="1">
      <alignment wrapText="1"/>
    </xf>
    <xf numFmtId="0" fontId="18" fillId="0" borderId="136" xfId="0" applyFont="1" applyBorder="1" applyAlignment="1">
      <alignment wrapText="1"/>
    </xf>
    <xf numFmtId="0" fontId="18" fillId="0" borderId="137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0" fontId="2" fillId="0" borderId="62" xfId="0" applyFont="1" applyBorder="1" applyAlignment="1">
      <alignment horizontal="center" vertical="top" wrapText="1"/>
    </xf>
    <xf numFmtId="0" fontId="18" fillId="0" borderId="64" xfId="0" applyFont="1" applyBorder="1" applyAlignment="1">
      <alignment horizontal="center" vertical="top" wrapText="1"/>
    </xf>
    <xf numFmtId="0" fontId="2" fillId="0" borderId="65" xfId="0" applyFont="1" applyBorder="1" applyAlignment="1">
      <alignment horizontal="center" vertical="top" wrapText="1"/>
    </xf>
    <xf numFmtId="0" fontId="18" fillId="0" borderId="63" xfId="0" applyFont="1" applyBorder="1" applyAlignment="1">
      <alignment horizontal="center" vertical="top" wrapText="1"/>
    </xf>
    <xf numFmtId="0" fontId="2" fillId="0" borderId="38" xfId="1" applyFont="1" applyBorder="1" applyAlignment="1">
      <alignment horizontal="center" vertical="top" wrapText="1"/>
    </xf>
    <xf numFmtId="0" fontId="2" fillId="0" borderId="38" xfId="0" applyFont="1" applyBorder="1" applyAlignment="1">
      <alignment vertical="top" wrapText="1"/>
    </xf>
    <xf numFmtId="0" fontId="2" fillId="0" borderId="38" xfId="0" applyFont="1" applyBorder="1" applyAlignment="1">
      <alignment horizontal="center" vertical="top" wrapText="1"/>
    </xf>
    <xf numFmtId="0" fontId="2" fillId="0" borderId="75" xfId="0" applyFont="1" applyBorder="1" applyAlignment="1">
      <alignment horizontal="center" vertical="top" wrapText="1"/>
    </xf>
    <xf numFmtId="0" fontId="18" fillId="0" borderId="82" xfId="0" applyFont="1" applyBorder="1" applyAlignment="1">
      <alignment horizontal="center" vertical="top" wrapText="1"/>
    </xf>
    <xf numFmtId="0" fontId="2" fillId="0" borderId="81" xfId="0" applyFont="1" applyBorder="1" applyAlignment="1">
      <alignment horizontal="center" vertical="top" wrapText="1"/>
    </xf>
    <xf numFmtId="0" fontId="24" fillId="2" borderId="75" xfId="0" applyFont="1" applyFill="1" applyBorder="1" applyAlignment="1">
      <alignment horizontal="center" vertical="center" wrapText="1"/>
    </xf>
    <xf numFmtId="0" fontId="25" fillId="2" borderId="75" xfId="0" applyFont="1" applyFill="1" applyBorder="1" applyAlignment="1">
      <alignment horizontal="center" vertical="center" wrapText="1"/>
    </xf>
    <xf numFmtId="0" fontId="2" fillId="0" borderId="75" xfId="1" applyFont="1" applyBorder="1" applyAlignment="1">
      <alignment horizontal="center" vertical="top" wrapText="1"/>
    </xf>
    <xf numFmtId="0" fontId="2" fillId="0" borderId="75" xfId="0" applyFont="1" applyBorder="1" applyAlignment="1">
      <alignment vertical="top" wrapText="1"/>
    </xf>
    <xf numFmtId="0" fontId="2" fillId="0" borderId="63" xfId="0" applyFont="1" applyBorder="1" applyAlignment="1">
      <alignment horizontal="center" vertical="top" wrapText="1"/>
    </xf>
    <xf numFmtId="0" fontId="24" fillId="2" borderId="63" xfId="0" applyFont="1" applyFill="1" applyBorder="1" applyAlignment="1">
      <alignment horizontal="center" wrapText="1"/>
    </xf>
    <xf numFmtId="0" fontId="25" fillId="2" borderId="63" xfId="0" applyFont="1" applyFill="1" applyBorder="1" applyAlignment="1">
      <alignment horizontal="center" wrapText="1"/>
    </xf>
    <xf numFmtId="0" fontId="2" fillId="0" borderId="63" xfId="1" applyFont="1" applyBorder="1" applyAlignment="1">
      <alignment horizontal="center" vertical="top" wrapText="1"/>
    </xf>
    <xf numFmtId="0" fontId="2" fillId="0" borderId="63" xfId="0" applyFont="1" applyBorder="1" applyAlignment="1">
      <alignment vertical="top" wrapText="1"/>
    </xf>
    <xf numFmtId="0" fontId="18" fillId="0" borderId="84" xfId="0" applyFont="1" applyBorder="1" applyAlignment="1">
      <alignment horizontal="center" vertical="top" wrapText="1"/>
    </xf>
    <xf numFmtId="0" fontId="13" fillId="0" borderId="3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2" fillId="0" borderId="107" xfId="1" applyNumberFormat="1" applyFont="1" applyBorder="1" applyAlignment="1" applyProtection="1">
      <alignment horizontal="center" vertical="center" wrapText="1"/>
      <protection locked="0"/>
    </xf>
    <xf numFmtId="0" fontId="18" fillId="0" borderId="13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" fillId="0" borderId="1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37" xfId="0" applyFont="1" applyBorder="1" applyAlignment="1">
      <alignment horizontal="center" vertical="center" wrapText="1"/>
    </xf>
    <xf numFmtId="0" fontId="1" fillId="0" borderId="138" xfId="0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3" fillId="0" borderId="139" xfId="1" applyFont="1" applyBorder="1" applyAlignment="1">
      <alignment horizontal="center" vertical="center" wrapText="1"/>
    </xf>
    <xf numFmtId="0" fontId="18" fillId="0" borderId="135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13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1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37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49" fontId="3" fillId="0" borderId="68" xfId="1" applyNumberFormat="1" applyFont="1" applyBorder="1" applyAlignment="1">
      <alignment horizontal="center" vertical="center" wrapText="1"/>
    </xf>
    <xf numFmtId="0" fontId="18" fillId="0" borderId="69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3" fillId="0" borderId="99" xfId="1" applyFont="1" applyBorder="1" applyAlignment="1">
      <alignment horizontal="center" vertical="center" wrapText="1"/>
    </xf>
    <xf numFmtId="0" fontId="18" fillId="0" borderId="135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18" fillId="0" borderId="136" xfId="0" applyFont="1" applyBorder="1" applyAlignment="1">
      <alignment vertical="center" wrapText="1"/>
    </xf>
    <xf numFmtId="0" fontId="18" fillId="0" borderId="137" xfId="0" applyFont="1" applyBorder="1" applyAlignment="1">
      <alignment vertical="center" wrapText="1"/>
    </xf>
    <xf numFmtId="0" fontId="18" fillId="0" borderId="138" xfId="0" applyFont="1" applyBorder="1" applyAlignment="1">
      <alignment vertical="center" wrapText="1"/>
    </xf>
    <xf numFmtId="0" fontId="18" fillId="0" borderId="40" xfId="0" applyFont="1" applyBorder="1" applyAlignment="1">
      <alignment vertical="center" wrapText="1"/>
    </xf>
    <xf numFmtId="0" fontId="18" fillId="0" borderId="136" xfId="0" applyFont="1" applyBorder="1" applyAlignment="1">
      <alignment horizontal="center" vertical="center" wrapText="1"/>
    </xf>
    <xf numFmtId="0" fontId="18" fillId="0" borderId="15" xfId="0" applyFont="1" applyBorder="1" applyAlignment="1">
      <alignment vertical="center" wrapText="1"/>
    </xf>
    <xf numFmtId="49" fontId="3" fillId="0" borderId="139" xfId="0" applyNumberFormat="1" applyFont="1" applyBorder="1" applyAlignment="1">
      <alignment horizontal="center" vertical="center" wrapText="1"/>
    </xf>
    <xf numFmtId="0" fontId="22" fillId="0" borderId="135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13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37" xfId="0" applyFont="1" applyBorder="1" applyAlignment="1">
      <alignment horizontal="center" vertical="center" wrapText="1"/>
    </xf>
    <xf numFmtId="0" fontId="22" fillId="0" borderId="13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05" xfId="0" applyFont="1" applyBorder="1" applyAlignment="1">
      <alignment horizontal="center" vertical="top" wrapText="1"/>
    </xf>
    <xf numFmtId="49" fontId="2" fillId="0" borderId="103" xfId="1" applyNumberFormat="1" applyFont="1" applyBorder="1" applyAlignment="1" applyProtection="1">
      <alignment horizontal="center" vertical="center" wrapText="1"/>
      <protection locked="0"/>
    </xf>
    <xf numFmtId="0" fontId="18" fillId="0" borderId="67" xfId="0" applyFont="1" applyBorder="1" applyAlignment="1">
      <alignment horizontal="center" vertical="center" wrapText="1"/>
    </xf>
    <xf numFmtId="0" fontId="18" fillId="0" borderId="115" xfId="0" applyFont="1" applyBorder="1" applyAlignment="1">
      <alignment horizontal="center" vertical="center" wrapText="1"/>
    </xf>
    <xf numFmtId="0" fontId="2" fillId="0" borderId="140" xfId="0" applyFont="1" applyBorder="1" applyAlignment="1">
      <alignment horizontal="center" vertical="center" wrapText="1"/>
    </xf>
    <xf numFmtId="0" fontId="18" fillId="0" borderId="73" xfId="0" applyFont="1" applyBorder="1" applyAlignment="1">
      <alignment vertical="center" wrapText="1"/>
    </xf>
    <xf numFmtId="0" fontId="18" fillId="0" borderId="8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2" fillId="0" borderId="81" xfId="0" applyFont="1" applyBorder="1" applyAlignment="1">
      <alignment horizontal="center" vertical="center" wrapText="1"/>
    </xf>
    <xf numFmtId="0" fontId="2" fillId="0" borderId="138" xfId="0" applyFont="1" applyBorder="1" applyAlignment="1">
      <alignment horizontal="center" vertical="center" wrapText="1"/>
    </xf>
    <xf numFmtId="0" fontId="3" fillId="0" borderId="69" xfId="1" applyFont="1" applyBorder="1" applyAlignment="1">
      <alignment horizontal="center" vertical="center" wrapText="1"/>
    </xf>
    <xf numFmtId="0" fontId="18" fillId="0" borderId="70" xfId="0" applyFont="1" applyBorder="1" applyAlignment="1">
      <alignment wrapText="1"/>
    </xf>
    <xf numFmtId="0" fontId="3" fillId="0" borderId="2" xfId="1" applyFont="1" applyBorder="1" applyAlignment="1">
      <alignment horizontal="center" vertical="center" wrapText="1"/>
    </xf>
    <xf numFmtId="0" fontId="18" fillId="0" borderId="4" xfId="0" applyFont="1" applyBorder="1" applyAlignment="1">
      <alignment wrapText="1"/>
    </xf>
    <xf numFmtId="0" fontId="3" fillId="0" borderId="8" xfId="1" applyFont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2" fillId="0" borderId="101" xfId="0" applyFont="1" applyBorder="1" applyAlignment="1">
      <alignment horizontal="center" vertical="center" wrapText="1"/>
    </xf>
    <xf numFmtId="0" fontId="18" fillId="0" borderId="115" xfId="0" applyFont="1" applyBorder="1" applyAlignment="1">
      <alignment vertical="center" wrapText="1"/>
    </xf>
    <xf numFmtId="0" fontId="5" fillId="0" borderId="0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21" fillId="0" borderId="139" xfId="1" applyFont="1" applyBorder="1" applyAlignment="1">
      <alignment horizontal="center" vertical="center" wrapText="1"/>
    </xf>
    <xf numFmtId="0" fontId="3" fillId="0" borderId="135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138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top" wrapText="1"/>
    </xf>
    <xf numFmtId="0" fontId="24" fillId="2" borderId="38" xfId="0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18" fillId="0" borderId="135" xfId="0" applyFont="1" applyBorder="1" applyAlignment="1">
      <alignment wrapText="1"/>
    </xf>
    <xf numFmtId="0" fontId="18" fillId="0" borderId="30" xfId="0" applyFont="1" applyBorder="1" applyAlignment="1">
      <alignment wrapText="1"/>
    </xf>
    <xf numFmtId="0" fontId="18" fillId="0" borderId="32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8" fillId="0" borderId="34" xfId="0" applyFont="1" applyBorder="1" applyAlignment="1">
      <alignment wrapText="1"/>
    </xf>
    <xf numFmtId="0" fontId="18" fillId="0" borderId="138" xfId="0" applyFont="1" applyBorder="1" applyAlignment="1">
      <alignment wrapText="1"/>
    </xf>
    <xf numFmtId="0" fontId="3" fillId="0" borderId="11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18" fillId="0" borderId="72" xfId="0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5" fillId="0" borderId="0" xfId="0" applyFont="1" applyBorder="1" applyAlignment="1">
      <alignment horizontal="left" wrapText="1"/>
    </xf>
    <xf numFmtId="0" fontId="24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0" fillId="0" borderId="0" xfId="1" applyFont="1" applyAlignment="1"/>
    <xf numFmtId="0" fontId="0" fillId="0" borderId="0" xfId="0" applyAlignment="1"/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3" xfId="0" applyFont="1" applyBorder="1" applyAlignment="1"/>
    <xf numFmtId="0" fontId="2" fillId="0" borderId="133" xfId="0" applyFont="1" applyBorder="1" applyAlignment="1"/>
    <xf numFmtId="0" fontId="2" fillId="0" borderId="5" xfId="0" applyFont="1" applyBorder="1" applyAlignment="1"/>
    <xf numFmtId="0" fontId="1" fillId="0" borderId="73" xfId="0" applyFont="1" applyBorder="1" applyAlignment="1">
      <alignment wrapText="1"/>
    </xf>
    <xf numFmtId="0" fontId="9" fillId="0" borderId="73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3" fillId="0" borderId="5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13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132" xfId="0" applyFont="1" applyBorder="1" applyAlignment="1">
      <alignment horizontal="center" wrapText="1"/>
    </xf>
    <xf numFmtId="0" fontId="0" fillId="0" borderId="132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13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5" fillId="0" borderId="53" xfId="0" applyNumberFormat="1" applyFont="1" applyFill="1" applyBorder="1" applyAlignment="1" applyProtection="1">
      <alignment horizontal="center" vertical="center" textRotation="90" wrapText="1"/>
    </xf>
    <xf numFmtId="164" fontId="5" fillId="0" borderId="59" xfId="0" applyNumberFormat="1" applyFont="1" applyFill="1" applyBorder="1" applyAlignment="1" applyProtection="1">
      <alignment horizontal="center" vertical="center" textRotation="90" wrapText="1"/>
    </xf>
    <xf numFmtId="165" fontId="30" fillId="4" borderId="144" xfId="0" applyNumberFormat="1" applyFont="1" applyFill="1" applyBorder="1" applyAlignment="1" applyProtection="1">
      <alignment horizontal="center" vertical="center"/>
    </xf>
    <xf numFmtId="165" fontId="30" fillId="4" borderId="145" xfId="0" applyNumberFormat="1" applyFont="1" applyFill="1" applyBorder="1" applyAlignment="1" applyProtection="1">
      <alignment horizontal="center" vertical="center"/>
    </xf>
    <xf numFmtId="165" fontId="30" fillId="4" borderId="146" xfId="0" applyNumberFormat="1" applyFont="1" applyFill="1" applyBorder="1" applyAlignment="1" applyProtection="1">
      <alignment horizontal="center" vertical="center"/>
    </xf>
    <xf numFmtId="49" fontId="7" fillId="0" borderId="169" xfId="0" applyNumberFormat="1" applyFont="1" applyFill="1" applyBorder="1" applyAlignment="1">
      <alignment horizontal="center" vertical="center" wrapText="1"/>
    </xf>
    <xf numFmtId="0" fontId="0" fillId="0" borderId="170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164" fontId="5" fillId="0" borderId="139" xfId="0" applyNumberFormat="1" applyFont="1" applyFill="1" applyBorder="1" applyAlignment="1" applyProtection="1">
      <alignment horizontal="center" vertical="center" wrapText="1"/>
    </xf>
    <xf numFmtId="0" fontId="11" fillId="0" borderId="135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60" xfId="0" applyNumberFormat="1" applyFont="1" applyFill="1" applyBorder="1" applyAlignment="1" applyProtection="1">
      <alignment horizontal="center" vertical="center" textRotation="90" wrapText="1"/>
    </xf>
    <xf numFmtId="165" fontId="7" fillId="0" borderId="134" xfId="0" applyNumberFormat="1" applyFont="1" applyFill="1" applyBorder="1" applyAlignment="1" applyProtection="1">
      <alignment horizontal="center" vertical="center" wrapText="1"/>
    </xf>
    <xf numFmtId="165" fontId="7" fillId="0" borderId="83" xfId="0" applyNumberFormat="1" applyFont="1" applyFill="1" applyBorder="1" applyAlignment="1" applyProtection="1">
      <alignment horizontal="center" vertical="center" wrapText="1"/>
    </xf>
    <xf numFmtId="165" fontId="7" fillId="0" borderId="19" xfId="0" applyNumberFormat="1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164" fontId="3" fillId="4" borderId="141" xfId="0" applyNumberFormat="1" applyFont="1" applyFill="1" applyBorder="1" applyAlignment="1" applyProtection="1">
      <alignment horizontal="center" vertical="center"/>
    </xf>
    <xf numFmtId="164" fontId="3" fillId="4" borderId="142" xfId="0" applyNumberFormat="1" applyFont="1" applyFill="1" applyBorder="1" applyAlignment="1" applyProtection="1">
      <alignment horizontal="center" vertical="center"/>
    </xf>
    <xf numFmtId="164" fontId="3" fillId="4" borderId="143" xfId="0" applyNumberFormat="1" applyFont="1" applyFill="1" applyBorder="1" applyAlignment="1" applyProtection="1">
      <alignment horizontal="center" vertical="center"/>
    </xf>
    <xf numFmtId="0" fontId="5" fillId="0" borderId="114" xfId="0" applyNumberFormat="1" applyFont="1" applyFill="1" applyBorder="1" applyAlignment="1" applyProtection="1">
      <alignment horizontal="center" vertical="center" textRotation="90"/>
    </xf>
    <xf numFmtId="0" fontId="5" fillId="0" borderId="149" xfId="0" applyNumberFormat="1" applyFont="1" applyFill="1" applyBorder="1" applyAlignment="1" applyProtection="1">
      <alignment horizontal="center" vertical="center" textRotation="90"/>
    </xf>
    <xf numFmtId="0" fontId="5" fillId="0" borderId="147" xfId="0" applyNumberFormat="1" applyFont="1" applyFill="1" applyBorder="1" applyAlignment="1" applyProtection="1">
      <alignment horizontal="center" vertical="center" textRotation="90"/>
    </xf>
    <xf numFmtId="0" fontId="5" fillId="0" borderId="166" xfId="0" applyNumberFormat="1" applyFont="1" applyFill="1" applyBorder="1" applyAlignment="1" applyProtection="1">
      <alignment horizontal="center" vertical="center" textRotation="90"/>
    </xf>
    <xf numFmtId="0" fontId="0" fillId="0" borderId="83" xfId="0" applyFont="1" applyFill="1" applyBorder="1" applyAlignment="1">
      <alignment horizontal="center" vertical="center" wrapText="1"/>
    </xf>
    <xf numFmtId="165" fontId="7" fillId="0" borderId="131" xfId="0" applyNumberFormat="1" applyFont="1" applyFill="1" applyBorder="1" applyAlignment="1" applyProtection="1">
      <alignment horizontal="center" vertical="center" wrapText="1"/>
    </xf>
    <xf numFmtId="0" fontId="4" fillId="0" borderId="110" xfId="0" applyFont="1" applyFill="1" applyBorder="1" applyAlignment="1">
      <alignment horizontal="center" vertical="center" wrapText="1"/>
    </xf>
    <xf numFmtId="165" fontId="7" fillId="0" borderId="62" xfId="0" applyNumberFormat="1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0" fontId="26" fillId="0" borderId="111" xfId="0" applyFont="1" applyFill="1" applyBorder="1" applyAlignment="1">
      <alignment horizontal="center" vertical="center" textRotation="90" wrapText="1"/>
    </xf>
    <xf numFmtId="0" fontId="26" fillId="0" borderId="14" xfId="0" applyFont="1" applyFill="1" applyBorder="1" applyAlignment="1">
      <alignment horizontal="center" vertical="center" textRotation="90" wrapText="1"/>
    </xf>
    <xf numFmtId="164" fontId="5" fillId="0" borderId="162" xfId="0" applyNumberFormat="1" applyFont="1" applyFill="1" applyBorder="1" applyAlignment="1" applyProtection="1">
      <alignment horizontal="center" vertical="center" textRotation="90" wrapText="1"/>
    </xf>
    <xf numFmtId="164" fontId="5" fillId="0" borderId="163" xfId="0" applyNumberFormat="1" applyFont="1" applyFill="1" applyBorder="1" applyAlignment="1" applyProtection="1">
      <alignment horizontal="center" vertical="center" textRotation="90" wrapText="1"/>
    </xf>
    <xf numFmtId="164" fontId="5" fillId="0" borderId="164" xfId="0" applyNumberFormat="1" applyFont="1" applyFill="1" applyBorder="1" applyAlignment="1" applyProtection="1">
      <alignment horizontal="center" vertical="center" textRotation="90" wrapText="1"/>
    </xf>
    <xf numFmtId="164" fontId="5" fillId="0" borderId="165" xfId="0" applyNumberFormat="1" applyFont="1" applyFill="1" applyBorder="1" applyAlignment="1" applyProtection="1">
      <alignment horizontal="center" vertical="center" textRotation="90" wrapText="1"/>
    </xf>
    <xf numFmtId="0" fontId="26" fillId="0" borderId="139" xfId="0" applyNumberFormat="1" applyFont="1" applyFill="1" applyBorder="1" applyAlignment="1" applyProtection="1">
      <alignment horizontal="center" vertical="center" wrapText="1"/>
    </xf>
    <xf numFmtId="0" fontId="26" fillId="0" borderId="135" xfId="0" applyNumberFormat="1" applyFont="1" applyFill="1" applyBorder="1" applyAlignment="1" applyProtection="1">
      <alignment horizontal="center" vertical="center" wrapText="1"/>
    </xf>
    <xf numFmtId="0" fontId="26" fillId="0" borderId="135" xfId="0" applyFont="1" applyFill="1" applyBorder="1" applyAlignment="1">
      <alignment horizontal="center" vertical="center" wrapText="1"/>
    </xf>
    <xf numFmtId="0" fontId="26" fillId="0" borderId="40" xfId="0" applyFont="1" applyFill="1" applyBorder="1" applyAlignment="1">
      <alignment horizontal="center" vertical="center" wrapText="1"/>
    </xf>
    <xf numFmtId="0" fontId="26" fillId="0" borderId="131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10" xfId="0" applyFont="1" applyFill="1" applyBorder="1" applyAlignment="1">
      <alignment horizontal="center" vertical="center" wrapText="1"/>
    </xf>
    <xf numFmtId="0" fontId="26" fillId="0" borderId="149" xfId="0" applyNumberFormat="1" applyFont="1" applyFill="1" applyBorder="1" applyAlignment="1" applyProtection="1">
      <alignment horizontal="center" vertical="center" wrapText="1"/>
    </xf>
    <xf numFmtId="0" fontId="26" fillId="0" borderId="150" xfId="0" applyNumberFormat="1" applyFont="1" applyFill="1" applyBorder="1" applyAlignment="1" applyProtection="1">
      <alignment horizontal="center" vertical="center" wrapText="1"/>
    </xf>
    <xf numFmtId="0" fontId="26" fillId="0" borderId="150" xfId="0" applyFont="1" applyFill="1" applyBorder="1" applyAlignment="1">
      <alignment horizontal="center" vertical="center" wrapText="1"/>
    </xf>
    <xf numFmtId="0" fontId="26" fillId="0" borderId="5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147" xfId="0" applyFont="1" applyFill="1" applyBorder="1" applyAlignment="1" applyProtection="1">
      <alignment horizontal="right" vertical="center"/>
    </xf>
    <xf numFmtId="0" fontId="5" fillId="0" borderId="148" xfId="0" applyFont="1" applyFill="1" applyBorder="1" applyAlignment="1" applyProtection="1">
      <alignment horizontal="right" vertical="center"/>
    </xf>
    <xf numFmtId="0" fontId="5" fillId="0" borderId="149" xfId="0" applyFont="1" applyFill="1" applyBorder="1" applyAlignment="1">
      <alignment horizontal="right" vertical="center"/>
    </xf>
    <xf numFmtId="0" fontId="5" fillId="0" borderId="150" xfId="0" applyFont="1" applyFill="1" applyBorder="1" applyAlignment="1">
      <alignment horizontal="right" vertical="center"/>
    </xf>
    <xf numFmtId="49" fontId="5" fillId="0" borderId="134" xfId="0" applyNumberFormat="1" applyFont="1" applyFill="1" applyBorder="1" applyAlignment="1" applyProtection="1">
      <alignment horizontal="center" vertical="center"/>
    </xf>
    <xf numFmtId="49" fontId="5" fillId="0" borderId="83" xfId="0" applyNumberFormat="1" applyFont="1" applyFill="1" applyBorder="1" applyAlignment="1" applyProtection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17" fillId="0" borderId="0" xfId="0" applyFont="1" applyFill="1" applyAlignment="1">
      <alignment vertical="center"/>
    </xf>
    <xf numFmtId="0" fontId="5" fillId="0" borderId="152" xfId="0" applyFont="1" applyFill="1" applyBorder="1" applyAlignment="1" applyProtection="1">
      <alignment horizontal="right" vertical="center"/>
    </xf>
    <xf numFmtId="0" fontId="5" fillId="0" borderId="153" xfId="0" applyFont="1" applyFill="1" applyBorder="1" applyAlignment="1" applyProtection="1">
      <alignment horizontal="right" vertical="center"/>
    </xf>
    <xf numFmtId="0" fontId="5" fillId="0" borderId="154" xfId="0" applyFont="1" applyFill="1" applyBorder="1" applyAlignment="1" applyProtection="1">
      <alignment horizontal="right" vertical="center"/>
    </xf>
    <xf numFmtId="0" fontId="1" fillId="0" borderId="155" xfId="0" applyFont="1" applyFill="1" applyBorder="1" applyAlignment="1">
      <alignment horizontal="center" vertical="center"/>
    </xf>
    <xf numFmtId="0" fontId="1" fillId="0" borderId="91" xfId="0" applyFont="1" applyFill="1" applyBorder="1" applyAlignment="1">
      <alignment horizontal="center" vertical="center"/>
    </xf>
    <xf numFmtId="166" fontId="5" fillId="0" borderId="167" xfId="0" applyNumberFormat="1" applyFont="1" applyFill="1" applyBorder="1" applyAlignment="1" applyProtection="1">
      <alignment horizontal="center" vertical="center"/>
    </xf>
    <xf numFmtId="166" fontId="17" fillId="0" borderId="129" xfId="0" applyNumberFormat="1" applyFont="1" applyFill="1" applyBorder="1" applyAlignment="1">
      <alignment horizontal="center" vertical="center"/>
    </xf>
    <xf numFmtId="166" fontId="17" fillId="0" borderId="168" xfId="0" applyNumberFormat="1" applyFont="1" applyFill="1" applyBorder="1" applyAlignment="1">
      <alignment horizontal="center" vertical="center"/>
    </xf>
    <xf numFmtId="164" fontId="5" fillId="0" borderId="134" xfId="0" applyNumberFormat="1" applyFont="1" applyFill="1" applyBorder="1" applyAlignment="1" applyProtection="1">
      <alignment horizontal="center" vertical="center" wrapText="1"/>
    </xf>
    <xf numFmtId="164" fontId="5" fillId="0" borderId="83" xfId="0" applyNumberFormat="1" applyFont="1" applyFill="1" applyBorder="1" applyAlignment="1" applyProtection="1">
      <alignment horizontal="center" vertical="center" wrapText="1"/>
    </xf>
    <xf numFmtId="49" fontId="7" fillId="0" borderId="139" xfId="0" applyNumberFormat="1" applyFont="1" applyFill="1" applyBorder="1" applyAlignment="1">
      <alignment horizontal="center" vertical="center" wrapText="1"/>
    </xf>
    <xf numFmtId="0" fontId="0" fillId="0" borderId="135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49" fontId="7" fillId="0" borderId="134" xfId="0" applyNumberFormat="1" applyFont="1" applyFill="1" applyBorder="1" applyAlignment="1">
      <alignment horizontal="center" vertical="center" wrapText="1"/>
    </xf>
    <xf numFmtId="49" fontId="30" fillId="0" borderId="134" xfId="0" applyNumberFormat="1" applyFont="1" applyFill="1" applyBorder="1" applyAlignment="1">
      <alignment horizontal="center" vertical="center" wrapText="1"/>
    </xf>
    <xf numFmtId="49" fontId="30" fillId="0" borderId="83" xfId="0" applyNumberFormat="1" applyFont="1" applyFill="1" applyBorder="1" applyAlignment="1">
      <alignment horizontal="center" vertical="center" wrapText="1"/>
    </xf>
    <xf numFmtId="49" fontId="30" fillId="0" borderId="135" xfId="0" applyNumberFormat="1" applyFont="1" applyFill="1" applyBorder="1" applyAlignment="1">
      <alignment horizontal="center" vertical="center" wrapText="1"/>
    </xf>
    <xf numFmtId="0" fontId="18" fillId="0" borderId="83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49" fontId="1" fillId="0" borderId="151" xfId="0" applyNumberFormat="1" applyFont="1" applyFill="1" applyBorder="1" applyAlignment="1">
      <alignment horizontal="center" vertical="center" wrapText="1"/>
    </xf>
    <xf numFmtId="0" fontId="0" fillId="0" borderId="129" xfId="0" applyFont="1" applyFill="1" applyBorder="1" applyAlignment="1">
      <alignment vertical="center" wrapText="1"/>
    </xf>
    <xf numFmtId="0" fontId="0" fillId="0" borderId="142" xfId="0" applyFont="1" applyFill="1" applyBorder="1" applyAlignment="1">
      <alignment vertical="center" wrapText="1"/>
    </xf>
    <xf numFmtId="0" fontId="0" fillId="0" borderId="143" xfId="0" applyFont="1" applyFill="1" applyBorder="1" applyAlignment="1">
      <alignment vertical="center" wrapText="1"/>
    </xf>
    <xf numFmtId="165" fontId="7" fillId="0" borderId="134" xfId="0" applyNumberFormat="1" applyFont="1" applyFill="1" applyBorder="1" applyAlignment="1" applyProtection="1">
      <alignment horizontal="center" vertical="center"/>
    </xf>
    <xf numFmtId="165" fontId="7" fillId="0" borderId="65" xfId="0" applyNumberFormat="1" applyFont="1" applyFill="1" applyBorder="1" applyAlignment="1" applyProtection="1">
      <alignment horizontal="center" vertical="center"/>
    </xf>
    <xf numFmtId="49" fontId="30" fillId="4" borderId="139" xfId="0" applyNumberFormat="1" applyFont="1" applyFill="1" applyBorder="1" applyAlignment="1" applyProtection="1">
      <alignment horizontal="center" vertical="center" wrapText="1"/>
    </xf>
    <xf numFmtId="49" fontId="30" fillId="4" borderId="135" xfId="0" applyNumberFormat="1" applyFont="1" applyFill="1" applyBorder="1" applyAlignment="1" applyProtection="1">
      <alignment horizontal="center" vertical="center" wrapText="1"/>
    </xf>
    <xf numFmtId="49" fontId="30" fillId="4" borderId="40" xfId="0" applyNumberFormat="1" applyFont="1" applyFill="1" applyBorder="1" applyAlignment="1" applyProtection="1">
      <alignment horizontal="center" vertical="center" wrapText="1"/>
    </xf>
    <xf numFmtId="49" fontId="5" fillId="0" borderId="21" xfId="0" applyNumberFormat="1" applyFont="1" applyFill="1" applyBorder="1" applyAlignment="1" applyProtection="1">
      <alignment horizontal="center" vertical="center"/>
    </xf>
    <xf numFmtId="0" fontId="0" fillId="0" borderId="137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49" fontId="7" fillId="0" borderId="134" xfId="0" applyNumberFormat="1" applyFont="1" applyFill="1" applyBorder="1" applyAlignment="1" applyProtection="1">
      <alignment horizontal="center" vertical="center" wrapText="1"/>
    </xf>
    <xf numFmtId="49" fontId="7" fillId="0" borderId="83" xfId="0" applyNumberFormat="1" applyFont="1" applyFill="1" applyBorder="1" applyAlignment="1" applyProtection="1">
      <alignment horizontal="center" vertical="center" wrapText="1"/>
    </xf>
    <xf numFmtId="0" fontId="0" fillId="0" borderId="83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164" fontId="3" fillId="0" borderId="134" xfId="0" applyNumberFormat="1" applyFont="1" applyFill="1" applyBorder="1" applyAlignment="1" applyProtection="1">
      <alignment horizontal="center" vertical="center"/>
    </xf>
    <xf numFmtId="164" fontId="3" fillId="0" borderId="83" xfId="0" applyNumberFormat="1" applyFont="1" applyFill="1" applyBorder="1" applyAlignment="1" applyProtection="1">
      <alignment horizontal="center" vertical="center"/>
    </xf>
    <xf numFmtId="164" fontId="3" fillId="0" borderId="19" xfId="0" applyNumberFormat="1" applyFont="1" applyFill="1" applyBorder="1" applyAlignment="1" applyProtection="1">
      <alignment horizontal="center" vertical="center"/>
    </xf>
    <xf numFmtId="164" fontId="5" fillId="0" borderId="139" xfId="0" applyNumberFormat="1" applyFont="1" applyFill="1" applyBorder="1" applyAlignment="1" applyProtection="1">
      <alignment horizontal="center" vertical="center"/>
    </xf>
    <xf numFmtId="164" fontId="5" fillId="0" borderId="135" xfId="0" applyNumberFormat="1" applyFont="1" applyFill="1" applyBorder="1" applyAlignment="1" applyProtection="1">
      <alignment horizontal="center" vertical="center"/>
    </xf>
    <xf numFmtId="164" fontId="5" fillId="0" borderId="40" xfId="0" applyNumberFormat="1" applyFont="1" applyFill="1" applyBorder="1" applyAlignment="1" applyProtection="1">
      <alignment horizontal="center" vertical="center"/>
    </xf>
    <xf numFmtId="164" fontId="5" fillId="0" borderId="21" xfId="0" applyNumberFormat="1" applyFont="1" applyFill="1" applyBorder="1" applyAlignment="1" applyProtection="1">
      <alignment horizontal="center" vertical="center"/>
    </xf>
    <xf numFmtId="164" fontId="5" fillId="0" borderId="137" xfId="0" applyNumberFormat="1" applyFont="1" applyFill="1" applyBorder="1" applyAlignment="1" applyProtection="1">
      <alignment horizontal="center" vertical="center"/>
    </xf>
    <xf numFmtId="164" fontId="5" fillId="0" borderId="15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10" xfId="0" applyFont="1" applyFill="1" applyBorder="1" applyAlignment="1">
      <alignment horizontal="center" vertical="center" wrapText="1"/>
    </xf>
    <xf numFmtId="164" fontId="5" fillId="0" borderId="100" xfId="0" applyNumberFormat="1" applyFont="1" applyFill="1" applyBorder="1" applyAlignment="1" applyProtection="1">
      <alignment horizontal="center" vertical="center" wrapText="1"/>
    </xf>
    <xf numFmtId="164" fontId="5" fillId="0" borderId="90" xfId="0" applyNumberFormat="1" applyFont="1" applyFill="1" applyBorder="1" applyAlignment="1" applyProtection="1">
      <alignment horizontal="center" vertical="center" wrapText="1"/>
    </xf>
    <xf numFmtId="164" fontId="5" fillId="0" borderId="20" xfId="0" applyNumberFormat="1" applyFont="1" applyFill="1" applyBorder="1" applyAlignment="1" applyProtection="1">
      <alignment horizontal="center" vertical="center" wrapText="1"/>
    </xf>
    <xf numFmtId="164" fontId="5" fillId="0" borderId="45" xfId="0" applyNumberFormat="1" applyFont="1" applyFill="1" applyBorder="1" applyAlignment="1" applyProtection="1">
      <alignment horizontal="center" vertical="center" textRotation="90" wrapText="1"/>
    </xf>
    <xf numFmtId="164" fontId="5" fillId="0" borderId="46" xfId="0" applyNumberFormat="1" applyFont="1" applyFill="1" applyBorder="1" applyAlignment="1" applyProtection="1">
      <alignment horizontal="center" vertical="center"/>
    </xf>
    <xf numFmtId="164" fontId="5" fillId="0" borderId="150" xfId="0" applyNumberFormat="1" applyFont="1" applyFill="1" applyBorder="1" applyAlignment="1" applyProtection="1">
      <alignment horizontal="center" vertical="center"/>
    </xf>
    <xf numFmtId="164" fontId="5" fillId="0" borderId="44" xfId="0" applyNumberFormat="1" applyFont="1" applyFill="1" applyBorder="1" applyAlignment="1" applyProtection="1">
      <alignment horizontal="center" vertical="center"/>
    </xf>
    <xf numFmtId="164" fontId="5" fillId="0" borderId="111" xfId="0" applyNumberFormat="1" applyFont="1" applyFill="1" applyBorder="1" applyAlignment="1" applyProtection="1">
      <alignment horizontal="center" vertical="center" textRotation="90" wrapText="1"/>
    </xf>
    <xf numFmtId="0" fontId="11" fillId="0" borderId="71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26" fillId="0" borderId="112" xfId="0" applyFont="1" applyFill="1" applyBorder="1" applyAlignment="1">
      <alignment horizontal="center" vertical="center" wrapText="1"/>
    </xf>
    <xf numFmtId="0" fontId="26" fillId="0" borderId="156" xfId="0" applyFont="1" applyFill="1" applyBorder="1" applyAlignment="1">
      <alignment horizontal="center" vertical="center" wrapText="1"/>
    </xf>
    <xf numFmtId="0" fontId="26" fillId="0" borderId="46" xfId="0" applyFont="1" applyFill="1" applyBorder="1" applyAlignment="1">
      <alignment horizontal="center" vertical="center" wrapText="1"/>
    </xf>
    <xf numFmtId="164" fontId="5" fillId="0" borderId="148" xfId="0" applyNumberFormat="1" applyFont="1" applyFill="1" applyBorder="1" applyAlignment="1" applyProtection="1">
      <alignment horizontal="center" vertical="center" wrapText="1"/>
    </xf>
    <xf numFmtId="0" fontId="11" fillId="0" borderId="148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164" fontId="26" fillId="0" borderId="113" xfId="0" applyNumberFormat="1" applyFont="1" applyFill="1" applyBorder="1" applyAlignment="1" applyProtection="1">
      <alignment horizontal="center" vertical="center" textRotation="90" wrapText="1"/>
    </xf>
    <xf numFmtId="0" fontId="26" fillId="0" borderId="12" xfId="0" applyFont="1" applyFill="1" applyBorder="1" applyAlignment="1">
      <alignment horizontal="center" vertical="center" textRotation="90" wrapText="1"/>
    </xf>
    <xf numFmtId="164" fontId="5" fillId="0" borderId="157" xfId="0" applyNumberFormat="1" applyFont="1" applyFill="1" applyBorder="1" applyAlignment="1" applyProtection="1">
      <alignment horizontal="center" vertical="center" textRotation="90" wrapText="1"/>
    </xf>
    <xf numFmtId="0" fontId="11" fillId="0" borderId="157" xfId="0" applyFont="1" applyFill="1" applyBorder="1" applyAlignment="1">
      <alignment horizontal="center" vertical="center" wrapText="1"/>
    </xf>
    <xf numFmtId="0" fontId="11" fillId="0" borderId="158" xfId="0" applyFont="1" applyFill="1" applyBorder="1" applyAlignment="1">
      <alignment horizontal="center" vertical="center" wrapText="1"/>
    </xf>
    <xf numFmtId="0" fontId="11" fillId="0" borderId="159" xfId="0" applyFont="1" applyFill="1" applyBorder="1" applyAlignment="1">
      <alignment horizontal="center" vertical="center" wrapText="1"/>
    </xf>
    <xf numFmtId="164" fontId="5" fillId="0" borderId="116" xfId="0" applyNumberFormat="1" applyFont="1" applyFill="1" applyBorder="1" applyAlignment="1" applyProtection="1">
      <alignment horizontal="center" vertical="center" textRotation="90" wrapText="1"/>
    </xf>
    <xf numFmtId="164" fontId="5" fillId="0" borderId="160" xfId="0" applyNumberFormat="1" applyFont="1" applyFill="1" applyBorder="1" applyAlignment="1" applyProtection="1">
      <alignment horizontal="center" vertical="center" textRotation="90" wrapText="1"/>
    </xf>
    <xf numFmtId="164" fontId="5" fillId="0" borderId="161" xfId="0" applyNumberFormat="1" applyFont="1" applyFill="1" applyBorder="1" applyAlignment="1" applyProtection="1">
      <alignment horizontal="center" vertical="center" textRotation="90" wrapText="1"/>
    </xf>
    <xf numFmtId="164" fontId="5" fillId="0" borderId="124" xfId="0" applyNumberFormat="1" applyFont="1" applyFill="1" applyBorder="1" applyAlignment="1" applyProtection="1">
      <alignment horizontal="center" vertical="center" wrapText="1"/>
    </xf>
    <xf numFmtId="164" fontId="5" fillId="0" borderId="19" xfId="0" applyNumberFormat="1" applyFont="1" applyFill="1" applyBorder="1" applyAlignment="1" applyProtection="1">
      <alignment horizontal="center" vertical="center" wrapText="1"/>
    </xf>
    <xf numFmtId="164" fontId="5" fillId="0" borderId="79" xfId="0" applyNumberFormat="1" applyFont="1" applyFill="1" applyBorder="1" applyAlignment="1" applyProtection="1">
      <alignment horizontal="center" vertical="center" textRotation="90" wrapText="1"/>
    </xf>
    <xf numFmtId="0" fontId="11" fillId="0" borderId="79" xfId="0" applyFont="1" applyFill="1" applyBorder="1" applyAlignment="1">
      <alignment horizontal="center" vertical="center" wrapText="1"/>
    </xf>
    <xf numFmtId="0" fontId="11" fillId="0" borderId="119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164" fontId="5" fillId="0" borderId="131" xfId="0" applyNumberFormat="1" applyFont="1" applyFill="1" applyBorder="1" applyAlignment="1" applyProtection="1">
      <alignment horizontal="center" vertical="center" wrapText="1"/>
    </xf>
    <xf numFmtId="164" fontId="5" fillId="0" borderId="21" xfId="0" applyNumberFormat="1" applyFont="1" applyFill="1" applyBorder="1" applyAlignment="1" applyProtection="1">
      <alignment horizontal="center" vertical="center" wrapText="1"/>
    </xf>
    <xf numFmtId="164" fontId="5" fillId="0" borderId="41" xfId="0" applyNumberFormat="1" applyFont="1" applyFill="1" applyBorder="1" applyAlignment="1" applyProtection="1">
      <alignment horizontal="center" vertical="center" textRotation="90" wrapText="1"/>
    </xf>
    <xf numFmtId="164" fontId="5" fillId="0" borderId="43" xfId="0" applyNumberFormat="1" applyFont="1" applyFill="1" applyBorder="1" applyAlignment="1" applyProtection="1">
      <alignment horizontal="center" vertical="center" textRotation="90" wrapText="1"/>
    </xf>
    <xf numFmtId="164" fontId="5" fillId="0" borderId="171" xfId="0" applyNumberFormat="1" applyFont="1" applyFill="1" applyBorder="1" applyAlignment="1" applyProtection="1">
      <alignment horizontal="center" vertical="center" textRotation="90" wrapText="1"/>
    </xf>
    <xf numFmtId="164" fontId="5" fillId="0" borderId="172" xfId="0" applyNumberFormat="1" applyFont="1" applyFill="1" applyBorder="1" applyAlignment="1" applyProtection="1">
      <alignment horizontal="center" vertical="center" textRotation="90" wrapText="1"/>
    </xf>
    <xf numFmtId="0" fontId="5" fillId="0" borderId="19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37" xfId="0" applyFont="1" applyFill="1" applyBorder="1" applyAlignment="1">
      <alignment horizontal="center" vertical="center" wrapText="1"/>
    </xf>
    <xf numFmtId="164" fontId="5" fillId="0" borderId="173" xfId="0" applyNumberFormat="1" applyFont="1" applyFill="1" applyBorder="1" applyAlignment="1" applyProtection="1">
      <alignment horizontal="center" vertical="center" textRotation="90" wrapText="1"/>
    </xf>
    <xf numFmtId="0" fontId="5" fillId="0" borderId="17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8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165" fontId="5" fillId="0" borderId="38" xfId="0" applyNumberFormat="1" applyFont="1" applyFill="1" applyBorder="1" applyAlignment="1" applyProtection="1">
      <alignment horizontal="center" vertical="center" wrapText="1"/>
    </xf>
    <xf numFmtId="165" fontId="30" fillId="0" borderId="144" xfId="0" applyNumberFormat="1" applyFont="1" applyFill="1" applyBorder="1" applyAlignment="1" applyProtection="1">
      <alignment horizontal="center" vertical="center"/>
    </xf>
    <xf numFmtId="165" fontId="30" fillId="0" borderId="145" xfId="0" applyNumberFormat="1" applyFont="1" applyFill="1" applyBorder="1" applyAlignment="1" applyProtection="1">
      <alignment horizontal="center" vertical="center"/>
    </xf>
    <xf numFmtId="165" fontId="30" fillId="0" borderId="146" xfId="0" applyNumberFormat="1" applyFont="1" applyFill="1" applyBorder="1" applyAlignment="1" applyProtection="1">
      <alignment horizontal="center" vertical="center"/>
    </xf>
    <xf numFmtId="1" fontId="5" fillId="0" borderId="1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2;&#1075;&#1110;&#1089;&#1090;&#1088;%20&#1059;&#1087;&#1088;&#1072;&#1074;&#1083;&#1110;&#1085;&#1103;%20&#1060;&#1045;&#1041;%202018%20&#1080;&#1089;&#1087;&#1088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ка"/>
      <sheetName val="бюджет"/>
      <sheetName val="план 18_19"/>
      <sheetName val="Семестровка"/>
    </sheetNames>
    <sheetDataSet>
      <sheetData sheetId="0" refreshError="1"/>
      <sheetData sheetId="1" refreshError="1"/>
      <sheetData sheetId="2" refreshError="1"/>
      <sheetData sheetId="3">
        <row r="34">
          <cell r="D34">
            <v>5</v>
          </cell>
          <cell r="E34">
            <v>150</v>
          </cell>
          <cell r="F34">
            <v>54</v>
          </cell>
          <cell r="G34">
            <v>36</v>
          </cell>
          <cell r="I34">
            <v>18</v>
          </cell>
          <cell r="J34">
            <v>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3"/>
  <sheetViews>
    <sheetView view="pageBreakPreview" zoomScale="68" zoomScaleNormal="50" zoomScaleSheetLayoutView="68" workbookViewId="0">
      <selection activeCell="AO10" sqref="AO10:BE11"/>
    </sheetView>
  </sheetViews>
  <sheetFormatPr defaultColWidth="3.28515625" defaultRowHeight="15.75" x14ac:dyDescent="0.25"/>
  <cols>
    <col min="1" max="1" width="12.7109375" style="1" customWidth="1"/>
    <col min="2" max="9" width="5.285156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7" ht="22.5" x14ac:dyDescent="0.3">
      <c r="A1" s="544"/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8" t="s">
        <v>52</v>
      </c>
      <c r="Q1" s="548"/>
      <c r="R1" s="548"/>
      <c r="S1" s="548"/>
      <c r="T1" s="548"/>
      <c r="U1" s="548"/>
      <c r="V1" s="548"/>
      <c r="W1" s="548"/>
      <c r="X1" s="548"/>
      <c r="Y1" s="548"/>
      <c r="Z1" s="548"/>
      <c r="AA1" s="548"/>
      <c r="AB1" s="548"/>
      <c r="AC1" s="548"/>
      <c r="AD1" s="548"/>
      <c r="AE1" s="548"/>
      <c r="AF1" s="548"/>
      <c r="AG1" s="548"/>
      <c r="AH1" s="548"/>
      <c r="AI1" s="548"/>
      <c r="AJ1" s="548"/>
      <c r="AK1" s="548"/>
      <c r="AL1" s="548"/>
      <c r="AM1" s="548"/>
      <c r="AN1" s="548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</row>
    <row r="2" spans="1:57" ht="20.25" customHeight="1" x14ac:dyDescent="0.35">
      <c r="A2" s="545" t="s">
        <v>110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547"/>
      <c r="AP2" s="547"/>
      <c r="AQ2" s="547"/>
      <c r="AR2" s="547"/>
      <c r="AS2" s="547"/>
      <c r="AT2" s="547"/>
      <c r="AU2" s="547"/>
      <c r="AV2" s="547"/>
      <c r="AW2" s="547"/>
      <c r="AX2" s="547"/>
      <c r="AY2" s="547"/>
      <c r="AZ2" s="547"/>
      <c r="BA2" s="547"/>
      <c r="BB2" s="547"/>
      <c r="BC2" s="547"/>
      <c r="BD2" s="547"/>
      <c r="BE2" s="547"/>
    </row>
    <row r="3" spans="1:57" ht="23.25" x14ac:dyDescent="0.35">
      <c r="A3" s="545" t="s">
        <v>111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46" t="s">
        <v>0</v>
      </c>
      <c r="Q3" s="546"/>
      <c r="R3" s="546"/>
      <c r="S3" s="546"/>
      <c r="T3" s="546"/>
      <c r="U3" s="546"/>
      <c r="V3" s="546"/>
      <c r="W3" s="546"/>
      <c r="X3" s="546"/>
      <c r="Y3" s="546"/>
      <c r="Z3" s="546"/>
      <c r="AA3" s="546"/>
      <c r="AB3" s="546"/>
      <c r="AC3" s="546"/>
      <c r="AD3" s="546"/>
      <c r="AE3" s="546"/>
      <c r="AF3" s="546"/>
      <c r="AG3" s="546"/>
      <c r="AH3" s="546"/>
      <c r="AI3" s="546"/>
      <c r="AJ3" s="546"/>
      <c r="AK3" s="546"/>
      <c r="AL3" s="546"/>
      <c r="AM3" s="546"/>
      <c r="AN3" s="546"/>
      <c r="AO3" s="547"/>
      <c r="AP3" s="547"/>
      <c r="AQ3" s="547"/>
      <c r="AR3" s="547"/>
      <c r="AS3" s="547"/>
      <c r="AT3" s="547"/>
      <c r="AU3" s="547"/>
      <c r="AV3" s="547"/>
      <c r="AW3" s="547"/>
      <c r="AX3" s="547"/>
      <c r="AY3" s="547"/>
      <c r="AZ3" s="547"/>
      <c r="BA3" s="547"/>
      <c r="BB3" s="547"/>
      <c r="BC3" s="547"/>
      <c r="BD3" s="547"/>
      <c r="BE3" s="547"/>
    </row>
    <row r="4" spans="1:57" s="3" customFormat="1" ht="23.25" x14ac:dyDescent="0.35">
      <c r="A4" s="545" t="s">
        <v>210</v>
      </c>
      <c r="B4" s="545"/>
      <c r="C4" s="545"/>
      <c r="D4" s="545"/>
      <c r="E4" s="545"/>
      <c r="F4" s="545"/>
      <c r="G4" s="545"/>
      <c r="H4" s="545"/>
      <c r="I4" s="545"/>
      <c r="J4" s="545"/>
      <c r="K4" s="545"/>
      <c r="L4" s="545"/>
      <c r="M4" s="545"/>
      <c r="N4" s="545"/>
      <c r="O4" s="545"/>
      <c r="P4" s="550"/>
      <c r="Q4" s="550"/>
      <c r="R4" s="550"/>
      <c r="S4" s="550"/>
      <c r="T4" s="550"/>
      <c r="U4" s="550"/>
      <c r="V4" s="550"/>
      <c r="W4" s="550"/>
      <c r="X4" s="550"/>
      <c r="Y4" s="550"/>
      <c r="Z4" s="550"/>
      <c r="AA4" s="550"/>
      <c r="AB4" s="550"/>
      <c r="AC4" s="550"/>
      <c r="AD4" s="550"/>
      <c r="AE4" s="550"/>
      <c r="AF4" s="550"/>
      <c r="AG4" s="550"/>
      <c r="AH4" s="550"/>
      <c r="AI4" s="550"/>
      <c r="AJ4" s="550"/>
      <c r="AK4" s="550"/>
      <c r="AL4" s="550"/>
      <c r="AM4" s="550"/>
      <c r="AN4" s="550"/>
      <c r="AO4" s="549"/>
      <c r="AP4" s="549"/>
      <c r="AQ4" s="549"/>
      <c r="AR4" s="549"/>
      <c r="AS4" s="549"/>
      <c r="AT4" s="549"/>
      <c r="AU4" s="549"/>
      <c r="AV4" s="549"/>
      <c r="AW4" s="549"/>
      <c r="AX4" s="549"/>
      <c r="AY4" s="549"/>
      <c r="AZ4" s="549"/>
      <c r="BA4" s="549"/>
      <c r="BB4" s="549"/>
      <c r="BC4" s="549"/>
      <c r="BD4" s="549"/>
      <c r="BE4" s="549"/>
    </row>
    <row r="5" spans="1:57" s="3" customFormat="1" ht="18.75" customHeight="1" x14ac:dyDescent="0.3">
      <c r="A5" s="554" t="s">
        <v>211</v>
      </c>
      <c r="B5" s="554"/>
      <c r="C5" s="554"/>
      <c r="D5" s="554"/>
      <c r="E5" s="554"/>
      <c r="F5" s="554"/>
      <c r="G5" s="554"/>
      <c r="H5" s="554"/>
      <c r="I5" s="554"/>
      <c r="J5" s="554"/>
      <c r="K5" s="554"/>
      <c r="L5" s="554"/>
      <c r="M5" s="554"/>
      <c r="N5" s="554"/>
      <c r="O5" s="554"/>
      <c r="P5" s="555" t="s">
        <v>1</v>
      </c>
      <c r="Q5" s="555"/>
      <c r="R5" s="555"/>
      <c r="S5" s="555"/>
      <c r="T5" s="555"/>
      <c r="U5" s="555"/>
      <c r="V5" s="555"/>
      <c r="W5" s="555"/>
      <c r="X5" s="555"/>
      <c r="Y5" s="555"/>
      <c r="Z5" s="555"/>
      <c r="AA5" s="555"/>
      <c r="AB5" s="555"/>
      <c r="AC5" s="555"/>
      <c r="AD5" s="555"/>
      <c r="AE5" s="555"/>
      <c r="AF5" s="555"/>
      <c r="AG5" s="555"/>
      <c r="AH5" s="555"/>
      <c r="AI5" s="555"/>
      <c r="AJ5" s="555"/>
      <c r="AK5" s="555"/>
      <c r="AL5" s="555"/>
      <c r="AM5" s="555"/>
      <c r="AN5" s="555"/>
      <c r="AO5" s="549" t="s">
        <v>164</v>
      </c>
      <c r="AP5" s="551"/>
      <c r="AQ5" s="551"/>
      <c r="AR5" s="551"/>
      <c r="AS5" s="551"/>
      <c r="AT5" s="551"/>
      <c r="AU5" s="551"/>
      <c r="AV5" s="551"/>
      <c r="AW5" s="551"/>
      <c r="AX5" s="551"/>
      <c r="AY5" s="551"/>
      <c r="AZ5" s="551"/>
      <c r="BA5" s="551"/>
      <c r="BB5" s="551"/>
      <c r="BC5" s="551"/>
      <c r="BD5" s="551"/>
      <c r="BE5" s="551"/>
    </row>
    <row r="6" spans="1:57" s="3" customFormat="1" ht="63" customHeight="1" x14ac:dyDescent="0.3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552" t="s">
        <v>155</v>
      </c>
      <c r="Q6" s="550"/>
      <c r="R6" s="550"/>
      <c r="S6" s="550"/>
      <c r="T6" s="550"/>
      <c r="U6" s="550"/>
      <c r="V6" s="550"/>
      <c r="W6" s="550"/>
      <c r="X6" s="550"/>
      <c r="Y6" s="550"/>
      <c r="Z6" s="550"/>
      <c r="AA6" s="550"/>
      <c r="AB6" s="550"/>
      <c r="AC6" s="550"/>
      <c r="AD6" s="550"/>
      <c r="AE6" s="550"/>
      <c r="AF6" s="550"/>
      <c r="AG6" s="550"/>
      <c r="AH6" s="550"/>
      <c r="AI6" s="550"/>
      <c r="AJ6" s="550"/>
      <c r="AK6" s="550"/>
      <c r="AL6" s="550"/>
      <c r="AM6" s="550"/>
      <c r="AN6" s="550"/>
      <c r="AO6" s="551"/>
      <c r="AP6" s="551"/>
      <c r="AQ6" s="551"/>
      <c r="AR6" s="551"/>
      <c r="AS6" s="551"/>
      <c r="AT6" s="551"/>
      <c r="AU6" s="551"/>
      <c r="AV6" s="551"/>
      <c r="AW6" s="551"/>
      <c r="AX6" s="551"/>
      <c r="AY6" s="551"/>
      <c r="AZ6" s="551"/>
      <c r="BA6" s="551"/>
      <c r="BB6" s="551"/>
      <c r="BC6" s="551"/>
      <c r="BD6" s="551"/>
      <c r="BE6" s="551"/>
    </row>
    <row r="7" spans="1:57" s="3" customFormat="1" ht="21" customHeight="1" x14ac:dyDescent="0.35">
      <c r="A7" s="553" t="s">
        <v>114</v>
      </c>
      <c r="B7" s="553"/>
      <c r="C7" s="553"/>
      <c r="D7" s="553"/>
      <c r="E7" s="553"/>
      <c r="F7" s="553"/>
      <c r="G7" s="553"/>
      <c r="H7" s="553"/>
      <c r="I7" s="553"/>
      <c r="J7" s="553"/>
      <c r="K7" s="553"/>
      <c r="L7" s="553"/>
      <c r="M7" s="553"/>
      <c r="N7" s="553"/>
      <c r="O7" s="553"/>
      <c r="P7" s="550" t="s">
        <v>156</v>
      </c>
      <c r="Q7" s="550"/>
      <c r="R7" s="550"/>
      <c r="S7" s="550"/>
      <c r="T7" s="550"/>
      <c r="U7" s="550"/>
      <c r="V7" s="550"/>
      <c r="W7" s="550"/>
      <c r="X7" s="550"/>
      <c r="Y7" s="550"/>
      <c r="Z7" s="550"/>
      <c r="AA7" s="550"/>
      <c r="AB7" s="550"/>
      <c r="AC7" s="550"/>
      <c r="AD7" s="550"/>
      <c r="AE7" s="550"/>
      <c r="AF7" s="550"/>
      <c r="AG7" s="550"/>
      <c r="AH7" s="550"/>
      <c r="AI7" s="550"/>
      <c r="AJ7" s="550"/>
      <c r="AK7" s="550"/>
      <c r="AL7" s="550"/>
      <c r="AM7" s="550"/>
      <c r="AN7" s="550"/>
      <c r="AO7" s="551"/>
      <c r="AP7" s="551"/>
      <c r="AQ7" s="551"/>
      <c r="AR7" s="551"/>
      <c r="AS7" s="551"/>
      <c r="AT7" s="551"/>
      <c r="AU7" s="551"/>
      <c r="AV7" s="551"/>
      <c r="AW7" s="551"/>
      <c r="AX7" s="551"/>
      <c r="AY7" s="551"/>
      <c r="AZ7" s="551"/>
      <c r="BA7" s="551"/>
      <c r="BB7" s="551"/>
      <c r="BC7" s="551"/>
      <c r="BD7" s="551"/>
      <c r="BE7" s="551"/>
    </row>
    <row r="8" spans="1:57" s="3" customFormat="1" ht="24" customHeight="1" x14ac:dyDescent="0.35">
      <c r="A8" s="545" t="s">
        <v>112</v>
      </c>
      <c r="B8" s="545"/>
      <c r="C8" s="545"/>
      <c r="D8" s="545"/>
      <c r="E8" s="545"/>
      <c r="F8" s="545"/>
      <c r="G8" s="545"/>
      <c r="H8" s="545"/>
      <c r="I8" s="545"/>
      <c r="J8" s="545"/>
      <c r="K8" s="545"/>
      <c r="L8" s="545"/>
      <c r="M8" s="545"/>
      <c r="N8" s="545"/>
      <c r="O8" s="545"/>
      <c r="P8" s="550" t="s">
        <v>157</v>
      </c>
      <c r="Q8" s="550"/>
      <c r="R8" s="550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550"/>
      <c r="AF8" s="550"/>
      <c r="AG8" s="550"/>
      <c r="AH8" s="550"/>
      <c r="AI8" s="550"/>
      <c r="AJ8" s="550"/>
      <c r="AK8" s="550"/>
      <c r="AL8" s="550"/>
      <c r="AM8" s="550"/>
      <c r="AN8" s="550"/>
      <c r="AO8" s="551"/>
      <c r="AP8" s="551"/>
      <c r="AQ8" s="551"/>
      <c r="AR8" s="551"/>
      <c r="AS8" s="551"/>
      <c r="AT8" s="551"/>
      <c r="AU8" s="551"/>
      <c r="AV8" s="551"/>
      <c r="AW8" s="551"/>
      <c r="AX8" s="551"/>
      <c r="AY8" s="551"/>
      <c r="AZ8" s="551"/>
      <c r="BA8" s="551"/>
      <c r="BB8" s="551"/>
      <c r="BC8" s="551"/>
      <c r="BD8" s="551"/>
      <c r="BE8" s="551"/>
    </row>
    <row r="9" spans="1:57" s="3" customFormat="1" ht="24" customHeight="1" x14ac:dyDescent="0.35">
      <c r="P9" s="550" t="s">
        <v>163</v>
      </c>
      <c r="Q9" s="550"/>
      <c r="R9" s="550"/>
      <c r="S9" s="550"/>
      <c r="T9" s="550"/>
      <c r="U9" s="550"/>
      <c r="V9" s="550"/>
      <c r="W9" s="550"/>
      <c r="X9" s="550"/>
      <c r="Y9" s="550"/>
      <c r="Z9" s="550"/>
      <c r="AA9" s="550"/>
      <c r="AB9" s="550"/>
      <c r="AC9" s="550"/>
      <c r="AD9" s="550"/>
      <c r="AE9" s="550"/>
      <c r="AF9" s="550"/>
      <c r="AG9" s="550"/>
      <c r="AH9" s="550"/>
      <c r="AI9" s="550"/>
      <c r="AJ9" s="550"/>
      <c r="AK9" s="550"/>
      <c r="AL9" s="550"/>
      <c r="AM9" s="550"/>
      <c r="AN9" s="550"/>
      <c r="AO9" s="549" t="s">
        <v>113</v>
      </c>
      <c r="AP9" s="556"/>
      <c r="AQ9" s="556"/>
      <c r="AR9" s="556"/>
      <c r="AS9" s="556"/>
      <c r="AT9" s="556"/>
      <c r="AU9" s="556"/>
      <c r="AV9" s="556"/>
      <c r="AW9" s="556"/>
      <c r="AX9" s="556"/>
      <c r="AY9" s="556"/>
      <c r="AZ9" s="556"/>
      <c r="BA9" s="556"/>
      <c r="BB9" s="556"/>
      <c r="BC9" s="556"/>
      <c r="BD9" s="556"/>
      <c r="BE9" s="556"/>
    </row>
    <row r="10" spans="1:57" s="3" customFormat="1" ht="24.75" customHeight="1" x14ac:dyDescent="0.3">
      <c r="P10" s="557"/>
      <c r="Q10" s="557"/>
      <c r="R10" s="557"/>
      <c r="S10" s="557"/>
      <c r="T10" s="557"/>
      <c r="U10" s="557"/>
      <c r="V10" s="557"/>
      <c r="W10" s="557"/>
      <c r="X10" s="557"/>
      <c r="Y10" s="557"/>
      <c r="Z10" s="557"/>
      <c r="AA10" s="557"/>
      <c r="AB10" s="557"/>
      <c r="AC10" s="557"/>
      <c r="AD10" s="557"/>
      <c r="AE10" s="557"/>
      <c r="AF10" s="557"/>
      <c r="AG10" s="557"/>
      <c r="AH10" s="557"/>
      <c r="AI10" s="557"/>
      <c r="AJ10" s="557"/>
      <c r="AK10" s="557"/>
      <c r="AL10" s="557"/>
      <c r="AM10" s="557"/>
      <c r="AN10" s="557"/>
      <c r="AO10" s="549" t="s">
        <v>218</v>
      </c>
      <c r="AP10" s="549"/>
      <c r="AQ10" s="549"/>
      <c r="AR10" s="549"/>
      <c r="AS10" s="549"/>
      <c r="AT10" s="549"/>
      <c r="AU10" s="549"/>
      <c r="AV10" s="549"/>
      <c r="AW10" s="549"/>
      <c r="AX10" s="549"/>
      <c r="AY10" s="549"/>
      <c r="AZ10" s="549"/>
      <c r="BA10" s="549"/>
      <c r="BB10" s="549"/>
      <c r="BC10" s="549"/>
      <c r="BD10" s="549"/>
      <c r="BE10" s="549"/>
    </row>
    <row r="11" spans="1:57" s="3" customFormat="1" ht="24" customHeight="1" x14ac:dyDescent="0.3">
      <c r="P11" s="557"/>
      <c r="Q11" s="557"/>
      <c r="R11" s="557"/>
      <c r="S11" s="557"/>
      <c r="T11" s="557"/>
      <c r="U11" s="557"/>
      <c r="V11" s="557"/>
      <c r="W11" s="557"/>
      <c r="X11" s="557"/>
      <c r="Y11" s="557"/>
      <c r="Z11" s="557"/>
      <c r="AA11" s="557"/>
      <c r="AB11" s="557"/>
      <c r="AC11" s="557"/>
      <c r="AD11" s="557"/>
      <c r="AE11" s="557"/>
      <c r="AF11" s="557"/>
      <c r="AG11" s="557"/>
      <c r="AH11" s="557"/>
      <c r="AI11" s="557"/>
      <c r="AJ11" s="557"/>
      <c r="AK11" s="557"/>
      <c r="AL11" s="557"/>
      <c r="AM11" s="557"/>
      <c r="AN11" s="557"/>
      <c r="AO11" s="549"/>
      <c r="AP11" s="549"/>
      <c r="AQ11" s="549"/>
      <c r="AR11" s="549"/>
      <c r="AS11" s="549"/>
      <c r="AT11" s="549"/>
      <c r="AU11" s="549"/>
      <c r="AV11" s="549"/>
      <c r="AW11" s="549"/>
      <c r="AX11" s="549"/>
      <c r="AY11" s="549"/>
      <c r="AZ11" s="549"/>
      <c r="BA11" s="549"/>
      <c r="BB11" s="549"/>
      <c r="BC11" s="549"/>
      <c r="BD11" s="549"/>
      <c r="BE11" s="549"/>
    </row>
    <row r="12" spans="1:57" s="3" customFormat="1" ht="18.75" x14ac:dyDescent="0.3">
      <c r="AO12" s="564"/>
      <c r="AP12" s="564"/>
      <c r="AQ12" s="564"/>
      <c r="AR12" s="564"/>
      <c r="AS12" s="564"/>
      <c r="AT12" s="564"/>
      <c r="AU12" s="564"/>
      <c r="AV12" s="564"/>
      <c r="AW12" s="564"/>
      <c r="AX12" s="564"/>
      <c r="AY12" s="564"/>
      <c r="AZ12" s="564"/>
      <c r="BA12" s="564"/>
      <c r="BB12" s="564"/>
      <c r="BC12" s="564"/>
      <c r="BD12" s="564"/>
      <c r="BE12" s="564"/>
    </row>
    <row r="13" spans="1:57" s="3" customFormat="1" ht="23.25" x14ac:dyDescent="0.3">
      <c r="P13" s="558" t="s">
        <v>53</v>
      </c>
      <c r="Q13" s="558"/>
      <c r="R13" s="558"/>
      <c r="S13" s="558"/>
      <c r="T13" s="558"/>
      <c r="U13" s="558"/>
      <c r="V13" s="558"/>
      <c r="W13" s="558"/>
      <c r="X13" s="558"/>
      <c r="Y13" s="558"/>
      <c r="Z13" s="558"/>
      <c r="AA13" s="558"/>
      <c r="AB13" s="558"/>
      <c r="AC13" s="558"/>
      <c r="AD13" s="558"/>
      <c r="AE13" s="558"/>
      <c r="AF13" s="558"/>
      <c r="AG13" s="558"/>
      <c r="AH13" s="558"/>
      <c r="AI13" s="558"/>
      <c r="AJ13" s="558"/>
      <c r="AK13" s="558"/>
      <c r="AL13" s="558"/>
      <c r="AM13" s="558"/>
      <c r="AN13" s="558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</row>
    <row r="14" spans="1:57" s="3" customFormat="1" ht="18.75" x14ac:dyDescent="0.3">
      <c r="A14" s="565" t="s">
        <v>43</v>
      </c>
      <c r="B14" s="565"/>
      <c r="C14" s="565"/>
      <c r="D14" s="565"/>
      <c r="E14" s="565"/>
      <c r="F14" s="565"/>
      <c r="G14" s="565"/>
      <c r="H14" s="565"/>
      <c r="I14" s="565"/>
      <c r="J14" s="565"/>
      <c r="K14" s="565"/>
      <c r="L14" s="565"/>
      <c r="M14" s="565"/>
      <c r="N14" s="565"/>
      <c r="O14" s="565"/>
      <c r="P14" s="565"/>
      <c r="Q14" s="565"/>
      <c r="R14" s="565"/>
      <c r="S14" s="565"/>
      <c r="T14" s="565"/>
      <c r="U14" s="565"/>
      <c r="V14" s="565"/>
      <c r="W14" s="565"/>
      <c r="X14" s="565"/>
      <c r="Y14" s="565"/>
      <c r="Z14" s="565"/>
      <c r="AA14" s="565"/>
      <c r="AB14" s="565"/>
      <c r="AC14" s="565"/>
      <c r="AD14" s="565"/>
      <c r="AE14" s="565"/>
      <c r="AF14" s="565"/>
      <c r="AG14" s="565"/>
      <c r="AH14" s="565"/>
      <c r="AI14" s="565"/>
      <c r="AJ14" s="565"/>
      <c r="AK14" s="565"/>
      <c r="AL14" s="565"/>
      <c r="AM14" s="565"/>
      <c r="AN14" s="565"/>
      <c r="AO14" s="565"/>
      <c r="AP14" s="565"/>
      <c r="AQ14" s="565"/>
      <c r="AR14" s="565"/>
      <c r="AS14" s="565"/>
      <c r="AT14" s="565"/>
      <c r="AU14" s="565"/>
      <c r="AV14" s="565"/>
      <c r="AW14" s="565"/>
      <c r="AX14" s="565"/>
      <c r="AY14" s="565"/>
      <c r="AZ14" s="565"/>
      <c r="BA14" s="565"/>
      <c r="BB14" s="565"/>
      <c r="BC14" s="565"/>
      <c r="BD14" s="565"/>
      <c r="BE14" s="565"/>
    </row>
    <row r="16" spans="1:57" ht="18" customHeight="1" x14ac:dyDescent="0.25">
      <c r="A16" s="566" t="s">
        <v>2</v>
      </c>
      <c r="B16" s="459" t="s">
        <v>3</v>
      </c>
      <c r="C16" s="459"/>
      <c r="D16" s="459"/>
      <c r="E16" s="459"/>
      <c r="F16" s="459" t="s">
        <v>4</v>
      </c>
      <c r="G16" s="459"/>
      <c r="H16" s="459"/>
      <c r="I16" s="459"/>
      <c r="J16" s="459" t="s">
        <v>5</v>
      </c>
      <c r="K16" s="459"/>
      <c r="L16" s="459"/>
      <c r="M16" s="459"/>
      <c r="N16" s="459" t="s">
        <v>6</v>
      </c>
      <c r="O16" s="459"/>
      <c r="P16" s="459"/>
      <c r="Q16" s="459"/>
      <c r="R16" s="459"/>
      <c r="S16" s="459" t="s">
        <v>7</v>
      </c>
      <c r="T16" s="459"/>
      <c r="U16" s="459"/>
      <c r="V16" s="459"/>
      <c r="W16" s="459"/>
      <c r="X16" s="459" t="s">
        <v>8</v>
      </c>
      <c r="Y16" s="459"/>
      <c r="Z16" s="459"/>
      <c r="AA16" s="459"/>
      <c r="AB16" s="459" t="s">
        <v>9</v>
      </c>
      <c r="AC16" s="459"/>
      <c r="AD16" s="459"/>
      <c r="AE16" s="459"/>
      <c r="AF16" s="459" t="s">
        <v>10</v>
      </c>
      <c r="AG16" s="459"/>
      <c r="AH16" s="459"/>
      <c r="AI16" s="459"/>
      <c r="AJ16" s="459" t="s">
        <v>11</v>
      </c>
      <c r="AK16" s="459"/>
      <c r="AL16" s="459"/>
      <c r="AM16" s="459"/>
      <c r="AN16" s="561"/>
      <c r="AO16" s="459" t="s">
        <v>12</v>
      </c>
      <c r="AP16" s="561"/>
      <c r="AQ16" s="561"/>
      <c r="AR16" s="561"/>
      <c r="AS16" s="459" t="s">
        <v>13</v>
      </c>
      <c r="AT16" s="459"/>
      <c r="AU16" s="459"/>
      <c r="AV16" s="459"/>
      <c r="AW16" s="459" t="s">
        <v>14</v>
      </c>
      <c r="AX16" s="459"/>
      <c r="AY16" s="459"/>
      <c r="AZ16" s="459"/>
      <c r="BA16" s="459"/>
      <c r="BB16" s="567"/>
      <c r="BC16" s="567"/>
      <c r="BD16" s="567"/>
      <c r="BE16" s="567"/>
    </row>
    <row r="17" spans="1:57" s="7" customFormat="1" ht="20.25" customHeight="1" thickBot="1" x14ac:dyDescent="0.25">
      <c r="A17" s="566"/>
      <c r="B17" s="377">
        <v>1</v>
      </c>
      <c r="C17" s="377">
        <v>2</v>
      </c>
      <c r="D17" s="377">
        <v>3</v>
      </c>
      <c r="E17" s="377">
        <v>4</v>
      </c>
      <c r="F17" s="377">
        <v>5</v>
      </c>
      <c r="G17" s="377">
        <v>6</v>
      </c>
      <c r="H17" s="377">
        <v>7</v>
      </c>
      <c r="I17" s="377">
        <v>8</v>
      </c>
      <c r="J17" s="377">
        <v>9</v>
      </c>
      <c r="K17" s="377">
        <v>10</v>
      </c>
      <c r="L17" s="377">
        <v>11</v>
      </c>
      <c r="M17" s="377">
        <v>12</v>
      </c>
      <c r="N17" s="377">
        <v>13</v>
      </c>
      <c r="O17" s="377">
        <v>14</v>
      </c>
      <c r="P17" s="377">
        <v>15</v>
      </c>
      <c r="Q17" s="377">
        <v>16</v>
      </c>
      <c r="R17" s="377">
        <v>17</v>
      </c>
      <c r="S17" s="74">
        <v>18</v>
      </c>
      <c r="T17" s="74">
        <v>19</v>
      </c>
      <c r="U17" s="74">
        <v>20</v>
      </c>
      <c r="V17" s="74">
        <v>21</v>
      </c>
      <c r="W17" s="74">
        <v>22</v>
      </c>
      <c r="X17" s="74">
        <v>23</v>
      </c>
      <c r="Y17" s="74">
        <v>24</v>
      </c>
      <c r="Z17" s="74">
        <v>25</v>
      </c>
      <c r="AA17" s="74">
        <v>26</v>
      </c>
      <c r="AB17" s="74">
        <v>27</v>
      </c>
      <c r="AC17" s="74">
        <v>28</v>
      </c>
      <c r="AD17" s="74">
        <v>29</v>
      </c>
      <c r="AE17" s="74">
        <v>30</v>
      </c>
      <c r="AF17" s="74">
        <v>31</v>
      </c>
      <c r="AG17" s="74">
        <v>32</v>
      </c>
      <c r="AH17" s="74">
        <v>33</v>
      </c>
      <c r="AI17" s="74">
        <v>34</v>
      </c>
      <c r="AJ17" s="74">
        <v>35</v>
      </c>
      <c r="AK17" s="74">
        <v>36</v>
      </c>
      <c r="AL17" s="74">
        <v>37</v>
      </c>
      <c r="AM17" s="74">
        <v>38</v>
      </c>
      <c r="AN17" s="74">
        <v>39</v>
      </c>
      <c r="AO17" s="74">
        <v>40</v>
      </c>
      <c r="AP17" s="74">
        <v>41</v>
      </c>
      <c r="AQ17" s="74">
        <v>42</v>
      </c>
      <c r="AR17" s="74">
        <v>43</v>
      </c>
      <c r="AS17" s="377">
        <v>44</v>
      </c>
      <c r="AT17" s="377">
        <v>45</v>
      </c>
      <c r="AU17" s="377">
        <v>46</v>
      </c>
      <c r="AV17" s="377">
        <v>47</v>
      </c>
      <c r="AW17" s="377">
        <v>48</v>
      </c>
      <c r="AX17" s="377">
        <v>49</v>
      </c>
      <c r="AY17" s="377">
        <v>50</v>
      </c>
      <c r="AZ17" s="377">
        <v>51</v>
      </c>
      <c r="BA17" s="377">
        <v>52</v>
      </c>
      <c r="BB17" s="29"/>
      <c r="BC17" s="29"/>
      <c r="BD17" s="29"/>
      <c r="BE17" s="29"/>
    </row>
    <row r="18" spans="1:57" ht="19.5" customHeight="1" thickBot="1" x14ac:dyDescent="0.35">
      <c r="A18" s="376" t="s">
        <v>108</v>
      </c>
      <c r="B18" s="389" t="s">
        <v>107</v>
      </c>
      <c r="C18" s="390" t="s">
        <v>107</v>
      </c>
      <c r="D18" s="390" t="s">
        <v>107</v>
      </c>
      <c r="E18" s="391" t="s">
        <v>107</v>
      </c>
      <c r="F18" s="389" t="s">
        <v>107</v>
      </c>
      <c r="G18" s="390" t="s">
        <v>107</v>
      </c>
      <c r="H18" s="390" t="s">
        <v>107</v>
      </c>
      <c r="I18" s="391" t="s">
        <v>44</v>
      </c>
      <c r="J18" s="389" t="s">
        <v>44</v>
      </c>
      <c r="K18" s="390" t="s">
        <v>107</v>
      </c>
      <c r="L18" s="390" t="s">
        <v>107</v>
      </c>
      <c r="M18" s="391" t="s">
        <v>107</v>
      </c>
      <c r="N18" s="389" t="s">
        <v>107</v>
      </c>
      <c r="O18" s="390" t="s">
        <v>107</v>
      </c>
      <c r="P18" s="390" t="s">
        <v>107</v>
      </c>
      <c r="Q18" s="381" t="s">
        <v>15</v>
      </c>
      <c r="R18" s="382" t="s">
        <v>15</v>
      </c>
      <c r="S18" s="384" t="s">
        <v>134</v>
      </c>
      <c r="T18" s="385" t="s">
        <v>44</v>
      </c>
      <c r="U18" s="385" t="s">
        <v>44</v>
      </c>
      <c r="V18" s="385" t="s">
        <v>44</v>
      </c>
      <c r="W18" s="386" t="s">
        <v>44</v>
      </c>
      <c r="X18" s="384" t="s">
        <v>44</v>
      </c>
      <c r="Y18" s="385" t="s">
        <v>44</v>
      </c>
      <c r="Z18" s="385" t="s">
        <v>44</v>
      </c>
      <c r="AA18" s="386" t="s">
        <v>44</v>
      </c>
      <c r="AB18" s="384" t="s">
        <v>44</v>
      </c>
      <c r="AC18" s="385" t="s">
        <v>130</v>
      </c>
      <c r="AD18" s="385" t="s">
        <v>16</v>
      </c>
      <c r="AE18" s="386" t="s">
        <v>16</v>
      </c>
      <c r="AF18" s="384" t="s">
        <v>44</v>
      </c>
      <c r="AG18" s="385" t="s">
        <v>44</v>
      </c>
      <c r="AH18" s="385" t="s">
        <v>44</v>
      </c>
      <c r="AI18" s="386" t="s">
        <v>44</v>
      </c>
      <c r="AJ18" s="384" t="s">
        <v>44</v>
      </c>
      <c r="AK18" s="385" t="s">
        <v>44</v>
      </c>
      <c r="AL18" s="385" t="s">
        <v>44</v>
      </c>
      <c r="AM18" s="385" t="s">
        <v>44</v>
      </c>
      <c r="AN18" s="386" t="s">
        <v>44</v>
      </c>
      <c r="AO18" s="384" t="s">
        <v>44</v>
      </c>
      <c r="AP18" s="385" t="s">
        <v>15</v>
      </c>
      <c r="AQ18" s="385" t="s">
        <v>15</v>
      </c>
      <c r="AR18" s="387" t="s">
        <v>15</v>
      </c>
      <c r="AS18" s="384" t="s">
        <v>134</v>
      </c>
      <c r="AT18" s="385" t="s">
        <v>16</v>
      </c>
      <c r="AU18" s="385" t="s">
        <v>16</v>
      </c>
      <c r="AV18" s="388" t="s">
        <v>16</v>
      </c>
      <c r="AW18" s="384" t="s">
        <v>16</v>
      </c>
      <c r="AX18" s="385" t="s">
        <v>16</v>
      </c>
      <c r="AY18" s="385" t="s">
        <v>16</v>
      </c>
      <c r="AZ18" s="385" t="s">
        <v>16</v>
      </c>
      <c r="BA18" s="386" t="s">
        <v>16</v>
      </c>
      <c r="BB18" s="4"/>
      <c r="BC18" s="30"/>
      <c r="BD18" s="4"/>
      <c r="BE18" s="30"/>
    </row>
    <row r="19" spans="1:57" ht="20.100000000000001" customHeight="1" thickBot="1" x14ac:dyDescent="0.3">
      <c r="A19" s="34">
        <v>2</v>
      </c>
      <c r="B19" s="378" t="s">
        <v>17</v>
      </c>
      <c r="C19" s="379" t="s">
        <v>17</v>
      </c>
      <c r="D19" s="379" t="s">
        <v>17</v>
      </c>
      <c r="E19" s="380" t="s">
        <v>17</v>
      </c>
      <c r="F19" s="378" t="s">
        <v>18</v>
      </c>
      <c r="G19" s="379" t="s">
        <v>18</v>
      </c>
      <c r="H19" s="379" t="s">
        <v>18</v>
      </c>
      <c r="I19" s="380" t="s">
        <v>18</v>
      </c>
      <c r="J19" s="378" t="s">
        <v>18</v>
      </c>
      <c r="K19" s="379" t="s">
        <v>18</v>
      </c>
      <c r="L19" s="379" t="s">
        <v>18</v>
      </c>
      <c r="M19" s="380" t="s">
        <v>18</v>
      </c>
      <c r="N19" s="378" t="s">
        <v>18</v>
      </c>
      <c r="O19" s="379" t="s">
        <v>18</v>
      </c>
      <c r="P19" s="379" t="s">
        <v>18</v>
      </c>
      <c r="Q19" s="379" t="s">
        <v>18</v>
      </c>
      <c r="R19" s="380" t="s">
        <v>142</v>
      </c>
      <c r="S19" s="383"/>
      <c r="T19" s="392"/>
      <c r="U19" s="392"/>
      <c r="V19" s="458"/>
      <c r="W19" s="458"/>
      <c r="X19" s="458"/>
      <c r="Y19" s="458"/>
      <c r="Z19" s="458"/>
      <c r="AA19" s="458"/>
      <c r="AB19" s="458"/>
      <c r="AC19" s="458"/>
      <c r="AD19" s="458"/>
      <c r="AE19" s="458"/>
      <c r="AF19" s="458"/>
      <c r="AG19" s="458"/>
      <c r="AH19" s="458"/>
      <c r="AI19" s="458"/>
      <c r="AJ19" s="458"/>
      <c r="AK19" s="458"/>
      <c r="AL19" s="458"/>
      <c r="AM19" s="458"/>
      <c r="AN19" s="458"/>
      <c r="AO19" s="458"/>
      <c r="AP19" s="458"/>
      <c r="AQ19" s="458"/>
      <c r="AR19" s="458"/>
      <c r="AS19" s="458"/>
      <c r="AT19" s="458"/>
      <c r="AU19" s="458"/>
      <c r="AV19" s="458"/>
      <c r="AW19" s="458"/>
      <c r="AX19" s="458"/>
      <c r="AY19" s="458"/>
      <c r="AZ19" s="458"/>
      <c r="BA19" s="458"/>
      <c r="BB19" s="9"/>
      <c r="BC19" s="9"/>
      <c r="BD19" s="9"/>
      <c r="BE19" s="9"/>
    </row>
    <row r="20" spans="1:57" s="9" customFormat="1" x14ac:dyDescent="0.25">
      <c r="A20" s="568"/>
      <c r="B20" s="568"/>
      <c r="C20" s="568"/>
      <c r="D20" s="568"/>
      <c r="E20" s="568"/>
      <c r="F20" s="568"/>
      <c r="G20" s="568"/>
      <c r="H20" s="568"/>
      <c r="I20" s="56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40"/>
      <c r="AW20" s="40"/>
      <c r="AX20" s="40"/>
      <c r="AY20" s="40"/>
      <c r="AZ20" s="40"/>
      <c r="BA20" s="1"/>
      <c r="BB20" s="1"/>
      <c r="BC20" s="1"/>
      <c r="BD20" s="1"/>
      <c r="BE20" s="1"/>
    </row>
    <row r="21" spans="1:57" x14ac:dyDescent="0.25">
      <c r="A21" s="523" t="s">
        <v>143</v>
      </c>
      <c r="B21" s="523"/>
      <c r="C21" s="523"/>
      <c r="D21" s="523"/>
      <c r="E21" s="523"/>
      <c r="F21" s="523"/>
      <c r="G21" s="523"/>
      <c r="H21" s="523"/>
      <c r="I21" s="523"/>
      <c r="J21" s="524"/>
      <c r="K21" s="524"/>
      <c r="L21" s="524"/>
      <c r="M21" s="524"/>
      <c r="N21" s="524"/>
      <c r="O21" s="524"/>
      <c r="P21" s="524"/>
      <c r="Q21" s="524"/>
      <c r="R21" s="524"/>
      <c r="S21" s="524"/>
      <c r="T21" s="524"/>
      <c r="U21" s="524"/>
      <c r="V21" s="524"/>
      <c r="W21" s="524"/>
      <c r="X21" s="524"/>
      <c r="Y21" s="524"/>
      <c r="Z21" s="524"/>
      <c r="AA21" s="524"/>
      <c r="AB21" s="524"/>
      <c r="AC21" s="524"/>
      <c r="AD21" s="524"/>
      <c r="AE21" s="524"/>
      <c r="AF21" s="524"/>
      <c r="AG21" s="524"/>
      <c r="AH21" s="524"/>
      <c r="AI21" s="524"/>
      <c r="AJ21" s="524"/>
      <c r="AK21" s="524"/>
      <c r="AL21" s="524"/>
      <c r="AM21" s="524"/>
      <c r="AN21" s="524"/>
      <c r="AO21" s="524"/>
      <c r="AP21" s="524"/>
      <c r="AQ21" s="524"/>
      <c r="AR21" s="524"/>
      <c r="AS21" s="524"/>
      <c r="AT21" s="524"/>
      <c r="AU21" s="524"/>
      <c r="AV21" s="40"/>
      <c r="AW21" s="40"/>
      <c r="AX21" s="40"/>
      <c r="AY21" s="40"/>
      <c r="AZ21" s="40"/>
    </row>
    <row r="22" spans="1:57" ht="12.75" customHeight="1" x14ac:dyDescent="0.3">
      <c r="A22" s="562"/>
      <c r="B22" s="563"/>
      <c r="C22" s="563"/>
      <c r="D22" s="563"/>
      <c r="E22" s="563"/>
      <c r="F22" s="563"/>
      <c r="G22" s="563"/>
      <c r="H22" s="38"/>
      <c r="I22" s="38"/>
      <c r="J22" s="38"/>
      <c r="K22" s="38"/>
      <c r="L22" s="38"/>
      <c r="O22" s="38"/>
      <c r="P22" s="38"/>
      <c r="Q22" s="38"/>
      <c r="R22" s="38"/>
      <c r="S22" s="38"/>
      <c r="T22" s="3"/>
      <c r="U22" s="3"/>
      <c r="V22" s="38"/>
      <c r="W22" s="38"/>
      <c r="X22" s="38"/>
      <c r="Y22" s="38"/>
      <c r="Z22" s="38"/>
      <c r="AA22" s="38"/>
      <c r="AB22" s="12"/>
      <c r="AC22" s="12"/>
      <c r="AD22" s="4"/>
      <c r="AE22" s="4"/>
      <c r="AF22" s="4"/>
      <c r="AG22" s="4"/>
      <c r="AH22" s="12"/>
      <c r="AI22" s="12"/>
      <c r="AJ22" s="44"/>
      <c r="AK22" s="44"/>
      <c r="AL22" s="44"/>
      <c r="AM22" s="44"/>
      <c r="AN22" s="12"/>
      <c r="AO22" s="12"/>
      <c r="AP22" s="38"/>
      <c r="AQ22" s="38"/>
      <c r="AR22" s="38"/>
      <c r="AS22" s="38"/>
      <c r="AT22" s="38"/>
      <c r="AU22" s="3"/>
      <c r="AV22" s="40"/>
      <c r="AW22" s="40"/>
      <c r="AX22" s="40"/>
      <c r="AY22" s="40"/>
      <c r="AZ22" s="40"/>
      <c r="BA22" s="3"/>
      <c r="BB22" s="3"/>
      <c r="BC22" s="3"/>
      <c r="BD22" s="3"/>
      <c r="BE22" s="3"/>
    </row>
    <row r="23" spans="1:57" ht="18.75" customHeight="1" x14ac:dyDescent="0.3">
      <c r="A23" s="559" t="s">
        <v>102</v>
      </c>
      <c r="B23" s="560"/>
      <c r="C23" s="560"/>
      <c r="D23" s="560"/>
      <c r="E23" s="560"/>
      <c r="F23" s="560"/>
      <c r="G23" s="560"/>
      <c r="H23" s="560"/>
      <c r="I23" s="560"/>
      <c r="J23" s="560"/>
      <c r="K23" s="560"/>
      <c r="L23" s="560"/>
      <c r="M23" s="560"/>
      <c r="N23" s="560"/>
      <c r="O23" s="560"/>
      <c r="P23" s="560"/>
      <c r="Q23" s="560"/>
      <c r="R23" s="560"/>
      <c r="S23" s="560"/>
      <c r="T23" s="560"/>
      <c r="U23" s="560"/>
      <c r="V23" s="560"/>
      <c r="W23" s="560"/>
      <c r="X23" s="560"/>
      <c r="Y23" s="560"/>
      <c r="Z23" s="560"/>
      <c r="AA23" s="560"/>
      <c r="AB23" s="560"/>
      <c r="AC23" s="560"/>
      <c r="AD23" s="560"/>
      <c r="AE23" s="560"/>
      <c r="AF23" s="560"/>
      <c r="AG23" s="560"/>
      <c r="AH23" s="560"/>
      <c r="AI23" s="560"/>
      <c r="AJ23" s="560"/>
      <c r="AK23" s="560"/>
      <c r="AL23" s="560"/>
      <c r="AM23" s="560"/>
      <c r="AN23" s="560"/>
      <c r="AO23" s="560"/>
      <c r="AP23" s="560"/>
      <c r="AQ23" s="560"/>
      <c r="AR23" s="560"/>
      <c r="AS23" s="560"/>
      <c r="AT23" s="560"/>
      <c r="AU23" s="560"/>
      <c r="AV23" s="560"/>
      <c r="AW23" s="560"/>
      <c r="AX23" s="560"/>
      <c r="AY23" s="560"/>
      <c r="AZ23" s="560"/>
      <c r="BA23" s="560"/>
      <c r="BB23" s="560"/>
      <c r="BC23" s="560"/>
      <c r="BD23" s="560"/>
      <c r="BE23" s="560"/>
    </row>
    <row r="24" spans="1:57" ht="12.75" customHeight="1" thickBot="1" x14ac:dyDescent="0.35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3"/>
      <c r="BB24" s="3"/>
      <c r="BC24" s="3"/>
      <c r="BD24" s="3"/>
      <c r="BE24" s="3"/>
    </row>
    <row r="25" spans="1:57" ht="12.75" customHeight="1" x14ac:dyDescent="0.3">
      <c r="A25" s="525" t="s">
        <v>2</v>
      </c>
      <c r="B25" s="473"/>
      <c r="C25" s="526" t="s">
        <v>19</v>
      </c>
      <c r="D25" s="472"/>
      <c r="E25" s="472"/>
      <c r="F25" s="527"/>
      <c r="G25" s="484" t="s">
        <v>144</v>
      </c>
      <c r="H25" s="472"/>
      <c r="I25" s="527"/>
      <c r="J25" s="484" t="s">
        <v>21</v>
      </c>
      <c r="K25" s="472"/>
      <c r="L25" s="472"/>
      <c r="M25" s="527"/>
      <c r="N25" s="484" t="s">
        <v>80</v>
      </c>
      <c r="O25" s="472"/>
      <c r="P25" s="527"/>
      <c r="Q25" s="484" t="s">
        <v>81</v>
      </c>
      <c r="R25" s="534"/>
      <c r="S25" s="535"/>
      <c r="T25" s="484" t="s">
        <v>22</v>
      </c>
      <c r="U25" s="472"/>
      <c r="V25" s="472"/>
      <c r="W25" s="471" t="s">
        <v>79</v>
      </c>
      <c r="X25" s="472"/>
      <c r="Y25" s="473"/>
      <c r="Z25" s="47"/>
      <c r="AA25" s="480" t="s">
        <v>82</v>
      </c>
      <c r="AB25" s="481"/>
      <c r="AC25" s="481"/>
      <c r="AD25" s="481"/>
      <c r="AE25" s="481"/>
      <c r="AF25" s="484" t="s">
        <v>129</v>
      </c>
      <c r="AG25" s="485"/>
      <c r="AH25" s="486"/>
      <c r="AI25" s="484" t="s">
        <v>59</v>
      </c>
      <c r="AJ25" s="472"/>
      <c r="AK25" s="490"/>
      <c r="AL25" s="48"/>
      <c r="AM25" s="493" t="s">
        <v>61</v>
      </c>
      <c r="AN25" s="494"/>
      <c r="AO25" s="495"/>
      <c r="AP25" s="540" t="s">
        <v>83</v>
      </c>
      <c r="AQ25" s="515"/>
      <c r="AR25" s="515"/>
      <c r="AS25" s="515"/>
      <c r="AT25" s="515"/>
      <c r="AU25" s="515"/>
      <c r="AV25" s="515"/>
      <c r="AW25" s="515"/>
      <c r="AX25" s="515" t="s">
        <v>129</v>
      </c>
      <c r="AY25" s="515"/>
      <c r="AZ25" s="515"/>
      <c r="BA25" s="516"/>
      <c r="BB25" s="3"/>
      <c r="BC25" s="3"/>
      <c r="BD25" s="3"/>
      <c r="BE25" s="3"/>
    </row>
    <row r="26" spans="1:57" ht="21" customHeight="1" thickBot="1" x14ac:dyDescent="0.35">
      <c r="A26" s="474"/>
      <c r="B26" s="476"/>
      <c r="C26" s="475"/>
      <c r="D26" s="475"/>
      <c r="E26" s="475"/>
      <c r="F26" s="528"/>
      <c r="G26" s="530"/>
      <c r="H26" s="475"/>
      <c r="I26" s="528"/>
      <c r="J26" s="530"/>
      <c r="K26" s="475"/>
      <c r="L26" s="475"/>
      <c r="M26" s="528"/>
      <c r="N26" s="530"/>
      <c r="O26" s="475"/>
      <c r="P26" s="528"/>
      <c r="Q26" s="536"/>
      <c r="R26" s="537"/>
      <c r="S26" s="538"/>
      <c r="T26" s="530"/>
      <c r="U26" s="475"/>
      <c r="V26" s="475"/>
      <c r="W26" s="474"/>
      <c r="X26" s="475"/>
      <c r="Y26" s="476"/>
      <c r="Z26" s="47"/>
      <c r="AA26" s="482"/>
      <c r="AB26" s="483"/>
      <c r="AC26" s="483"/>
      <c r="AD26" s="483"/>
      <c r="AE26" s="483"/>
      <c r="AF26" s="487"/>
      <c r="AG26" s="488"/>
      <c r="AH26" s="489"/>
      <c r="AI26" s="491"/>
      <c r="AJ26" s="478"/>
      <c r="AK26" s="492"/>
      <c r="AL26" s="49"/>
      <c r="AM26" s="496"/>
      <c r="AN26" s="497"/>
      <c r="AO26" s="498"/>
      <c r="AP26" s="541"/>
      <c r="AQ26" s="517"/>
      <c r="AR26" s="517"/>
      <c r="AS26" s="517"/>
      <c r="AT26" s="517"/>
      <c r="AU26" s="517"/>
      <c r="AV26" s="517"/>
      <c r="AW26" s="517"/>
      <c r="AX26" s="517"/>
      <c r="AY26" s="517"/>
      <c r="AZ26" s="517"/>
      <c r="BA26" s="518"/>
      <c r="BB26" s="3"/>
      <c r="BC26" s="3"/>
      <c r="BD26" s="3"/>
      <c r="BE26" s="3"/>
    </row>
    <row r="27" spans="1:57" ht="39" customHeight="1" thickBot="1" x14ac:dyDescent="0.35">
      <c r="A27" s="477"/>
      <c r="B27" s="479"/>
      <c r="C27" s="478"/>
      <c r="D27" s="478"/>
      <c r="E27" s="478"/>
      <c r="F27" s="529"/>
      <c r="G27" s="491"/>
      <c r="H27" s="478"/>
      <c r="I27" s="529"/>
      <c r="J27" s="491"/>
      <c r="K27" s="478"/>
      <c r="L27" s="478"/>
      <c r="M27" s="529"/>
      <c r="N27" s="491"/>
      <c r="O27" s="478"/>
      <c r="P27" s="529"/>
      <c r="Q27" s="435"/>
      <c r="R27" s="436"/>
      <c r="S27" s="539"/>
      <c r="T27" s="491"/>
      <c r="U27" s="478"/>
      <c r="V27" s="478"/>
      <c r="W27" s="477"/>
      <c r="X27" s="478"/>
      <c r="Y27" s="479"/>
      <c r="Z27" s="47"/>
      <c r="AA27" s="506" t="s">
        <v>84</v>
      </c>
      <c r="AB27" s="507"/>
      <c r="AC27" s="507"/>
      <c r="AD27" s="507"/>
      <c r="AE27" s="508"/>
      <c r="AF27" s="521">
        <v>3</v>
      </c>
      <c r="AG27" s="507"/>
      <c r="AH27" s="522"/>
      <c r="AI27" s="521">
        <v>4</v>
      </c>
      <c r="AJ27" s="507"/>
      <c r="AK27" s="543"/>
      <c r="AL27" s="49"/>
      <c r="AM27" s="496"/>
      <c r="AN27" s="497"/>
      <c r="AO27" s="498"/>
      <c r="AP27" s="541"/>
      <c r="AQ27" s="517"/>
      <c r="AR27" s="517"/>
      <c r="AS27" s="517"/>
      <c r="AT27" s="517"/>
      <c r="AU27" s="517"/>
      <c r="AV27" s="517"/>
      <c r="AW27" s="517"/>
      <c r="AX27" s="517"/>
      <c r="AY27" s="517"/>
      <c r="AZ27" s="517"/>
      <c r="BA27" s="518"/>
      <c r="BB27" s="3"/>
      <c r="BC27" s="3"/>
      <c r="BD27" s="3"/>
      <c r="BE27" s="3"/>
    </row>
    <row r="28" spans="1:57" ht="20.25" customHeight="1" thickBot="1" x14ac:dyDescent="0.35">
      <c r="A28" s="429">
        <v>1</v>
      </c>
      <c r="B28" s="431"/>
      <c r="C28" s="531">
        <v>34</v>
      </c>
      <c r="D28" s="444"/>
      <c r="E28" s="444"/>
      <c r="F28" s="444"/>
      <c r="G28" s="444">
        <v>6</v>
      </c>
      <c r="H28" s="444"/>
      <c r="I28" s="444"/>
      <c r="J28" s="532"/>
      <c r="K28" s="533"/>
      <c r="L28" s="533"/>
      <c r="M28" s="533"/>
      <c r="N28" s="444"/>
      <c r="O28" s="430"/>
      <c r="P28" s="430"/>
      <c r="Q28" s="442"/>
      <c r="R28" s="443"/>
      <c r="S28" s="443"/>
      <c r="T28" s="444">
        <v>12</v>
      </c>
      <c r="U28" s="430"/>
      <c r="V28" s="505"/>
      <c r="W28" s="429">
        <v>52</v>
      </c>
      <c r="X28" s="430"/>
      <c r="Y28" s="431"/>
      <c r="Z28" s="47"/>
      <c r="AA28" s="460"/>
      <c r="AB28" s="461"/>
      <c r="AC28" s="461"/>
      <c r="AD28" s="461"/>
      <c r="AE28" s="462"/>
      <c r="AF28" s="502"/>
      <c r="AG28" s="461"/>
      <c r="AH28" s="503"/>
      <c r="AI28" s="502"/>
      <c r="AJ28" s="461"/>
      <c r="AK28" s="504"/>
      <c r="AL28" s="49"/>
      <c r="AM28" s="499"/>
      <c r="AN28" s="500"/>
      <c r="AO28" s="501"/>
      <c r="AP28" s="542"/>
      <c r="AQ28" s="519"/>
      <c r="AR28" s="519"/>
      <c r="AS28" s="519"/>
      <c r="AT28" s="519"/>
      <c r="AU28" s="519"/>
      <c r="AV28" s="519"/>
      <c r="AW28" s="519"/>
      <c r="AX28" s="519"/>
      <c r="AY28" s="519"/>
      <c r="AZ28" s="519"/>
      <c r="BA28" s="520"/>
      <c r="BB28" s="3"/>
      <c r="BC28" s="3"/>
      <c r="BD28" s="3"/>
      <c r="BE28" s="3"/>
    </row>
    <row r="29" spans="1:57" ht="20.25" customHeight="1" thickBot="1" x14ac:dyDescent="0.35">
      <c r="A29" s="426">
        <v>2</v>
      </c>
      <c r="B29" s="428"/>
      <c r="C29" s="447"/>
      <c r="D29" s="427"/>
      <c r="E29" s="427"/>
      <c r="F29" s="427"/>
      <c r="G29" s="445"/>
      <c r="H29" s="427"/>
      <c r="I29" s="427"/>
      <c r="J29" s="448">
        <v>4</v>
      </c>
      <c r="K29" s="449"/>
      <c r="L29" s="449"/>
      <c r="M29" s="449"/>
      <c r="N29" s="445">
        <v>12</v>
      </c>
      <c r="O29" s="427"/>
      <c r="P29" s="427"/>
      <c r="Q29" s="450">
        <v>1</v>
      </c>
      <c r="R29" s="451"/>
      <c r="S29" s="451"/>
      <c r="T29" s="445"/>
      <c r="U29" s="427"/>
      <c r="V29" s="446"/>
      <c r="W29" s="426">
        <v>17</v>
      </c>
      <c r="X29" s="427"/>
      <c r="Y29" s="428"/>
      <c r="Z29" s="47"/>
      <c r="AA29" s="509"/>
      <c r="AB29" s="510"/>
      <c r="AC29" s="510"/>
      <c r="AD29" s="510"/>
      <c r="AE29" s="511"/>
      <c r="AF29" s="420"/>
      <c r="AG29" s="421"/>
      <c r="AH29" s="513"/>
      <c r="AI29" s="420"/>
      <c r="AJ29" s="421"/>
      <c r="AK29" s="422"/>
      <c r="AL29" s="50"/>
      <c r="AM29" s="463" t="s">
        <v>55</v>
      </c>
      <c r="AN29" s="464"/>
      <c r="AO29" s="465"/>
      <c r="AP29" s="469" t="s">
        <v>209</v>
      </c>
      <c r="AQ29" s="469"/>
      <c r="AR29" s="469"/>
      <c r="AS29" s="469"/>
      <c r="AT29" s="469"/>
      <c r="AU29" s="469"/>
      <c r="AV29" s="469"/>
      <c r="AW29" s="469"/>
      <c r="AX29" s="432">
        <v>3</v>
      </c>
      <c r="AY29" s="433"/>
      <c r="AZ29" s="433"/>
      <c r="BA29" s="434"/>
      <c r="BB29" s="3"/>
      <c r="BC29" s="3"/>
      <c r="BD29" s="3"/>
      <c r="BE29" s="3"/>
    </row>
    <row r="30" spans="1:57" ht="27" customHeight="1" thickBot="1" x14ac:dyDescent="0.35">
      <c r="A30" s="438" t="s">
        <v>24</v>
      </c>
      <c r="B30" s="439"/>
      <c r="C30" s="440">
        <f>SUM(C28:F29)</f>
        <v>34</v>
      </c>
      <c r="D30" s="441"/>
      <c r="E30" s="441"/>
      <c r="F30" s="441"/>
      <c r="G30" s="452">
        <v>6</v>
      </c>
      <c r="H30" s="441"/>
      <c r="I30" s="441"/>
      <c r="J30" s="453">
        <v>4</v>
      </c>
      <c r="K30" s="454"/>
      <c r="L30" s="454"/>
      <c r="M30" s="454"/>
      <c r="N30" s="452">
        <v>12</v>
      </c>
      <c r="O30" s="441"/>
      <c r="P30" s="441"/>
      <c r="Q30" s="455">
        <v>1</v>
      </c>
      <c r="R30" s="456"/>
      <c r="S30" s="456"/>
      <c r="T30" s="452">
        <v>12</v>
      </c>
      <c r="U30" s="441"/>
      <c r="V30" s="457"/>
      <c r="W30" s="438">
        <f>W28+W29</f>
        <v>69</v>
      </c>
      <c r="X30" s="441"/>
      <c r="Y30" s="439"/>
      <c r="Z30" s="47"/>
      <c r="AA30" s="512"/>
      <c r="AB30" s="488"/>
      <c r="AC30" s="488"/>
      <c r="AD30" s="488"/>
      <c r="AE30" s="489"/>
      <c r="AF30" s="423"/>
      <c r="AG30" s="424"/>
      <c r="AH30" s="514"/>
      <c r="AI30" s="423"/>
      <c r="AJ30" s="424"/>
      <c r="AK30" s="425"/>
      <c r="AL30" s="51"/>
      <c r="AM30" s="466"/>
      <c r="AN30" s="467"/>
      <c r="AO30" s="468"/>
      <c r="AP30" s="470"/>
      <c r="AQ30" s="470"/>
      <c r="AR30" s="470"/>
      <c r="AS30" s="470"/>
      <c r="AT30" s="470"/>
      <c r="AU30" s="470"/>
      <c r="AV30" s="470"/>
      <c r="AW30" s="470"/>
      <c r="AX30" s="435"/>
      <c r="AY30" s="436"/>
      <c r="AZ30" s="436"/>
      <c r="BA30" s="437"/>
      <c r="BB30" s="3"/>
      <c r="BC30" s="3"/>
      <c r="BD30" s="3"/>
      <c r="BE30" s="3"/>
    </row>
    <row r="31" spans="1:57" ht="12.75" customHeight="1" x14ac:dyDescent="0.3">
      <c r="A31" s="41"/>
      <c r="B31" s="42"/>
      <c r="C31" s="42"/>
      <c r="D31" s="42"/>
      <c r="E31" s="42"/>
      <c r="F31" s="42"/>
      <c r="G31" s="42"/>
      <c r="H31" s="38"/>
      <c r="I31" s="38"/>
      <c r="J31" s="38"/>
      <c r="K31" s="38"/>
      <c r="L31" s="38"/>
      <c r="O31" s="38"/>
      <c r="P31" s="38"/>
      <c r="Q31" s="38"/>
      <c r="R31" s="38"/>
      <c r="S31" s="38"/>
      <c r="T31" s="3"/>
      <c r="U31" s="3"/>
      <c r="V31" s="38"/>
      <c r="W31" s="38"/>
      <c r="X31" s="38"/>
      <c r="Y31" s="38"/>
      <c r="Z31" s="38"/>
      <c r="AA31" s="38"/>
      <c r="AB31" s="12"/>
      <c r="AC31" s="12"/>
      <c r="AD31" s="4"/>
      <c r="AE31" s="4"/>
      <c r="AF31" s="4"/>
      <c r="AG31" s="4"/>
      <c r="AH31" s="12"/>
      <c r="AI31" s="12"/>
      <c r="AJ31" s="44"/>
      <c r="AK31" s="44"/>
      <c r="AL31" s="44"/>
      <c r="AM31" s="44"/>
      <c r="AN31" s="12"/>
      <c r="AO31" s="12"/>
      <c r="AP31" s="38"/>
      <c r="AQ31" s="38"/>
      <c r="AR31" s="38"/>
      <c r="AS31" s="38"/>
      <c r="AT31" s="38"/>
      <c r="AU31" s="3"/>
      <c r="AV31" s="40"/>
      <c r="AW31" s="40"/>
      <c r="AX31" s="40"/>
      <c r="AY31" s="40"/>
      <c r="AZ31" s="40"/>
      <c r="BA31" s="3"/>
      <c r="BB31" s="3"/>
      <c r="BC31" s="3"/>
      <c r="BD31" s="3"/>
      <c r="BE31" s="3"/>
    </row>
    <row r="32" spans="1:57" ht="12.75" customHeight="1" x14ac:dyDescent="0.3">
      <c r="A32" s="41"/>
      <c r="B32" s="42"/>
      <c r="C32" s="42"/>
      <c r="D32" s="42"/>
      <c r="E32" s="42"/>
      <c r="F32" s="42"/>
      <c r="G32" s="42"/>
      <c r="H32" s="38"/>
      <c r="I32" s="38"/>
      <c r="J32" s="38"/>
      <c r="K32" s="38"/>
      <c r="L32" s="38"/>
      <c r="O32" s="38"/>
      <c r="P32" s="38"/>
      <c r="Q32" s="38"/>
      <c r="R32" s="38"/>
      <c r="S32" s="38"/>
      <c r="T32" s="3"/>
      <c r="U32" s="3"/>
      <c r="V32" s="38"/>
      <c r="W32" s="38"/>
      <c r="X32" s="38"/>
      <c r="Y32" s="38"/>
      <c r="Z32" s="38"/>
      <c r="AA32" s="38"/>
      <c r="AB32" s="12"/>
      <c r="AC32" s="12"/>
      <c r="AD32" s="4"/>
      <c r="AE32" s="4"/>
      <c r="AF32" s="4"/>
      <c r="AG32" s="4"/>
      <c r="AH32" s="12"/>
      <c r="AI32" s="12"/>
      <c r="AJ32" s="44"/>
      <c r="AK32" s="44"/>
      <c r="AL32" s="44"/>
      <c r="AM32" s="44"/>
      <c r="AN32" s="12"/>
      <c r="AO32" s="12"/>
      <c r="AP32" s="38"/>
      <c r="AQ32" s="38"/>
      <c r="AR32" s="38"/>
      <c r="AS32" s="38"/>
      <c r="AT32" s="38"/>
      <c r="AU32" s="3"/>
      <c r="AV32" s="40"/>
      <c r="AW32" s="40"/>
      <c r="AX32" s="40"/>
      <c r="AY32" s="40"/>
      <c r="AZ32" s="40"/>
      <c r="BA32" s="3"/>
      <c r="BB32" s="3"/>
      <c r="BC32" s="3"/>
      <c r="BD32" s="3"/>
      <c r="BE32" s="3"/>
    </row>
    <row r="33" spans="1:57" ht="18.75" x14ac:dyDescent="0.3">
      <c r="A33" s="9"/>
      <c r="B33" s="9"/>
      <c r="C33" s="9"/>
      <c r="D33" s="9"/>
      <c r="E33" s="9"/>
      <c r="F33" s="9"/>
      <c r="G33" s="9"/>
      <c r="H33" s="39"/>
      <c r="I33" s="39"/>
      <c r="J33" s="39"/>
      <c r="K33" s="39"/>
      <c r="L33" s="39"/>
      <c r="M33" s="9"/>
      <c r="N33" s="9"/>
      <c r="O33" s="6"/>
      <c r="P33" s="6"/>
      <c r="Q33" s="6"/>
      <c r="R33" s="6"/>
      <c r="S33" s="6"/>
      <c r="T33" s="12"/>
      <c r="U33" s="12"/>
      <c r="V33" s="6"/>
      <c r="W33" s="6"/>
      <c r="X33" s="6"/>
      <c r="Y33" s="6"/>
      <c r="Z33" s="6"/>
      <c r="AA33" s="6"/>
      <c r="AB33" s="12"/>
      <c r="AC33" s="12"/>
      <c r="AD33" s="6"/>
      <c r="AE33" s="6"/>
      <c r="AF33" s="6"/>
      <c r="AG33" s="6"/>
      <c r="AH33" s="12"/>
      <c r="AI33" s="12"/>
      <c r="AJ33" s="6"/>
      <c r="AK33" s="6"/>
      <c r="AL33" s="6"/>
      <c r="AM33" s="6"/>
      <c r="AN33" s="12"/>
      <c r="AO33" s="12"/>
      <c r="AP33" s="6"/>
      <c r="AQ33" s="6"/>
      <c r="AR33" s="6"/>
      <c r="AS33" s="6"/>
      <c r="AT33" s="12"/>
      <c r="AU33" s="12"/>
      <c r="AV33" s="43"/>
      <c r="AW33" s="43"/>
      <c r="AX33" s="43"/>
      <c r="AY33" s="43"/>
      <c r="AZ33" s="43"/>
      <c r="BA33" s="12"/>
      <c r="BB33" s="12"/>
      <c r="BC33" s="12"/>
      <c r="BD33" s="12"/>
      <c r="BE33" s="12"/>
    </row>
  </sheetData>
  <sheetProtection selectLockedCells="1" selectUnlockedCells="1"/>
  <mergeCells count="94">
    <mergeCell ref="A23:BE23"/>
    <mergeCell ref="P10:AN10"/>
    <mergeCell ref="AO16:AR16"/>
    <mergeCell ref="A22:G22"/>
    <mergeCell ref="AO12:BE12"/>
    <mergeCell ref="A14:BE14"/>
    <mergeCell ref="A16:A17"/>
    <mergeCell ref="BB16:BE16"/>
    <mergeCell ref="A20:I20"/>
    <mergeCell ref="B16:E16"/>
    <mergeCell ref="AF16:AI16"/>
    <mergeCell ref="AB16:AE16"/>
    <mergeCell ref="AS16:AV16"/>
    <mergeCell ref="AJ16:AN16"/>
    <mergeCell ref="AO10:BE11"/>
    <mergeCell ref="J16:M16"/>
    <mergeCell ref="S16:W16"/>
    <mergeCell ref="AW16:BA16"/>
    <mergeCell ref="A5:O5"/>
    <mergeCell ref="N16:R16"/>
    <mergeCell ref="P5:AN5"/>
    <mergeCell ref="AO9:BE9"/>
    <mergeCell ref="F16:I16"/>
    <mergeCell ref="P11:AN11"/>
    <mergeCell ref="P9:AN9"/>
    <mergeCell ref="P13:AN13"/>
    <mergeCell ref="AO4:BE4"/>
    <mergeCell ref="A4:O4"/>
    <mergeCell ref="P4:AN4"/>
    <mergeCell ref="AO5:BE8"/>
    <mergeCell ref="P8:AN8"/>
    <mergeCell ref="P7:AN7"/>
    <mergeCell ref="P6:AN6"/>
    <mergeCell ref="A7:O7"/>
    <mergeCell ref="A8:O8"/>
    <mergeCell ref="A1:O1"/>
    <mergeCell ref="A3:O3"/>
    <mergeCell ref="P3:AN3"/>
    <mergeCell ref="AO1:BE3"/>
    <mergeCell ref="P1:AN1"/>
    <mergeCell ref="A2:O2"/>
    <mergeCell ref="AX25:BA28"/>
    <mergeCell ref="AF27:AH27"/>
    <mergeCell ref="A21:AU21"/>
    <mergeCell ref="A25:B27"/>
    <mergeCell ref="C25:F27"/>
    <mergeCell ref="J25:M27"/>
    <mergeCell ref="N25:P27"/>
    <mergeCell ref="A28:B28"/>
    <mergeCell ref="C28:F28"/>
    <mergeCell ref="G28:I28"/>
    <mergeCell ref="J28:M28"/>
    <mergeCell ref="Q25:S27"/>
    <mergeCell ref="G25:I27"/>
    <mergeCell ref="AP25:AW28"/>
    <mergeCell ref="T25:V27"/>
    <mergeCell ref="AI27:AK27"/>
    <mergeCell ref="V19:BA19"/>
    <mergeCell ref="X16:AA16"/>
    <mergeCell ref="AA28:AE28"/>
    <mergeCell ref="AM29:AO30"/>
    <mergeCell ref="AP29:AW30"/>
    <mergeCell ref="W25:Y27"/>
    <mergeCell ref="AA25:AE26"/>
    <mergeCell ref="AF25:AH26"/>
    <mergeCell ref="AI25:AK26"/>
    <mergeCell ref="AM25:AO28"/>
    <mergeCell ref="AF28:AH28"/>
    <mergeCell ref="AI28:AK28"/>
    <mergeCell ref="T28:V28"/>
    <mergeCell ref="AA27:AE27"/>
    <mergeCell ref="AA29:AE30"/>
    <mergeCell ref="AF29:AH30"/>
    <mergeCell ref="G30:I30"/>
    <mergeCell ref="J30:M30"/>
    <mergeCell ref="N30:P30"/>
    <mergeCell ref="Q30:S30"/>
    <mergeCell ref="T30:V30"/>
    <mergeCell ref="AI29:AK30"/>
    <mergeCell ref="W29:Y29"/>
    <mergeCell ref="W28:Y28"/>
    <mergeCell ref="AX29:BA30"/>
    <mergeCell ref="A30:B30"/>
    <mergeCell ref="C30:F30"/>
    <mergeCell ref="W30:Y30"/>
    <mergeCell ref="Q28:S28"/>
    <mergeCell ref="N28:P28"/>
    <mergeCell ref="T29:V29"/>
    <mergeCell ref="A29:B29"/>
    <mergeCell ref="C29:F29"/>
    <mergeCell ref="G29:I29"/>
    <mergeCell ref="J29:M29"/>
    <mergeCell ref="N29:P29"/>
    <mergeCell ref="Q29:S29"/>
  </mergeCells>
  <phoneticPr fontId="14" type="noConversion"/>
  <pageMargins left="0.39374999999999999" right="0.39374999999999999" top="0.78749999999999998" bottom="0.39374999999999999" header="0.51180555555555551" footer="0.51180555555555551"/>
  <pageSetup paperSize="9" scale="46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10" customWidth="1"/>
    <col min="2" max="2" width="4.7109375" style="10" customWidth="1"/>
    <col min="3" max="3" width="8.7109375" style="10" customWidth="1"/>
    <col min="4" max="4" width="18.140625" style="10" customWidth="1"/>
    <col min="5" max="5" width="16.5703125" style="10" customWidth="1"/>
    <col min="6" max="6" width="14.7109375" style="10" customWidth="1"/>
    <col min="7" max="7" width="20.85546875" style="10" customWidth="1"/>
    <col min="8" max="8" width="14.7109375" style="10" customWidth="1"/>
    <col min="9" max="9" width="12.85546875" style="10" customWidth="1"/>
    <col min="10" max="10" width="12" style="10" customWidth="1"/>
    <col min="11" max="11" width="0" style="10" hidden="1" customWidth="1"/>
    <col min="12" max="12" width="13.140625" style="10" customWidth="1"/>
    <col min="13" max="16384" width="9.140625" style="10"/>
  </cols>
  <sheetData>
    <row r="1" spans="1:12" ht="18.75" x14ac:dyDescent="0.3">
      <c r="A1" s="3"/>
      <c r="B1" s="12"/>
      <c r="C1" s="576" t="s">
        <v>76</v>
      </c>
      <c r="D1" s="577"/>
      <c r="E1" s="577"/>
      <c r="F1" s="577"/>
      <c r="G1" s="577"/>
      <c r="H1" s="577"/>
      <c r="I1" s="577"/>
      <c r="J1" s="577"/>
      <c r="K1" s="578"/>
      <c r="L1" s="3"/>
    </row>
    <row r="2" spans="1:12" ht="47.25" x14ac:dyDescent="0.3">
      <c r="A2" s="3"/>
      <c r="B2" s="3"/>
      <c r="C2" s="18" t="s">
        <v>2</v>
      </c>
      <c r="D2" s="18" t="s">
        <v>19</v>
      </c>
      <c r="E2" s="18" t="s">
        <v>20</v>
      </c>
      <c r="F2" s="18" t="s">
        <v>21</v>
      </c>
      <c r="G2" s="18" t="s">
        <v>56</v>
      </c>
      <c r="H2" s="18" t="s">
        <v>23</v>
      </c>
      <c r="I2" s="18" t="s">
        <v>22</v>
      </c>
      <c r="J2" s="18" t="s">
        <v>24</v>
      </c>
      <c r="K2" s="3"/>
    </row>
    <row r="3" spans="1:12" s="3" customFormat="1" ht="18.75" x14ac:dyDescent="0.3">
      <c r="C3" s="8" t="s">
        <v>77</v>
      </c>
      <c r="D3" s="8">
        <v>33</v>
      </c>
      <c r="E3" s="8">
        <v>7</v>
      </c>
      <c r="F3" s="8"/>
      <c r="G3" s="8"/>
      <c r="H3" s="8"/>
      <c r="I3" s="11" t="s">
        <v>50</v>
      </c>
      <c r="J3" s="11" t="s">
        <v>46</v>
      </c>
    </row>
    <row r="4" spans="1:12" s="3" customFormat="1" ht="18.75" x14ac:dyDescent="0.3">
      <c r="C4" s="8" t="s">
        <v>78</v>
      </c>
      <c r="D4" s="8"/>
      <c r="E4" s="8"/>
      <c r="F4" s="8">
        <v>4</v>
      </c>
      <c r="G4" s="8">
        <v>11</v>
      </c>
      <c r="H4" s="8">
        <v>2</v>
      </c>
      <c r="I4" s="11" t="s">
        <v>47</v>
      </c>
      <c r="J4" s="11" t="s">
        <v>48</v>
      </c>
    </row>
    <row r="5" spans="1:12" s="3" customFormat="1" ht="18.75" x14ac:dyDescent="0.3">
      <c r="C5" s="8" t="s">
        <v>79</v>
      </c>
      <c r="D5" s="8">
        <v>33</v>
      </c>
      <c r="E5" s="8">
        <v>7</v>
      </c>
      <c r="F5" s="8">
        <v>4</v>
      </c>
      <c r="G5" s="8">
        <v>11</v>
      </c>
      <c r="H5" s="8">
        <v>2</v>
      </c>
      <c r="I5" s="11" t="s">
        <v>51</v>
      </c>
      <c r="J5" s="11" t="s">
        <v>49</v>
      </c>
    </row>
    <row r="6" spans="1:12" s="3" customFormat="1" ht="18.75" x14ac:dyDescent="0.3">
      <c r="C6" s="2"/>
      <c r="D6" s="32"/>
      <c r="E6" s="2"/>
      <c r="F6" s="2"/>
      <c r="G6" s="2"/>
      <c r="H6" s="2"/>
      <c r="I6" s="2"/>
      <c r="J6" s="2"/>
      <c r="K6" s="6"/>
    </row>
    <row r="7" spans="1:12" s="3" customFormat="1" ht="18.75" x14ac:dyDescent="0.3">
      <c r="C7" s="2"/>
      <c r="D7" s="32"/>
      <c r="E7" s="582" t="s">
        <v>57</v>
      </c>
      <c r="F7" s="583"/>
      <c r="G7" s="583"/>
      <c r="H7" s="2"/>
      <c r="I7" s="2"/>
      <c r="J7" s="2"/>
      <c r="K7" s="6"/>
    </row>
    <row r="8" spans="1:12" s="3" customFormat="1" ht="18.75" x14ac:dyDescent="0.3">
      <c r="C8" s="2"/>
      <c r="D8" s="579" t="s">
        <v>58</v>
      </c>
      <c r="E8" s="580"/>
      <c r="F8" s="581"/>
      <c r="G8" s="33" t="s">
        <v>25</v>
      </c>
      <c r="H8" s="33" t="s">
        <v>59</v>
      </c>
      <c r="I8" s="2"/>
      <c r="J8" s="2"/>
      <c r="K8" s="6"/>
    </row>
    <row r="9" spans="1:12" s="3" customFormat="1" ht="18.75" x14ac:dyDescent="0.3">
      <c r="C9" s="2"/>
      <c r="D9" s="579" t="s">
        <v>26</v>
      </c>
      <c r="E9" s="580"/>
      <c r="F9" s="581"/>
      <c r="G9" s="34">
        <v>4</v>
      </c>
      <c r="H9" s="34">
        <v>4</v>
      </c>
      <c r="I9" s="2"/>
      <c r="J9" s="2"/>
      <c r="K9" s="6"/>
    </row>
    <row r="10" spans="1:12" s="3" customFormat="1" ht="18.75" x14ac:dyDescent="0.3">
      <c r="C10" s="2"/>
      <c r="D10" s="572" t="s">
        <v>27</v>
      </c>
      <c r="E10" s="573"/>
      <c r="F10" s="573"/>
      <c r="G10" s="37"/>
      <c r="H10" s="37"/>
      <c r="I10" s="2"/>
      <c r="J10" s="2"/>
      <c r="K10" s="6"/>
    </row>
    <row r="11" spans="1:12" s="3" customFormat="1" ht="18.75" x14ac:dyDescent="0.3">
      <c r="C11" s="2"/>
      <c r="D11" s="32"/>
      <c r="E11" s="2"/>
      <c r="F11" s="2"/>
      <c r="G11" s="2"/>
      <c r="H11" s="2"/>
      <c r="I11" s="2"/>
      <c r="J11" s="2"/>
      <c r="K11" s="6"/>
    </row>
    <row r="12" spans="1:12" s="3" customFormat="1" ht="18.75" x14ac:dyDescent="0.3">
      <c r="C12" s="2"/>
      <c r="D12" s="32"/>
      <c r="E12" s="574" t="s">
        <v>60</v>
      </c>
      <c r="F12" s="575"/>
      <c r="G12" s="575"/>
      <c r="H12" s="2"/>
      <c r="I12" s="2"/>
      <c r="J12" s="2"/>
      <c r="K12" s="6"/>
    </row>
    <row r="13" spans="1:12" s="3" customFormat="1" ht="63.75" x14ac:dyDescent="0.3">
      <c r="C13" s="2"/>
      <c r="D13" s="584" t="s">
        <v>61</v>
      </c>
      <c r="E13" s="585"/>
      <c r="F13" s="586"/>
      <c r="G13" s="35" t="s">
        <v>62</v>
      </c>
      <c r="H13" s="36" t="s">
        <v>25</v>
      </c>
      <c r="I13" s="2"/>
      <c r="J13" s="2"/>
      <c r="K13" s="6"/>
    </row>
    <row r="14" spans="1:12" s="3" customFormat="1" ht="18.75" x14ac:dyDescent="0.3">
      <c r="C14" s="2"/>
      <c r="D14" s="569" t="s">
        <v>55</v>
      </c>
      <c r="E14" s="570"/>
      <c r="F14" s="571"/>
      <c r="G14" s="33" t="s">
        <v>63</v>
      </c>
      <c r="H14" s="33">
        <v>4</v>
      </c>
      <c r="I14" s="2"/>
      <c r="J14" s="2"/>
      <c r="K14" s="6"/>
    </row>
    <row r="15" spans="1:12" s="3" customFormat="1" ht="18.75" x14ac:dyDescent="0.3">
      <c r="C15" s="2"/>
      <c r="D15" s="569"/>
      <c r="E15" s="570"/>
      <c r="F15" s="571"/>
      <c r="G15" s="33"/>
      <c r="H15" s="33"/>
      <c r="I15" s="2"/>
      <c r="J15" s="2"/>
      <c r="K15" s="6"/>
    </row>
    <row r="16" spans="1:12" s="3" customFormat="1" ht="18.75" x14ac:dyDescent="0.3">
      <c r="C16" s="2"/>
      <c r="D16" s="32"/>
      <c r="E16" s="2"/>
      <c r="F16" s="2"/>
      <c r="G16" s="2"/>
      <c r="H16" s="2"/>
      <c r="I16" s="2"/>
      <c r="J16" s="2"/>
      <c r="K16" s="6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4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9"/>
  <sheetViews>
    <sheetView tabSelected="1" view="pageBreakPreview" zoomScale="75" zoomScaleNormal="50" zoomScaleSheetLayoutView="75" workbookViewId="0">
      <selection activeCell="B35" sqref="B35"/>
    </sheetView>
  </sheetViews>
  <sheetFormatPr defaultRowHeight="15.75" x14ac:dyDescent="0.2"/>
  <cols>
    <col min="1" max="1" width="9.42578125" style="13" customWidth="1"/>
    <col min="2" max="2" width="41.85546875" style="14" customWidth="1"/>
    <col min="3" max="3" width="5.42578125" style="15" customWidth="1"/>
    <col min="4" max="4" width="5.85546875" style="16" customWidth="1"/>
    <col min="5" max="5" width="5.28515625" style="16" customWidth="1"/>
    <col min="6" max="6" width="5.140625" style="15" customWidth="1"/>
    <col min="7" max="7" width="7.28515625" style="15" customWidth="1"/>
    <col min="8" max="8" width="9.28515625" style="15" customWidth="1"/>
    <col min="9" max="9" width="9.28515625" style="14" customWidth="1"/>
    <col min="10" max="10" width="8.28515625" style="14" customWidth="1"/>
    <col min="11" max="11" width="7.5703125" style="14" customWidth="1"/>
    <col min="12" max="12" width="8.42578125" style="14" customWidth="1"/>
    <col min="13" max="13" width="9.85546875" style="14" customWidth="1"/>
    <col min="14" max="14" width="9.7109375" style="14" customWidth="1"/>
    <col min="15" max="15" width="7.5703125" style="14" customWidth="1"/>
    <col min="16" max="16" width="8.140625" style="14" customWidth="1"/>
    <col min="17" max="17" width="10.7109375" style="14" customWidth="1"/>
    <col min="18" max="18" width="4.5703125" style="14" hidden="1" customWidth="1"/>
    <col min="19" max="19" width="10.28515625" style="14" hidden="1" customWidth="1"/>
    <col min="20" max="24" width="0" style="14" hidden="1" customWidth="1"/>
    <col min="25" max="26" width="0" style="83" hidden="1" customWidth="1"/>
    <col min="27" max="46" width="0" style="14" hidden="1" customWidth="1"/>
    <col min="47" max="16384" width="9.140625" style="14"/>
  </cols>
  <sheetData>
    <row r="1" spans="1:26" s="17" customFormat="1" ht="19.5" thickBot="1" x14ac:dyDescent="0.25">
      <c r="A1" s="680" t="s">
        <v>141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2"/>
      <c r="Y1" s="73"/>
      <c r="Z1" s="73"/>
    </row>
    <row r="2" spans="1:26" s="17" customFormat="1" ht="33" customHeight="1" thickBot="1" x14ac:dyDescent="0.25">
      <c r="A2" s="607" t="s">
        <v>28</v>
      </c>
      <c r="B2" s="692" t="s">
        <v>64</v>
      </c>
      <c r="C2" s="623" t="s">
        <v>127</v>
      </c>
      <c r="D2" s="624"/>
      <c r="E2" s="625"/>
      <c r="F2" s="626"/>
      <c r="G2" s="619" t="s">
        <v>109</v>
      </c>
      <c r="H2" s="653" t="s">
        <v>68</v>
      </c>
      <c r="I2" s="654"/>
      <c r="J2" s="654"/>
      <c r="K2" s="654"/>
      <c r="L2" s="654"/>
      <c r="M2" s="713"/>
      <c r="N2" s="717" t="s">
        <v>135</v>
      </c>
      <c r="O2" s="654"/>
      <c r="P2" s="654"/>
      <c r="Q2" s="718"/>
      <c r="Y2" s="73"/>
      <c r="Z2" s="73"/>
    </row>
    <row r="3" spans="1:26" s="17" customFormat="1" ht="17.25" customHeight="1" thickBot="1" x14ac:dyDescent="0.25">
      <c r="A3" s="608"/>
      <c r="B3" s="693"/>
      <c r="C3" s="627"/>
      <c r="D3" s="628"/>
      <c r="E3" s="629"/>
      <c r="F3" s="630"/>
      <c r="G3" s="620"/>
      <c r="H3" s="710" t="s">
        <v>29</v>
      </c>
      <c r="I3" s="696" t="s">
        <v>69</v>
      </c>
      <c r="J3" s="697"/>
      <c r="K3" s="697"/>
      <c r="L3" s="698"/>
      <c r="M3" s="719" t="s">
        <v>71</v>
      </c>
      <c r="N3" s="595" t="s">
        <v>75</v>
      </c>
      <c r="O3" s="596"/>
      <c r="P3" s="597"/>
      <c r="Q3" s="93" t="s">
        <v>92</v>
      </c>
      <c r="Y3" s="73"/>
      <c r="Z3" s="73"/>
    </row>
    <row r="4" spans="1:26" s="17" customFormat="1" ht="15.75" customHeight="1" x14ac:dyDescent="0.2">
      <c r="A4" s="609"/>
      <c r="B4" s="693"/>
      <c r="C4" s="631"/>
      <c r="D4" s="632"/>
      <c r="E4" s="633"/>
      <c r="F4" s="634"/>
      <c r="G4" s="621"/>
      <c r="H4" s="711"/>
      <c r="I4" s="699" t="s">
        <v>70</v>
      </c>
      <c r="J4" s="705" t="s">
        <v>74</v>
      </c>
      <c r="K4" s="706"/>
      <c r="L4" s="707"/>
      <c r="M4" s="720"/>
      <c r="N4" s="683" t="s">
        <v>124</v>
      </c>
      <c r="O4" s="684"/>
      <c r="P4" s="684"/>
      <c r="Q4" s="685"/>
      <c r="R4" s="294"/>
      <c r="S4" s="294"/>
      <c r="Y4" s="73"/>
      <c r="Z4" s="73"/>
    </row>
    <row r="5" spans="1:26" s="17" customFormat="1" ht="12.75" customHeight="1" thickBot="1" x14ac:dyDescent="0.25">
      <c r="A5" s="609"/>
      <c r="B5" s="693"/>
      <c r="C5" s="714" t="s">
        <v>30</v>
      </c>
      <c r="D5" s="695" t="s">
        <v>31</v>
      </c>
      <c r="E5" s="702" t="s">
        <v>65</v>
      </c>
      <c r="F5" s="703"/>
      <c r="G5" s="621"/>
      <c r="H5" s="711"/>
      <c r="I5" s="700"/>
      <c r="J5" s="587" t="s">
        <v>32</v>
      </c>
      <c r="K5" s="598" t="s">
        <v>73</v>
      </c>
      <c r="L5" s="598" t="s">
        <v>72</v>
      </c>
      <c r="M5" s="720"/>
      <c r="N5" s="686"/>
      <c r="O5" s="687"/>
      <c r="P5" s="687"/>
      <c r="Q5" s="688"/>
      <c r="R5" s="294"/>
      <c r="S5" s="294"/>
      <c r="Y5" s="73"/>
      <c r="Z5" s="73"/>
    </row>
    <row r="6" spans="1:26" s="17" customFormat="1" ht="16.5" thickBot="1" x14ac:dyDescent="0.25">
      <c r="A6" s="609"/>
      <c r="B6" s="693"/>
      <c r="C6" s="715"/>
      <c r="D6" s="598"/>
      <c r="E6" s="704"/>
      <c r="F6" s="634"/>
      <c r="G6" s="621"/>
      <c r="H6" s="711"/>
      <c r="I6" s="700"/>
      <c r="J6" s="587"/>
      <c r="K6" s="598"/>
      <c r="L6" s="598"/>
      <c r="M6" s="720"/>
      <c r="N6" s="57">
        <v>1</v>
      </c>
      <c r="O6" s="58" t="s">
        <v>125</v>
      </c>
      <c r="P6" s="56" t="s">
        <v>126</v>
      </c>
      <c r="Q6" s="59">
        <v>3</v>
      </c>
      <c r="Y6" s="73"/>
      <c r="Z6" s="73"/>
    </row>
    <row r="7" spans="1:26" s="17" customFormat="1" ht="32.25" customHeight="1" thickBot="1" x14ac:dyDescent="0.25">
      <c r="A7" s="609"/>
      <c r="B7" s="693"/>
      <c r="C7" s="715"/>
      <c r="D7" s="598"/>
      <c r="E7" s="617" t="s">
        <v>66</v>
      </c>
      <c r="F7" s="708" t="s">
        <v>67</v>
      </c>
      <c r="G7" s="621"/>
      <c r="H7" s="711"/>
      <c r="I7" s="700"/>
      <c r="J7" s="587"/>
      <c r="K7" s="598"/>
      <c r="L7" s="598"/>
      <c r="M7" s="721"/>
      <c r="N7" s="689" t="s">
        <v>136</v>
      </c>
      <c r="O7" s="690"/>
      <c r="P7" s="690"/>
      <c r="Q7" s="691"/>
      <c r="Y7" s="73"/>
      <c r="Z7" s="73"/>
    </row>
    <row r="8" spans="1:26" s="17" customFormat="1" ht="16.5" thickBot="1" x14ac:dyDescent="0.25">
      <c r="A8" s="610"/>
      <c r="B8" s="694"/>
      <c r="C8" s="716"/>
      <c r="D8" s="599"/>
      <c r="E8" s="618"/>
      <c r="F8" s="709"/>
      <c r="G8" s="622"/>
      <c r="H8" s="712"/>
      <c r="I8" s="701"/>
      <c r="J8" s="588"/>
      <c r="K8" s="599"/>
      <c r="L8" s="599"/>
      <c r="M8" s="722"/>
      <c r="N8" s="60">
        <v>15</v>
      </c>
      <c r="O8" s="61">
        <v>9</v>
      </c>
      <c r="P8" s="62">
        <v>10</v>
      </c>
      <c r="Q8" s="66">
        <v>17</v>
      </c>
      <c r="Y8" s="73"/>
      <c r="Z8" s="73"/>
    </row>
    <row r="9" spans="1:26" s="17" customFormat="1" ht="16.5" thickBot="1" x14ac:dyDescent="0.25">
      <c r="A9" s="69">
        <v>1</v>
      </c>
      <c r="B9" s="68">
        <v>2</v>
      </c>
      <c r="C9" s="63">
        <v>3</v>
      </c>
      <c r="D9" s="64">
        <v>4</v>
      </c>
      <c r="E9" s="64">
        <v>5</v>
      </c>
      <c r="F9" s="65">
        <v>6</v>
      </c>
      <c r="G9" s="70">
        <v>7</v>
      </c>
      <c r="H9" s="71">
        <v>8</v>
      </c>
      <c r="I9" s="64">
        <v>9</v>
      </c>
      <c r="J9" s="64">
        <v>10</v>
      </c>
      <c r="K9" s="64">
        <v>11</v>
      </c>
      <c r="L9" s="64">
        <v>12</v>
      </c>
      <c r="M9" s="72">
        <v>13</v>
      </c>
      <c r="N9" s="63">
        <v>14</v>
      </c>
      <c r="O9" s="64">
        <v>15</v>
      </c>
      <c r="P9" s="65">
        <v>16</v>
      </c>
      <c r="Q9" s="67">
        <v>17</v>
      </c>
      <c r="Y9" s="73"/>
      <c r="Z9" s="73"/>
    </row>
    <row r="10" spans="1:26" s="17" customFormat="1" ht="21.75" customHeight="1" thickBot="1" x14ac:dyDescent="0.25">
      <c r="A10" s="604" t="s">
        <v>145</v>
      </c>
      <c r="B10" s="605"/>
      <c r="C10" s="605"/>
      <c r="D10" s="605"/>
      <c r="E10" s="605"/>
      <c r="F10" s="605"/>
      <c r="G10" s="605"/>
      <c r="H10" s="605"/>
      <c r="I10" s="605"/>
      <c r="J10" s="605"/>
      <c r="K10" s="605"/>
      <c r="L10" s="605"/>
      <c r="M10" s="605"/>
      <c r="N10" s="605"/>
      <c r="O10" s="605"/>
      <c r="P10" s="605"/>
      <c r="Q10" s="605"/>
      <c r="R10" s="605"/>
      <c r="S10" s="605"/>
      <c r="T10" s="605"/>
      <c r="U10" s="605"/>
      <c r="V10" s="605"/>
      <c r="W10" s="605"/>
      <c r="X10" s="605"/>
      <c r="Y10" s="606"/>
      <c r="Z10" s="73"/>
    </row>
    <row r="11" spans="1:26" s="17" customFormat="1" ht="21.75" customHeight="1" thickBot="1" x14ac:dyDescent="0.25">
      <c r="A11" s="589" t="s">
        <v>189</v>
      </c>
      <c r="B11" s="590"/>
      <c r="C11" s="590"/>
      <c r="D11" s="590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  <c r="W11" s="590"/>
      <c r="X11" s="590"/>
      <c r="Y11" s="591"/>
      <c r="Z11" s="73"/>
    </row>
    <row r="12" spans="1:26" s="17" customFormat="1" ht="34.5" customHeight="1" thickBot="1" x14ac:dyDescent="0.25">
      <c r="A12" s="351" t="s">
        <v>94</v>
      </c>
      <c r="B12" s="407" t="s">
        <v>85</v>
      </c>
      <c r="C12" s="408"/>
      <c r="D12" s="408"/>
      <c r="E12" s="408"/>
      <c r="F12" s="409"/>
      <c r="G12" s="409">
        <f>G13+G14</f>
        <v>3</v>
      </c>
      <c r="H12" s="408">
        <f t="shared" ref="H12:H14" si="0">G12*30</f>
        <v>90</v>
      </c>
      <c r="I12" s="409">
        <f>I13+I14</f>
        <v>30</v>
      </c>
      <c r="J12" s="409">
        <f>J13+J14</f>
        <v>20</v>
      </c>
      <c r="K12" s="409"/>
      <c r="L12" s="409">
        <f>L13+L14</f>
        <v>10</v>
      </c>
      <c r="M12" s="409">
        <f>M13+M14</f>
        <v>60</v>
      </c>
      <c r="N12" s="410"/>
      <c r="O12" s="411"/>
      <c r="P12" s="411"/>
      <c r="Q12" s="262"/>
      <c r="S12" s="77" t="s">
        <v>122</v>
      </c>
      <c r="T12" s="73"/>
      <c r="U12" s="73"/>
      <c r="V12" s="73"/>
      <c r="Y12" s="73"/>
      <c r="Z12" s="73"/>
    </row>
    <row r="13" spans="1:26" s="17" customFormat="1" ht="24.75" customHeight="1" thickBot="1" x14ac:dyDescent="0.25">
      <c r="A13" s="412" t="s">
        <v>219</v>
      </c>
      <c r="B13" s="413" t="s">
        <v>220</v>
      </c>
      <c r="C13" s="410">
        <v>1</v>
      </c>
      <c r="D13" s="410"/>
      <c r="E13" s="410"/>
      <c r="F13" s="414"/>
      <c r="G13" s="414">
        <v>1.5</v>
      </c>
      <c r="H13" s="410">
        <f t="shared" si="0"/>
        <v>45</v>
      </c>
      <c r="I13" s="415">
        <f>SUM(J13:L13)</f>
        <v>15</v>
      </c>
      <c r="J13" s="410">
        <v>15</v>
      </c>
      <c r="K13" s="410"/>
      <c r="L13" s="410"/>
      <c r="M13" s="410">
        <f>H13-I13</f>
        <v>30</v>
      </c>
      <c r="N13" s="410">
        <v>1</v>
      </c>
      <c r="O13" s="411"/>
      <c r="P13" s="411"/>
      <c r="Q13" s="406"/>
      <c r="S13" s="77"/>
      <c r="T13" s="73"/>
      <c r="U13" s="73"/>
      <c r="V13" s="73"/>
      <c r="Y13" s="73"/>
      <c r="Z13" s="73"/>
    </row>
    <row r="14" spans="1:26" s="17" customFormat="1" ht="24.75" customHeight="1" thickBot="1" x14ac:dyDescent="0.25">
      <c r="A14" s="412" t="s">
        <v>221</v>
      </c>
      <c r="B14" s="413" t="s">
        <v>222</v>
      </c>
      <c r="C14" s="410"/>
      <c r="D14" s="410">
        <v>1</v>
      </c>
      <c r="E14" s="410"/>
      <c r="F14" s="416"/>
      <c r="G14" s="417">
        <v>1.5</v>
      </c>
      <c r="H14" s="410">
        <f t="shared" si="0"/>
        <v>45</v>
      </c>
      <c r="I14" s="415">
        <f>SUM(J14:L14)</f>
        <v>15</v>
      </c>
      <c r="J14" s="418">
        <v>5</v>
      </c>
      <c r="K14" s="418"/>
      <c r="L14" s="418">
        <v>10</v>
      </c>
      <c r="M14" s="410">
        <f>H14-I14</f>
        <v>30</v>
      </c>
      <c r="N14" s="410">
        <v>1</v>
      </c>
      <c r="O14" s="411"/>
      <c r="P14" s="411"/>
      <c r="Q14" s="406"/>
      <c r="S14" s="77"/>
      <c r="T14" s="73"/>
      <c r="U14" s="73"/>
      <c r="V14" s="73"/>
      <c r="Y14" s="73"/>
      <c r="Z14" s="73"/>
    </row>
    <row r="15" spans="1:26" s="17" customFormat="1" ht="39" customHeight="1" thickBot="1" x14ac:dyDescent="0.25">
      <c r="A15" s="353" t="s">
        <v>146</v>
      </c>
      <c r="B15" s="259" t="s">
        <v>223</v>
      </c>
      <c r="C15" s="156"/>
      <c r="D15" s="740" t="s">
        <v>126</v>
      </c>
      <c r="E15" s="157"/>
      <c r="F15" s="158"/>
      <c r="G15" s="159">
        <f>[1]Семестровка!D34</f>
        <v>5</v>
      </c>
      <c r="H15" s="159">
        <f>[1]Семестровка!E34</f>
        <v>150</v>
      </c>
      <c r="I15" s="159">
        <f>[1]Семестровка!F34</f>
        <v>54</v>
      </c>
      <c r="J15" s="159">
        <f>[1]Семестровка!G34</f>
        <v>36</v>
      </c>
      <c r="K15" s="159"/>
      <c r="L15" s="159">
        <f>[1]Семестровка!I34</f>
        <v>18</v>
      </c>
      <c r="M15" s="159">
        <f>[1]Семестровка!J34</f>
        <v>96</v>
      </c>
      <c r="N15" s="295"/>
      <c r="O15" s="410">
        <v>3</v>
      </c>
      <c r="P15" s="410">
        <v>3</v>
      </c>
      <c r="Q15" s="296"/>
      <c r="S15" s="73" t="s">
        <v>119</v>
      </c>
      <c r="T15" s="73">
        <v>1</v>
      </c>
      <c r="U15" s="73">
        <v>1</v>
      </c>
      <c r="V15" s="73"/>
      <c r="Y15" s="73"/>
      <c r="Z15" s="73"/>
    </row>
    <row r="16" spans="1:26" s="17" customFormat="1" ht="21.75" customHeight="1" thickBot="1" x14ac:dyDescent="0.25">
      <c r="A16" s="612" t="s">
        <v>198</v>
      </c>
      <c r="B16" s="613"/>
      <c r="C16" s="161"/>
      <c r="D16" s="162"/>
      <c r="E16" s="163"/>
      <c r="F16" s="164"/>
      <c r="G16" s="165">
        <f>G12+G15</f>
        <v>8</v>
      </c>
      <c r="H16" s="165">
        <f t="shared" ref="H16:M16" si="1">H12+H15</f>
        <v>240</v>
      </c>
      <c r="I16" s="165">
        <f t="shared" si="1"/>
        <v>84</v>
      </c>
      <c r="J16" s="165">
        <f t="shared" si="1"/>
        <v>56</v>
      </c>
      <c r="K16" s="165"/>
      <c r="L16" s="165">
        <f t="shared" si="1"/>
        <v>28</v>
      </c>
      <c r="M16" s="165">
        <f t="shared" si="1"/>
        <v>156</v>
      </c>
      <c r="N16" s="165">
        <f>SUM(N12:N15)</f>
        <v>2</v>
      </c>
      <c r="O16" s="165">
        <f>SUM(O12:O15)</f>
        <v>3</v>
      </c>
      <c r="P16" s="165">
        <f>SUM(P12:P15)</f>
        <v>3</v>
      </c>
      <c r="Q16" s="166"/>
      <c r="Y16" s="73"/>
      <c r="Z16" s="73"/>
    </row>
    <row r="17" spans="1:26" s="17" customFormat="1" ht="55.5" hidden="1" customHeight="1" thickBot="1" x14ac:dyDescent="0.25">
      <c r="A17" s="614"/>
      <c r="B17" s="615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6"/>
      <c r="Y17" s="73"/>
      <c r="Z17" s="73"/>
    </row>
    <row r="18" spans="1:26" s="17" customFormat="1" ht="18.75" customHeight="1" thickBot="1" x14ac:dyDescent="0.25">
      <c r="A18" s="741" t="s">
        <v>190</v>
      </c>
      <c r="B18" s="742"/>
      <c r="C18" s="742"/>
      <c r="D18" s="742"/>
      <c r="E18" s="742"/>
      <c r="F18" s="742"/>
      <c r="G18" s="742"/>
      <c r="H18" s="742"/>
      <c r="I18" s="742"/>
      <c r="J18" s="742"/>
      <c r="K18" s="742"/>
      <c r="L18" s="742"/>
      <c r="M18" s="742"/>
      <c r="N18" s="742"/>
      <c r="O18" s="742"/>
      <c r="P18" s="742"/>
      <c r="Q18" s="742"/>
      <c r="R18" s="742"/>
      <c r="S18" s="742"/>
      <c r="T18" s="742"/>
      <c r="U18" s="742"/>
      <c r="V18" s="742"/>
      <c r="W18" s="742"/>
      <c r="X18" s="742"/>
      <c r="Y18" s="743"/>
      <c r="Z18" s="73"/>
    </row>
    <row r="19" spans="1:26" s="17" customFormat="1" ht="17.25" customHeight="1" thickBot="1" x14ac:dyDescent="0.25">
      <c r="A19" s="600" t="s">
        <v>91</v>
      </c>
      <c r="B19" s="611"/>
      <c r="C19" s="611"/>
      <c r="D19" s="611"/>
      <c r="E19" s="611"/>
      <c r="F19" s="611"/>
      <c r="G19" s="611"/>
      <c r="H19" s="611"/>
      <c r="I19" s="611"/>
      <c r="J19" s="611"/>
      <c r="K19" s="611"/>
      <c r="L19" s="611"/>
      <c r="M19" s="611"/>
      <c r="N19" s="611"/>
      <c r="O19" s="611"/>
      <c r="P19" s="611"/>
      <c r="Q19" s="603"/>
      <c r="S19" s="73"/>
      <c r="T19" s="73" t="s">
        <v>137</v>
      </c>
      <c r="U19" s="73" t="s">
        <v>138</v>
      </c>
      <c r="V19" s="73" t="s">
        <v>139</v>
      </c>
      <c r="Y19" s="73"/>
      <c r="Z19" s="73"/>
    </row>
    <row r="20" spans="1:26" s="17" customFormat="1" ht="33" customHeight="1" thickBot="1" x14ac:dyDescent="0.3">
      <c r="A20" s="394" t="s">
        <v>87</v>
      </c>
      <c r="B20" s="342" t="s">
        <v>95</v>
      </c>
      <c r="C20" s="95"/>
      <c r="D20" s="399">
        <v>1</v>
      </c>
      <c r="E20" s="96"/>
      <c r="F20" s="97"/>
      <c r="G20" s="91">
        <v>3</v>
      </c>
      <c r="H20" s="395">
        <f>G20*30</f>
        <v>90</v>
      </c>
      <c r="I20" s="396">
        <f>SUM(J20:L20)</f>
        <v>30</v>
      </c>
      <c r="J20" s="396">
        <v>15</v>
      </c>
      <c r="K20" s="396"/>
      <c r="L20" s="396">
        <v>15</v>
      </c>
      <c r="M20" s="397">
        <f>H20-I20</f>
        <v>60</v>
      </c>
      <c r="N20" s="98">
        <v>2</v>
      </c>
      <c r="O20" s="99"/>
      <c r="P20" s="100"/>
      <c r="Q20" s="101"/>
      <c r="S20" s="73" t="s">
        <v>118</v>
      </c>
      <c r="T20" s="73"/>
      <c r="U20" s="73"/>
      <c r="V20" s="73">
        <v>1</v>
      </c>
      <c r="Y20" s="73"/>
      <c r="Z20" s="73"/>
    </row>
    <row r="21" spans="1:26" s="17" customFormat="1" ht="32.25" customHeight="1" thickBot="1" x14ac:dyDescent="0.3">
      <c r="A21" s="394" t="s">
        <v>214</v>
      </c>
      <c r="B21" s="94" t="s">
        <v>45</v>
      </c>
      <c r="C21" s="102"/>
      <c r="D21" s="400" t="s">
        <v>126</v>
      </c>
      <c r="E21" s="103"/>
      <c r="F21" s="104"/>
      <c r="G21" s="91">
        <v>4</v>
      </c>
      <c r="H21" s="395">
        <f>G21*30</f>
        <v>120</v>
      </c>
      <c r="I21" s="396">
        <f>SUM(J21:L21)</f>
        <v>36</v>
      </c>
      <c r="J21" s="398"/>
      <c r="K21" s="398"/>
      <c r="L21" s="398">
        <v>36</v>
      </c>
      <c r="M21" s="397">
        <f>H21-I21</f>
        <v>84</v>
      </c>
      <c r="N21" s="105"/>
      <c r="O21" s="106">
        <v>2</v>
      </c>
      <c r="P21" s="107">
        <v>2</v>
      </c>
      <c r="Q21" s="108"/>
      <c r="S21" s="73" t="s">
        <v>119</v>
      </c>
      <c r="T21" s="73">
        <v>1</v>
      </c>
      <c r="U21" s="73"/>
      <c r="V21" s="73"/>
      <c r="Y21" s="73"/>
      <c r="Z21" s="73"/>
    </row>
    <row r="22" spans="1:26" s="17" customFormat="1" ht="21.75" customHeight="1" thickBot="1" x14ac:dyDescent="0.25">
      <c r="A22" s="109"/>
      <c r="B22" s="110" t="s">
        <v>93</v>
      </c>
      <c r="C22" s="600"/>
      <c r="D22" s="601"/>
      <c r="E22" s="601"/>
      <c r="F22" s="602"/>
      <c r="G22" s="111">
        <f>SUM(G20:G21)</f>
        <v>7</v>
      </c>
      <c r="H22" s="112">
        <f>SUM(H20:H21)</f>
        <v>210</v>
      </c>
      <c r="I22" s="113">
        <f>SUM(I20:I21)</f>
        <v>66</v>
      </c>
      <c r="J22" s="113">
        <f t="shared" ref="J22:L22" si="2">SUM(J20:J21)</f>
        <v>15</v>
      </c>
      <c r="K22" s="113">
        <f t="shared" si="2"/>
        <v>0</v>
      </c>
      <c r="L22" s="113">
        <f t="shared" si="2"/>
        <v>51</v>
      </c>
      <c r="M22" s="114">
        <f>SUM(M20:M21)</f>
        <v>144</v>
      </c>
      <c r="N22" s="354">
        <f>SUM(N20:N21)</f>
        <v>2</v>
      </c>
      <c r="O22" s="355">
        <f>SUM(O20:O21)</f>
        <v>2</v>
      </c>
      <c r="P22" s="356">
        <f>SUM(P20:P21)</f>
        <v>2</v>
      </c>
      <c r="Q22" s="115">
        <f>SUM(Q20:Q21)</f>
        <v>0</v>
      </c>
      <c r="S22" s="73" t="s">
        <v>120</v>
      </c>
      <c r="T22" s="73"/>
      <c r="U22" s="73"/>
      <c r="V22" s="73"/>
      <c r="Y22" s="73"/>
      <c r="Z22" s="73"/>
    </row>
    <row r="23" spans="1:26" s="17" customFormat="1" ht="21.75" customHeight="1" thickBot="1" x14ac:dyDescent="0.25">
      <c r="A23" s="600" t="s">
        <v>90</v>
      </c>
      <c r="B23" s="611"/>
      <c r="C23" s="611"/>
      <c r="D23" s="611"/>
      <c r="E23" s="611"/>
      <c r="F23" s="611"/>
      <c r="G23" s="611"/>
      <c r="H23" s="611"/>
      <c r="I23" s="611"/>
      <c r="J23" s="611"/>
      <c r="K23" s="611"/>
      <c r="L23" s="611"/>
      <c r="M23" s="611"/>
      <c r="N23" s="611"/>
      <c r="O23" s="611"/>
      <c r="P23" s="611"/>
      <c r="Q23" s="603"/>
      <c r="S23" s="73" t="s">
        <v>118</v>
      </c>
      <c r="T23" s="73"/>
      <c r="U23" s="73"/>
      <c r="V23" s="73"/>
      <c r="Y23" s="73"/>
      <c r="Z23" s="73"/>
    </row>
    <row r="24" spans="1:26" s="17" customFormat="1" ht="19.5" customHeight="1" thickBot="1" x14ac:dyDescent="0.3">
      <c r="A24" s="352" t="s">
        <v>88</v>
      </c>
      <c r="B24" s="343" t="s">
        <v>188</v>
      </c>
      <c r="C24" s="324"/>
      <c r="D24" s="129">
        <v>1</v>
      </c>
      <c r="E24" s="325"/>
      <c r="F24" s="326"/>
      <c r="G24" s="116">
        <v>3</v>
      </c>
      <c r="H24" s="344">
        <f>G24*30</f>
        <v>90</v>
      </c>
      <c r="I24" s="345">
        <f>SUM(J24:L24)</f>
        <v>30</v>
      </c>
      <c r="J24" s="744">
        <v>15</v>
      </c>
      <c r="K24" s="346"/>
      <c r="L24" s="346">
        <v>15</v>
      </c>
      <c r="M24" s="347">
        <f>H24-I24</f>
        <v>60</v>
      </c>
      <c r="N24" s="329">
        <v>2</v>
      </c>
      <c r="O24" s="330"/>
      <c r="P24" s="331"/>
      <c r="Q24" s="118"/>
      <c r="S24" s="73" t="s">
        <v>119</v>
      </c>
      <c r="T24" s="73">
        <v>1</v>
      </c>
      <c r="U24" s="73">
        <v>1</v>
      </c>
      <c r="V24" s="73">
        <v>1</v>
      </c>
      <c r="Y24" s="73"/>
      <c r="Z24" s="73"/>
    </row>
    <row r="25" spans="1:26" s="17" customFormat="1" ht="30.75" customHeight="1" thickBot="1" x14ac:dyDescent="0.3">
      <c r="A25" s="352" t="s">
        <v>215</v>
      </c>
      <c r="B25" s="94" t="s">
        <v>45</v>
      </c>
      <c r="C25" s="160"/>
      <c r="D25" s="341" t="s">
        <v>126</v>
      </c>
      <c r="E25" s="92"/>
      <c r="F25" s="323"/>
      <c r="G25" s="119">
        <v>4</v>
      </c>
      <c r="H25" s="298">
        <f>G25*30</f>
        <v>120</v>
      </c>
      <c r="I25" s="348">
        <f>I21</f>
        <v>36</v>
      </c>
      <c r="J25" s="348">
        <f t="shared" ref="J25:M25" si="3">J21</f>
        <v>0</v>
      </c>
      <c r="K25" s="348">
        <f t="shared" si="3"/>
        <v>0</v>
      </c>
      <c r="L25" s="348">
        <f t="shared" si="3"/>
        <v>36</v>
      </c>
      <c r="M25" s="348">
        <f t="shared" si="3"/>
        <v>84</v>
      </c>
      <c r="N25" s="327"/>
      <c r="O25" s="175">
        <v>2</v>
      </c>
      <c r="P25" s="328">
        <v>2</v>
      </c>
      <c r="Q25" s="122"/>
      <c r="Y25" s="73"/>
      <c r="Z25" s="73"/>
    </row>
    <row r="26" spans="1:26" s="17" customFormat="1" ht="21.75" customHeight="1" thickBot="1" x14ac:dyDescent="0.25">
      <c r="A26" s="109"/>
      <c r="B26" s="123" t="s">
        <v>96</v>
      </c>
      <c r="C26" s="600"/>
      <c r="D26" s="601"/>
      <c r="E26" s="601"/>
      <c r="F26" s="602"/>
      <c r="G26" s="124">
        <f>SUM(G24:G25)</f>
        <v>7</v>
      </c>
      <c r="H26" s="125">
        <f>SUM(H24:H25)</f>
        <v>210</v>
      </c>
      <c r="I26" s="126">
        <f>SUM(I24:I25)</f>
        <v>66</v>
      </c>
      <c r="J26" s="126">
        <f>SUM(J24:J25)</f>
        <v>15</v>
      </c>
      <c r="K26" s="126"/>
      <c r="L26" s="126">
        <f t="shared" ref="L26:Q26" si="4">SUM(L24:L25)</f>
        <v>51</v>
      </c>
      <c r="M26" s="127">
        <f t="shared" si="4"/>
        <v>144</v>
      </c>
      <c r="N26" s="128">
        <f t="shared" si="4"/>
        <v>2</v>
      </c>
      <c r="O26" s="129">
        <f t="shared" si="4"/>
        <v>2</v>
      </c>
      <c r="P26" s="130">
        <f t="shared" si="4"/>
        <v>2</v>
      </c>
      <c r="Q26" s="130">
        <f t="shared" si="4"/>
        <v>0</v>
      </c>
      <c r="Y26" s="73"/>
      <c r="Z26" s="73"/>
    </row>
    <row r="27" spans="1:26" s="17" customFormat="1" ht="21.75" customHeight="1" thickBot="1" x14ac:dyDescent="0.3">
      <c r="A27" s="600" t="s">
        <v>97</v>
      </c>
      <c r="B27" s="603"/>
      <c r="C27" s="600"/>
      <c r="D27" s="601"/>
      <c r="E27" s="601"/>
      <c r="F27" s="602"/>
      <c r="G27" s="131">
        <f>G22</f>
        <v>7</v>
      </c>
      <c r="H27" s="132">
        <f>H22</f>
        <v>210</v>
      </c>
      <c r="I27" s="133">
        <f>I22</f>
        <v>66</v>
      </c>
      <c r="J27" s="133"/>
      <c r="K27" s="133"/>
      <c r="L27" s="133">
        <f t="shared" ref="L27:Q27" si="5">L22</f>
        <v>51</v>
      </c>
      <c r="M27" s="134">
        <f t="shared" si="5"/>
        <v>144</v>
      </c>
      <c r="N27" s="357">
        <f t="shared" si="5"/>
        <v>2</v>
      </c>
      <c r="O27" s="358">
        <f t="shared" si="5"/>
        <v>2</v>
      </c>
      <c r="P27" s="359">
        <f t="shared" si="5"/>
        <v>2</v>
      </c>
      <c r="Q27" s="135">
        <f t="shared" si="5"/>
        <v>0</v>
      </c>
      <c r="S27" s="73"/>
      <c r="T27" s="73" t="s">
        <v>140</v>
      </c>
      <c r="U27" s="73" t="s">
        <v>138</v>
      </c>
      <c r="V27" s="73" t="s">
        <v>139</v>
      </c>
      <c r="Y27" s="73"/>
      <c r="Z27" s="73"/>
    </row>
    <row r="28" spans="1:26" s="17" customFormat="1" ht="26.25" customHeight="1" thickBot="1" x14ac:dyDescent="0.25">
      <c r="A28" s="136"/>
      <c r="B28" s="137" t="s">
        <v>34</v>
      </c>
      <c r="C28" s="138"/>
      <c r="D28" s="139" t="s">
        <v>128</v>
      </c>
      <c r="E28" s="139"/>
      <c r="F28" s="140"/>
      <c r="G28" s="141"/>
      <c r="H28" s="142"/>
      <c r="I28" s="117">
        <f>J28+K28+L28</f>
        <v>0</v>
      </c>
      <c r="J28" s="120"/>
      <c r="K28" s="120"/>
      <c r="L28" s="120"/>
      <c r="M28" s="121"/>
      <c r="N28" s="143" t="s">
        <v>36</v>
      </c>
      <c r="O28" s="144" t="s">
        <v>36</v>
      </c>
      <c r="P28" s="145" t="s">
        <v>36</v>
      </c>
      <c r="Q28" s="146"/>
      <c r="S28" s="77" t="s">
        <v>121</v>
      </c>
      <c r="T28" s="73"/>
      <c r="U28" s="73"/>
      <c r="V28" s="73"/>
      <c r="Y28" s="73"/>
      <c r="Z28" s="73"/>
    </row>
    <row r="29" spans="1:26" s="17" customFormat="1" ht="21.75" customHeight="1" thickBot="1" x14ac:dyDescent="0.25">
      <c r="A29" s="664" t="s">
        <v>86</v>
      </c>
      <c r="B29" s="665"/>
      <c r="C29" s="666"/>
      <c r="D29" s="666"/>
      <c r="E29" s="666"/>
      <c r="F29" s="667"/>
      <c r="G29" s="147"/>
      <c r="H29" s="148"/>
      <c r="I29" s="149"/>
      <c r="J29" s="150"/>
      <c r="K29" s="150"/>
      <c r="L29" s="150"/>
      <c r="M29" s="151"/>
      <c r="N29" s="152"/>
      <c r="O29" s="153"/>
      <c r="P29" s="154"/>
      <c r="Q29" s="155"/>
      <c r="S29" s="73" t="s">
        <v>118</v>
      </c>
      <c r="T29" s="73">
        <v>2</v>
      </c>
      <c r="U29" s="73"/>
      <c r="V29" s="73"/>
      <c r="Y29" s="73"/>
      <c r="Z29" s="73"/>
    </row>
    <row r="30" spans="1:26" s="17" customFormat="1" ht="18.75" customHeight="1" thickBot="1" x14ac:dyDescent="0.25">
      <c r="A30" s="604" t="s">
        <v>147</v>
      </c>
      <c r="B30" s="605"/>
      <c r="C30" s="605"/>
      <c r="D30" s="605"/>
      <c r="E30" s="605"/>
      <c r="F30" s="605"/>
      <c r="G30" s="605"/>
      <c r="H30" s="605"/>
      <c r="I30" s="605"/>
      <c r="J30" s="605"/>
      <c r="K30" s="605"/>
      <c r="L30" s="605"/>
      <c r="M30" s="605"/>
      <c r="N30" s="605"/>
      <c r="O30" s="605"/>
      <c r="P30" s="605"/>
      <c r="Q30" s="605"/>
      <c r="R30" s="605"/>
      <c r="S30" s="605"/>
      <c r="T30" s="605"/>
      <c r="U30" s="605"/>
      <c r="V30" s="605"/>
      <c r="W30" s="605"/>
      <c r="X30" s="605"/>
      <c r="Y30" s="606"/>
      <c r="Z30" s="73"/>
    </row>
    <row r="31" spans="1:26" s="17" customFormat="1" ht="18" customHeight="1" thickBot="1" x14ac:dyDescent="0.25">
      <c r="A31" s="659" t="s">
        <v>191</v>
      </c>
      <c r="B31" s="660"/>
      <c r="C31" s="660"/>
      <c r="D31" s="660"/>
      <c r="E31" s="660"/>
      <c r="F31" s="660"/>
      <c r="G31" s="661"/>
      <c r="H31" s="660"/>
      <c r="I31" s="660"/>
      <c r="J31" s="660"/>
      <c r="K31" s="660"/>
      <c r="L31" s="660"/>
      <c r="M31" s="660"/>
      <c r="N31" s="662"/>
      <c r="O31" s="662"/>
      <c r="P31" s="662"/>
      <c r="Q31" s="663"/>
      <c r="R31" s="320"/>
      <c r="S31" s="320"/>
      <c r="T31" s="320"/>
      <c r="U31" s="320"/>
      <c r="V31" s="320"/>
      <c r="W31" s="320"/>
      <c r="X31" s="320"/>
      <c r="Y31" s="321"/>
      <c r="Z31" s="73"/>
    </row>
    <row r="32" spans="1:26" s="75" customFormat="1" ht="32.25" customHeight="1" thickBot="1" x14ac:dyDescent="0.25">
      <c r="A32" s="350" t="s">
        <v>149</v>
      </c>
      <c r="B32" s="167" t="s">
        <v>177</v>
      </c>
      <c r="C32" s="340">
        <v>1</v>
      </c>
      <c r="D32" s="171"/>
      <c r="E32" s="171"/>
      <c r="F32" s="172"/>
      <c r="G32" s="332">
        <f>H32/30</f>
        <v>6</v>
      </c>
      <c r="H32" s="333">
        <f>I32+M32</f>
        <v>180</v>
      </c>
      <c r="I32" s="334">
        <f>Семестровка!F13</f>
        <v>60</v>
      </c>
      <c r="J32" s="334">
        <f>Семестровка!G13</f>
        <v>30</v>
      </c>
      <c r="K32" s="334"/>
      <c r="L32" s="334">
        <f>Семестровка!I13</f>
        <v>30</v>
      </c>
      <c r="M32" s="335">
        <f>Семестровка!J13</f>
        <v>120</v>
      </c>
      <c r="N32" s="336">
        <v>4</v>
      </c>
      <c r="O32" s="171"/>
      <c r="P32" s="172"/>
      <c r="Q32" s="168"/>
      <c r="S32" s="75" t="s">
        <v>103</v>
      </c>
      <c r="Y32" s="78"/>
      <c r="Z32" s="78"/>
    </row>
    <row r="33" spans="1:26" s="88" customFormat="1" ht="33" customHeight="1" thickBot="1" x14ac:dyDescent="0.25">
      <c r="A33" s="351" t="s">
        <v>150</v>
      </c>
      <c r="B33" s="322" t="s">
        <v>180</v>
      </c>
      <c r="C33" s="128">
        <v>1</v>
      </c>
      <c r="D33" s="162"/>
      <c r="E33" s="162"/>
      <c r="F33" s="337"/>
      <c r="G33" s="332">
        <f>H33/30</f>
        <v>6</v>
      </c>
      <c r="H33" s="333">
        <f>I33+M33</f>
        <v>180</v>
      </c>
      <c r="I33" s="334">
        <f>Семестровка!F14</f>
        <v>60</v>
      </c>
      <c r="J33" s="334">
        <f>Семестровка!G14</f>
        <v>30</v>
      </c>
      <c r="K33" s="334"/>
      <c r="L33" s="334">
        <f>Семестровка!I14</f>
        <v>30</v>
      </c>
      <c r="M33" s="335">
        <f>Семестровка!J14</f>
        <v>120</v>
      </c>
      <c r="N33" s="260">
        <v>4</v>
      </c>
      <c r="O33" s="162"/>
      <c r="P33" s="338"/>
      <c r="Q33" s="169"/>
      <c r="S33" s="87"/>
      <c r="T33" s="87" t="s">
        <v>115</v>
      </c>
      <c r="U33" s="87" t="s">
        <v>116</v>
      </c>
      <c r="V33" s="87" t="s">
        <v>117</v>
      </c>
      <c r="Y33" s="89"/>
      <c r="Z33" s="89"/>
    </row>
    <row r="34" spans="1:26" s="88" customFormat="1" ht="30" customHeight="1" thickBot="1" x14ac:dyDescent="0.25">
      <c r="A34" s="258" t="s">
        <v>151</v>
      </c>
      <c r="B34" s="322" t="s">
        <v>186</v>
      </c>
      <c r="C34" s="128"/>
      <c r="D34" s="129">
        <v>1</v>
      </c>
      <c r="E34" s="129"/>
      <c r="F34" s="349"/>
      <c r="G34" s="224">
        <f>H34/30</f>
        <v>4</v>
      </c>
      <c r="H34" s="333">
        <f>I34+M34</f>
        <v>120</v>
      </c>
      <c r="I34" s="219">
        <f>Семестровка!F16</f>
        <v>45</v>
      </c>
      <c r="J34" s="219">
        <v>30</v>
      </c>
      <c r="K34" s="219"/>
      <c r="L34" s="219">
        <v>15</v>
      </c>
      <c r="M34" s="220">
        <f>Семестровка!J16</f>
        <v>75</v>
      </c>
      <c r="N34" s="260">
        <v>3</v>
      </c>
      <c r="O34" s="162"/>
      <c r="P34" s="338"/>
      <c r="Q34" s="169"/>
      <c r="S34" s="90" t="s">
        <v>121</v>
      </c>
      <c r="T34" s="87"/>
      <c r="U34" s="87"/>
      <c r="V34" s="87"/>
      <c r="Y34" s="89"/>
      <c r="Z34" s="89"/>
    </row>
    <row r="35" spans="1:26" s="88" customFormat="1" ht="35.25" customHeight="1" thickBot="1" x14ac:dyDescent="0.25">
      <c r="A35" s="258" t="s">
        <v>196</v>
      </c>
      <c r="B35" s="322" t="s">
        <v>185</v>
      </c>
      <c r="C35" s="128" t="s">
        <v>126</v>
      </c>
      <c r="D35" s="129"/>
      <c r="E35" s="129"/>
      <c r="F35" s="349"/>
      <c r="G35" s="224">
        <f>H35/30</f>
        <v>8</v>
      </c>
      <c r="H35" s="333">
        <f>I35+M35</f>
        <v>240</v>
      </c>
      <c r="I35" s="219">
        <f>Семестровка!F37</f>
        <v>90</v>
      </c>
      <c r="J35" s="219">
        <f>Семестровка!G37</f>
        <v>45</v>
      </c>
      <c r="K35" s="219"/>
      <c r="L35" s="219">
        <f>Семестровка!I37</f>
        <v>45</v>
      </c>
      <c r="M35" s="219">
        <f>Семестровка!J37</f>
        <v>150</v>
      </c>
      <c r="N35" s="260"/>
      <c r="O35" s="162">
        <v>5</v>
      </c>
      <c r="P35" s="338">
        <v>5</v>
      </c>
      <c r="Q35" s="169"/>
      <c r="S35" s="87" t="s">
        <v>118</v>
      </c>
      <c r="T35" s="87">
        <v>2</v>
      </c>
      <c r="U35" s="87">
        <v>1</v>
      </c>
      <c r="V35" s="87">
        <v>1</v>
      </c>
      <c r="Y35" s="89"/>
      <c r="Z35" s="89"/>
    </row>
    <row r="36" spans="1:26" s="88" customFormat="1" ht="48" customHeight="1" thickBot="1" x14ac:dyDescent="0.25">
      <c r="A36" s="258" t="s">
        <v>213</v>
      </c>
      <c r="B36" s="322" t="s">
        <v>197</v>
      </c>
      <c r="C36" s="128"/>
      <c r="D36" s="129"/>
      <c r="E36" s="129"/>
      <c r="F36" s="349" t="s">
        <v>126</v>
      </c>
      <c r="G36" s="224">
        <f>H36/30</f>
        <v>1</v>
      </c>
      <c r="H36" s="333">
        <f>I36+M36</f>
        <v>30</v>
      </c>
      <c r="I36" s="219">
        <f>Семестровка!F36</f>
        <v>18</v>
      </c>
      <c r="J36" s="219"/>
      <c r="K36" s="219"/>
      <c r="L36" s="219">
        <f>Семестровка!I36</f>
        <v>18</v>
      </c>
      <c r="M36" s="219">
        <f>Семестровка!J36</f>
        <v>12</v>
      </c>
      <c r="N36" s="260"/>
      <c r="O36" s="162">
        <v>1</v>
      </c>
      <c r="P36" s="338">
        <v>1</v>
      </c>
      <c r="Q36" s="169"/>
      <c r="S36" s="87" t="s">
        <v>119</v>
      </c>
      <c r="T36" s="87">
        <v>1</v>
      </c>
      <c r="U36" s="87">
        <v>3</v>
      </c>
      <c r="V36" s="87">
        <v>3</v>
      </c>
      <c r="Y36" s="89"/>
      <c r="Z36" s="89"/>
    </row>
    <row r="37" spans="1:26" s="17" customFormat="1" ht="18" customHeight="1" thickBot="1" x14ac:dyDescent="0.25">
      <c r="A37" s="668" t="s">
        <v>199</v>
      </c>
      <c r="B37" s="669"/>
      <c r="C37" s="171"/>
      <c r="D37" s="171"/>
      <c r="E37" s="171"/>
      <c r="F37" s="172"/>
      <c r="G37" s="173">
        <f>SUM(G32:G36)</f>
        <v>25</v>
      </c>
      <c r="H37" s="370">
        <f t="shared" ref="H37:P37" si="6">SUM(H32:H36)</f>
        <v>750</v>
      </c>
      <c r="I37" s="370">
        <f t="shared" si="6"/>
        <v>273</v>
      </c>
      <c r="J37" s="370">
        <f t="shared" si="6"/>
        <v>135</v>
      </c>
      <c r="K37" s="370">
        <f t="shared" si="6"/>
        <v>0</v>
      </c>
      <c r="L37" s="370">
        <f t="shared" si="6"/>
        <v>138</v>
      </c>
      <c r="M37" s="370">
        <f t="shared" si="6"/>
        <v>477</v>
      </c>
      <c r="N37" s="173">
        <f t="shared" si="6"/>
        <v>11</v>
      </c>
      <c r="O37" s="173">
        <f t="shared" si="6"/>
        <v>6</v>
      </c>
      <c r="P37" s="173">
        <f t="shared" si="6"/>
        <v>6</v>
      </c>
      <c r="Q37" s="174"/>
      <c r="S37" s="17">
        <f>30*G37</f>
        <v>750</v>
      </c>
      <c r="Y37" s="73"/>
      <c r="Z37" s="73"/>
    </row>
    <row r="38" spans="1:26" s="17" customFormat="1" ht="24" customHeight="1" thickBot="1" x14ac:dyDescent="0.25">
      <c r="A38" s="670" t="s">
        <v>148</v>
      </c>
      <c r="B38" s="671"/>
      <c r="C38" s="671"/>
      <c r="D38" s="671"/>
      <c r="E38" s="671"/>
      <c r="F38" s="671"/>
      <c r="G38" s="671"/>
      <c r="H38" s="671"/>
      <c r="I38" s="671"/>
      <c r="J38" s="671"/>
      <c r="K38" s="671"/>
      <c r="L38" s="671"/>
      <c r="M38" s="671"/>
      <c r="N38" s="671"/>
      <c r="O38" s="671"/>
      <c r="P38" s="671"/>
      <c r="Q38" s="671"/>
      <c r="R38" s="671"/>
      <c r="S38" s="671"/>
      <c r="T38" s="671"/>
      <c r="U38" s="671"/>
      <c r="V38" s="671"/>
      <c r="W38" s="671"/>
      <c r="X38" s="671"/>
      <c r="Y38" s="672"/>
      <c r="Z38" s="73"/>
    </row>
    <row r="39" spans="1:26" s="17" customFormat="1" ht="12.75" customHeight="1" thickBot="1" x14ac:dyDescent="0.25">
      <c r="A39" s="655" t="s">
        <v>98</v>
      </c>
      <c r="B39" s="656"/>
      <c r="C39" s="656"/>
      <c r="D39" s="656"/>
      <c r="E39" s="656"/>
      <c r="F39" s="656"/>
      <c r="G39" s="656"/>
      <c r="H39" s="656"/>
      <c r="I39" s="656"/>
      <c r="J39" s="656"/>
      <c r="K39" s="656"/>
      <c r="L39" s="656"/>
      <c r="M39" s="656"/>
      <c r="N39" s="656"/>
      <c r="O39" s="656"/>
      <c r="P39" s="656"/>
      <c r="Q39" s="657"/>
      <c r="S39" s="77" t="s">
        <v>123</v>
      </c>
      <c r="T39" s="73"/>
      <c r="U39" s="73"/>
      <c r="V39" s="73"/>
      <c r="Y39" s="73"/>
      <c r="Z39" s="73"/>
    </row>
    <row r="40" spans="1:26" s="86" customFormat="1" ht="36.75" customHeight="1" thickBot="1" x14ac:dyDescent="0.25">
      <c r="A40" s="350" t="s">
        <v>200</v>
      </c>
      <c r="B40" s="167" t="s">
        <v>204</v>
      </c>
      <c r="C40" s="340">
        <v>1</v>
      </c>
      <c r="D40" s="171"/>
      <c r="E40" s="171"/>
      <c r="F40" s="172"/>
      <c r="G40" s="332">
        <v>8</v>
      </c>
      <c r="H40" s="333">
        <f>G40*30</f>
        <v>240</v>
      </c>
      <c r="I40" s="334">
        <v>75</v>
      </c>
      <c r="J40" s="334">
        <v>45</v>
      </c>
      <c r="K40" s="334"/>
      <c r="L40" s="334">
        <v>30</v>
      </c>
      <c r="M40" s="334">
        <f>H40-I40</f>
        <v>165</v>
      </c>
      <c r="N40" s="336">
        <v>5</v>
      </c>
      <c r="O40" s="372"/>
      <c r="P40" s="337"/>
      <c r="Q40" s="168"/>
      <c r="S40" s="87" t="s">
        <v>118</v>
      </c>
      <c r="T40" s="87" t="e">
        <f>T35+#REF!+#REF!</f>
        <v>#REF!</v>
      </c>
      <c r="U40" s="87" t="e">
        <f>U35+#REF!+#REF!</f>
        <v>#REF!</v>
      </c>
      <c r="V40" s="87" t="e">
        <f>V35+#REF!+#REF!</f>
        <v>#REF!</v>
      </c>
      <c r="Y40" s="87"/>
      <c r="Z40" s="87"/>
    </row>
    <row r="41" spans="1:26" s="86" customFormat="1" ht="23.25" customHeight="1" thickBot="1" x14ac:dyDescent="0.25">
      <c r="A41" s="350" t="s">
        <v>202</v>
      </c>
      <c r="B41" s="167" t="s">
        <v>212</v>
      </c>
      <c r="C41" s="340" t="s">
        <v>126</v>
      </c>
      <c r="D41" s="171"/>
      <c r="E41" s="171"/>
      <c r="F41" s="172"/>
      <c r="G41" s="332">
        <f t="shared" ref="G41:G42" si="7">H41/30</f>
        <v>8</v>
      </c>
      <c r="H41" s="333">
        <f>I41+M41</f>
        <v>240</v>
      </c>
      <c r="I41" s="334">
        <f>Семестровка!F39</f>
        <v>90</v>
      </c>
      <c r="J41" s="334">
        <f>Семестровка!G39</f>
        <v>45</v>
      </c>
      <c r="K41" s="334"/>
      <c r="L41" s="334">
        <f>Семестровка!I39</f>
        <v>45</v>
      </c>
      <c r="M41" s="334">
        <f>Семестровка!J39</f>
        <v>150</v>
      </c>
      <c r="N41" s="336"/>
      <c r="O41" s="372">
        <v>5</v>
      </c>
      <c r="P41" s="337">
        <v>5</v>
      </c>
      <c r="Q41" s="168"/>
      <c r="S41" s="87" t="s">
        <v>119</v>
      </c>
      <c r="T41" s="87" t="e">
        <f>T36+T11+#REF!</f>
        <v>#REF!</v>
      </c>
      <c r="U41" s="87" t="e">
        <f>U36+U11+#REF!</f>
        <v>#REF!</v>
      </c>
      <c r="V41" s="87" t="e">
        <f>V36+V11+#REF!</f>
        <v>#REF!</v>
      </c>
      <c r="W41" s="86">
        <v>1</v>
      </c>
      <c r="Y41" s="87"/>
      <c r="Z41" s="87"/>
    </row>
    <row r="42" spans="1:26" s="17" customFormat="1" ht="26.25" customHeight="1" thickBot="1" x14ac:dyDescent="0.25">
      <c r="A42" s="350" t="s">
        <v>152</v>
      </c>
      <c r="B42" s="167" t="s">
        <v>184</v>
      </c>
      <c r="C42" s="340"/>
      <c r="D42" s="170" t="s">
        <v>126</v>
      </c>
      <c r="E42" s="171"/>
      <c r="F42" s="172"/>
      <c r="G42" s="332">
        <f t="shared" si="7"/>
        <v>4</v>
      </c>
      <c r="H42" s="333">
        <f>I42+M42</f>
        <v>120</v>
      </c>
      <c r="I42" s="334">
        <f>Семестровка!F40</f>
        <v>45</v>
      </c>
      <c r="J42" s="334">
        <f>Семестровка!G40</f>
        <v>27</v>
      </c>
      <c r="K42" s="334"/>
      <c r="L42" s="334">
        <f>Семестровка!I40</f>
        <v>18</v>
      </c>
      <c r="M42" s="334">
        <f>Семестровка!J40</f>
        <v>75</v>
      </c>
      <c r="N42" s="336"/>
      <c r="O42" s="372">
        <v>3</v>
      </c>
      <c r="P42" s="337">
        <v>2</v>
      </c>
      <c r="Q42" s="168"/>
      <c r="Y42" s="73"/>
      <c r="Z42" s="73"/>
    </row>
    <row r="43" spans="1:26" s="17" customFormat="1" ht="18" customHeight="1" thickBot="1" x14ac:dyDescent="0.25">
      <c r="A43" s="177"/>
      <c r="B43" s="178" t="s">
        <v>100</v>
      </c>
      <c r="C43" s="179"/>
      <c r="D43" s="179"/>
      <c r="E43" s="179"/>
      <c r="F43" s="180"/>
      <c r="G43" s="181">
        <f>SUM(G40:G42)</f>
        <v>20</v>
      </c>
      <c r="H43" s="371">
        <f t="shared" ref="H43:P43" si="8">SUM(H40:H42)</f>
        <v>600</v>
      </c>
      <c r="I43" s="371">
        <f t="shared" si="8"/>
        <v>210</v>
      </c>
      <c r="J43" s="371">
        <f t="shared" si="8"/>
        <v>117</v>
      </c>
      <c r="K43" s="371"/>
      <c r="L43" s="371">
        <f t="shared" si="8"/>
        <v>93</v>
      </c>
      <c r="M43" s="371">
        <f t="shared" si="8"/>
        <v>390</v>
      </c>
      <c r="N43" s="181">
        <f t="shared" si="8"/>
        <v>5</v>
      </c>
      <c r="O43" s="181">
        <f t="shared" si="8"/>
        <v>8</v>
      </c>
      <c r="P43" s="181">
        <f t="shared" si="8"/>
        <v>7</v>
      </c>
      <c r="Q43" s="182"/>
      <c r="Y43" s="73"/>
      <c r="Z43" s="73"/>
    </row>
    <row r="44" spans="1:26" s="17" customFormat="1" ht="18" customHeight="1" thickBot="1" x14ac:dyDescent="0.25">
      <c r="A44" s="658" t="s">
        <v>99</v>
      </c>
      <c r="B44" s="611"/>
      <c r="C44" s="611"/>
      <c r="D44" s="611"/>
      <c r="E44" s="611"/>
      <c r="F44" s="611"/>
      <c r="G44" s="611"/>
      <c r="H44" s="611"/>
      <c r="I44" s="611"/>
      <c r="J44" s="611"/>
      <c r="K44" s="611"/>
      <c r="L44" s="611"/>
      <c r="M44" s="611"/>
      <c r="N44" s="611"/>
      <c r="O44" s="611"/>
      <c r="P44" s="611"/>
      <c r="Q44" s="603"/>
      <c r="Y44" s="73"/>
      <c r="Z44" s="73"/>
    </row>
    <row r="45" spans="1:26" s="86" customFormat="1" ht="30.75" customHeight="1" thickBot="1" x14ac:dyDescent="0.25">
      <c r="A45" s="350" t="s">
        <v>203</v>
      </c>
      <c r="B45" s="167" t="s">
        <v>182</v>
      </c>
      <c r="C45" s="340">
        <v>1</v>
      </c>
      <c r="D45" s="171"/>
      <c r="E45" s="171"/>
      <c r="F45" s="172"/>
      <c r="G45" s="332">
        <v>8</v>
      </c>
      <c r="H45" s="333">
        <f>G45*30</f>
        <v>240</v>
      </c>
      <c r="I45" s="334">
        <v>75</v>
      </c>
      <c r="J45" s="334">
        <v>45</v>
      </c>
      <c r="K45" s="334"/>
      <c r="L45" s="334">
        <v>30</v>
      </c>
      <c r="M45" s="334">
        <f>H45-I45</f>
        <v>165</v>
      </c>
      <c r="N45" s="336">
        <v>5</v>
      </c>
      <c r="O45" s="372"/>
      <c r="P45" s="337"/>
      <c r="Q45" s="168"/>
      <c r="Y45" s="87"/>
      <c r="Z45" s="87"/>
    </row>
    <row r="46" spans="1:26" s="86" customFormat="1" ht="33" customHeight="1" thickBot="1" x14ac:dyDescent="0.25">
      <c r="A46" s="360" t="s">
        <v>201</v>
      </c>
      <c r="B46" s="167" t="s">
        <v>181</v>
      </c>
      <c r="C46" s="361" t="s">
        <v>126</v>
      </c>
      <c r="D46" s="362"/>
      <c r="E46" s="362"/>
      <c r="F46" s="363"/>
      <c r="G46" s="364">
        <v>8</v>
      </c>
      <c r="H46" s="365">
        <v>240</v>
      </c>
      <c r="I46" s="366">
        <f>I41</f>
        <v>90</v>
      </c>
      <c r="J46" s="366">
        <f t="shared" ref="J46:M46" si="9">J41</f>
        <v>45</v>
      </c>
      <c r="K46" s="366"/>
      <c r="L46" s="366">
        <f t="shared" si="9"/>
        <v>45</v>
      </c>
      <c r="M46" s="366">
        <f t="shared" si="9"/>
        <v>150</v>
      </c>
      <c r="N46" s="367"/>
      <c r="O46" s="373">
        <v>5</v>
      </c>
      <c r="P46" s="374">
        <v>5</v>
      </c>
      <c r="Q46" s="168"/>
      <c r="Y46" s="87"/>
      <c r="Z46" s="87"/>
    </row>
    <row r="47" spans="1:26" s="17" customFormat="1" ht="35.25" customHeight="1" thickBot="1" x14ac:dyDescent="0.25">
      <c r="A47" s="419" t="s">
        <v>153</v>
      </c>
      <c r="B47" s="167" t="s">
        <v>183</v>
      </c>
      <c r="C47" s="368"/>
      <c r="D47" s="261" t="s">
        <v>126</v>
      </c>
      <c r="E47" s="162"/>
      <c r="F47" s="369"/>
      <c r="G47" s="235">
        <v>4</v>
      </c>
      <c r="H47" s="225">
        <v>120</v>
      </c>
      <c r="I47" s="339">
        <f>I42</f>
        <v>45</v>
      </c>
      <c r="J47" s="339">
        <f t="shared" ref="J47:M47" si="10">J42</f>
        <v>27</v>
      </c>
      <c r="K47" s="339">
        <f t="shared" si="10"/>
        <v>0</v>
      </c>
      <c r="L47" s="339">
        <f t="shared" si="10"/>
        <v>18</v>
      </c>
      <c r="M47" s="339">
        <f t="shared" si="10"/>
        <v>75</v>
      </c>
      <c r="N47" s="368"/>
      <c r="O47" s="162">
        <v>3</v>
      </c>
      <c r="P47" s="338">
        <v>2</v>
      </c>
      <c r="Q47" s="262"/>
      <c r="Y47" s="73"/>
      <c r="Z47" s="73"/>
    </row>
    <row r="48" spans="1:26" s="17" customFormat="1" ht="15.75" customHeight="1" thickBot="1" x14ac:dyDescent="0.25">
      <c r="A48" s="184"/>
      <c r="B48" s="178" t="s">
        <v>101</v>
      </c>
      <c r="C48" s="52"/>
      <c r="D48" s="53"/>
      <c r="E48" s="54"/>
      <c r="F48" s="55"/>
      <c r="G48" s="404">
        <f>G43</f>
        <v>20</v>
      </c>
      <c r="H48" s="403">
        <f>SUM(H45:H47)</f>
        <v>600</v>
      </c>
      <c r="I48" s="403">
        <f t="shared" ref="I48:M48" si="11">SUM(I45:I47)</f>
        <v>210</v>
      </c>
      <c r="J48" s="403">
        <f t="shared" si="11"/>
        <v>117</v>
      </c>
      <c r="K48" s="403">
        <f t="shared" si="11"/>
        <v>0</v>
      </c>
      <c r="L48" s="403">
        <f t="shared" si="11"/>
        <v>93</v>
      </c>
      <c r="M48" s="403">
        <f t="shared" si="11"/>
        <v>390</v>
      </c>
      <c r="N48" s="405">
        <f>SUM(N45:N47)</f>
        <v>5</v>
      </c>
      <c r="O48" s="405">
        <f t="shared" ref="O48:P48" si="12">SUM(O45:O47)</f>
        <v>8</v>
      </c>
      <c r="P48" s="405">
        <f t="shared" si="12"/>
        <v>7</v>
      </c>
      <c r="Q48" s="176"/>
      <c r="Y48" s="73"/>
      <c r="Z48" s="73"/>
    </row>
    <row r="49" spans="1:26" s="17" customFormat="1" ht="18" customHeight="1" thickBot="1" x14ac:dyDescent="0.25">
      <c r="A49" s="592"/>
      <c r="B49" s="593"/>
      <c r="C49" s="593"/>
      <c r="D49" s="593"/>
      <c r="E49" s="593"/>
      <c r="F49" s="593"/>
      <c r="G49" s="593"/>
      <c r="H49" s="593"/>
      <c r="I49" s="593"/>
      <c r="J49" s="593"/>
      <c r="K49" s="593"/>
      <c r="L49" s="593"/>
      <c r="M49" s="593"/>
      <c r="N49" s="593"/>
      <c r="O49" s="593"/>
      <c r="P49" s="593"/>
      <c r="Q49" s="594"/>
      <c r="Y49" s="73"/>
      <c r="Z49" s="73"/>
    </row>
    <row r="50" spans="1:26" s="17" customFormat="1" ht="19.5" customHeight="1" thickBot="1" x14ac:dyDescent="0.25">
      <c r="A50" s="676" t="s">
        <v>154</v>
      </c>
      <c r="B50" s="677"/>
      <c r="C50" s="677"/>
      <c r="D50" s="677"/>
      <c r="E50" s="677"/>
      <c r="F50" s="677"/>
      <c r="G50" s="677"/>
      <c r="H50" s="677"/>
      <c r="I50" s="677"/>
      <c r="J50" s="677"/>
      <c r="K50" s="677"/>
      <c r="L50" s="677"/>
      <c r="M50" s="677"/>
      <c r="N50" s="678"/>
      <c r="O50" s="678"/>
      <c r="P50" s="678"/>
      <c r="Q50" s="679"/>
      <c r="Y50" s="73"/>
      <c r="Z50" s="73"/>
    </row>
    <row r="51" spans="1:26" s="17" customFormat="1" ht="21" customHeight="1" x14ac:dyDescent="0.2">
      <c r="A51" s="185" t="s">
        <v>105</v>
      </c>
      <c r="B51" s="186" t="s">
        <v>26</v>
      </c>
      <c r="C51" s="187"/>
      <c r="D51" s="188" t="s">
        <v>35</v>
      </c>
      <c r="E51" s="189"/>
      <c r="F51" s="190"/>
      <c r="G51" s="191">
        <f>H51/30</f>
        <v>6</v>
      </c>
      <c r="H51" s="192">
        <v>180</v>
      </c>
      <c r="I51" s="193"/>
      <c r="J51" s="194"/>
      <c r="K51" s="195"/>
      <c r="L51" s="195"/>
      <c r="M51" s="183"/>
      <c r="N51" s="196"/>
      <c r="O51" s="196"/>
      <c r="P51" s="196"/>
      <c r="Q51" s="197"/>
      <c r="Y51" s="73"/>
      <c r="Z51" s="73"/>
    </row>
    <row r="52" spans="1:26" s="17" customFormat="1" ht="21" customHeight="1" thickBot="1" x14ac:dyDescent="0.25">
      <c r="A52" s="198" t="s">
        <v>106</v>
      </c>
      <c r="B52" s="199" t="s">
        <v>54</v>
      </c>
      <c r="C52" s="200"/>
      <c r="D52" s="201"/>
      <c r="E52" s="202"/>
      <c r="F52" s="203"/>
      <c r="G52" s="191">
        <f>H52/30</f>
        <v>22</v>
      </c>
      <c r="H52" s="205">
        <v>660</v>
      </c>
      <c r="I52" s="206"/>
      <c r="J52" s="207"/>
      <c r="K52" s="208"/>
      <c r="L52" s="208"/>
      <c r="M52" s="121"/>
      <c r="N52" s="209"/>
      <c r="O52" s="209"/>
      <c r="P52" s="209"/>
      <c r="Q52" s="210"/>
      <c r="Y52" s="73"/>
      <c r="Z52" s="73"/>
    </row>
    <row r="53" spans="1:26" s="17" customFormat="1" ht="21" customHeight="1" thickBot="1" x14ac:dyDescent="0.25">
      <c r="A53" s="640" t="s">
        <v>33</v>
      </c>
      <c r="B53" s="641"/>
      <c r="C53" s="641"/>
      <c r="D53" s="641"/>
      <c r="E53" s="641"/>
      <c r="F53" s="642"/>
      <c r="G53" s="211">
        <f>G51+G52</f>
        <v>28</v>
      </c>
      <c r="H53" s="212">
        <f>H51+H52</f>
        <v>840</v>
      </c>
      <c r="I53" s="213">
        <f t="shared" ref="I53:N53" si="13">SUM(I51:I52)</f>
        <v>0</v>
      </c>
      <c r="J53" s="213">
        <f t="shared" si="13"/>
        <v>0</v>
      </c>
      <c r="K53" s="213">
        <f t="shared" si="13"/>
        <v>0</v>
      </c>
      <c r="L53" s="213">
        <f t="shared" si="13"/>
        <v>0</v>
      </c>
      <c r="M53" s="214">
        <f t="shared" si="13"/>
        <v>0</v>
      </c>
      <c r="N53" s="215">
        <f t="shared" si="13"/>
        <v>0</v>
      </c>
      <c r="O53" s="216">
        <v>0</v>
      </c>
      <c r="P53" s="216">
        <f>SUM(P51:P52)</f>
        <v>0</v>
      </c>
      <c r="Q53" s="217"/>
      <c r="Y53" s="73"/>
      <c r="Z53" s="73"/>
    </row>
    <row r="54" spans="1:26" s="17" customFormat="1" ht="14.25" customHeight="1" thickBot="1" x14ac:dyDescent="0.25">
      <c r="A54" s="673"/>
      <c r="B54" s="674"/>
      <c r="C54" s="674"/>
      <c r="D54" s="674"/>
      <c r="E54" s="674"/>
      <c r="F54" s="674"/>
      <c r="G54" s="674"/>
      <c r="H54" s="674"/>
      <c r="I54" s="674"/>
      <c r="J54" s="674"/>
      <c r="K54" s="674"/>
      <c r="L54" s="674"/>
      <c r="M54" s="674"/>
      <c r="N54" s="674"/>
      <c r="O54" s="674"/>
      <c r="P54" s="674"/>
      <c r="Q54" s="675"/>
      <c r="Y54" s="73"/>
      <c r="Z54" s="73"/>
    </row>
    <row r="55" spans="1:26" s="17" customFormat="1" ht="21" customHeight="1" thickBot="1" x14ac:dyDescent="0.25">
      <c r="A55" s="676" t="s">
        <v>89</v>
      </c>
      <c r="B55" s="677"/>
      <c r="C55" s="677"/>
      <c r="D55" s="677"/>
      <c r="E55" s="677"/>
      <c r="F55" s="677"/>
      <c r="G55" s="677"/>
      <c r="H55" s="677"/>
      <c r="I55" s="677"/>
      <c r="J55" s="677"/>
      <c r="K55" s="677"/>
      <c r="L55" s="677"/>
      <c r="M55" s="677"/>
      <c r="N55" s="678"/>
      <c r="O55" s="678"/>
      <c r="P55" s="678"/>
      <c r="Q55" s="679"/>
      <c r="Y55" s="73"/>
      <c r="Z55" s="73"/>
    </row>
    <row r="56" spans="1:26" s="17" customFormat="1" ht="21" customHeight="1" thickBot="1" x14ac:dyDescent="0.25">
      <c r="A56" s="136" t="s">
        <v>104</v>
      </c>
      <c r="B56" s="221" t="s">
        <v>55</v>
      </c>
      <c r="C56" s="222">
        <v>3</v>
      </c>
      <c r="D56" s="223"/>
      <c r="E56" s="223"/>
      <c r="F56" s="375"/>
      <c r="G56" s="191">
        <f>H56/30</f>
        <v>2</v>
      </c>
      <c r="H56" s="225">
        <v>60</v>
      </c>
      <c r="I56" s="226"/>
      <c r="J56" s="226"/>
      <c r="K56" s="227"/>
      <c r="L56" s="227"/>
      <c r="M56" s="228"/>
      <c r="N56" s="229"/>
      <c r="O56" s="230"/>
      <c r="P56" s="231"/>
      <c r="Q56" s="224"/>
      <c r="Y56" s="73"/>
      <c r="Z56" s="73"/>
    </row>
    <row r="57" spans="1:26" s="17" customFormat="1" ht="21" customHeight="1" thickBot="1" x14ac:dyDescent="0.25">
      <c r="A57" s="653" t="s">
        <v>33</v>
      </c>
      <c r="B57" s="654"/>
      <c r="C57" s="654"/>
      <c r="D57" s="654"/>
      <c r="E57" s="654"/>
      <c r="F57" s="654"/>
      <c r="G57" s="224">
        <f>SUM(G56)</f>
        <v>2</v>
      </c>
      <c r="H57" s="232">
        <f>H56</f>
        <v>60</v>
      </c>
      <c r="I57" s="219">
        <f t="shared" ref="I57:N57" si="14">I56</f>
        <v>0</v>
      </c>
      <c r="J57" s="219">
        <f t="shared" si="14"/>
        <v>0</v>
      </c>
      <c r="K57" s="219">
        <f t="shared" si="14"/>
        <v>0</v>
      </c>
      <c r="L57" s="219">
        <f t="shared" si="14"/>
        <v>0</v>
      </c>
      <c r="M57" s="220">
        <f t="shared" si="14"/>
        <v>0</v>
      </c>
      <c r="N57" s="218">
        <f t="shared" si="14"/>
        <v>0</v>
      </c>
      <c r="O57" s="219">
        <v>0</v>
      </c>
      <c r="P57" s="220">
        <f>P56</f>
        <v>0</v>
      </c>
      <c r="Q57" s="224"/>
      <c r="Y57" s="73"/>
      <c r="Z57" s="73"/>
    </row>
    <row r="58" spans="1:26" s="17" customFormat="1" ht="14.25" customHeight="1" thickBot="1" x14ac:dyDescent="0.25">
      <c r="A58" s="640"/>
      <c r="B58" s="641"/>
      <c r="C58" s="641"/>
      <c r="D58" s="641"/>
      <c r="E58" s="641"/>
      <c r="F58" s="641"/>
      <c r="G58" s="641"/>
      <c r="H58" s="641"/>
      <c r="I58" s="641"/>
      <c r="J58" s="641"/>
      <c r="K58" s="641"/>
      <c r="L58" s="641"/>
      <c r="M58" s="641"/>
      <c r="N58" s="641"/>
      <c r="O58" s="641"/>
      <c r="P58" s="641"/>
      <c r="Q58" s="642"/>
      <c r="Y58" s="73"/>
      <c r="Z58" s="73"/>
    </row>
    <row r="59" spans="1:26" s="17" customFormat="1" ht="23.25" customHeight="1" thickBot="1" x14ac:dyDescent="0.25">
      <c r="A59" s="648" t="s">
        <v>40</v>
      </c>
      <c r="B59" s="649"/>
      <c r="C59" s="649"/>
      <c r="D59" s="649"/>
      <c r="E59" s="649"/>
      <c r="F59" s="649"/>
      <c r="G59" s="233">
        <f t="shared" ref="G59:M59" si="15">G16+G27+G37+G43+G53+G57</f>
        <v>90</v>
      </c>
      <c r="H59" s="233">
        <f t="shared" si="15"/>
        <v>2700</v>
      </c>
      <c r="I59" s="233">
        <f t="shared" si="15"/>
        <v>633</v>
      </c>
      <c r="J59" s="233">
        <f t="shared" si="15"/>
        <v>308</v>
      </c>
      <c r="K59" s="233">
        <f t="shared" si="15"/>
        <v>0</v>
      </c>
      <c r="L59" s="233">
        <f t="shared" si="15"/>
        <v>310</v>
      </c>
      <c r="M59" s="233">
        <f t="shared" si="15"/>
        <v>1167</v>
      </c>
      <c r="N59" s="233">
        <f>N16+N27+N37+N43+N53+N57</f>
        <v>20</v>
      </c>
      <c r="O59" s="233">
        <f t="shared" ref="O59:P59" si="16">O16+O27+O37+O43+O53+O57</f>
        <v>19</v>
      </c>
      <c r="P59" s="233">
        <f t="shared" si="16"/>
        <v>18</v>
      </c>
      <c r="Q59" s="234"/>
      <c r="Y59" s="73"/>
      <c r="Z59" s="73"/>
    </row>
    <row r="60" spans="1:26" s="19" customFormat="1" ht="21.75" customHeight="1" thickBot="1" x14ac:dyDescent="0.25">
      <c r="A60" s="638" t="s">
        <v>39</v>
      </c>
      <c r="B60" s="639"/>
      <c r="C60" s="639"/>
      <c r="D60" s="639"/>
      <c r="E60" s="639"/>
      <c r="F60" s="639"/>
      <c r="G60" s="639"/>
      <c r="H60" s="639"/>
      <c r="I60" s="639"/>
      <c r="J60" s="639"/>
      <c r="K60" s="639"/>
      <c r="L60" s="639"/>
      <c r="M60" s="639"/>
      <c r="N60" s="224">
        <f>N59</f>
        <v>20</v>
      </c>
      <c r="O60" s="235">
        <f>O59</f>
        <v>19</v>
      </c>
      <c r="P60" s="235">
        <f>P59</f>
        <v>18</v>
      </c>
      <c r="Q60" s="235"/>
      <c r="Y60" s="77"/>
      <c r="Z60" s="77"/>
    </row>
    <row r="61" spans="1:26" s="17" customFormat="1" ht="16.5" thickBot="1" x14ac:dyDescent="0.25">
      <c r="A61" s="636" t="s">
        <v>37</v>
      </c>
      <c r="B61" s="637"/>
      <c r="C61" s="637"/>
      <c r="D61" s="637"/>
      <c r="E61" s="637"/>
      <c r="F61" s="637"/>
      <c r="G61" s="637"/>
      <c r="H61" s="637"/>
      <c r="I61" s="637"/>
      <c r="J61" s="637"/>
      <c r="K61" s="637"/>
      <c r="L61" s="637"/>
      <c r="M61" s="637"/>
      <c r="N61" s="236">
        <v>4</v>
      </c>
      <c r="O61" s="237"/>
      <c r="P61" s="238">
        <v>2</v>
      </c>
      <c r="Q61" s="238"/>
      <c r="Y61" s="73"/>
      <c r="Z61" s="73"/>
    </row>
    <row r="62" spans="1:26" s="17" customFormat="1" ht="16.5" thickBot="1" x14ac:dyDescent="0.25">
      <c r="A62" s="636" t="s">
        <v>38</v>
      </c>
      <c r="B62" s="637"/>
      <c r="C62" s="637"/>
      <c r="D62" s="637"/>
      <c r="E62" s="637"/>
      <c r="F62" s="637"/>
      <c r="G62" s="637"/>
      <c r="H62" s="637"/>
      <c r="I62" s="637"/>
      <c r="J62" s="637"/>
      <c r="K62" s="637"/>
      <c r="L62" s="637"/>
      <c r="M62" s="637"/>
      <c r="N62" s="237">
        <v>3</v>
      </c>
      <c r="O62" s="237"/>
      <c r="P62" s="239">
        <v>3</v>
      </c>
      <c r="Q62" s="237">
        <v>1</v>
      </c>
      <c r="Y62" s="73"/>
      <c r="Z62" s="73"/>
    </row>
    <row r="63" spans="1:26" s="17" customFormat="1" ht="16.5" thickBot="1" x14ac:dyDescent="0.25">
      <c r="A63" s="636" t="s">
        <v>42</v>
      </c>
      <c r="B63" s="637"/>
      <c r="C63" s="637"/>
      <c r="D63" s="637"/>
      <c r="E63" s="637"/>
      <c r="F63" s="637"/>
      <c r="G63" s="637"/>
      <c r="H63" s="637"/>
      <c r="I63" s="637"/>
      <c r="J63" s="637"/>
      <c r="K63" s="637"/>
      <c r="L63" s="637"/>
      <c r="M63" s="637"/>
      <c r="N63" s="237"/>
      <c r="O63" s="238"/>
      <c r="P63" s="238"/>
      <c r="Q63" s="238"/>
      <c r="S63" s="17" t="s">
        <v>131</v>
      </c>
      <c r="T63" s="17">
        <v>21</v>
      </c>
      <c r="Y63" s="73"/>
      <c r="Z63" s="73"/>
    </row>
    <row r="64" spans="1:26" s="17" customFormat="1" ht="16.5" thickBot="1" x14ac:dyDescent="0.25">
      <c r="A64" s="645" t="s">
        <v>41</v>
      </c>
      <c r="B64" s="646"/>
      <c r="C64" s="646"/>
      <c r="D64" s="646"/>
      <c r="E64" s="646"/>
      <c r="F64" s="646"/>
      <c r="G64" s="646"/>
      <c r="H64" s="646"/>
      <c r="I64" s="646"/>
      <c r="J64" s="646"/>
      <c r="K64" s="646"/>
      <c r="L64" s="646"/>
      <c r="M64" s="647"/>
      <c r="N64" s="240"/>
      <c r="O64" s="241"/>
      <c r="P64" s="242">
        <v>1</v>
      </c>
      <c r="Q64" s="241"/>
      <c r="S64" s="17" t="s">
        <v>132</v>
      </c>
      <c r="T64" s="17">
        <f>0.8*21</f>
        <v>16.8</v>
      </c>
      <c r="Y64" s="73"/>
      <c r="Z64" s="73"/>
    </row>
    <row r="65" spans="1:26" s="17" customFormat="1" ht="15.75" customHeight="1" thickBot="1" x14ac:dyDescent="0.25">
      <c r="A65" s="243"/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650"/>
      <c r="O65" s="651"/>
      <c r="P65" s="652"/>
      <c r="Q65" s="393"/>
      <c r="S65" s="17" t="s">
        <v>133</v>
      </c>
      <c r="T65" s="17">
        <f>0.15*T63</f>
        <v>3.15</v>
      </c>
      <c r="Y65" s="73"/>
      <c r="Z65" s="73"/>
    </row>
    <row r="66" spans="1:26" s="17" customFormat="1" ht="15.75" customHeight="1" x14ac:dyDescent="0.2">
      <c r="A66" s="245"/>
      <c r="N66" s="204"/>
      <c r="O66" s="246"/>
      <c r="P66" s="246"/>
      <c r="Q66" s="247"/>
      <c r="Y66" s="73"/>
      <c r="Z66" s="73"/>
    </row>
    <row r="67" spans="1:26" s="17" customFormat="1" ht="15.75" customHeight="1" x14ac:dyDescent="0.2">
      <c r="A67" s="245"/>
      <c r="N67" s="204"/>
      <c r="O67" s="246"/>
      <c r="P67" s="246"/>
      <c r="Q67" s="247"/>
      <c r="Y67" s="73"/>
      <c r="Z67" s="73"/>
    </row>
    <row r="68" spans="1:26" s="17" customFormat="1" ht="15" customHeight="1" x14ac:dyDescent="0.2">
      <c r="A68" s="245"/>
      <c r="B68" s="248" t="s">
        <v>205</v>
      </c>
      <c r="D68" s="249"/>
      <c r="E68" s="249"/>
      <c r="F68" s="249"/>
      <c r="H68" s="643" t="s">
        <v>206</v>
      </c>
      <c r="I68" s="644"/>
      <c r="J68" s="644"/>
      <c r="K68" s="644"/>
      <c r="L68" s="644"/>
      <c r="O68" s="250"/>
      <c r="Q68" s="251"/>
      <c r="Y68" s="73"/>
      <c r="Z68" s="73"/>
    </row>
    <row r="69" spans="1:26" s="17" customFormat="1" ht="22.5" customHeight="1" x14ac:dyDescent="0.2">
      <c r="A69" s="245"/>
      <c r="B69" s="248" t="s">
        <v>207</v>
      </c>
      <c r="D69" s="252"/>
      <c r="E69" s="252"/>
      <c r="F69" s="252"/>
      <c r="H69" s="643" t="s">
        <v>208</v>
      </c>
      <c r="I69" s="644"/>
      <c r="J69" s="644"/>
      <c r="K69" s="644"/>
      <c r="L69" s="644"/>
      <c r="Q69" s="251"/>
      <c r="Y69" s="73"/>
      <c r="Z69" s="73"/>
    </row>
    <row r="70" spans="1:26" s="17" customFormat="1" x14ac:dyDescent="0.2">
      <c r="A70" s="245"/>
      <c r="Q70" s="251"/>
      <c r="Y70" s="73"/>
      <c r="Z70" s="73"/>
    </row>
    <row r="71" spans="1:26" s="17" customFormat="1" x14ac:dyDescent="0.2">
      <c r="Y71" s="73"/>
      <c r="Z71" s="73"/>
    </row>
    <row r="72" spans="1:26" s="17" customFormat="1" x14ac:dyDescent="0.2">
      <c r="A72" s="13"/>
      <c r="Y72" s="73"/>
      <c r="Z72" s="73"/>
    </row>
    <row r="73" spans="1:26" s="17" customFormat="1" x14ac:dyDescent="0.2">
      <c r="A73" s="13"/>
      <c r="Y73" s="73"/>
      <c r="Z73" s="73"/>
    </row>
    <row r="74" spans="1:26" s="17" customFormat="1" x14ac:dyDescent="0.2">
      <c r="A74" s="253"/>
      <c r="B74" s="635"/>
      <c r="C74" s="635"/>
      <c r="D74" s="635"/>
      <c r="E74" s="635"/>
      <c r="F74" s="635"/>
      <c r="G74" s="635"/>
      <c r="H74" s="635"/>
      <c r="I74" s="635"/>
      <c r="J74" s="635"/>
      <c r="K74" s="635"/>
      <c r="L74" s="635"/>
      <c r="M74" s="635"/>
      <c r="N74" s="635"/>
      <c r="O74" s="635"/>
      <c r="P74" s="635"/>
      <c r="Q74" s="635"/>
      <c r="Y74" s="73"/>
      <c r="Z74" s="73"/>
    </row>
    <row r="75" spans="1:26" s="17" customFormat="1" x14ac:dyDescent="0.2">
      <c r="A75" s="13"/>
      <c r="C75" s="20"/>
      <c r="D75" s="21"/>
      <c r="E75" s="21"/>
      <c r="F75" s="20"/>
      <c r="G75" s="20"/>
      <c r="H75" s="20"/>
      <c r="Y75" s="73"/>
      <c r="Z75" s="73"/>
    </row>
    <row r="76" spans="1:26" s="17" customFormat="1" x14ac:dyDescent="0.25">
      <c r="A76" s="13"/>
      <c r="B76" s="254"/>
      <c r="C76" s="255"/>
      <c r="D76" s="255"/>
      <c r="E76" s="255"/>
      <c r="F76" s="254"/>
      <c r="G76" s="254"/>
      <c r="H76" s="254"/>
      <c r="I76" s="254"/>
      <c r="J76" s="254"/>
      <c r="K76" s="254"/>
      <c r="L76" s="255"/>
      <c r="M76" s="255"/>
      <c r="N76" s="255"/>
      <c r="O76" s="22"/>
      <c r="P76" s="22"/>
      <c r="Q76" s="22"/>
      <c r="Y76" s="73"/>
      <c r="Z76" s="73"/>
    </row>
    <row r="77" spans="1:26" s="17" customFormat="1" x14ac:dyDescent="0.25">
      <c r="A77" s="13"/>
      <c r="B77" s="254"/>
      <c r="C77" s="255"/>
      <c r="D77" s="255"/>
      <c r="E77" s="255"/>
      <c r="F77" s="254"/>
      <c r="G77" s="254"/>
      <c r="H77" s="254"/>
      <c r="I77" s="254"/>
      <c r="J77" s="254"/>
      <c r="K77" s="254"/>
      <c r="L77" s="255"/>
      <c r="M77" s="255"/>
      <c r="N77" s="255"/>
      <c r="O77" s="22"/>
      <c r="P77" s="22"/>
      <c r="Q77" s="22"/>
      <c r="Y77" s="73"/>
      <c r="Z77" s="73"/>
    </row>
    <row r="78" spans="1:26" s="17" customFormat="1" x14ac:dyDescent="0.25">
      <c r="A78" s="13"/>
      <c r="B78" s="254"/>
      <c r="C78" s="255"/>
      <c r="D78" s="255"/>
      <c r="E78" s="255"/>
      <c r="F78" s="254"/>
      <c r="G78" s="254"/>
      <c r="H78" s="254"/>
      <c r="I78" s="254"/>
      <c r="J78" s="254"/>
      <c r="K78" s="254"/>
      <c r="L78" s="255"/>
      <c r="M78" s="255"/>
      <c r="N78" s="255"/>
      <c r="O78" s="22"/>
      <c r="P78" s="22"/>
      <c r="Q78" s="22"/>
      <c r="Y78" s="73"/>
      <c r="Z78" s="73"/>
    </row>
    <row r="79" spans="1:26" s="17" customFormat="1" ht="15.75" customHeight="1" x14ac:dyDescent="0.25">
      <c r="A79" s="13"/>
      <c r="B79" s="254"/>
      <c r="C79" s="255"/>
      <c r="D79" s="255"/>
      <c r="E79" s="255"/>
      <c r="F79" s="254"/>
      <c r="G79" s="254"/>
      <c r="H79" s="254"/>
      <c r="I79" s="254"/>
      <c r="J79" s="254"/>
      <c r="K79" s="254"/>
      <c r="L79" s="255"/>
      <c r="M79" s="255"/>
      <c r="N79" s="255"/>
      <c r="O79" s="22"/>
      <c r="P79" s="22"/>
      <c r="Q79" s="22"/>
      <c r="Y79" s="73"/>
      <c r="Z79" s="73"/>
    </row>
    <row r="80" spans="1:26" s="17" customFormat="1" x14ac:dyDescent="0.25">
      <c r="A80" s="13"/>
      <c r="B80" s="254"/>
      <c r="C80" s="255"/>
      <c r="D80" s="255"/>
      <c r="E80" s="255"/>
      <c r="F80" s="254"/>
      <c r="G80" s="254"/>
      <c r="H80" s="254"/>
      <c r="I80" s="254"/>
      <c r="J80" s="254"/>
      <c r="K80" s="254"/>
      <c r="L80" s="255"/>
      <c r="M80" s="255"/>
      <c r="N80" s="255"/>
      <c r="O80" s="22"/>
      <c r="P80" s="22"/>
      <c r="Q80" s="22"/>
      <c r="Y80" s="73"/>
      <c r="Z80" s="73"/>
    </row>
    <row r="81" spans="1:26" s="17" customFormat="1" x14ac:dyDescent="0.2">
      <c r="A81" s="13"/>
      <c r="B81" s="256"/>
      <c r="C81" s="257"/>
      <c r="D81" s="257"/>
      <c r="E81" s="257"/>
      <c r="F81" s="256"/>
      <c r="G81" s="256"/>
      <c r="H81" s="256"/>
      <c r="I81" s="256"/>
      <c r="J81" s="256"/>
      <c r="K81" s="256"/>
      <c r="L81" s="257"/>
      <c r="M81" s="257"/>
      <c r="N81" s="257"/>
      <c r="O81" s="23"/>
      <c r="P81" s="23"/>
      <c r="Q81" s="23"/>
      <c r="Y81" s="73"/>
      <c r="Z81" s="73"/>
    </row>
    <row r="82" spans="1:26" s="24" customFormat="1" x14ac:dyDescent="0.2">
      <c r="A82" s="13"/>
      <c r="B82" s="256"/>
      <c r="C82" s="257"/>
      <c r="D82" s="257"/>
      <c r="E82" s="257"/>
      <c r="F82" s="256"/>
      <c r="G82" s="256"/>
      <c r="H82" s="256"/>
      <c r="I82" s="256"/>
      <c r="J82" s="256"/>
      <c r="K82" s="256"/>
      <c r="L82" s="257"/>
      <c r="M82" s="257"/>
      <c r="N82" s="257"/>
      <c r="O82" s="23"/>
      <c r="P82" s="23"/>
      <c r="Q82" s="23"/>
      <c r="Y82" s="79"/>
      <c r="Z82" s="79"/>
    </row>
    <row r="83" spans="1:26" s="17" customFormat="1" x14ac:dyDescent="0.2">
      <c r="A83" s="13"/>
      <c r="B83" s="256"/>
      <c r="C83" s="257"/>
      <c r="D83" s="257"/>
      <c r="E83" s="257"/>
      <c r="F83" s="256"/>
      <c r="G83" s="256"/>
      <c r="H83" s="256"/>
      <c r="I83" s="256"/>
      <c r="J83" s="256"/>
      <c r="K83" s="256"/>
      <c r="L83" s="257"/>
      <c r="M83" s="257"/>
      <c r="N83" s="257"/>
      <c r="O83" s="23"/>
      <c r="P83" s="23"/>
      <c r="Q83" s="23"/>
      <c r="Y83" s="73"/>
      <c r="Z83" s="73"/>
    </row>
    <row r="84" spans="1:26" s="17" customFormat="1" x14ac:dyDescent="0.2">
      <c r="A84" s="13"/>
      <c r="B84" s="256"/>
      <c r="C84" s="257"/>
      <c r="D84" s="257"/>
      <c r="E84" s="257"/>
      <c r="F84" s="256"/>
      <c r="G84" s="256"/>
      <c r="H84" s="256"/>
      <c r="I84" s="256"/>
      <c r="J84" s="256"/>
      <c r="K84" s="256"/>
      <c r="L84" s="257"/>
      <c r="M84" s="257"/>
      <c r="N84" s="257"/>
      <c r="O84" s="23"/>
      <c r="P84" s="23"/>
      <c r="Q84" s="23"/>
      <c r="Y84" s="73"/>
      <c r="Z84" s="73"/>
    </row>
    <row r="85" spans="1:26" s="17" customFormat="1" x14ac:dyDescent="0.2">
      <c r="A85" s="13"/>
      <c r="B85" s="256"/>
      <c r="C85" s="257"/>
      <c r="D85" s="257"/>
      <c r="E85" s="257"/>
      <c r="F85" s="256"/>
      <c r="G85" s="256"/>
      <c r="H85" s="256"/>
      <c r="I85" s="256"/>
      <c r="J85" s="256"/>
      <c r="K85" s="256"/>
      <c r="L85" s="257"/>
      <c r="M85" s="257"/>
      <c r="N85" s="257"/>
      <c r="O85" s="23"/>
      <c r="P85" s="23"/>
      <c r="Q85" s="23"/>
      <c r="Y85" s="73"/>
      <c r="Z85" s="73"/>
    </row>
    <row r="86" spans="1:26" s="17" customFormat="1" x14ac:dyDescent="0.2">
      <c r="A86" s="13"/>
      <c r="B86" s="256"/>
      <c r="C86" s="257"/>
      <c r="D86" s="257"/>
      <c r="E86" s="257"/>
      <c r="F86" s="256"/>
      <c r="G86" s="256"/>
      <c r="H86" s="256"/>
      <c r="I86" s="256"/>
      <c r="J86" s="256"/>
      <c r="K86" s="256"/>
      <c r="L86" s="257"/>
      <c r="M86" s="257"/>
      <c r="N86" s="257"/>
      <c r="O86" s="23"/>
      <c r="P86" s="23"/>
      <c r="Q86" s="23"/>
      <c r="Y86" s="73"/>
      <c r="Z86" s="73"/>
    </row>
    <row r="87" spans="1:26" s="17" customFormat="1" x14ac:dyDescent="0.2">
      <c r="A87" s="13"/>
      <c r="B87" s="256"/>
      <c r="C87" s="257"/>
      <c r="D87" s="257"/>
      <c r="E87" s="257"/>
      <c r="F87" s="256"/>
      <c r="G87" s="256"/>
      <c r="H87" s="256"/>
      <c r="I87" s="256"/>
      <c r="J87" s="256"/>
      <c r="K87" s="256"/>
      <c r="L87" s="257"/>
      <c r="M87" s="257"/>
      <c r="N87" s="257"/>
      <c r="O87" s="23"/>
      <c r="P87" s="23"/>
      <c r="Q87" s="23"/>
      <c r="Y87" s="73"/>
      <c r="Z87" s="73"/>
    </row>
    <row r="88" spans="1:26" s="17" customFormat="1" x14ac:dyDescent="0.2">
      <c r="A88" s="13"/>
      <c r="B88" s="256"/>
      <c r="C88" s="257"/>
      <c r="D88" s="257"/>
      <c r="E88" s="257"/>
      <c r="F88" s="256"/>
      <c r="G88" s="256"/>
      <c r="H88" s="256"/>
      <c r="I88" s="256"/>
      <c r="J88" s="256"/>
      <c r="K88" s="256"/>
      <c r="L88" s="257"/>
      <c r="M88" s="257"/>
      <c r="N88" s="257"/>
      <c r="O88" s="23"/>
      <c r="P88" s="23"/>
      <c r="Q88" s="23"/>
      <c r="Y88" s="73"/>
      <c r="Z88" s="73"/>
    </row>
    <row r="89" spans="1:26" s="17" customFormat="1" x14ac:dyDescent="0.2">
      <c r="A89" s="13"/>
      <c r="B89" s="256"/>
      <c r="C89" s="257"/>
      <c r="D89" s="257"/>
      <c r="E89" s="257"/>
      <c r="F89" s="256"/>
      <c r="G89" s="256"/>
      <c r="H89" s="256"/>
      <c r="I89" s="256"/>
      <c r="J89" s="256"/>
      <c r="K89" s="256"/>
      <c r="L89" s="257"/>
      <c r="M89" s="257"/>
      <c r="N89" s="257"/>
      <c r="O89" s="23"/>
      <c r="P89" s="23"/>
      <c r="Q89" s="23"/>
      <c r="Y89" s="73"/>
      <c r="Z89" s="73"/>
    </row>
    <row r="90" spans="1:26" s="17" customFormat="1" x14ac:dyDescent="0.2">
      <c r="A90" s="13"/>
      <c r="B90" s="256"/>
      <c r="C90" s="257"/>
      <c r="D90" s="257"/>
      <c r="E90" s="257"/>
      <c r="F90" s="256"/>
      <c r="G90" s="256"/>
      <c r="H90" s="256"/>
      <c r="I90" s="256"/>
      <c r="J90" s="256"/>
      <c r="K90" s="256"/>
      <c r="L90" s="257"/>
      <c r="M90" s="257"/>
      <c r="N90" s="257"/>
      <c r="O90" s="23"/>
      <c r="P90" s="23"/>
      <c r="Q90" s="23"/>
      <c r="Y90" s="73"/>
      <c r="Z90" s="73"/>
    </row>
    <row r="91" spans="1:26" s="17" customFormat="1" x14ac:dyDescent="0.2">
      <c r="A91" s="13"/>
      <c r="B91" s="256"/>
      <c r="C91" s="257"/>
      <c r="D91" s="257"/>
      <c r="E91" s="257"/>
      <c r="F91" s="256"/>
      <c r="G91" s="256"/>
      <c r="H91" s="256"/>
      <c r="I91" s="256"/>
      <c r="J91" s="256"/>
      <c r="K91" s="256"/>
      <c r="L91" s="257"/>
      <c r="M91" s="257"/>
      <c r="N91" s="257"/>
      <c r="O91" s="23"/>
      <c r="P91" s="23"/>
      <c r="Q91" s="23"/>
      <c r="Y91" s="73"/>
      <c r="Z91" s="73"/>
    </row>
    <row r="92" spans="1:26" s="17" customFormat="1" x14ac:dyDescent="0.2">
      <c r="A92" s="13"/>
      <c r="B92" s="256"/>
      <c r="C92" s="257"/>
      <c r="D92" s="257"/>
      <c r="E92" s="257"/>
      <c r="F92" s="256"/>
      <c r="G92" s="256"/>
      <c r="H92" s="256"/>
      <c r="I92" s="256"/>
      <c r="J92" s="256"/>
      <c r="K92" s="256"/>
      <c r="L92" s="257"/>
      <c r="M92" s="257"/>
      <c r="N92" s="257"/>
      <c r="O92" s="23"/>
      <c r="P92" s="23"/>
      <c r="Q92" s="23"/>
      <c r="Y92" s="73"/>
      <c r="Z92" s="73"/>
    </row>
    <row r="93" spans="1:26" s="17" customFormat="1" x14ac:dyDescent="0.2">
      <c r="A93" s="13"/>
      <c r="B93" s="14"/>
      <c r="C93" s="15"/>
      <c r="D93" s="16"/>
      <c r="E93" s="16"/>
      <c r="F93" s="15"/>
      <c r="G93" s="15"/>
      <c r="H93" s="15"/>
      <c r="I93" s="14"/>
      <c r="J93" s="14"/>
      <c r="K93" s="14"/>
      <c r="L93" s="14"/>
      <c r="M93" s="14"/>
      <c r="N93" s="14"/>
      <c r="O93" s="14"/>
      <c r="P93" s="14"/>
      <c r="Q93" s="14"/>
      <c r="Y93" s="73"/>
      <c r="Z93" s="73"/>
    </row>
    <row r="94" spans="1:26" s="17" customFormat="1" x14ac:dyDescent="0.2">
      <c r="A94" s="13"/>
      <c r="B94" s="14"/>
      <c r="C94" s="15"/>
      <c r="D94" s="16"/>
      <c r="E94" s="16"/>
      <c r="F94" s="15"/>
      <c r="G94" s="15"/>
      <c r="H94" s="15"/>
      <c r="I94" s="14"/>
      <c r="J94" s="14"/>
      <c r="K94" s="14"/>
      <c r="L94" s="14"/>
      <c r="M94" s="14"/>
      <c r="N94" s="14"/>
      <c r="O94" s="14"/>
      <c r="P94" s="14"/>
      <c r="Q94" s="14"/>
      <c r="Y94" s="73"/>
      <c r="Z94" s="73"/>
    </row>
    <row r="95" spans="1:26" s="17" customFormat="1" x14ac:dyDescent="0.2">
      <c r="A95" s="13"/>
      <c r="B95" s="14"/>
      <c r="C95" s="15"/>
      <c r="D95" s="16"/>
      <c r="E95" s="16"/>
      <c r="F95" s="15"/>
      <c r="G95" s="15"/>
      <c r="H95" s="15"/>
      <c r="I95" s="14"/>
      <c r="J95" s="14"/>
      <c r="K95" s="14"/>
      <c r="L95" s="14"/>
      <c r="M95" s="14"/>
      <c r="N95" s="14"/>
      <c r="O95" s="14"/>
      <c r="P95" s="14"/>
      <c r="Q95" s="14"/>
      <c r="Y95" s="73"/>
      <c r="Z95" s="73"/>
    </row>
    <row r="96" spans="1:26" s="17" customFormat="1" x14ac:dyDescent="0.2">
      <c r="A96" s="13"/>
      <c r="B96" s="14"/>
      <c r="C96" s="15"/>
      <c r="D96" s="16"/>
      <c r="E96" s="16"/>
      <c r="F96" s="15"/>
      <c r="G96" s="15"/>
      <c r="H96" s="15"/>
      <c r="I96" s="14"/>
      <c r="J96" s="14"/>
      <c r="K96" s="14"/>
      <c r="L96" s="14"/>
      <c r="M96" s="14"/>
      <c r="N96" s="14"/>
      <c r="O96" s="14"/>
      <c r="P96" s="14"/>
      <c r="Q96" s="14"/>
      <c r="Y96" s="73"/>
      <c r="Z96" s="73"/>
    </row>
    <row r="97" spans="1:26" s="17" customFormat="1" x14ac:dyDescent="0.2">
      <c r="A97" s="13"/>
      <c r="B97" s="14"/>
      <c r="C97" s="15"/>
      <c r="D97" s="16"/>
      <c r="E97" s="16"/>
      <c r="F97" s="15"/>
      <c r="G97" s="15"/>
      <c r="H97" s="15"/>
      <c r="I97" s="14"/>
      <c r="J97" s="14"/>
      <c r="K97" s="14"/>
      <c r="L97" s="14"/>
      <c r="M97" s="14"/>
      <c r="N97" s="14"/>
      <c r="O97" s="14"/>
      <c r="P97" s="14"/>
      <c r="Q97" s="14"/>
      <c r="Y97" s="73"/>
      <c r="Z97" s="73"/>
    </row>
    <row r="98" spans="1:26" s="17" customFormat="1" x14ac:dyDescent="0.2">
      <c r="A98" s="13"/>
      <c r="B98" s="14"/>
      <c r="C98" s="15"/>
      <c r="D98" s="16"/>
      <c r="E98" s="16"/>
      <c r="F98" s="15"/>
      <c r="G98" s="15"/>
      <c r="H98" s="15"/>
      <c r="I98" s="14"/>
      <c r="J98" s="14"/>
      <c r="K98" s="14"/>
      <c r="L98" s="14"/>
      <c r="M98" s="14"/>
      <c r="N98" s="14"/>
      <c r="O98" s="14"/>
      <c r="P98" s="14"/>
      <c r="Q98" s="14"/>
      <c r="Y98" s="73"/>
      <c r="Z98" s="73"/>
    </row>
    <row r="99" spans="1:26" s="17" customFormat="1" x14ac:dyDescent="0.2">
      <c r="A99" s="13"/>
      <c r="B99" s="14"/>
      <c r="C99" s="15"/>
      <c r="D99" s="16"/>
      <c r="E99" s="16"/>
      <c r="F99" s="15"/>
      <c r="G99" s="15"/>
      <c r="H99" s="15"/>
      <c r="I99" s="14"/>
      <c r="J99" s="14"/>
      <c r="K99" s="14"/>
      <c r="L99" s="14"/>
      <c r="M99" s="14"/>
      <c r="N99" s="14"/>
      <c r="O99" s="14"/>
      <c r="P99" s="14"/>
      <c r="Q99" s="14"/>
      <c r="Y99" s="73"/>
      <c r="Z99" s="73"/>
    </row>
    <row r="100" spans="1:26" s="17" customFormat="1" x14ac:dyDescent="0.2">
      <c r="A100" s="13"/>
      <c r="B100" s="14"/>
      <c r="C100" s="15"/>
      <c r="D100" s="16"/>
      <c r="E100" s="16"/>
      <c r="F100" s="15"/>
      <c r="G100" s="15"/>
      <c r="H100" s="15"/>
      <c r="I100" s="14"/>
      <c r="J100" s="14"/>
      <c r="K100" s="14"/>
      <c r="L100" s="14"/>
      <c r="M100" s="14"/>
      <c r="N100" s="14"/>
      <c r="O100" s="14"/>
      <c r="P100" s="14"/>
      <c r="Q100" s="14"/>
      <c r="Y100" s="73"/>
      <c r="Z100" s="73"/>
    </row>
    <row r="101" spans="1:26" s="17" customFormat="1" x14ac:dyDescent="0.2">
      <c r="A101" s="13"/>
      <c r="B101" s="14"/>
      <c r="C101" s="15"/>
      <c r="D101" s="16"/>
      <c r="E101" s="16"/>
      <c r="F101" s="15"/>
      <c r="G101" s="15"/>
      <c r="H101" s="15"/>
      <c r="I101" s="14"/>
      <c r="J101" s="14"/>
      <c r="K101" s="14"/>
      <c r="L101" s="14"/>
      <c r="M101" s="14"/>
      <c r="N101" s="14"/>
      <c r="O101" s="14"/>
      <c r="P101" s="14"/>
      <c r="Q101" s="14"/>
      <c r="Y101" s="73"/>
      <c r="Z101" s="73"/>
    </row>
    <row r="102" spans="1:26" s="17" customFormat="1" x14ac:dyDescent="0.2">
      <c r="A102" s="13"/>
      <c r="B102" s="14"/>
      <c r="C102" s="15"/>
      <c r="D102" s="16"/>
      <c r="E102" s="16"/>
      <c r="F102" s="15"/>
      <c r="G102" s="15"/>
      <c r="H102" s="15"/>
      <c r="I102" s="14"/>
      <c r="J102" s="14"/>
      <c r="K102" s="14"/>
      <c r="L102" s="14"/>
      <c r="M102" s="14"/>
      <c r="N102" s="14"/>
      <c r="O102" s="14"/>
      <c r="P102" s="14"/>
      <c r="Q102" s="14"/>
      <c r="Y102" s="73"/>
      <c r="Z102" s="73"/>
    </row>
    <row r="103" spans="1:26" s="17" customFormat="1" x14ac:dyDescent="0.2">
      <c r="A103" s="13"/>
      <c r="B103" s="14"/>
      <c r="C103" s="15"/>
      <c r="D103" s="16"/>
      <c r="E103" s="16"/>
      <c r="F103" s="15"/>
      <c r="G103" s="15"/>
      <c r="H103" s="15"/>
      <c r="I103" s="14"/>
      <c r="J103" s="14"/>
      <c r="K103" s="14"/>
      <c r="L103" s="14"/>
      <c r="M103" s="14"/>
      <c r="N103" s="14"/>
      <c r="O103" s="14"/>
      <c r="P103" s="14"/>
      <c r="Q103" s="14"/>
      <c r="Y103" s="73"/>
      <c r="Z103" s="73"/>
    </row>
    <row r="104" spans="1:26" s="17" customFormat="1" x14ac:dyDescent="0.2">
      <c r="A104" s="13"/>
      <c r="B104" s="14"/>
      <c r="C104" s="15"/>
      <c r="D104" s="16"/>
      <c r="E104" s="16"/>
      <c r="F104" s="15"/>
      <c r="G104" s="15"/>
      <c r="H104" s="15"/>
      <c r="I104" s="14"/>
      <c r="J104" s="14"/>
      <c r="K104" s="14"/>
      <c r="L104" s="14"/>
      <c r="M104" s="14"/>
      <c r="N104" s="14"/>
      <c r="O104" s="14"/>
      <c r="P104" s="14"/>
      <c r="Q104" s="14"/>
      <c r="Y104" s="73"/>
      <c r="Z104" s="73"/>
    </row>
    <row r="105" spans="1:26" s="17" customFormat="1" x14ac:dyDescent="0.2">
      <c r="A105" s="13"/>
      <c r="B105" s="14"/>
      <c r="C105" s="15"/>
      <c r="D105" s="16"/>
      <c r="E105" s="16"/>
      <c r="F105" s="15"/>
      <c r="G105" s="15"/>
      <c r="H105" s="15"/>
      <c r="I105" s="14"/>
      <c r="J105" s="14"/>
      <c r="K105" s="14"/>
      <c r="L105" s="14"/>
      <c r="M105" s="14"/>
      <c r="N105" s="14"/>
      <c r="O105" s="14"/>
      <c r="P105" s="14"/>
      <c r="Q105" s="14"/>
      <c r="Y105" s="73"/>
      <c r="Z105" s="73"/>
    </row>
    <row r="106" spans="1:26" s="17" customFormat="1" x14ac:dyDescent="0.2">
      <c r="A106" s="13"/>
      <c r="B106" s="14"/>
      <c r="C106" s="15"/>
      <c r="D106" s="16"/>
      <c r="E106" s="16"/>
      <c r="F106" s="15"/>
      <c r="G106" s="15"/>
      <c r="H106" s="15"/>
      <c r="I106" s="14"/>
      <c r="J106" s="14"/>
      <c r="K106" s="14"/>
      <c r="L106" s="14"/>
      <c r="M106" s="14"/>
      <c r="N106" s="14"/>
      <c r="O106" s="14"/>
      <c r="P106" s="14"/>
      <c r="Q106" s="14"/>
      <c r="Y106" s="73"/>
      <c r="Z106" s="73"/>
    </row>
    <row r="107" spans="1:26" s="17" customFormat="1" x14ac:dyDescent="0.2">
      <c r="A107" s="13"/>
      <c r="B107" s="14"/>
      <c r="C107" s="15"/>
      <c r="D107" s="16"/>
      <c r="E107" s="16"/>
      <c r="F107" s="15"/>
      <c r="G107" s="15"/>
      <c r="H107" s="15"/>
      <c r="I107" s="14"/>
      <c r="J107" s="14"/>
      <c r="K107" s="14"/>
      <c r="L107" s="14"/>
      <c r="M107" s="14"/>
      <c r="N107" s="14"/>
      <c r="O107" s="14"/>
      <c r="P107" s="14"/>
      <c r="Q107" s="14"/>
      <c r="Y107" s="73"/>
      <c r="Z107" s="73"/>
    </row>
    <row r="108" spans="1:26" s="17" customFormat="1" x14ac:dyDescent="0.2">
      <c r="A108" s="13"/>
      <c r="B108" s="14"/>
      <c r="C108" s="15"/>
      <c r="D108" s="16"/>
      <c r="E108" s="16"/>
      <c r="F108" s="15"/>
      <c r="G108" s="15"/>
      <c r="H108" s="15"/>
      <c r="I108" s="14"/>
      <c r="J108" s="14"/>
      <c r="K108" s="14"/>
      <c r="L108" s="14"/>
      <c r="M108" s="14"/>
      <c r="N108" s="14"/>
      <c r="O108" s="14"/>
      <c r="P108" s="14"/>
      <c r="Q108" s="14"/>
      <c r="Y108" s="73"/>
      <c r="Z108" s="73"/>
    </row>
    <row r="109" spans="1:26" s="17" customFormat="1" x14ac:dyDescent="0.2">
      <c r="A109" s="13"/>
      <c r="B109" s="14"/>
      <c r="C109" s="15"/>
      <c r="D109" s="16"/>
      <c r="E109" s="16"/>
      <c r="F109" s="15"/>
      <c r="G109" s="15"/>
      <c r="H109" s="15"/>
      <c r="I109" s="14"/>
      <c r="J109" s="14"/>
      <c r="K109" s="14"/>
      <c r="L109" s="14"/>
      <c r="M109" s="14"/>
      <c r="N109" s="14"/>
      <c r="O109" s="14"/>
      <c r="P109" s="14"/>
      <c r="Q109" s="14"/>
      <c r="Y109" s="73"/>
      <c r="Z109" s="73"/>
    </row>
    <row r="110" spans="1:26" s="17" customFormat="1" x14ac:dyDescent="0.2">
      <c r="A110" s="13"/>
      <c r="B110" s="14"/>
      <c r="C110" s="15"/>
      <c r="D110" s="16"/>
      <c r="E110" s="16"/>
      <c r="F110" s="15"/>
      <c r="G110" s="15"/>
      <c r="H110" s="15"/>
      <c r="I110" s="14"/>
      <c r="J110" s="14"/>
      <c r="K110" s="14"/>
      <c r="L110" s="14"/>
      <c r="M110" s="14"/>
      <c r="N110" s="14"/>
      <c r="O110" s="14"/>
      <c r="P110" s="14"/>
      <c r="Q110" s="14"/>
      <c r="Y110" s="73"/>
      <c r="Z110" s="73"/>
    </row>
    <row r="111" spans="1:26" s="17" customFormat="1" x14ac:dyDescent="0.2">
      <c r="A111" s="13"/>
      <c r="B111" s="14"/>
      <c r="C111" s="15"/>
      <c r="D111" s="16"/>
      <c r="E111" s="16"/>
      <c r="F111" s="15"/>
      <c r="G111" s="15"/>
      <c r="H111" s="15"/>
      <c r="I111" s="14"/>
      <c r="J111" s="14"/>
      <c r="K111" s="14"/>
      <c r="L111" s="14"/>
      <c r="M111" s="14"/>
      <c r="N111" s="14"/>
      <c r="O111" s="14"/>
      <c r="P111" s="14"/>
      <c r="Q111" s="14"/>
      <c r="Y111" s="73"/>
      <c r="Z111" s="73"/>
    </row>
    <row r="112" spans="1:26" s="17" customFormat="1" x14ac:dyDescent="0.2">
      <c r="A112" s="13"/>
      <c r="B112" s="14"/>
      <c r="C112" s="15"/>
      <c r="D112" s="16"/>
      <c r="E112" s="16"/>
      <c r="F112" s="15"/>
      <c r="G112" s="15"/>
      <c r="H112" s="15"/>
      <c r="I112" s="14"/>
      <c r="J112" s="14"/>
      <c r="K112" s="14"/>
      <c r="L112" s="14"/>
      <c r="M112" s="14"/>
      <c r="N112" s="14"/>
      <c r="O112" s="14"/>
      <c r="P112" s="14"/>
      <c r="Q112" s="14"/>
      <c r="Y112" s="73"/>
      <c r="Z112" s="73"/>
    </row>
    <row r="113" spans="1:26" s="17" customFormat="1" x14ac:dyDescent="0.2">
      <c r="A113" s="13"/>
      <c r="B113" s="14"/>
      <c r="C113" s="15"/>
      <c r="D113" s="16"/>
      <c r="E113" s="16"/>
      <c r="F113" s="15"/>
      <c r="G113" s="15"/>
      <c r="H113" s="15"/>
      <c r="I113" s="14"/>
      <c r="J113" s="14"/>
      <c r="K113" s="14"/>
      <c r="L113" s="14"/>
      <c r="M113" s="14"/>
      <c r="N113" s="14"/>
      <c r="O113" s="14"/>
      <c r="P113" s="14"/>
      <c r="Q113" s="14"/>
      <c r="Y113" s="73"/>
      <c r="Z113" s="73"/>
    </row>
    <row r="114" spans="1:26" s="17" customFormat="1" x14ac:dyDescent="0.2">
      <c r="A114" s="13"/>
      <c r="B114" s="14"/>
      <c r="C114" s="15"/>
      <c r="D114" s="16"/>
      <c r="E114" s="16"/>
      <c r="F114" s="15"/>
      <c r="G114" s="15"/>
      <c r="H114" s="15"/>
      <c r="I114" s="14"/>
      <c r="J114" s="14"/>
      <c r="K114" s="14"/>
      <c r="L114" s="14"/>
      <c r="M114" s="14"/>
      <c r="N114" s="14"/>
      <c r="O114" s="14"/>
      <c r="P114" s="14"/>
      <c r="Q114" s="14"/>
      <c r="Y114" s="73"/>
      <c r="Z114" s="73"/>
    </row>
    <row r="115" spans="1:26" s="17" customFormat="1" x14ac:dyDescent="0.2">
      <c r="A115" s="13"/>
      <c r="B115" s="14"/>
      <c r="C115" s="15"/>
      <c r="D115" s="16"/>
      <c r="E115" s="16"/>
      <c r="F115" s="15"/>
      <c r="G115" s="15"/>
      <c r="H115" s="15"/>
      <c r="I115" s="14"/>
      <c r="J115" s="14"/>
      <c r="K115" s="14"/>
      <c r="L115" s="14"/>
      <c r="M115" s="14"/>
      <c r="N115" s="14"/>
      <c r="O115" s="14"/>
      <c r="P115" s="14"/>
      <c r="Q115" s="14"/>
      <c r="Y115" s="73"/>
      <c r="Z115" s="73"/>
    </row>
    <row r="116" spans="1:26" s="17" customFormat="1" x14ac:dyDescent="0.2">
      <c r="A116" s="13"/>
      <c r="B116" s="14"/>
      <c r="C116" s="15"/>
      <c r="D116" s="16"/>
      <c r="E116" s="16"/>
      <c r="F116" s="15"/>
      <c r="G116" s="15"/>
      <c r="H116" s="15"/>
      <c r="I116" s="14"/>
      <c r="J116" s="14"/>
      <c r="K116" s="14"/>
      <c r="L116" s="14"/>
      <c r="M116" s="14"/>
      <c r="N116" s="14"/>
      <c r="O116" s="14"/>
      <c r="P116" s="14"/>
      <c r="Q116" s="14"/>
      <c r="Y116" s="73"/>
      <c r="Z116" s="73"/>
    </row>
    <row r="117" spans="1:26" s="17" customFormat="1" x14ac:dyDescent="0.2">
      <c r="A117" s="13"/>
      <c r="B117" s="14"/>
      <c r="C117" s="15"/>
      <c r="D117" s="16"/>
      <c r="E117" s="16"/>
      <c r="F117" s="15"/>
      <c r="G117" s="15"/>
      <c r="H117" s="15"/>
      <c r="I117" s="14"/>
      <c r="J117" s="14"/>
      <c r="K117" s="14"/>
      <c r="L117" s="14"/>
      <c r="M117" s="14"/>
      <c r="N117" s="14"/>
      <c r="O117" s="14"/>
      <c r="P117" s="14"/>
      <c r="Q117" s="14"/>
      <c r="Y117" s="73"/>
      <c r="Z117" s="73"/>
    </row>
    <row r="118" spans="1:26" s="17" customFormat="1" x14ac:dyDescent="0.2">
      <c r="A118" s="13"/>
      <c r="B118" s="14"/>
      <c r="C118" s="15"/>
      <c r="D118" s="16"/>
      <c r="E118" s="16"/>
      <c r="F118" s="15"/>
      <c r="G118" s="15"/>
      <c r="H118" s="15"/>
      <c r="I118" s="14"/>
      <c r="J118" s="14"/>
      <c r="K118" s="14"/>
      <c r="L118" s="14"/>
      <c r="M118" s="14"/>
      <c r="N118" s="14"/>
      <c r="O118" s="14"/>
      <c r="P118" s="14"/>
      <c r="Q118" s="14"/>
      <c r="Y118" s="73"/>
      <c r="Z118" s="73"/>
    </row>
    <row r="119" spans="1:26" s="17" customFormat="1" x14ac:dyDescent="0.2">
      <c r="A119" s="13"/>
      <c r="B119" s="14"/>
      <c r="C119" s="15"/>
      <c r="D119" s="16"/>
      <c r="E119" s="16"/>
      <c r="F119" s="15"/>
      <c r="G119" s="15"/>
      <c r="H119" s="15"/>
      <c r="I119" s="14"/>
      <c r="J119" s="14"/>
      <c r="K119" s="14"/>
      <c r="L119" s="14"/>
      <c r="M119" s="14"/>
      <c r="N119" s="14"/>
      <c r="O119" s="14"/>
      <c r="P119" s="14"/>
      <c r="Q119" s="14"/>
      <c r="Y119" s="73"/>
      <c r="Z119" s="73"/>
    </row>
    <row r="120" spans="1:26" s="17" customFormat="1" x14ac:dyDescent="0.2">
      <c r="A120" s="13"/>
      <c r="B120" s="14"/>
      <c r="C120" s="15"/>
      <c r="D120" s="16"/>
      <c r="E120" s="16"/>
      <c r="F120" s="15"/>
      <c r="G120" s="15"/>
      <c r="H120" s="15"/>
      <c r="I120" s="14"/>
      <c r="J120" s="14"/>
      <c r="K120" s="14"/>
      <c r="L120" s="14"/>
      <c r="M120" s="14"/>
      <c r="N120" s="14"/>
      <c r="O120" s="14"/>
      <c r="P120" s="14"/>
      <c r="Q120" s="14"/>
      <c r="Y120" s="73"/>
      <c r="Z120" s="73"/>
    </row>
    <row r="121" spans="1:26" s="17" customFormat="1" x14ac:dyDescent="0.2">
      <c r="A121" s="13"/>
      <c r="B121" s="14"/>
      <c r="C121" s="15"/>
      <c r="D121" s="16"/>
      <c r="E121" s="16"/>
      <c r="F121" s="15"/>
      <c r="G121" s="15"/>
      <c r="H121" s="15"/>
      <c r="I121" s="14"/>
      <c r="J121" s="14"/>
      <c r="K121" s="14"/>
      <c r="L121" s="14"/>
      <c r="M121" s="14"/>
      <c r="N121" s="14"/>
      <c r="O121" s="14"/>
      <c r="P121" s="14"/>
      <c r="Q121" s="14"/>
      <c r="Y121" s="73"/>
      <c r="Z121" s="73"/>
    </row>
    <row r="122" spans="1:26" s="17" customFormat="1" x14ac:dyDescent="0.2">
      <c r="A122" s="13"/>
      <c r="B122" s="14"/>
      <c r="C122" s="15"/>
      <c r="D122" s="16"/>
      <c r="E122" s="16"/>
      <c r="F122" s="15"/>
      <c r="G122" s="15"/>
      <c r="H122" s="15"/>
      <c r="I122" s="14"/>
      <c r="J122" s="14"/>
      <c r="K122" s="14"/>
      <c r="L122" s="14"/>
      <c r="M122" s="14"/>
      <c r="N122" s="14"/>
      <c r="O122" s="14"/>
      <c r="P122" s="14"/>
      <c r="Q122" s="14"/>
      <c r="Y122" s="73"/>
      <c r="Z122" s="73"/>
    </row>
    <row r="123" spans="1:26" s="17" customFormat="1" x14ac:dyDescent="0.2">
      <c r="A123" s="13"/>
      <c r="B123" s="14"/>
      <c r="C123" s="15"/>
      <c r="D123" s="16"/>
      <c r="E123" s="16"/>
      <c r="F123" s="15"/>
      <c r="G123" s="15"/>
      <c r="H123" s="15"/>
      <c r="I123" s="14"/>
      <c r="J123" s="14"/>
      <c r="K123" s="14"/>
      <c r="L123" s="14"/>
      <c r="M123" s="14"/>
      <c r="N123" s="14"/>
      <c r="O123" s="14"/>
      <c r="P123" s="14"/>
      <c r="Q123" s="14"/>
      <c r="Y123" s="73"/>
      <c r="Z123" s="73"/>
    </row>
    <row r="124" spans="1:26" s="17" customFormat="1" x14ac:dyDescent="0.2">
      <c r="A124" s="13"/>
      <c r="B124" s="14"/>
      <c r="C124" s="15"/>
      <c r="D124" s="16"/>
      <c r="E124" s="16"/>
      <c r="F124" s="15"/>
      <c r="G124" s="15"/>
      <c r="H124" s="15"/>
      <c r="I124" s="14"/>
      <c r="J124" s="14"/>
      <c r="K124" s="14"/>
      <c r="L124" s="14"/>
      <c r="M124" s="14"/>
      <c r="N124" s="14"/>
      <c r="O124" s="14"/>
      <c r="P124" s="14"/>
      <c r="Q124" s="14"/>
      <c r="Y124" s="73"/>
      <c r="Z124" s="73"/>
    </row>
    <row r="125" spans="1:26" s="17" customFormat="1" x14ac:dyDescent="0.2">
      <c r="A125" s="13"/>
      <c r="B125" s="14"/>
      <c r="C125" s="15"/>
      <c r="D125" s="16"/>
      <c r="E125" s="16"/>
      <c r="F125" s="15"/>
      <c r="G125" s="15"/>
      <c r="H125" s="15"/>
      <c r="I125" s="14"/>
      <c r="J125" s="14"/>
      <c r="K125" s="14"/>
      <c r="L125" s="14"/>
      <c r="M125" s="14"/>
      <c r="N125" s="14"/>
      <c r="O125" s="14"/>
      <c r="P125" s="14"/>
      <c r="Q125" s="14"/>
      <c r="Y125" s="73"/>
      <c r="Z125" s="73"/>
    </row>
    <row r="126" spans="1:26" s="25" customFormat="1" x14ac:dyDescent="0.2">
      <c r="A126" s="13"/>
      <c r="B126" s="14"/>
      <c r="C126" s="15"/>
      <c r="D126" s="16"/>
      <c r="E126" s="16"/>
      <c r="F126" s="15"/>
      <c r="G126" s="15"/>
      <c r="H126" s="15"/>
      <c r="I126" s="14"/>
      <c r="J126" s="14"/>
      <c r="K126" s="14"/>
      <c r="L126" s="14"/>
      <c r="M126" s="14"/>
      <c r="N126" s="14"/>
      <c r="O126" s="14"/>
      <c r="P126" s="14"/>
      <c r="Q126" s="14"/>
      <c r="Y126" s="80"/>
      <c r="Z126" s="80"/>
    </row>
    <row r="127" spans="1:26" s="25" customFormat="1" x14ac:dyDescent="0.2">
      <c r="A127" s="13"/>
      <c r="B127" s="14"/>
      <c r="C127" s="15"/>
      <c r="D127" s="16"/>
      <c r="E127" s="16"/>
      <c r="F127" s="15"/>
      <c r="G127" s="15"/>
      <c r="H127" s="15"/>
      <c r="I127" s="14"/>
      <c r="J127" s="14"/>
      <c r="K127" s="14"/>
      <c r="L127" s="14"/>
      <c r="M127" s="14"/>
      <c r="N127" s="14"/>
      <c r="O127" s="14"/>
      <c r="P127" s="14"/>
      <c r="Q127" s="14"/>
      <c r="Y127" s="80"/>
      <c r="Z127" s="80"/>
    </row>
    <row r="128" spans="1:26" s="25" customFormat="1" x14ac:dyDescent="0.2">
      <c r="A128" s="13"/>
      <c r="B128" s="14"/>
      <c r="C128" s="15"/>
      <c r="D128" s="16"/>
      <c r="E128" s="16"/>
      <c r="F128" s="15"/>
      <c r="G128" s="15"/>
      <c r="H128" s="15"/>
      <c r="I128" s="14"/>
      <c r="J128" s="14"/>
      <c r="K128" s="14"/>
      <c r="L128" s="14"/>
      <c r="M128" s="14"/>
      <c r="N128" s="14"/>
      <c r="O128" s="14"/>
      <c r="P128" s="14"/>
      <c r="Q128" s="14"/>
      <c r="Y128" s="80"/>
      <c r="Z128" s="80"/>
    </row>
    <row r="129" spans="1:26" s="17" customFormat="1" x14ac:dyDescent="0.2">
      <c r="A129" s="13"/>
      <c r="B129" s="14"/>
      <c r="C129" s="15"/>
      <c r="D129" s="16"/>
      <c r="E129" s="16"/>
      <c r="F129" s="15"/>
      <c r="G129" s="15"/>
      <c r="H129" s="15"/>
      <c r="I129" s="14"/>
      <c r="J129" s="14"/>
      <c r="K129" s="14"/>
      <c r="L129" s="14"/>
      <c r="M129" s="14"/>
      <c r="N129" s="14"/>
      <c r="O129" s="14"/>
      <c r="P129" s="14"/>
      <c r="Q129" s="14"/>
      <c r="Y129" s="73"/>
      <c r="Z129" s="73"/>
    </row>
    <row r="130" spans="1:26" s="17" customFormat="1" x14ac:dyDescent="0.2">
      <c r="A130" s="13"/>
      <c r="B130" s="14"/>
      <c r="C130" s="15"/>
      <c r="D130" s="16"/>
      <c r="E130" s="16"/>
      <c r="F130" s="15"/>
      <c r="G130" s="15"/>
      <c r="H130" s="15"/>
      <c r="I130" s="14"/>
      <c r="J130" s="14"/>
      <c r="K130" s="14"/>
      <c r="L130" s="14"/>
      <c r="M130" s="14"/>
      <c r="N130" s="14"/>
      <c r="O130" s="14"/>
      <c r="P130" s="14"/>
      <c r="Q130" s="14"/>
      <c r="Y130" s="73"/>
      <c r="Z130" s="73"/>
    </row>
    <row r="131" spans="1:26" s="17" customFormat="1" x14ac:dyDescent="0.2">
      <c r="A131" s="13"/>
      <c r="B131" s="14"/>
      <c r="C131" s="15"/>
      <c r="D131" s="16"/>
      <c r="E131" s="16"/>
      <c r="F131" s="15"/>
      <c r="G131" s="15"/>
      <c r="H131" s="15"/>
      <c r="I131" s="14"/>
      <c r="J131" s="14"/>
      <c r="K131" s="14"/>
      <c r="L131" s="14"/>
      <c r="M131" s="14"/>
      <c r="N131" s="14"/>
      <c r="O131" s="14"/>
      <c r="P131" s="14"/>
      <c r="Q131" s="14"/>
      <c r="Y131" s="73"/>
      <c r="Z131" s="73"/>
    </row>
    <row r="132" spans="1:26" s="17" customFormat="1" x14ac:dyDescent="0.2">
      <c r="A132" s="13"/>
      <c r="B132" s="14"/>
      <c r="C132" s="15"/>
      <c r="D132" s="16"/>
      <c r="E132" s="16"/>
      <c r="F132" s="15"/>
      <c r="G132" s="15"/>
      <c r="H132" s="15"/>
      <c r="I132" s="14"/>
      <c r="J132" s="14"/>
      <c r="K132" s="14"/>
      <c r="L132" s="14"/>
      <c r="M132" s="14"/>
      <c r="N132" s="14"/>
      <c r="O132" s="14"/>
      <c r="P132" s="14"/>
      <c r="Q132" s="14"/>
      <c r="Y132" s="73"/>
      <c r="Z132" s="73"/>
    </row>
    <row r="133" spans="1:26" s="17" customFormat="1" x14ac:dyDescent="0.2">
      <c r="A133" s="13"/>
      <c r="B133" s="14"/>
      <c r="C133" s="15"/>
      <c r="D133" s="16"/>
      <c r="E133" s="16"/>
      <c r="F133" s="15"/>
      <c r="G133" s="15"/>
      <c r="H133" s="15"/>
      <c r="I133" s="14"/>
      <c r="J133" s="14"/>
      <c r="K133" s="14"/>
      <c r="L133" s="14"/>
      <c r="M133" s="14"/>
      <c r="N133" s="14"/>
      <c r="O133" s="14"/>
      <c r="P133" s="14"/>
      <c r="Q133" s="14"/>
      <c r="Y133" s="73"/>
      <c r="Z133" s="73"/>
    </row>
    <row r="134" spans="1:26" s="17" customFormat="1" x14ac:dyDescent="0.2">
      <c r="A134" s="13"/>
      <c r="B134" s="14"/>
      <c r="C134" s="15"/>
      <c r="D134" s="16"/>
      <c r="E134" s="16"/>
      <c r="F134" s="15"/>
      <c r="G134" s="15"/>
      <c r="H134" s="15"/>
      <c r="I134" s="14"/>
      <c r="J134" s="14"/>
      <c r="K134" s="14"/>
      <c r="L134" s="14"/>
      <c r="M134" s="14"/>
      <c r="N134" s="14"/>
      <c r="O134" s="14"/>
      <c r="P134" s="14"/>
      <c r="Q134" s="14"/>
      <c r="Y134" s="73"/>
      <c r="Z134" s="73"/>
    </row>
    <row r="135" spans="1:26" s="17" customFormat="1" x14ac:dyDescent="0.2">
      <c r="A135" s="13"/>
      <c r="B135" s="14"/>
      <c r="C135" s="15"/>
      <c r="D135" s="16"/>
      <c r="E135" s="16"/>
      <c r="F135" s="15"/>
      <c r="G135" s="15"/>
      <c r="H135" s="15"/>
      <c r="I135" s="14"/>
      <c r="J135" s="14"/>
      <c r="K135" s="14"/>
      <c r="L135" s="14"/>
      <c r="M135" s="14"/>
      <c r="N135" s="14"/>
      <c r="O135" s="14"/>
      <c r="P135" s="14"/>
      <c r="Q135" s="14"/>
      <c r="Y135" s="73"/>
      <c r="Z135" s="73"/>
    </row>
    <row r="136" spans="1:26" s="17" customFormat="1" x14ac:dyDescent="0.2">
      <c r="A136" s="13"/>
      <c r="B136" s="14"/>
      <c r="C136" s="15"/>
      <c r="D136" s="16"/>
      <c r="E136" s="16"/>
      <c r="F136" s="15"/>
      <c r="G136" s="15"/>
      <c r="H136" s="15"/>
      <c r="I136" s="14"/>
      <c r="J136" s="14"/>
      <c r="K136" s="14"/>
      <c r="L136" s="14"/>
      <c r="M136" s="14"/>
      <c r="N136" s="14"/>
      <c r="O136" s="14"/>
      <c r="P136" s="14"/>
      <c r="Q136" s="14"/>
      <c r="Y136" s="73"/>
      <c r="Z136" s="73"/>
    </row>
    <row r="137" spans="1:26" s="17" customFormat="1" x14ac:dyDescent="0.2">
      <c r="A137" s="13"/>
      <c r="B137" s="14"/>
      <c r="C137" s="15"/>
      <c r="D137" s="16"/>
      <c r="E137" s="16"/>
      <c r="F137" s="15"/>
      <c r="G137" s="15"/>
      <c r="H137" s="15"/>
      <c r="I137" s="14"/>
      <c r="J137" s="14"/>
      <c r="K137" s="14"/>
      <c r="L137" s="14"/>
      <c r="M137" s="14"/>
      <c r="N137" s="14"/>
      <c r="O137" s="14"/>
      <c r="P137" s="14"/>
      <c r="Q137" s="14"/>
      <c r="Y137" s="73"/>
      <c r="Z137" s="73"/>
    </row>
    <row r="138" spans="1:26" s="17" customFormat="1" x14ac:dyDescent="0.2">
      <c r="A138" s="13"/>
      <c r="B138" s="14"/>
      <c r="C138" s="15"/>
      <c r="D138" s="16"/>
      <c r="E138" s="16"/>
      <c r="F138" s="15"/>
      <c r="G138" s="15"/>
      <c r="H138" s="15"/>
      <c r="I138" s="14"/>
      <c r="J138" s="14"/>
      <c r="K138" s="14"/>
      <c r="L138" s="14"/>
      <c r="M138" s="14"/>
      <c r="N138" s="14"/>
      <c r="O138" s="14"/>
      <c r="P138" s="14"/>
      <c r="Q138" s="14"/>
      <c r="Y138" s="73"/>
      <c r="Z138" s="73"/>
    </row>
    <row r="139" spans="1:26" s="17" customFormat="1" x14ac:dyDescent="0.2">
      <c r="A139" s="13"/>
      <c r="B139" s="14"/>
      <c r="C139" s="15"/>
      <c r="D139" s="16"/>
      <c r="E139" s="16"/>
      <c r="F139" s="15"/>
      <c r="G139" s="15"/>
      <c r="H139" s="15"/>
      <c r="I139" s="14"/>
      <c r="J139" s="14"/>
      <c r="K139" s="14"/>
      <c r="L139" s="14"/>
      <c r="M139" s="14"/>
      <c r="N139" s="14"/>
      <c r="O139" s="14"/>
      <c r="P139" s="14"/>
      <c r="Q139" s="14"/>
      <c r="Y139" s="73"/>
      <c r="Z139" s="73"/>
    </row>
    <row r="140" spans="1:26" s="17" customFormat="1" x14ac:dyDescent="0.2">
      <c r="A140" s="13"/>
      <c r="B140" s="14"/>
      <c r="C140" s="15"/>
      <c r="D140" s="16"/>
      <c r="E140" s="16"/>
      <c r="F140" s="15"/>
      <c r="G140" s="15"/>
      <c r="H140" s="15"/>
      <c r="I140" s="14"/>
      <c r="J140" s="14"/>
      <c r="K140" s="14"/>
      <c r="L140" s="14"/>
      <c r="M140" s="14"/>
      <c r="N140" s="14"/>
      <c r="O140" s="14"/>
      <c r="P140" s="14"/>
      <c r="Q140" s="14"/>
      <c r="Y140" s="73"/>
      <c r="Z140" s="73"/>
    </row>
    <row r="141" spans="1:26" s="17" customFormat="1" x14ac:dyDescent="0.2">
      <c r="A141" s="13"/>
      <c r="B141" s="14"/>
      <c r="C141" s="15"/>
      <c r="D141" s="16"/>
      <c r="E141" s="16"/>
      <c r="F141" s="15"/>
      <c r="G141" s="15"/>
      <c r="H141" s="15"/>
      <c r="I141" s="14"/>
      <c r="J141" s="14"/>
      <c r="K141" s="14"/>
      <c r="L141" s="14"/>
      <c r="M141" s="14"/>
      <c r="N141" s="14"/>
      <c r="O141" s="14"/>
      <c r="P141" s="14"/>
      <c r="Q141" s="14"/>
      <c r="Y141" s="73"/>
      <c r="Z141" s="73"/>
    </row>
    <row r="142" spans="1:26" s="26" customFormat="1" x14ac:dyDescent="0.2">
      <c r="A142" s="13"/>
      <c r="B142" s="14"/>
      <c r="C142" s="15"/>
      <c r="D142" s="16"/>
      <c r="E142" s="16"/>
      <c r="F142" s="15"/>
      <c r="G142" s="15"/>
      <c r="H142" s="15"/>
      <c r="I142" s="14"/>
      <c r="J142" s="14"/>
      <c r="K142" s="14"/>
      <c r="L142" s="14"/>
      <c r="M142" s="14"/>
      <c r="N142" s="14"/>
      <c r="O142" s="14"/>
      <c r="P142" s="14"/>
      <c r="Q142" s="14"/>
      <c r="Y142" s="81"/>
      <c r="Z142" s="81"/>
    </row>
    <row r="143" spans="1:26" s="26" customFormat="1" x14ac:dyDescent="0.2">
      <c r="A143" s="13"/>
      <c r="B143" s="14"/>
      <c r="C143" s="15"/>
      <c r="D143" s="16"/>
      <c r="E143" s="16"/>
      <c r="F143" s="15"/>
      <c r="G143" s="15"/>
      <c r="H143" s="15"/>
      <c r="I143" s="14"/>
      <c r="J143" s="14"/>
      <c r="K143" s="14"/>
      <c r="L143" s="14"/>
      <c r="M143" s="14"/>
      <c r="N143" s="14"/>
      <c r="O143" s="14"/>
      <c r="P143" s="14"/>
      <c r="Q143" s="14"/>
      <c r="Y143" s="81"/>
      <c r="Z143" s="81"/>
    </row>
    <row r="144" spans="1:26" s="26" customFormat="1" x14ac:dyDescent="0.2">
      <c r="A144" s="13"/>
      <c r="B144" s="14"/>
      <c r="C144" s="15"/>
      <c r="D144" s="16"/>
      <c r="E144" s="16"/>
      <c r="F144" s="15"/>
      <c r="G144" s="15"/>
      <c r="H144" s="15"/>
      <c r="I144" s="14"/>
      <c r="J144" s="14"/>
      <c r="K144" s="14"/>
      <c r="L144" s="14"/>
      <c r="M144" s="14"/>
      <c r="N144" s="14"/>
      <c r="O144" s="14"/>
      <c r="P144" s="14"/>
      <c r="Q144" s="14"/>
      <c r="Y144" s="81"/>
      <c r="Z144" s="81"/>
    </row>
    <row r="145" spans="1:26" s="26" customFormat="1" x14ac:dyDescent="0.2">
      <c r="A145" s="13"/>
      <c r="B145" s="14"/>
      <c r="C145" s="15"/>
      <c r="D145" s="16"/>
      <c r="E145" s="16"/>
      <c r="F145" s="15"/>
      <c r="G145" s="15"/>
      <c r="H145" s="15"/>
      <c r="I145" s="14"/>
      <c r="J145" s="14"/>
      <c r="K145" s="14"/>
      <c r="L145" s="14"/>
      <c r="M145" s="14"/>
      <c r="N145" s="14"/>
      <c r="O145" s="14"/>
      <c r="P145" s="14"/>
      <c r="Q145" s="14"/>
      <c r="Y145" s="81"/>
      <c r="Z145" s="81"/>
    </row>
    <row r="146" spans="1:26" s="26" customFormat="1" x14ac:dyDescent="0.2">
      <c r="A146" s="13"/>
      <c r="B146" s="14"/>
      <c r="C146" s="15"/>
      <c r="D146" s="16"/>
      <c r="E146" s="16"/>
      <c r="F146" s="15"/>
      <c r="G146" s="15"/>
      <c r="H146" s="15"/>
      <c r="I146" s="14"/>
      <c r="J146" s="14"/>
      <c r="K146" s="14"/>
      <c r="L146" s="14"/>
      <c r="M146" s="14"/>
      <c r="N146" s="14"/>
      <c r="O146" s="14"/>
      <c r="P146" s="14"/>
      <c r="Q146" s="14"/>
      <c r="Y146" s="81"/>
      <c r="Z146" s="81"/>
    </row>
    <row r="147" spans="1:26" s="26" customFormat="1" x14ac:dyDescent="0.2">
      <c r="A147" s="13"/>
      <c r="B147" s="14"/>
      <c r="C147" s="15"/>
      <c r="D147" s="16"/>
      <c r="E147" s="16"/>
      <c r="F147" s="15"/>
      <c r="G147" s="15"/>
      <c r="H147" s="15"/>
      <c r="I147" s="14"/>
      <c r="J147" s="14"/>
      <c r="K147" s="14"/>
      <c r="L147" s="14"/>
      <c r="M147" s="14"/>
      <c r="N147" s="14"/>
      <c r="O147" s="14"/>
      <c r="P147" s="14"/>
      <c r="Q147" s="14"/>
      <c r="Y147" s="81"/>
      <c r="Z147" s="81"/>
    </row>
    <row r="148" spans="1:26" s="26" customFormat="1" x14ac:dyDescent="0.2">
      <c r="A148" s="13"/>
      <c r="B148" s="14"/>
      <c r="C148" s="15"/>
      <c r="D148" s="16"/>
      <c r="E148" s="16"/>
      <c r="F148" s="15"/>
      <c r="G148" s="15"/>
      <c r="H148" s="15"/>
      <c r="I148" s="14"/>
      <c r="J148" s="14"/>
      <c r="K148" s="14"/>
      <c r="L148" s="14"/>
      <c r="M148" s="14"/>
      <c r="N148" s="14"/>
      <c r="O148" s="14"/>
      <c r="P148" s="14"/>
      <c r="Q148" s="14"/>
      <c r="Y148" s="81"/>
      <c r="Z148" s="81"/>
    </row>
    <row r="149" spans="1:26" s="26" customFormat="1" x14ac:dyDescent="0.2">
      <c r="A149" s="13"/>
      <c r="B149" s="14"/>
      <c r="C149" s="15"/>
      <c r="D149" s="16"/>
      <c r="E149" s="16"/>
      <c r="F149" s="15"/>
      <c r="G149" s="15"/>
      <c r="H149" s="15"/>
      <c r="I149" s="14"/>
      <c r="J149" s="14"/>
      <c r="K149" s="14"/>
      <c r="L149" s="14"/>
      <c r="M149" s="14"/>
      <c r="N149" s="14"/>
      <c r="O149" s="14"/>
      <c r="P149" s="14"/>
      <c r="Q149" s="14"/>
      <c r="Y149" s="81"/>
      <c r="Z149" s="81"/>
    </row>
    <row r="150" spans="1:26" s="27" customFormat="1" x14ac:dyDescent="0.2">
      <c r="A150" s="13"/>
      <c r="B150" s="14"/>
      <c r="C150" s="15"/>
      <c r="D150" s="16"/>
      <c r="E150" s="16"/>
      <c r="F150" s="15"/>
      <c r="G150" s="15"/>
      <c r="H150" s="15"/>
      <c r="I150" s="14"/>
      <c r="J150" s="14"/>
      <c r="K150" s="14"/>
      <c r="L150" s="14"/>
      <c r="M150" s="14"/>
      <c r="N150" s="14"/>
      <c r="O150" s="14"/>
      <c r="P150" s="14"/>
      <c r="Q150" s="14"/>
      <c r="Y150" s="82"/>
      <c r="Z150" s="82"/>
    </row>
    <row r="151" spans="1:26" s="26" customFormat="1" x14ac:dyDescent="0.2">
      <c r="A151" s="13"/>
      <c r="B151" s="14"/>
      <c r="C151" s="15"/>
      <c r="D151" s="16"/>
      <c r="E151" s="16"/>
      <c r="F151" s="15"/>
      <c r="G151" s="15"/>
      <c r="H151" s="15"/>
      <c r="I151" s="14"/>
      <c r="J151" s="14"/>
      <c r="K151" s="14"/>
      <c r="L151" s="14"/>
      <c r="M151" s="14"/>
      <c r="N151" s="14"/>
      <c r="O151" s="14"/>
      <c r="P151" s="14"/>
      <c r="Q151" s="14"/>
      <c r="Y151" s="81"/>
      <c r="Z151" s="81"/>
    </row>
    <row r="152" spans="1:26" s="26" customFormat="1" x14ac:dyDescent="0.2">
      <c r="A152" s="13"/>
      <c r="B152" s="14"/>
      <c r="C152" s="15"/>
      <c r="D152" s="16"/>
      <c r="E152" s="16"/>
      <c r="F152" s="15"/>
      <c r="G152" s="15"/>
      <c r="H152" s="15"/>
      <c r="I152" s="14"/>
      <c r="J152" s="14"/>
      <c r="K152" s="14"/>
      <c r="L152" s="14"/>
      <c r="M152" s="14"/>
      <c r="N152" s="14"/>
      <c r="O152" s="14"/>
      <c r="P152" s="14"/>
      <c r="Q152" s="14"/>
      <c r="Y152" s="81"/>
      <c r="Z152" s="81"/>
    </row>
    <row r="153" spans="1:26" s="26" customFormat="1" x14ac:dyDescent="0.2">
      <c r="A153" s="13"/>
      <c r="B153" s="14"/>
      <c r="C153" s="15"/>
      <c r="D153" s="16"/>
      <c r="E153" s="16"/>
      <c r="F153" s="15"/>
      <c r="G153" s="15"/>
      <c r="H153" s="15"/>
      <c r="I153" s="14"/>
      <c r="J153" s="14"/>
      <c r="K153" s="14"/>
      <c r="L153" s="14"/>
      <c r="M153" s="14"/>
      <c r="N153" s="14"/>
      <c r="O153" s="14"/>
      <c r="P153" s="14"/>
      <c r="Q153" s="14"/>
      <c r="Y153" s="81"/>
      <c r="Z153" s="81"/>
    </row>
    <row r="154" spans="1:26" s="26" customFormat="1" x14ac:dyDescent="0.2">
      <c r="A154" s="13"/>
      <c r="B154" s="14"/>
      <c r="C154" s="15"/>
      <c r="D154" s="16"/>
      <c r="E154" s="16"/>
      <c r="F154" s="15"/>
      <c r="G154" s="15"/>
      <c r="H154" s="15"/>
      <c r="I154" s="14"/>
      <c r="J154" s="14"/>
      <c r="K154" s="14"/>
      <c r="L154" s="14"/>
      <c r="M154" s="14"/>
      <c r="N154" s="14"/>
      <c r="O154" s="14"/>
      <c r="P154" s="14"/>
      <c r="Q154" s="14"/>
      <c r="Y154" s="81"/>
      <c r="Z154" s="81"/>
    </row>
    <row r="155" spans="1:26" s="26" customFormat="1" x14ac:dyDescent="0.2">
      <c r="A155" s="13"/>
      <c r="B155" s="14"/>
      <c r="C155" s="15"/>
      <c r="D155" s="16"/>
      <c r="E155" s="16"/>
      <c r="F155" s="15"/>
      <c r="G155" s="15"/>
      <c r="H155" s="15"/>
      <c r="I155" s="14"/>
      <c r="J155" s="14"/>
      <c r="K155" s="14"/>
      <c r="L155" s="14"/>
      <c r="M155" s="14"/>
      <c r="N155" s="14"/>
      <c r="O155" s="14"/>
      <c r="P155" s="14"/>
      <c r="Q155" s="14"/>
      <c r="Y155" s="81"/>
      <c r="Z155" s="81"/>
    </row>
    <row r="156" spans="1:26" s="26" customFormat="1" x14ac:dyDescent="0.2">
      <c r="A156" s="13"/>
      <c r="B156" s="14"/>
      <c r="C156" s="15"/>
      <c r="D156" s="16"/>
      <c r="E156" s="16"/>
      <c r="F156" s="15"/>
      <c r="G156" s="15"/>
      <c r="H156" s="15"/>
      <c r="I156" s="14"/>
      <c r="J156" s="14"/>
      <c r="K156" s="14"/>
      <c r="L156" s="14"/>
      <c r="M156" s="14"/>
      <c r="N156" s="14"/>
      <c r="O156" s="14"/>
      <c r="P156" s="14"/>
      <c r="Q156" s="14"/>
      <c r="Y156" s="81"/>
      <c r="Z156" s="81"/>
    </row>
    <row r="157" spans="1:26" s="26" customFormat="1" x14ac:dyDescent="0.2">
      <c r="A157" s="13"/>
      <c r="B157" s="14"/>
      <c r="C157" s="15"/>
      <c r="D157" s="16"/>
      <c r="E157" s="16"/>
      <c r="F157" s="15"/>
      <c r="G157" s="15"/>
      <c r="H157" s="15"/>
      <c r="I157" s="14"/>
      <c r="J157" s="14"/>
      <c r="K157" s="14"/>
      <c r="L157" s="14"/>
      <c r="M157" s="14"/>
      <c r="N157" s="14"/>
      <c r="O157" s="14"/>
      <c r="P157" s="14"/>
      <c r="Q157" s="14"/>
      <c r="Y157" s="81"/>
      <c r="Z157" s="81"/>
    </row>
    <row r="158" spans="1:26" s="26" customFormat="1" x14ac:dyDescent="0.2">
      <c r="A158" s="13"/>
      <c r="B158" s="14"/>
      <c r="C158" s="15"/>
      <c r="D158" s="16"/>
      <c r="E158" s="16"/>
      <c r="F158" s="15"/>
      <c r="G158" s="15"/>
      <c r="H158" s="15"/>
      <c r="I158" s="14"/>
      <c r="J158" s="14"/>
      <c r="K158" s="14"/>
      <c r="L158" s="14"/>
      <c r="M158" s="14"/>
      <c r="N158" s="14"/>
      <c r="O158" s="14"/>
      <c r="P158" s="14"/>
      <c r="Q158" s="14"/>
      <c r="Y158" s="81"/>
      <c r="Z158" s="81"/>
    </row>
    <row r="159" spans="1:26" s="17" customFormat="1" x14ac:dyDescent="0.2">
      <c r="A159" s="13"/>
      <c r="B159" s="14"/>
      <c r="C159" s="15"/>
      <c r="D159" s="16"/>
      <c r="E159" s="16"/>
      <c r="F159" s="15"/>
      <c r="G159" s="15"/>
      <c r="H159" s="15"/>
      <c r="I159" s="14"/>
      <c r="J159" s="14"/>
      <c r="K159" s="14"/>
      <c r="L159" s="14"/>
      <c r="M159" s="14"/>
      <c r="N159" s="14"/>
      <c r="O159" s="14"/>
      <c r="P159" s="14"/>
      <c r="Q159" s="14"/>
      <c r="Y159" s="73"/>
      <c r="Z159" s="73"/>
    </row>
    <row r="160" spans="1:26" s="17" customFormat="1" x14ac:dyDescent="0.2">
      <c r="A160" s="13"/>
      <c r="B160" s="14"/>
      <c r="C160" s="15"/>
      <c r="D160" s="16"/>
      <c r="E160" s="16"/>
      <c r="F160" s="15"/>
      <c r="G160" s="15"/>
      <c r="H160" s="15"/>
      <c r="I160" s="14"/>
      <c r="J160" s="14"/>
      <c r="K160" s="14"/>
      <c r="L160" s="14"/>
      <c r="M160" s="14"/>
      <c r="N160" s="14"/>
      <c r="O160" s="14"/>
      <c r="P160" s="14"/>
      <c r="Q160" s="14"/>
      <c r="Y160" s="73"/>
      <c r="Z160" s="73"/>
    </row>
    <row r="161" spans="1:26" s="17" customFormat="1" x14ac:dyDescent="0.2">
      <c r="A161" s="13"/>
      <c r="B161" s="14"/>
      <c r="C161" s="15"/>
      <c r="D161" s="16"/>
      <c r="E161" s="16"/>
      <c r="F161" s="15"/>
      <c r="G161" s="15"/>
      <c r="H161" s="15"/>
      <c r="I161" s="14"/>
      <c r="J161" s="14"/>
      <c r="K161" s="14"/>
      <c r="L161" s="14"/>
      <c r="M161" s="14"/>
      <c r="N161" s="14"/>
      <c r="O161" s="14"/>
      <c r="P161" s="14"/>
      <c r="Q161" s="14"/>
      <c r="Y161" s="73"/>
      <c r="Z161" s="73"/>
    </row>
    <row r="162" spans="1:26" s="17" customFormat="1" x14ac:dyDescent="0.2">
      <c r="A162" s="13"/>
      <c r="B162" s="14"/>
      <c r="C162" s="15"/>
      <c r="D162" s="16"/>
      <c r="E162" s="16"/>
      <c r="F162" s="15"/>
      <c r="G162" s="15"/>
      <c r="H162" s="15"/>
      <c r="I162" s="14"/>
      <c r="J162" s="14"/>
      <c r="K162" s="14"/>
      <c r="L162" s="14"/>
      <c r="M162" s="14"/>
      <c r="N162" s="14"/>
      <c r="O162" s="14"/>
      <c r="P162" s="14"/>
      <c r="Q162" s="14"/>
      <c r="Y162" s="73"/>
      <c r="Z162" s="73"/>
    </row>
    <row r="163" spans="1:26" s="17" customFormat="1" x14ac:dyDescent="0.2">
      <c r="A163" s="13"/>
      <c r="B163" s="14"/>
      <c r="C163" s="15"/>
      <c r="D163" s="16"/>
      <c r="E163" s="16"/>
      <c r="F163" s="15"/>
      <c r="G163" s="15"/>
      <c r="H163" s="15"/>
      <c r="I163" s="14"/>
      <c r="J163" s="14"/>
      <c r="K163" s="14"/>
      <c r="L163" s="14"/>
      <c r="M163" s="14"/>
      <c r="N163" s="14"/>
      <c r="O163" s="14"/>
      <c r="P163" s="14"/>
      <c r="Q163" s="14"/>
      <c r="Y163" s="73"/>
      <c r="Z163" s="73"/>
    </row>
    <row r="164" spans="1:26" s="17" customFormat="1" x14ac:dyDescent="0.2">
      <c r="A164" s="13"/>
      <c r="B164" s="14"/>
      <c r="C164" s="15"/>
      <c r="D164" s="16"/>
      <c r="E164" s="16"/>
      <c r="F164" s="15"/>
      <c r="G164" s="15"/>
      <c r="H164" s="15"/>
      <c r="I164" s="14"/>
      <c r="J164" s="14"/>
      <c r="K164" s="14"/>
      <c r="L164" s="14"/>
      <c r="M164" s="14"/>
      <c r="N164" s="14"/>
      <c r="O164" s="14"/>
      <c r="P164" s="14"/>
      <c r="Q164" s="14"/>
      <c r="Y164" s="73"/>
      <c r="Z164" s="73"/>
    </row>
    <row r="165" spans="1:26" s="17" customFormat="1" x14ac:dyDescent="0.2">
      <c r="A165" s="13"/>
      <c r="B165" s="14"/>
      <c r="C165" s="15"/>
      <c r="D165" s="16"/>
      <c r="E165" s="16"/>
      <c r="F165" s="15"/>
      <c r="G165" s="15"/>
      <c r="H165" s="15"/>
      <c r="I165" s="14"/>
      <c r="J165" s="14"/>
      <c r="K165" s="14"/>
      <c r="L165" s="14"/>
      <c r="M165" s="14"/>
      <c r="N165" s="14"/>
      <c r="O165" s="14"/>
      <c r="P165" s="14"/>
      <c r="Q165" s="14"/>
      <c r="Y165" s="73"/>
      <c r="Z165" s="73"/>
    </row>
    <row r="166" spans="1:26" s="17" customFormat="1" x14ac:dyDescent="0.2">
      <c r="A166" s="13"/>
      <c r="B166" s="14"/>
      <c r="C166" s="15"/>
      <c r="D166" s="16"/>
      <c r="E166" s="16"/>
      <c r="F166" s="15"/>
      <c r="G166" s="15"/>
      <c r="H166" s="15"/>
      <c r="I166" s="14"/>
      <c r="J166" s="14"/>
      <c r="K166" s="14"/>
      <c r="L166" s="14"/>
      <c r="M166" s="14"/>
      <c r="N166" s="14"/>
      <c r="O166" s="14"/>
      <c r="P166" s="14"/>
      <c r="Q166" s="14"/>
      <c r="Y166" s="73"/>
      <c r="Z166" s="73"/>
    </row>
    <row r="167" spans="1:26" s="17" customFormat="1" x14ac:dyDescent="0.2">
      <c r="A167" s="13"/>
      <c r="B167" s="14"/>
      <c r="C167" s="15"/>
      <c r="D167" s="16"/>
      <c r="E167" s="16"/>
      <c r="F167" s="15"/>
      <c r="G167" s="15"/>
      <c r="H167" s="15"/>
      <c r="I167" s="14"/>
      <c r="J167" s="14"/>
      <c r="K167" s="14"/>
      <c r="L167" s="14"/>
      <c r="M167" s="14"/>
      <c r="N167" s="14"/>
      <c r="O167" s="14"/>
      <c r="P167" s="14"/>
      <c r="Q167" s="14"/>
      <c r="R167" s="22"/>
      <c r="Y167" s="73"/>
      <c r="Z167" s="73"/>
    </row>
    <row r="168" spans="1:26" s="17" customFormat="1" x14ac:dyDescent="0.2">
      <c r="A168" s="13"/>
      <c r="B168" s="14"/>
      <c r="C168" s="15"/>
      <c r="D168" s="16"/>
      <c r="E168" s="16"/>
      <c r="F168" s="15"/>
      <c r="G168" s="15"/>
      <c r="H168" s="15"/>
      <c r="I168" s="14"/>
      <c r="J168" s="14"/>
      <c r="K168" s="14"/>
      <c r="L168" s="14"/>
      <c r="M168" s="14"/>
      <c r="N168" s="14"/>
      <c r="O168" s="14"/>
      <c r="P168" s="14"/>
      <c r="Q168" s="14"/>
      <c r="R168" s="22"/>
      <c r="Y168" s="73"/>
      <c r="Z168" s="73"/>
    </row>
    <row r="169" spans="1:26" s="17" customFormat="1" x14ac:dyDescent="0.2">
      <c r="A169" s="13"/>
      <c r="B169" s="14"/>
      <c r="C169" s="15"/>
      <c r="D169" s="16"/>
      <c r="E169" s="16"/>
      <c r="F169" s="15"/>
      <c r="G169" s="15"/>
      <c r="H169" s="15"/>
      <c r="I169" s="14"/>
      <c r="J169" s="14"/>
      <c r="K169" s="14"/>
      <c r="L169" s="14"/>
      <c r="M169" s="14"/>
      <c r="N169" s="14"/>
      <c r="O169" s="14"/>
      <c r="P169" s="14"/>
      <c r="Q169" s="14"/>
      <c r="R169" s="22"/>
      <c r="Y169" s="73"/>
      <c r="Z169" s="73"/>
    </row>
    <row r="170" spans="1:26" s="17" customFormat="1" x14ac:dyDescent="0.2">
      <c r="A170" s="13"/>
      <c r="B170" s="14"/>
      <c r="C170" s="15"/>
      <c r="D170" s="16"/>
      <c r="E170" s="16"/>
      <c r="F170" s="15"/>
      <c r="G170" s="15"/>
      <c r="H170" s="15"/>
      <c r="I170" s="14"/>
      <c r="J170" s="14"/>
      <c r="K170" s="14"/>
      <c r="L170" s="14"/>
      <c r="M170" s="14"/>
      <c r="N170" s="14"/>
      <c r="O170" s="14"/>
      <c r="P170" s="14"/>
      <c r="Q170" s="14"/>
      <c r="R170" s="22"/>
      <c r="Y170" s="73"/>
      <c r="Z170" s="73"/>
    </row>
    <row r="171" spans="1:26" s="17" customFormat="1" x14ac:dyDescent="0.2">
      <c r="A171" s="13"/>
      <c r="B171" s="14"/>
      <c r="C171" s="15"/>
      <c r="D171" s="16"/>
      <c r="E171" s="16"/>
      <c r="F171" s="15"/>
      <c r="G171" s="15"/>
      <c r="H171" s="15"/>
      <c r="I171" s="14"/>
      <c r="J171" s="14"/>
      <c r="K171" s="14"/>
      <c r="L171" s="14"/>
      <c r="M171" s="14"/>
      <c r="N171" s="14"/>
      <c r="O171" s="14"/>
      <c r="P171" s="14"/>
      <c r="Q171" s="14"/>
      <c r="R171" s="22"/>
      <c r="Y171" s="73"/>
      <c r="Z171" s="73"/>
    </row>
    <row r="172" spans="1:26" x14ac:dyDescent="0.2">
      <c r="R172" s="23"/>
    </row>
    <row r="173" spans="1:26" x14ac:dyDescent="0.2">
      <c r="R173" s="23"/>
    </row>
    <row r="174" spans="1:26" x14ac:dyDescent="0.2">
      <c r="R174" s="23"/>
    </row>
    <row r="175" spans="1:26" x14ac:dyDescent="0.2">
      <c r="R175" s="23"/>
    </row>
    <row r="176" spans="1:26" x14ac:dyDescent="0.2">
      <c r="R176" s="23"/>
    </row>
    <row r="177" spans="18:25" x14ac:dyDescent="0.2">
      <c r="R177" s="23"/>
    </row>
    <row r="178" spans="18:25" x14ac:dyDescent="0.2">
      <c r="R178" s="23"/>
    </row>
    <row r="179" spans="18:25" x14ac:dyDescent="0.2">
      <c r="R179" s="23"/>
    </row>
    <row r="180" spans="18:25" x14ac:dyDescent="0.2">
      <c r="R180" s="23"/>
    </row>
    <row r="181" spans="18:25" x14ac:dyDescent="0.2">
      <c r="R181" s="23"/>
    </row>
    <row r="182" spans="18:25" x14ac:dyDescent="0.2">
      <c r="R182" s="23"/>
    </row>
    <row r="183" spans="18:25" x14ac:dyDescent="0.2">
      <c r="R183" s="23"/>
    </row>
    <row r="185" spans="18:25" x14ac:dyDescent="0.2">
      <c r="R185" s="28"/>
    </row>
    <row r="186" spans="18:25" x14ac:dyDescent="0.2">
      <c r="R186" s="20"/>
      <c r="S186" s="20"/>
      <c r="T186" s="20"/>
      <c r="U186" s="20"/>
      <c r="V186" s="20"/>
      <c r="W186" s="20"/>
      <c r="X186" s="20"/>
      <c r="Y186" s="84"/>
    </row>
    <row r="187" spans="18:25" x14ac:dyDescent="0.2">
      <c r="R187" s="15"/>
      <c r="S187" s="15"/>
      <c r="T187" s="15"/>
      <c r="U187" s="15"/>
      <c r="V187" s="15"/>
      <c r="W187" s="15"/>
      <c r="X187" s="15"/>
      <c r="Y187" s="85"/>
    </row>
    <row r="188" spans="18:25" x14ac:dyDescent="0.2">
      <c r="R188" s="15"/>
      <c r="S188" s="15"/>
      <c r="T188" s="15"/>
      <c r="U188" s="15"/>
      <c r="V188" s="15"/>
      <c r="W188" s="15"/>
      <c r="X188" s="15"/>
      <c r="Y188" s="85"/>
    </row>
    <row r="189" spans="18:25" x14ac:dyDescent="0.2">
      <c r="R189" s="15"/>
      <c r="S189" s="15"/>
      <c r="T189" s="15"/>
      <c r="U189" s="15"/>
      <c r="V189" s="15"/>
      <c r="W189" s="15"/>
      <c r="X189" s="15"/>
      <c r="Y189" s="85"/>
    </row>
  </sheetData>
  <sheetProtection selectLockedCells="1" selectUnlockedCells="1"/>
  <mergeCells count="58">
    <mergeCell ref="A1:Q1"/>
    <mergeCell ref="N4:Q5"/>
    <mergeCell ref="N7:Q7"/>
    <mergeCell ref="B2:B8"/>
    <mergeCell ref="D5:D8"/>
    <mergeCell ref="I3:L3"/>
    <mergeCell ref="I4:I8"/>
    <mergeCell ref="E5:F6"/>
    <mergeCell ref="J4:L4"/>
    <mergeCell ref="K5:K8"/>
    <mergeCell ref="F7:F8"/>
    <mergeCell ref="H3:H8"/>
    <mergeCell ref="H2:M2"/>
    <mergeCell ref="C5:C8"/>
    <mergeCell ref="N2:Q2"/>
    <mergeCell ref="M3:M8"/>
    <mergeCell ref="A38:Y38"/>
    <mergeCell ref="A54:Q54"/>
    <mergeCell ref="A55:Q55"/>
    <mergeCell ref="A53:F53"/>
    <mergeCell ref="A50:Q50"/>
    <mergeCell ref="A31:Q31"/>
    <mergeCell ref="A29:F29"/>
    <mergeCell ref="C27:F27"/>
    <mergeCell ref="A37:B37"/>
    <mergeCell ref="A30:Y30"/>
    <mergeCell ref="C2:F4"/>
    <mergeCell ref="B74:Q74"/>
    <mergeCell ref="A63:M63"/>
    <mergeCell ref="A62:M62"/>
    <mergeCell ref="A60:M60"/>
    <mergeCell ref="A58:Q58"/>
    <mergeCell ref="H69:L69"/>
    <mergeCell ref="A61:M61"/>
    <mergeCell ref="A64:M64"/>
    <mergeCell ref="A59:F59"/>
    <mergeCell ref="H68:L68"/>
    <mergeCell ref="N65:P65"/>
    <mergeCell ref="A57:F57"/>
    <mergeCell ref="A23:Q23"/>
    <mergeCell ref="A39:Q39"/>
    <mergeCell ref="A44:Q44"/>
    <mergeCell ref="J5:J8"/>
    <mergeCell ref="A11:Y11"/>
    <mergeCell ref="A18:Y18"/>
    <mergeCell ref="A49:Q49"/>
    <mergeCell ref="N3:P3"/>
    <mergeCell ref="L5:L8"/>
    <mergeCell ref="C26:F26"/>
    <mergeCell ref="A27:B27"/>
    <mergeCell ref="A10:Y10"/>
    <mergeCell ref="A2:A8"/>
    <mergeCell ref="A19:Q19"/>
    <mergeCell ref="C22:F22"/>
    <mergeCell ref="A16:B16"/>
    <mergeCell ref="A17:Q17"/>
    <mergeCell ref="E7:E8"/>
    <mergeCell ref="G2:G8"/>
  </mergeCells>
  <phoneticPr fontId="14" type="noConversion"/>
  <pageMargins left="0.39370078740157483" right="0.39370078740157483" top="0.55118110236220474" bottom="0.39370078740157483" header="0.51181102362204722" footer="0.51181102362204722"/>
  <pageSetup paperSize="9" scale="83" firstPageNumber="0" fitToHeight="0" orientation="landscape" r:id="rId1"/>
  <headerFooter alignWithMargins="0"/>
  <ignoredErrors>
    <ignoredError sqref="A5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1"/>
  <sheetViews>
    <sheetView topLeftCell="A22" workbookViewId="0">
      <selection activeCell="K41" sqref="K41"/>
    </sheetView>
  </sheetViews>
  <sheetFormatPr defaultRowHeight="15.75" x14ac:dyDescent="0.25"/>
  <cols>
    <col min="1" max="2" width="9.140625" style="1"/>
    <col min="3" max="3" width="46.140625" style="41" customWidth="1"/>
    <col min="4" max="16" width="9.140625" style="1"/>
    <col min="17" max="17" width="42.140625" style="1" customWidth="1"/>
    <col min="18" max="16384" width="9.140625" style="1"/>
  </cols>
  <sheetData>
    <row r="2" spans="1:13" ht="16.5" thickBot="1" x14ac:dyDescent="0.3">
      <c r="C2" s="41" t="s">
        <v>159</v>
      </c>
    </row>
    <row r="3" spans="1:13" ht="16.5" thickBot="1" x14ac:dyDescent="0.3">
      <c r="C3" s="595" t="s">
        <v>158</v>
      </c>
      <c r="D3" s="725" t="s">
        <v>109</v>
      </c>
      <c r="E3" s="654" t="s">
        <v>68</v>
      </c>
      <c r="F3" s="654"/>
      <c r="G3" s="654"/>
      <c r="H3" s="654"/>
      <c r="I3" s="654"/>
      <c r="J3" s="729"/>
      <c r="K3" s="725" t="s">
        <v>160</v>
      </c>
      <c r="L3" s="725" t="s">
        <v>161</v>
      </c>
      <c r="M3" s="725" t="s">
        <v>174</v>
      </c>
    </row>
    <row r="4" spans="1:13" x14ac:dyDescent="0.25">
      <c r="C4" s="723"/>
      <c r="D4" s="726"/>
      <c r="E4" s="730" t="s">
        <v>29</v>
      </c>
      <c r="F4" s="696" t="s">
        <v>69</v>
      </c>
      <c r="G4" s="697"/>
      <c r="H4" s="697"/>
      <c r="I4" s="698"/>
      <c r="J4" s="733" t="s">
        <v>71</v>
      </c>
      <c r="K4" s="726"/>
      <c r="L4" s="726"/>
      <c r="M4" s="726"/>
    </row>
    <row r="5" spans="1:13" x14ac:dyDescent="0.25">
      <c r="C5" s="723"/>
      <c r="D5" s="727"/>
      <c r="E5" s="731"/>
      <c r="F5" s="699" t="s">
        <v>70</v>
      </c>
      <c r="G5" s="705" t="s">
        <v>74</v>
      </c>
      <c r="H5" s="738"/>
      <c r="I5" s="739"/>
      <c r="J5" s="734"/>
      <c r="K5" s="727"/>
      <c r="L5" s="727"/>
      <c r="M5" s="727"/>
    </row>
    <row r="6" spans="1:13" x14ac:dyDescent="0.25">
      <c r="C6" s="723"/>
      <c r="D6" s="727"/>
      <c r="E6" s="731"/>
      <c r="F6" s="736"/>
      <c r="G6" s="587" t="s">
        <v>32</v>
      </c>
      <c r="H6" s="598" t="s">
        <v>73</v>
      </c>
      <c r="I6" s="598" t="s">
        <v>72</v>
      </c>
      <c r="J6" s="734"/>
      <c r="K6" s="727"/>
      <c r="L6" s="727"/>
      <c r="M6" s="727"/>
    </row>
    <row r="7" spans="1:13" x14ac:dyDescent="0.25">
      <c r="C7" s="723"/>
      <c r="D7" s="727"/>
      <c r="E7" s="731"/>
      <c r="F7" s="736"/>
      <c r="G7" s="587"/>
      <c r="H7" s="598"/>
      <c r="I7" s="598"/>
      <c r="J7" s="734"/>
      <c r="K7" s="727"/>
      <c r="L7" s="727"/>
      <c r="M7" s="727"/>
    </row>
    <row r="8" spans="1:13" x14ac:dyDescent="0.25">
      <c r="C8" s="723"/>
      <c r="D8" s="727"/>
      <c r="E8" s="731"/>
      <c r="F8" s="736"/>
      <c r="G8" s="587"/>
      <c r="H8" s="598"/>
      <c r="I8" s="598"/>
      <c r="J8" s="734"/>
      <c r="K8" s="727"/>
      <c r="L8" s="727"/>
      <c r="M8" s="727"/>
    </row>
    <row r="9" spans="1:13" ht="26.25" customHeight="1" thickBot="1" x14ac:dyDescent="0.3">
      <c r="C9" s="724"/>
      <c r="D9" s="728"/>
      <c r="E9" s="732"/>
      <c r="F9" s="737"/>
      <c r="G9" s="588"/>
      <c r="H9" s="599"/>
      <c r="I9" s="599"/>
      <c r="J9" s="735"/>
      <c r="K9" s="728"/>
      <c r="L9" s="728"/>
      <c r="M9" s="728"/>
    </row>
    <row r="10" spans="1:13" ht="16.5" thickBot="1" x14ac:dyDescent="0.3">
      <c r="C10" s="269">
        <v>1</v>
      </c>
      <c r="D10" s="264">
        <v>2</v>
      </c>
      <c r="E10" s="265">
        <v>3</v>
      </c>
      <c r="F10" s="266">
        <v>4</v>
      </c>
      <c r="G10" s="266">
        <v>5</v>
      </c>
      <c r="H10" s="266">
        <v>6</v>
      </c>
      <c r="I10" s="266">
        <v>7</v>
      </c>
      <c r="J10" s="267">
        <v>8</v>
      </c>
      <c r="K10" s="266">
        <v>9</v>
      </c>
      <c r="L10" s="267">
        <v>10</v>
      </c>
      <c r="M10" s="266">
        <v>11</v>
      </c>
    </row>
    <row r="11" spans="1:13" x14ac:dyDescent="0.25">
      <c r="A11" s="313" t="s">
        <v>168</v>
      </c>
      <c r="B11" s="313" t="s">
        <v>176</v>
      </c>
      <c r="C11" s="273" t="s">
        <v>85</v>
      </c>
      <c r="D11" s="280">
        <f>E11/30</f>
        <v>3</v>
      </c>
      <c r="E11" s="281">
        <f>F11+J11</f>
        <v>90</v>
      </c>
      <c r="F11" s="282">
        <f>G11+H11+I11</f>
        <v>30</v>
      </c>
      <c r="G11" s="282">
        <v>20</v>
      </c>
      <c r="H11" s="282"/>
      <c r="I11" s="282">
        <v>10</v>
      </c>
      <c r="J11" s="299">
        <v>60</v>
      </c>
      <c r="K11" s="300">
        <f>F11/15</f>
        <v>2</v>
      </c>
      <c r="L11" s="301" t="s">
        <v>173</v>
      </c>
      <c r="M11" s="304">
        <f>F11/E11*100</f>
        <v>33.333333333333329</v>
      </c>
    </row>
    <row r="12" spans="1:13" ht="33" customHeight="1" x14ac:dyDescent="0.25">
      <c r="A12" s="313" t="s">
        <v>169</v>
      </c>
      <c r="B12" s="313" t="s">
        <v>176</v>
      </c>
      <c r="C12" s="274" t="s">
        <v>216</v>
      </c>
      <c r="D12" s="284">
        <f t="shared" ref="D12:D21" si="0">E12/30</f>
        <v>3</v>
      </c>
      <c r="E12" s="285">
        <f t="shared" ref="E12:E21" si="1">F12+J12</f>
        <v>90</v>
      </c>
      <c r="F12" s="286">
        <f t="shared" ref="F12:F16" si="2">G12+H12+I12</f>
        <v>30</v>
      </c>
      <c r="G12" s="286">
        <v>20</v>
      </c>
      <c r="H12" s="286"/>
      <c r="I12" s="286">
        <v>10</v>
      </c>
      <c r="J12" s="305">
        <v>60</v>
      </c>
      <c r="K12" s="302">
        <f t="shared" ref="K12:K21" si="3">F12/15</f>
        <v>2</v>
      </c>
      <c r="L12" s="306" t="s">
        <v>176</v>
      </c>
      <c r="M12" s="307">
        <f t="shared" ref="M12:M16" si="4">F12/E12*100</f>
        <v>33.333333333333329</v>
      </c>
    </row>
    <row r="13" spans="1:13" x14ac:dyDescent="0.25">
      <c r="A13" s="313" t="s">
        <v>168</v>
      </c>
      <c r="B13" s="313" t="s">
        <v>17</v>
      </c>
      <c r="C13" s="274" t="s">
        <v>177</v>
      </c>
      <c r="D13" s="284">
        <f t="shared" si="0"/>
        <v>6</v>
      </c>
      <c r="E13" s="285">
        <f t="shared" si="1"/>
        <v>180</v>
      </c>
      <c r="F13" s="286">
        <f t="shared" si="2"/>
        <v>60</v>
      </c>
      <c r="G13" s="286">
        <v>30</v>
      </c>
      <c r="H13" s="286"/>
      <c r="I13" s="286">
        <v>30</v>
      </c>
      <c r="J13" s="305">
        <v>120</v>
      </c>
      <c r="K13" s="302">
        <f t="shared" si="3"/>
        <v>4</v>
      </c>
      <c r="L13" s="306" t="s">
        <v>173</v>
      </c>
      <c r="M13" s="307">
        <f t="shared" si="4"/>
        <v>33.333333333333329</v>
      </c>
    </row>
    <row r="14" spans="1:13" x14ac:dyDescent="0.25">
      <c r="A14" s="313" t="s">
        <v>168</v>
      </c>
      <c r="B14" s="313" t="s">
        <v>17</v>
      </c>
      <c r="C14" s="274" t="s">
        <v>180</v>
      </c>
      <c r="D14" s="284">
        <f t="shared" si="0"/>
        <v>6</v>
      </c>
      <c r="E14" s="285">
        <f t="shared" si="1"/>
        <v>180</v>
      </c>
      <c r="F14" s="286">
        <f t="shared" si="2"/>
        <v>60</v>
      </c>
      <c r="G14" s="286">
        <v>30</v>
      </c>
      <c r="H14" s="286"/>
      <c r="I14" s="286">
        <v>30</v>
      </c>
      <c r="J14" s="305">
        <v>120</v>
      </c>
      <c r="K14" s="302">
        <f t="shared" si="3"/>
        <v>4</v>
      </c>
      <c r="L14" s="306" t="s">
        <v>173</v>
      </c>
      <c r="M14" s="307">
        <f t="shared" si="4"/>
        <v>33.333333333333329</v>
      </c>
    </row>
    <row r="15" spans="1:13" ht="47.25" x14ac:dyDescent="0.25">
      <c r="A15" s="313" t="s">
        <v>169</v>
      </c>
      <c r="B15" s="313" t="s">
        <v>17</v>
      </c>
      <c r="C15" s="274" t="s">
        <v>187</v>
      </c>
      <c r="D15" s="284">
        <f t="shared" si="0"/>
        <v>8</v>
      </c>
      <c r="E15" s="285">
        <f t="shared" si="1"/>
        <v>240</v>
      </c>
      <c r="F15" s="286">
        <f t="shared" si="2"/>
        <v>80</v>
      </c>
      <c r="G15" s="286">
        <v>40</v>
      </c>
      <c r="H15" s="286"/>
      <c r="I15" s="286">
        <v>40</v>
      </c>
      <c r="J15" s="305">
        <v>160</v>
      </c>
      <c r="K15" s="311">
        <f t="shared" si="3"/>
        <v>5.333333333333333</v>
      </c>
      <c r="L15" s="306" t="s">
        <v>173</v>
      </c>
      <c r="M15" s="307">
        <f t="shared" si="4"/>
        <v>33.333333333333329</v>
      </c>
    </row>
    <row r="16" spans="1:13" x14ac:dyDescent="0.25">
      <c r="A16" s="313" t="s">
        <v>168</v>
      </c>
      <c r="B16" s="313" t="s">
        <v>17</v>
      </c>
      <c r="C16" s="274" t="s">
        <v>195</v>
      </c>
      <c r="D16" s="284">
        <f t="shared" si="0"/>
        <v>4</v>
      </c>
      <c r="E16" s="285">
        <f t="shared" si="1"/>
        <v>120</v>
      </c>
      <c r="F16" s="286">
        <f t="shared" si="2"/>
        <v>45</v>
      </c>
      <c r="G16" s="286">
        <v>25</v>
      </c>
      <c r="H16" s="286"/>
      <c r="I16" s="286">
        <v>20</v>
      </c>
      <c r="J16" s="305">
        <f>120-45</f>
        <v>75</v>
      </c>
      <c r="K16" s="307">
        <f t="shared" si="3"/>
        <v>3</v>
      </c>
      <c r="L16" s="306" t="s">
        <v>176</v>
      </c>
      <c r="M16" s="307">
        <f t="shared" si="4"/>
        <v>37.5</v>
      </c>
    </row>
    <row r="17" spans="3:13" x14ac:dyDescent="0.25">
      <c r="C17" s="274"/>
      <c r="D17" s="284">
        <f t="shared" si="0"/>
        <v>0</v>
      </c>
      <c r="E17" s="285">
        <f t="shared" si="1"/>
        <v>0</v>
      </c>
      <c r="F17" s="286">
        <f t="shared" ref="F17:F21" si="5">G17+H17+I17</f>
        <v>0</v>
      </c>
      <c r="G17" s="286"/>
      <c r="H17" s="286"/>
      <c r="I17" s="286"/>
      <c r="J17" s="305"/>
      <c r="K17" s="302">
        <f t="shared" si="3"/>
        <v>0</v>
      </c>
      <c r="L17" s="306"/>
      <c r="M17" s="307"/>
    </row>
    <row r="18" spans="3:13" x14ac:dyDescent="0.25">
      <c r="C18" s="274"/>
      <c r="D18" s="284">
        <f t="shared" si="0"/>
        <v>0</v>
      </c>
      <c r="E18" s="285">
        <f t="shared" si="1"/>
        <v>0</v>
      </c>
      <c r="F18" s="286">
        <f t="shared" si="5"/>
        <v>0</v>
      </c>
      <c r="G18" s="286"/>
      <c r="H18" s="286"/>
      <c r="I18" s="286"/>
      <c r="J18" s="305"/>
      <c r="K18" s="302">
        <f t="shared" si="3"/>
        <v>0</v>
      </c>
      <c r="L18" s="306"/>
      <c r="M18" s="307"/>
    </row>
    <row r="19" spans="3:13" x14ac:dyDescent="0.25">
      <c r="C19" s="274"/>
      <c r="D19" s="284">
        <f t="shared" si="0"/>
        <v>0</v>
      </c>
      <c r="E19" s="285">
        <f t="shared" si="1"/>
        <v>0</v>
      </c>
      <c r="F19" s="286">
        <f t="shared" si="5"/>
        <v>0</v>
      </c>
      <c r="G19" s="286"/>
      <c r="H19" s="286"/>
      <c r="I19" s="286"/>
      <c r="J19" s="305"/>
      <c r="K19" s="302">
        <f t="shared" si="3"/>
        <v>0</v>
      </c>
      <c r="L19" s="306"/>
      <c r="M19" s="307"/>
    </row>
    <row r="20" spans="3:13" x14ac:dyDescent="0.25">
      <c r="C20" s="274"/>
      <c r="D20" s="284">
        <f t="shared" si="0"/>
        <v>0</v>
      </c>
      <c r="E20" s="285">
        <f t="shared" si="1"/>
        <v>0</v>
      </c>
      <c r="F20" s="286">
        <f t="shared" si="5"/>
        <v>0</v>
      </c>
      <c r="G20" s="286"/>
      <c r="H20" s="286"/>
      <c r="I20" s="286"/>
      <c r="J20" s="305"/>
      <c r="K20" s="302">
        <f t="shared" si="3"/>
        <v>0</v>
      </c>
      <c r="L20" s="306"/>
      <c r="M20" s="307"/>
    </row>
    <row r="21" spans="3:13" ht="16.5" thickBot="1" x14ac:dyDescent="0.3">
      <c r="C21" s="275"/>
      <c r="D21" s="288">
        <f t="shared" si="0"/>
        <v>0</v>
      </c>
      <c r="E21" s="289">
        <f t="shared" si="1"/>
        <v>0</v>
      </c>
      <c r="F21" s="290">
        <f t="shared" si="5"/>
        <v>0</v>
      </c>
      <c r="G21" s="290"/>
      <c r="H21" s="290"/>
      <c r="I21" s="290"/>
      <c r="J21" s="308"/>
      <c r="K21" s="303">
        <f t="shared" si="3"/>
        <v>0</v>
      </c>
      <c r="L21" s="309"/>
      <c r="M21" s="310"/>
    </row>
    <row r="22" spans="3:13" ht="16.5" thickBot="1" x14ac:dyDescent="0.3">
      <c r="C22" s="270" t="s">
        <v>24</v>
      </c>
      <c r="D22" s="272">
        <f>SUM(D11:D21)</f>
        <v>30</v>
      </c>
      <c r="E22" s="272">
        <f t="shared" ref="E22:K22" si="6">SUM(E11:E21)</f>
        <v>900</v>
      </c>
      <c r="F22" s="272">
        <f t="shared" si="6"/>
        <v>305</v>
      </c>
      <c r="G22" s="272">
        <f t="shared" si="6"/>
        <v>165</v>
      </c>
      <c r="H22" s="272">
        <f t="shared" si="6"/>
        <v>0</v>
      </c>
      <c r="I22" s="272">
        <f t="shared" si="6"/>
        <v>140</v>
      </c>
      <c r="J22" s="272">
        <f t="shared" si="6"/>
        <v>595</v>
      </c>
      <c r="K22" s="272">
        <f t="shared" si="6"/>
        <v>20.333333333333332</v>
      </c>
      <c r="L22" s="263"/>
      <c r="M22" s="297"/>
    </row>
    <row r="23" spans="3:13" x14ac:dyDescent="0.25">
      <c r="C23" s="271" t="s">
        <v>162</v>
      </c>
      <c r="D23" s="26">
        <f>30-D22</f>
        <v>0</v>
      </c>
      <c r="E23" s="26"/>
      <c r="F23" s="26"/>
      <c r="G23" s="26"/>
      <c r="H23" s="26"/>
      <c r="I23" s="26"/>
      <c r="J23" s="26"/>
      <c r="K23" s="26"/>
      <c r="L23" s="26"/>
    </row>
    <row r="25" spans="3:13" ht="16.5" thickBot="1" x14ac:dyDescent="0.3">
      <c r="C25" s="41" t="s">
        <v>165</v>
      </c>
    </row>
    <row r="26" spans="3:13" ht="16.5" customHeight="1" thickBot="1" x14ac:dyDescent="0.3">
      <c r="C26" s="595" t="s">
        <v>158</v>
      </c>
      <c r="D26" s="725" t="s">
        <v>109</v>
      </c>
      <c r="E26" s="654" t="s">
        <v>68</v>
      </c>
      <c r="F26" s="654"/>
      <c r="G26" s="654"/>
      <c r="H26" s="654"/>
      <c r="I26" s="654"/>
      <c r="J26" s="729"/>
      <c r="K26" s="725" t="s">
        <v>160</v>
      </c>
      <c r="L26" s="725" t="s">
        <v>161</v>
      </c>
      <c r="M26" s="725" t="s">
        <v>174</v>
      </c>
    </row>
    <row r="27" spans="3:13" ht="15.75" customHeight="1" x14ac:dyDescent="0.25">
      <c r="C27" s="723"/>
      <c r="D27" s="726"/>
      <c r="E27" s="730" t="s">
        <v>29</v>
      </c>
      <c r="F27" s="696" t="s">
        <v>69</v>
      </c>
      <c r="G27" s="697"/>
      <c r="H27" s="697"/>
      <c r="I27" s="698"/>
      <c r="J27" s="733" t="s">
        <v>71</v>
      </c>
      <c r="K27" s="726"/>
      <c r="L27" s="726"/>
      <c r="M27" s="726"/>
    </row>
    <row r="28" spans="3:13" ht="15.75" customHeight="1" x14ac:dyDescent="0.25">
      <c r="C28" s="723"/>
      <c r="D28" s="727"/>
      <c r="E28" s="731"/>
      <c r="F28" s="699" t="s">
        <v>70</v>
      </c>
      <c r="G28" s="705" t="s">
        <v>74</v>
      </c>
      <c r="H28" s="738"/>
      <c r="I28" s="739"/>
      <c r="J28" s="734"/>
      <c r="K28" s="727"/>
      <c r="L28" s="727"/>
      <c r="M28" s="727"/>
    </row>
    <row r="29" spans="3:13" ht="15.75" customHeight="1" x14ac:dyDescent="0.25">
      <c r="C29" s="723"/>
      <c r="D29" s="727"/>
      <c r="E29" s="731"/>
      <c r="F29" s="736"/>
      <c r="G29" s="587" t="s">
        <v>32</v>
      </c>
      <c r="H29" s="598" t="s">
        <v>73</v>
      </c>
      <c r="I29" s="598" t="s">
        <v>72</v>
      </c>
      <c r="J29" s="734"/>
      <c r="K29" s="727"/>
      <c r="L29" s="727"/>
      <c r="M29" s="727"/>
    </row>
    <row r="30" spans="3:13" x14ac:dyDescent="0.25">
      <c r="C30" s="723"/>
      <c r="D30" s="727"/>
      <c r="E30" s="731"/>
      <c r="F30" s="736"/>
      <c r="G30" s="587"/>
      <c r="H30" s="598"/>
      <c r="I30" s="598"/>
      <c r="J30" s="734"/>
      <c r="K30" s="727"/>
      <c r="L30" s="727"/>
      <c r="M30" s="727"/>
    </row>
    <row r="31" spans="3:13" x14ac:dyDescent="0.25">
      <c r="C31" s="723"/>
      <c r="D31" s="727"/>
      <c r="E31" s="731"/>
      <c r="F31" s="736"/>
      <c r="G31" s="587"/>
      <c r="H31" s="598"/>
      <c r="I31" s="598"/>
      <c r="J31" s="734"/>
      <c r="K31" s="727"/>
      <c r="L31" s="727"/>
      <c r="M31" s="727"/>
    </row>
    <row r="32" spans="3:13" ht="26.25" customHeight="1" thickBot="1" x14ac:dyDescent="0.3">
      <c r="C32" s="724"/>
      <c r="D32" s="728"/>
      <c r="E32" s="732"/>
      <c r="F32" s="737"/>
      <c r="G32" s="588"/>
      <c r="H32" s="599"/>
      <c r="I32" s="599"/>
      <c r="J32" s="735"/>
      <c r="K32" s="728"/>
      <c r="L32" s="728"/>
      <c r="M32" s="728"/>
    </row>
    <row r="33" spans="1:13" ht="16.5" thickBot="1" x14ac:dyDescent="0.3">
      <c r="C33" s="269">
        <v>1</v>
      </c>
      <c r="D33" s="264">
        <v>2</v>
      </c>
      <c r="E33" s="265">
        <v>3</v>
      </c>
      <c r="F33" s="266">
        <v>4</v>
      </c>
      <c r="G33" s="266">
        <v>5</v>
      </c>
      <c r="H33" s="266">
        <v>6</v>
      </c>
      <c r="I33" s="266">
        <v>7</v>
      </c>
      <c r="J33" s="267">
        <v>8</v>
      </c>
      <c r="K33" s="266">
        <v>9</v>
      </c>
      <c r="L33" s="267">
        <v>10</v>
      </c>
      <c r="M33" s="266">
        <v>11</v>
      </c>
    </row>
    <row r="34" spans="1:13" ht="31.5" x14ac:dyDescent="0.25">
      <c r="A34" s="313" t="s">
        <v>168</v>
      </c>
      <c r="B34" s="313" t="s">
        <v>176</v>
      </c>
      <c r="C34" s="273" t="s">
        <v>175</v>
      </c>
      <c r="D34" s="280">
        <f>E34/30</f>
        <v>5</v>
      </c>
      <c r="E34" s="281">
        <f>F34+J34</f>
        <v>150</v>
      </c>
      <c r="F34" s="282">
        <f>G34+H34+I34</f>
        <v>54</v>
      </c>
      <c r="G34" s="282">
        <v>36</v>
      </c>
      <c r="H34" s="282"/>
      <c r="I34" s="282">
        <v>18</v>
      </c>
      <c r="J34" s="283">
        <v>96</v>
      </c>
      <c r="K34" s="312">
        <f>F34/18</f>
        <v>3</v>
      </c>
      <c r="L34" s="301" t="s">
        <v>173</v>
      </c>
      <c r="M34" s="304">
        <f>F34/E34*100</f>
        <v>36</v>
      </c>
    </row>
    <row r="35" spans="1:13" ht="33" customHeight="1" x14ac:dyDescent="0.25">
      <c r="A35" s="313" t="s">
        <v>169</v>
      </c>
      <c r="B35" s="313" t="s">
        <v>176</v>
      </c>
      <c r="C35" s="274" t="s">
        <v>217</v>
      </c>
      <c r="D35" s="284">
        <f t="shared" ref="D35:D45" si="7">E35/30</f>
        <v>3.8666666666666667</v>
      </c>
      <c r="E35" s="285">
        <f t="shared" ref="E35:E45" si="8">F35+J35</f>
        <v>116</v>
      </c>
      <c r="F35" s="286">
        <f t="shared" ref="F35:F45" si="9">G35+H35+I35</f>
        <v>36</v>
      </c>
      <c r="G35" s="286"/>
      <c r="H35" s="286"/>
      <c r="I35" s="286">
        <v>36</v>
      </c>
      <c r="J35" s="287">
        <v>80</v>
      </c>
      <c r="K35" s="311">
        <f t="shared" ref="K35:K39" si="10">F35/18</f>
        <v>2</v>
      </c>
      <c r="L35" s="306" t="s">
        <v>176</v>
      </c>
      <c r="M35" s="307">
        <f t="shared" ref="M35:M40" si="11">F35/E35*100</f>
        <v>31.03448275862069</v>
      </c>
    </row>
    <row r="36" spans="1:13" ht="30.75" customHeight="1" x14ac:dyDescent="0.25">
      <c r="A36" s="313" t="s">
        <v>168</v>
      </c>
      <c r="B36" s="313" t="s">
        <v>17</v>
      </c>
      <c r="C36" s="274" t="s">
        <v>192</v>
      </c>
      <c r="D36" s="284">
        <f t="shared" si="7"/>
        <v>1</v>
      </c>
      <c r="E36" s="285">
        <f t="shared" si="8"/>
        <v>30</v>
      </c>
      <c r="F36" s="286">
        <f t="shared" si="9"/>
        <v>18</v>
      </c>
      <c r="G36" s="286"/>
      <c r="H36" s="286"/>
      <c r="I36" s="286">
        <v>18</v>
      </c>
      <c r="J36" s="287">
        <v>12</v>
      </c>
      <c r="K36" s="311">
        <f t="shared" si="10"/>
        <v>1</v>
      </c>
      <c r="L36" s="306" t="s">
        <v>172</v>
      </c>
      <c r="M36" s="307">
        <f t="shared" si="11"/>
        <v>60</v>
      </c>
    </row>
    <row r="37" spans="1:13" x14ac:dyDescent="0.25">
      <c r="A37" s="313" t="s">
        <v>168</v>
      </c>
      <c r="B37" s="313" t="s">
        <v>17</v>
      </c>
      <c r="C37" s="274" t="s">
        <v>185</v>
      </c>
      <c r="D37" s="284">
        <f t="shared" si="7"/>
        <v>8</v>
      </c>
      <c r="E37" s="285">
        <f t="shared" si="8"/>
        <v>240</v>
      </c>
      <c r="F37" s="286">
        <f t="shared" si="9"/>
        <v>90</v>
      </c>
      <c r="G37" s="286">
        <v>45</v>
      </c>
      <c r="H37" s="286"/>
      <c r="I37" s="286">
        <v>45</v>
      </c>
      <c r="J37" s="287">
        <v>150</v>
      </c>
      <c r="K37" s="311">
        <f t="shared" si="10"/>
        <v>5</v>
      </c>
      <c r="L37" s="306" t="s">
        <v>173</v>
      </c>
      <c r="M37" s="307">
        <f t="shared" si="11"/>
        <v>37.5</v>
      </c>
    </row>
    <row r="38" spans="1:13" x14ac:dyDescent="0.25">
      <c r="A38" s="313" t="s">
        <v>168</v>
      </c>
      <c r="B38" s="313" t="s">
        <v>17</v>
      </c>
      <c r="C38" s="274"/>
      <c r="D38" s="284">
        <f t="shared" si="7"/>
        <v>0</v>
      </c>
      <c r="E38" s="285">
        <f t="shared" si="8"/>
        <v>0</v>
      </c>
      <c r="F38" s="286"/>
      <c r="G38" s="286"/>
      <c r="H38" s="286"/>
      <c r="I38" s="286"/>
      <c r="J38" s="287"/>
      <c r="K38" s="311">
        <f t="shared" si="10"/>
        <v>0</v>
      </c>
      <c r="L38" s="306"/>
      <c r="M38" s="307"/>
    </row>
    <row r="39" spans="1:13" ht="31.5" x14ac:dyDescent="0.25">
      <c r="A39" s="313" t="s">
        <v>169</v>
      </c>
      <c r="B39" s="313" t="s">
        <v>17</v>
      </c>
      <c r="C39" s="274" t="s">
        <v>193</v>
      </c>
      <c r="D39" s="284">
        <f t="shared" si="7"/>
        <v>8</v>
      </c>
      <c r="E39" s="285">
        <f t="shared" si="8"/>
        <v>240</v>
      </c>
      <c r="F39" s="286">
        <f t="shared" si="9"/>
        <v>90</v>
      </c>
      <c r="G39" s="286">
        <v>45</v>
      </c>
      <c r="H39" s="286"/>
      <c r="I39" s="286">
        <v>45</v>
      </c>
      <c r="J39" s="287">
        <v>150</v>
      </c>
      <c r="K39" s="311">
        <f t="shared" si="10"/>
        <v>5</v>
      </c>
      <c r="L39" s="306" t="s">
        <v>173</v>
      </c>
      <c r="M39" s="307">
        <f t="shared" si="11"/>
        <v>37.5</v>
      </c>
    </row>
    <row r="40" spans="1:13" ht="32.25" thickBot="1" x14ac:dyDescent="0.3">
      <c r="A40" s="313" t="s">
        <v>169</v>
      </c>
      <c r="B40" s="313" t="s">
        <v>17</v>
      </c>
      <c r="C40" s="274" t="s">
        <v>194</v>
      </c>
      <c r="D40" s="284">
        <f t="shared" si="7"/>
        <v>4</v>
      </c>
      <c r="E40" s="285">
        <f t="shared" si="8"/>
        <v>120</v>
      </c>
      <c r="F40" s="286">
        <f t="shared" si="9"/>
        <v>45</v>
      </c>
      <c r="G40" s="286">
        <v>27</v>
      </c>
      <c r="H40" s="286"/>
      <c r="I40" s="286">
        <v>18</v>
      </c>
      <c r="J40" s="287">
        <v>75</v>
      </c>
      <c r="K40" s="402">
        <f>F40/18</f>
        <v>2.5</v>
      </c>
      <c r="L40" s="306" t="s">
        <v>176</v>
      </c>
      <c r="M40" s="307">
        <f t="shared" si="11"/>
        <v>37.5</v>
      </c>
    </row>
    <row r="41" spans="1:13" x14ac:dyDescent="0.25">
      <c r="C41" s="274"/>
      <c r="D41" s="284">
        <f t="shared" si="7"/>
        <v>0</v>
      </c>
      <c r="E41" s="285">
        <f t="shared" si="8"/>
        <v>0</v>
      </c>
      <c r="F41" s="286">
        <f t="shared" si="9"/>
        <v>0</v>
      </c>
      <c r="G41" s="286"/>
      <c r="H41" s="286"/>
      <c r="I41" s="286"/>
      <c r="J41" s="305"/>
      <c r="K41" s="401">
        <f t="shared" ref="K41:K44" si="12">F41/19</f>
        <v>0</v>
      </c>
      <c r="L41" s="306"/>
      <c r="M41" s="307"/>
    </row>
    <row r="42" spans="1:13" x14ac:dyDescent="0.25">
      <c r="C42" s="274"/>
      <c r="D42" s="284">
        <f t="shared" si="7"/>
        <v>0</v>
      </c>
      <c r="E42" s="285">
        <f t="shared" si="8"/>
        <v>0</v>
      </c>
      <c r="F42" s="286">
        <f t="shared" si="9"/>
        <v>0</v>
      </c>
      <c r="G42" s="286"/>
      <c r="H42" s="286"/>
      <c r="I42" s="286"/>
      <c r="J42" s="305"/>
      <c r="K42" s="307">
        <f t="shared" si="12"/>
        <v>0</v>
      </c>
      <c r="L42" s="306"/>
      <c r="M42" s="307"/>
    </row>
    <row r="43" spans="1:13" x14ac:dyDescent="0.25">
      <c r="C43" s="274"/>
      <c r="D43" s="284">
        <f t="shared" si="7"/>
        <v>0</v>
      </c>
      <c r="E43" s="285">
        <f t="shared" si="8"/>
        <v>0</v>
      </c>
      <c r="F43" s="286">
        <f t="shared" si="9"/>
        <v>0</v>
      </c>
      <c r="G43" s="286"/>
      <c r="H43" s="286"/>
      <c r="I43" s="286"/>
      <c r="J43" s="305"/>
      <c r="K43" s="307">
        <f t="shared" si="12"/>
        <v>0</v>
      </c>
      <c r="L43" s="306"/>
      <c r="M43" s="307"/>
    </row>
    <row r="44" spans="1:13" x14ac:dyDescent="0.25">
      <c r="C44" s="274"/>
      <c r="D44" s="284">
        <f t="shared" si="7"/>
        <v>0</v>
      </c>
      <c r="E44" s="285">
        <f t="shared" si="8"/>
        <v>0</v>
      </c>
      <c r="F44" s="286">
        <f t="shared" si="9"/>
        <v>0</v>
      </c>
      <c r="G44" s="286"/>
      <c r="H44" s="286"/>
      <c r="I44" s="286"/>
      <c r="J44" s="305"/>
      <c r="K44" s="307">
        <f t="shared" si="12"/>
        <v>0</v>
      </c>
      <c r="L44" s="306"/>
      <c r="M44" s="307"/>
    </row>
    <row r="45" spans="1:13" ht="16.5" thickBot="1" x14ac:dyDescent="0.3">
      <c r="C45" s="275"/>
      <c r="D45" s="288">
        <f t="shared" si="7"/>
        <v>0</v>
      </c>
      <c r="E45" s="289">
        <f t="shared" si="8"/>
        <v>0</v>
      </c>
      <c r="F45" s="290">
        <f t="shared" si="9"/>
        <v>0</v>
      </c>
      <c r="G45" s="290"/>
      <c r="H45" s="290"/>
      <c r="I45" s="290"/>
      <c r="J45" s="308"/>
      <c r="K45" s="310">
        <f>F45/19</f>
        <v>0</v>
      </c>
      <c r="L45" s="309"/>
      <c r="M45" s="310"/>
    </row>
    <row r="46" spans="1:13" ht="16.5" thickBot="1" x14ac:dyDescent="0.3">
      <c r="C46" s="270" t="s">
        <v>24</v>
      </c>
      <c r="D46" s="272">
        <f>SUM(D34:D45)</f>
        <v>29.866666666666667</v>
      </c>
      <c r="E46" s="272">
        <f t="shared" ref="E46" si="13">SUM(E34:E45)</f>
        <v>896</v>
      </c>
      <c r="F46" s="272">
        <f t="shared" ref="F46" si="14">SUM(F34:F45)</f>
        <v>333</v>
      </c>
      <c r="G46" s="272">
        <f t="shared" ref="G46" si="15">SUM(G34:G45)</f>
        <v>153</v>
      </c>
      <c r="H46" s="272">
        <f t="shared" ref="H46" si="16">SUM(H34:H45)</f>
        <v>0</v>
      </c>
      <c r="I46" s="272">
        <f t="shared" ref="I46" si="17">SUM(I34:I45)</f>
        <v>180</v>
      </c>
      <c r="J46" s="272">
        <f t="shared" ref="J46" si="18">SUM(J34:J45)</f>
        <v>563</v>
      </c>
      <c r="K46" s="272">
        <f t="shared" ref="K46" si="19">SUM(K34:K45)</f>
        <v>18.5</v>
      </c>
      <c r="L46" s="263"/>
      <c r="M46" s="297"/>
    </row>
    <row r="47" spans="1:13" x14ac:dyDescent="0.25">
      <c r="C47" s="271" t="s">
        <v>162</v>
      </c>
      <c r="D47" s="26">
        <f>30-D46</f>
        <v>0.13333333333333286</v>
      </c>
    </row>
    <row r="49" spans="1:13" ht="16.5" thickBot="1" x14ac:dyDescent="0.3">
      <c r="C49" s="41" t="s">
        <v>166</v>
      </c>
    </row>
    <row r="50" spans="1:13" ht="16.5" thickBot="1" x14ac:dyDescent="0.3">
      <c r="C50" s="595" t="s">
        <v>158</v>
      </c>
      <c r="D50" s="725" t="s">
        <v>109</v>
      </c>
      <c r="E50" s="654" t="s">
        <v>68</v>
      </c>
      <c r="F50" s="654"/>
      <c r="G50" s="654"/>
      <c r="H50" s="654"/>
      <c r="I50" s="654"/>
      <c r="J50" s="729"/>
      <c r="K50" s="725" t="s">
        <v>160</v>
      </c>
      <c r="L50" s="725" t="s">
        <v>161</v>
      </c>
      <c r="M50" s="725" t="s">
        <v>174</v>
      </c>
    </row>
    <row r="51" spans="1:13" x14ac:dyDescent="0.25">
      <c r="C51" s="723"/>
      <c r="D51" s="726"/>
      <c r="E51" s="730" t="s">
        <v>29</v>
      </c>
      <c r="F51" s="696" t="s">
        <v>69</v>
      </c>
      <c r="G51" s="697"/>
      <c r="H51" s="697"/>
      <c r="I51" s="698"/>
      <c r="J51" s="733" t="s">
        <v>71</v>
      </c>
      <c r="K51" s="726"/>
      <c r="L51" s="726"/>
      <c r="M51" s="726"/>
    </row>
    <row r="52" spans="1:13" x14ac:dyDescent="0.25">
      <c r="C52" s="723"/>
      <c r="D52" s="727"/>
      <c r="E52" s="731"/>
      <c r="F52" s="699" t="s">
        <v>70</v>
      </c>
      <c r="G52" s="705" t="s">
        <v>74</v>
      </c>
      <c r="H52" s="738"/>
      <c r="I52" s="739"/>
      <c r="J52" s="734"/>
      <c r="K52" s="727"/>
      <c r="L52" s="727"/>
      <c r="M52" s="727"/>
    </row>
    <row r="53" spans="1:13" x14ac:dyDescent="0.25">
      <c r="C53" s="723"/>
      <c r="D53" s="727"/>
      <c r="E53" s="731"/>
      <c r="F53" s="736"/>
      <c r="G53" s="587" t="s">
        <v>32</v>
      </c>
      <c r="H53" s="598" t="s">
        <v>73</v>
      </c>
      <c r="I53" s="598" t="s">
        <v>72</v>
      </c>
      <c r="J53" s="734"/>
      <c r="K53" s="727"/>
      <c r="L53" s="727"/>
      <c r="M53" s="727"/>
    </row>
    <row r="54" spans="1:13" x14ac:dyDescent="0.25">
      <c r="C54" s="723"/>
      <c r="D54" s="727"/>
      <c r="E54" s="731"/>
      <c r="F54" s="736"/>
      <c r="G54" s="587"/>
      <c r="H54" s="598"/>
      <c r="I54" s="598"/>
      <c r="J54" s="734"/>
      <c r="K54" s="727"/>
      <c r="L54" s="727"/>
      <c r="M54" s="727"/>
    </row>
    <row r="55" spans="1:13" x14ac:dyDescent="0.25">
      <c r="C55" s="723"/>
      <c r="D55" s="727"/>
      <c r="E55" s="731"/>
      <c r="F55" s="736"/>
      <c r="G55" s="587"/>
      <c r="H55" s="598"/>
      <c r="I55" s="598"/>
      <c r="J55" s="734"/>
      <c r="K55" s="727"/>
      <c r="L55" s="727"/>
      <c r="M55" s="727"/>
    </row>
    <row r="56" spans="1:13" ht="27.75" customHeight="1" thickBot="1" x14ac:dyDescent="0.3">
      <c r="C56" s="724"/>
      <c r="D56" s="728"/>
      <c r="E56" s="732"/>
      <c r="F56" s="737"/>
      <c r="G56" s="588"/>
      <c r="H56" s="599"/>
      <c r="I56" s="599"/>
      <c r="J56" s="735"/>
      <c r="K56" s="728"/>
      <c r="L56" s="728"/>
      <c r="M56" s="728"/>
    </row>
    <row r="57" spans="1:13" ht="16.5" thickBot="1" x14ac:dyDescent="0.3">
      <c r="C57" s="269">
        <v>1</v>
      </c>
      <c r="D57" s="264">
        <v>2</v>
      </c>
      <c r="E57" s="265">
        <v>3</v>
      </c>
      <c r="F57" s="266">
        <v>4</v>
      </c>
      <c r="G57" s="266">
        <v>5</v>
      </c>
      <c r="H57" s="266">
        <v>6</v>
      </c>
      <c r="I57" s="266">
        <v>7</v>
      </c>
      <c r="J57" s="267">
        <v>8</v>
      </c>
      <c r="K57" s="266">
        <v>9</v>
      </c>
      <c r="L57" s="267">
        <v>10</v>
      </c>
      <c r="M57" s="266">
        <v>11</v>
      </c>
    </row>
    <row r="58" spans="1:13" x14ac:dyDescent="0.25">
      <c r="A58" s="313" t="s">
        <v>168</v>
      </c>
      <c r="B58" s="313" t="s">
        <v>17</v>
      </c>
      <c r="C58" s="273" t="s">
        <v>26</v>
      </c>
      <c r="D58" s="280">
        <f>E58/30</f>
        <v>6</v>
      </c>
      <c r="E58" s="281">
        <f>F58+J58</f>
        <v>180</v>
      </c>
      <c r="F58" s="282">
        <f>G58+H58+I58</f>
        <v>0</v>
      </c>
      <c r="G58" s="282"/>
      <c r="H58" s="282"/>
      <c r="I58" s="282"/>
      <c r="J58" s="283">
        <v>180</v>
      </c>
      <c r="K58" s="300">
        <f>F58/15</f>
        <v>0</v>
      </c>
      <c r="L58" s="319" t="s">
        <v>172</v>
      </c>
      <c r="M58" s="304">
        <f>F58/E58*100</f>
        <v>0</v>
      </c>
    </row>
    <row r="59" spans="1:13" x14ac:dyDescent="0.25">
      <c r="A59" s="313" t="s">
        <v>168</v>
      </c>
      <c r="B59" s="313" t="s">
        <v>17</v>
      </c>
      <c r="C59" s="274" t="s">
        <v>54</v>
      </c>
      <c r="D59" s="284">
        <f t="shared" ref="D59:D68" si="20">E59/30</f>
        <v>22</v>
      </c>
      <c r="E59" s="285">
        <f t="shared" ref="E59:E68" si="21">F59+J59</f>
        <v>660</v>
      </c>
      <c r="F59" s="286">
        <f t="shared" ref="F59:F68" si="22">G59+H59+I59</f>
        <v>0</v>
      </c>
      <c r="G59" s="286"/>
      <c r="H59" s="286"/>
      <c r="I59" s="286"/>
      <c r="J59" s="287">
        <v>660</v>
      </c>
      <c r="K59" s="278">
        <f t="shared" ref="K59:K68" si="23">F59/15</f>
        <v>0</v>
      </c>
      <c r="L59" s="276"/>
      <c r="M59" s="292"/>
    </row>
    <row r="60" spans="1:13" ht="31.5" x14ac:dyDescent="0.25">
      <c r="A60" s="313" t="s">
        <v>168</v>
      </c>
      <c r="B60" s="313" t="s">
        <v>17</v>
      </c>
      <c r="C60" s="274" t="s">
        <v>171</v>
      </c>
      <c r="D60" s="284">
        <f t="shared" si="20"/>
        <v>2</v>
      </c>
      <c r="E60" s="285">
        <f t="shared" si="21"/>
        <v>60</v>
      </c>
      <c r="F60" s="286">
        <f t="shared" si="22"/>
        <v>0</v>
      </c>
      <c r="G60" s="286"/>
      <c r="H60" s="286"/>
      <c r="I60" s="286"/>
      <c r="J60" s="287">
        <v>60</v>
      </c>
      <c r="K60" s="278">
        <f t="shared" si="23"/>
        <v>0</v>
      </c>
      <c r="L60" s="276"/>
      <c r="M60" s="292"/>
    </row>
    <row r="61" spans="1:13" x14ac:dyDescent="0.25">
      <c r="C61" s="274"/>
      <c r="D61" s="284">
        <f t="shared" si="20"/>
        <v>0</v>
      </c>
      <c r="E61" s="285">
        <f t="shared" si="21"/>
        <v>0</v>
      </c>
      <c r="F61" s="286">
        <f t="shared" si="22"/>
        <v>0</v>
      </c>
      <c r="G61" s="286"/>
      <c r="H61" s="286"/>
      <c r="I61" s="286"/>
      <c r="J61" s="287"/>
      <c r="K61" s="278">
        <f t="shared" si="23"/>
        <v>0</v>
      </c>
      <c r="L61" s="276"/>
      <c r="M61" s="292"/>
    </row>
    <row r="62" spans="1:13" x14ac:dyDescent="0.25">
      <c r="C62" s="274"/>
      <c r="D62" s="284">
        <f t="shared" si="20"/>
        <v>0</v>
      </c>
      <c r="E62" s="285">
        <f t="shared" si="21"/>
        <v>0</v>
      </c>
      <c r="F62" s="286">
        <f t="shared" si="22"/>
        <v>0</v>
      </c>
      <c r="G62" s="286"/>
      <c r="H62" s="286"/>
      <c r="I62" s="286"/>
      <c r="J62" s="287"/>
      <c r="K62" s="278">
        <f t="shared" si="23"/>
        <v>0</v>
      </c>
      <c r="L62" s="276"/>
      <c r="M62" s="292"/>
    </row>
    <row r="63" spans="1:13" x14ac:dyDescent="0.25">
      <c r="C63" s="274"/>
      <c r="D63" s="284">
        <f t="shared" si="20"/>
        <v>0</v>
      </c>
      <c r="E63" s="285">
        <f t="shared" si="21"/>
        <v>0</v>
      </c>
      <c r="F63" s="286">
        <f t="shared" si="22"/>
        <v>0</v>
      </c>
      <c r="G63" s="286"/>
      <c r="H63" s="286"/>
      <c r="I63" s="286"/>
      <c r="J63" s="287"/>
      <c r="K63" s="278">
        <f t="shared" si="23"/>
        <v>0</v>
      </c>
      <c r="L63" s="276"/>
      <c r="M63" s="292"/>
    </row>
    <row r="64" spans="1:13" x14ac:dyDescent="0.25">
      <c r="C64" s="274"/>
      <c r="D64" s="284">
        <f t="shared" si="20"/>
        <v>0</v>
      </c>
      <c r="E64" s="285">
        <f t="shared" si="21"/>
        <v>0</v>
      </c>
      <c r="F64" s="286">
        <f t="shared" si="22"/>
        <v>0</v>
      </c>
      <c r="G64" s="286"/>
      <c r="H64" s="286"/>
      <c r="I64" s="286"/>
      <c r="J64" s="287"/>
      <c r="K64" s="278">
        <f t="shared" si="23"/>
        <v>0</v>
      </c>
      <c r="L64" s="276"/>
      <c r="M64" s="292"/>
    </row>
    <row r="65" spans="1:13" x14ac:dyDescent="0.25">
      <c r="C65" s="274"/>
      <c r="D65" s="284">
        <f t="shared" si="20"/>
        <v>0</v>
      </c>
      <c r="E65" s="285">
        <f t="shared" si="21"/>
        <v>0</v>
      </c>
      <c r="F65" s="286">
        <f t="shared" si="22"/>
        <v>0</v>
      </c>
      <c r="G65" s="286"/>
      <c r="H65" s="286"/>
      <c r="I65" s="286"/>
      <c r="J65" s="287"/>
      <c r="K65" s="278">
        <f t="shared" si="23"/>
        <v>0</v>
      </c>
      <c r="L65" s="276"/>
      <c r="M65" s="292"/>
    </row>
    <row r="66" spans="1:13" x14ac:dyDescent="0.25">
      <c r="C66" s="274"/>
      <c r="D66" s="284">
        <f t="shared" si="20"/>
        <v>0</v>
      </c>
      <c r="E66" s="285">
        <f t="shared" si="21"/>
        <v>0</v>
      </c>
      <c r="F66" s="286">
        <f t="shared" si="22"/>
        <v>0</v>
      </c>
      <c r="G66" s="286"/>
      <c r="H66" s="286"/>
      <c r="I66" s="286"/>
      <c r="J66" s="287"/>
      <c r="K66" s="278">
        <f t="shared" si="23"/>
        <v>0</v>
      </c>
      <c r="L66" s="276"/>
      <c r="M66" s="292"/>
    </row>
    <row r="67" spans="1:13" x14ac:dyDescent="0.25">
      <c r="C67" s="274"/>
      <c r="D67" s="284">
        <f t="shared" si="20"/>
        <v>0</v>
      </c>
      <c r="E67" s="285">
        <f t="shared" si="21"/>
        <v>0</v>
      </c>
      <c r="F67" s="286">
        <f t="shared" si="22"/>
        <v>0</v>
      </c>
      <c r="G67" s="286"/>
      <c r="H67" s="286"/>
      <c r="I67" s="286"/>
      <c r="J67" s="287"/>
      <c r="K67" s="278">
        <f t="shared" si="23"/>
        <v>0</v>
      </c>
      <c r="L67" s="276"/>
      <c r="M67" s="292"/>
    </row>
    <row r="68" spans="1:13" ht="16.5" thickBot="1" x14ac:dyDescent="0.3">
      <c r="C68" s="275"/>
      <c r="D68" s="288">
        <f t="shared" si="20"/>
        <v>0</v>
      </c>
      <c r="E68" s="289">
        <f t="shared" si="21"/>
        <v>0</v>
      </c>
      <c r="F68" s="290">
        <f t="shared" si="22"/>
        <v>0</v>
      </c>
      <c r="G68" s="290"/>
      <c r="H68" s="290"/>
      <c r="I68" s="290"/>
      <c r="J68" s="291"/>
      <c r="K68" s="279">
        <f t="shared" si="23"/>
        <v>0</v>
      </c>
      <c r="L68" s="277"/>
      <c r="M68" s="293"/>
    </row>
    <row r="69" spans="1:13" ht="16.5" thickBot="1" x14ac:dyDescent="0.3">
      <c r="C69" s="270" t="s">
        <v>24</v>
      </c>
      <c r="D69" s="272">
        <f>SUM(D58:D68)</f>
        <v>30</v>
      </c>
      <c r="E69" s="272">
        <f>SUM(E58:E68)</f>
        <v>900</v>
      </c>
      <c r="F69" s="272">
        <f>SUM(F58:F68)</f>
        <v>0</v>
      </c>
      <c r="G69" s="272">
        <f t="shared" ref="G69:K69" si="24">SUM(G58:G68)</f>
        <v>0</v>
      </c>
      <c r="H69" s="272">
        <f t="shared" si="24"/>
        <v>0</v>
      </c>
      <c r="I69" s="272">
        <f t="shared" si="24"/>
        <v>0</v>
      </c>
      <c r="J69" s="272">
        <f t="shared" si="24"/>
        <v>900</v>
      </c>
      <c r="K69" s="272">
        <f t="shared" si="24"/>
        <v>0</v>
      </c>
      <c r="L69" s="263"/>
      <c r="M69" s="263"/>
    </row>
    <row r="70" spans="1:13" x14ac:dyDescent="0.25">
      <c r="C70" s="271" t="s">
        <v>162</v>
      </c>
      <c r="D70" s="26">
        <f>30-D69</f>
        <v>0</v>
      </c>
    </row>
    <row r="72" spans="1:13" x14ac:dyDescent="0.25">
      <c r="C72" s="41" t="s">
        <v>24</v>
      </c>
      <c r="D72" s="317">
        <f>D69+D46+D22</f>
        <v>89.866666666666674</v>
      </c>
      <c r="E72" s="317">
        <f t="shared" ref="E72:L72" si="25">E69+E46+E22</f>
        <v>2696</v>
      </c>
      <c r="F72" s="314"/>
      <c r="G72" s="314"/>
      <c r="H72" s="268"/>
      <c r="I72" s="268"/>
      <c r="J72" s="268"/>
      <c r="K72" s="268"/>
      <c r="L72" s="268">
        <f t="shared" si="25"/>
        <v>0</v>
      </c>
    </row>
    <row r="73" spans="1:13" x14ac:dyDescent="0.25">
      <c r="A73" s="313" t="s">
        <v>168</v>
      </c>
      <c r="B73" s="313"/>
      <c r="C73" s="41" t="s">
        <v>167</v>
      </c>
      <c r="D73" s="315">
        <f>SUMIF($A$11:$A$68,A73,$D$11:$D$68)</f>
        <v>63</v>
      </c>
      <c r="E73" s="313">
        <f>D73*30</f>
        <v>1890</v>
      </c>
      <c r="F73" s="316">
        <f>E73/$E$72*100</f>
        <v>70.103857566765583</v>
      </c>
      <c r="G73" s="313"/>
    </row>
    <row r="74" spans="1:13" x14ac:dyDescent="0.25">
      <c r="A74" s="313" t="s">
        <v>169</v>
      </c>
      <c r="B74" s="313"/>
      <c r="C74" s="41" t="s">
        <v>170</v>
      </c>
      <c r="D74" s="313">
        <f>SUMIF($A$11:$A$68,A74,$D$11:$D$68)</f>
        <v>26.866666666666667</v>
      </c>
      <c r="E74" s="313">
        <f t="shared" ref="E74:E81" si="26">D74*30</f>
        <v>806</v>
      </c>
      <c r="F74" s="316">
        <f t="shared" ref="F74:F80" si="27">E74/$E$72*100</f>
        <v>29.896142433234424</v>
      </c>
      <c r="G74" s="313"/>
    </row>
    <row r="75" spans="1:13" x14ac:dyDescent="0.25">
      <c r="A75" s="313"/>
      <c r="B75" s="313"/>
      <c r="D75" s="313"/>
      <c r="E75" s="313"/>
      <c r="F75" s="313"/>
      <c r="G75" s="313"/>
    </row>
    <row r="76" spans="1:13" x14ac:dyDescent="0.25">
      <c r="A76" s="313"/>
      <c r="B76" s="313"/>
      <c r="C76" s="41" t="s">
        <v>178</v>
      </c>
      <c r="D76" s="318">
        <f>D77+D78</f>
        <v>14.866666666666667</v>
      </c>
      <c r="E76" s="313"/>
      <c r="F76" s="313"/>
      <c r="G76" s="313"/>
    </row>
    <row r="77" spans="1:13" x14ac:dyDescent="0.25">
      <c r="A77" s="313" t="s">
        <v>168</v>
      </c>
      <c r="B77" s="313" t="s">
        <v>176</v>
      </c>
      <c r="C77" s="41" t="s">
        <v>167</v>
      </c>
      <c r="D77" s="313">
        <f>SUMIFS($D$11:$D$68,$A$11:$A$68,A77,$B$11:$B$68,B77)</f>
        <v>8</v>
      </c>
      <c r="E77" s="313">
        <f t="shared" si="26"/>
        <v>240</v>
      </c>
      <c r="F77" s="316">
        <f t="shared" si="27"/>
        <v>8.9020771513353125</v>
      </c>
      <c r="G77" s="313"/>
    </row>
    <row r="78" spans="1:13" x14ac:dyDescent="0.25">
      <c r="A78" s="313" t="s">
        <v>169</v>
      </c>
      <c r="B78" s="313" t="s">
        <v>176</v>
      </c>
      <c r="C78" s="41" t="s">
        <v>170</v>
      </c>
      <c r="D78" s="313">
        <f>SUMIFS($D$11:$D$68,$A$11:$A$68,A78,$B$11:$B$68,B78)</f>
        <v>6.8666666666666671</v>
      </c>
      <c r="E78" s="313">
        <f t="shared" si="26"/>
        <v>206</v>
      </c>
      <c r="F78" s="316">
        <f>E78/$E$72*100</f>
        <v>7.6409495548961424</v>
      </c>
      <c r="G78" s="313">
        <f>D78/D76*100</f>
        <v>46.188340807174889</v>
      </c>
    </row>
    <row r="79" spans="1:13" x14ac:dyDescent="0.25">
      <c r="A79" s="313"/>
      <c r="B79" s="313"/>
      <c r="C79" s="41" t="s">
        <v>179</v>
      </c>
      <c r="D79" s="318">
        <f>D80+D81</f>
        <v>75</v>
      </c>
      <c r="E79" s="313"/>
      <c r="F79" s="313"/>
      <c r="G79" s="313"/>
    </row>
    <row r="80" spans="1:13" x14ac:dyDescent="0.25">
      <c r="A80" s="313" t="s">
        <v>168</v>
      </c>
      <c r="B80" s="313" t="s">
        <v>17</v>
      </c>
      <c r="C80" s="41" t="s">
        <v>167</v>
      </c>
      <c r="D80" s="313">
        <f>SUMIFS($D$11:$D$68,$A$11:$A$68,A80,$B$11:$B$68,B80)</f>
        <v>55</v>
      </c>
      <c r="E80" s="313">
        <f t="shared" si="26"/>
        <v>1650</v>
      </c>
      <c r="F80" s="316">
        <f t="shared" si="27"/>
        <v>61.201780415430264</v>
      </c>
      <c r="G80" s="313"/>
    </row>
    <row r="81" spans="1:7" x14ac:dyDescent="0.25">
      <c r="A81" s="313" t="s">
        <v>169</v>
      </c>
      <c r="B81" s="313" t="s">
        <v>17</v>
      </c>
      <c r="C81" s="41" t="s">
        <v>170</v>
      </c>
      <c r="D81" s="313">
        <f>SUMIFS($D$11:$D$68,$A$11:$A$68,A81,$B$11:$B$68,B81)</f>
        <v>20</v>
      </c>
      <c r="E81" s="313">
        <f t="shared" si="26"/>
        <v>600</v>
      </c>
      <c r="F81" s="316">
        <f>E81/$E$72*100</f>
        <v>22.255192878338278</v>
      </c>
      <c r="G81" s="313">
        <f>D81/D79*100</f>
        <v>26.666666666666668</v>
      </c>
    </row>
  </sheetData>
  <mergeCells count="42">
    <mergeCell ref="M3:M9"/>
    <mergeCell ref="M26:M32"/>
    <mergeCell ref="M50:M56"/>
    <mergeCell ref="F27:I27"/>
    <mergeCell ref="J27:J32"/>
    <mergeCell ref="F28:F32"/>
    <mergeCell ref="G28:I28"/>
    <mergeCell ref="G29:G32"/>
    <mergeCell ref="H29:H32"/>
    <mergeCell ref="I29:I32"/>
    <mergeCell ref="G6:G9"/>
    <mergeCell ref="H6:H9"/>
    <mergeCell ref="I6:I9"/>
    <mergeCell ref="C50:C56"/>
    <mergeCell ref="D50:D56"/>
    <mergeCell ref="E50:J50"/>
    <mergeCell ref="K50:K56"/>
    <mergeCell ref="L50:L56"/>
    <mergeCell ref="E51:E56"/>
    <mergeCell ref="F51:I51"/>
    <mergeCell ref="J51:J56"/>
    <mergeCell ref="F52:F56"/>
    <mergeCell ref="G52:I52"/>
    <mergeCell ref="G53:G56"/>
    <mergeCell ref="H53:H56"/>
    <mergeCell ref="I53:I56"/>
    <mergeCell ref="C3:C9"/>
    <mergeCell ref="K3:K9"/>
    <mergeCell ref="L3:L9"/>
    <mergeCell ref="C26:C32"/>
    <mergeCell ref="D26:D32"/>
    <mergeCell ref="E26:J26"/>
    <mergeCell ref="K26:K32"/>
    <mergeCell ref="L26:L32"/>
    <mergeCell ref="E27:E32"/>
    <mergeCell ref="D3:D9"/>
    <mergeCell ref="E3:J3"/>
    <mergeCell ref="E4:E9"/>
    <mergeCell ref="F4:I4"/>
    <mergeCell ref="J4:J9"/>
    <mergeCell ref="F5:F9"/>
    <mergeCell ref="G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титулка</vt:lpstr>
      <vt:lpstr>бюджет</vt:lpstr>
      <vt:lpstr>план 18_19</vt:lpstr>
      <vt:lpstr>Семестровка</vt:lpstr>
      <vt:lpstr>'план 18_19'!Заголовки_для_печати</vt:lpstr>
      <vt:lpstr>бюджет!Область_печати</vt:lpstr>
      <vt:lpstr>'план 18_19'!Область_печати</vt:lpstr>
      <vt:lpstr>титулка!Область_печати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Алена Латышева</cp:lastModifiedBy>
  <cp:lastPrinted>2018-08-30T08:32:02Z</cp:lastPrinted>
  <dcterms:created xsi:type="dcterms:W3CDTF">2011-02-06T10:49:14Z</dcterms:created>
  <dcterms:modified xsi:type="dcterms:W3CDTF">2018-08-30T08:34:18Z</dcterms:modified>
</cp:coreProperties>
</file>