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Алина_СТАРЫЙ_Комп\D\нагрузка\Учебные планы 2018\Учебные планы учет 2018 май\Магістри 2018\"/>
    </mc:Choice>
  </mc:AlternateContent>
  <bookViews>
    <workbookView xWindow="-15" yWindow="-15" windowWidth="11790" windowHeight="8250" activeTab="1"/>
  </bookViews>
  <sheets>
    <sheet name="тит" sheetId="1" r:id="rId1"/>
    <sheet name="Навчальний план" sheetId="5" r:id="rId2"/>
  </sheets>
  <calcPr calcId="152511"/>
</workbook>
</file>

<file path=xl/calcChain.xml><?xml version="1.0" encoding="utf-8"?>
<calcChain xmlns="http://schemas.openxmlformats.org/spreadsheetml/2006/main">
  <c r="I47" i="5" l="1"/>
  <c r="H47" i="5"/>
  <c r="I49" i="5"/>
  <c r="M49" i="5" s="1"/>
  <c r="M47" i="5" l="1"/>
  <c r="J52" i="5"/>
  <c r="K52" i="5"/>
  <c r="L52" i="5"/>
  <c r="G52" i="5"/>
  <c r="I45" i="5"/>
  <c r="H45" i="5"/>
  <c r="O52" i="5"/>
  <c r="P52" i="5"/>
  <c r="N52" i="5"/>
  <c r="I50" i="5"/>
  <c r="H50" i="5"/>
  <c r="I51" i="5"/>
  <c r="H51" i="5"/>
  <c r="I41" i="5"/>
  <c r="H41" i="5"/>
  <c r="I40" i="5"/>
  <c r="H40" i="5"/>
  <c r="I39" i="5"/>
  <c r="H39" i="5"/>
  <c r="L38" i="5"/>
  <c r="K38" i="5"/>
  <c r="J38" i="5"/>
  <c r="H38" i="5"/>
  <c r="G38" i="5"/>
  <c r="I37" i="5"/>
  <c r="H37" i="5"/>
  <c r="I36" i="5"/>
  <c r="H36" i="5"/>
  <c r="I46" i="5"/>
  <c r="H46" i="5"/>
  <c r="I52" i="5" l="1"/>
  <c r="M45" i="5"/>
  <c r="H52" i="5"/>
  <c r="M39" i="5"/>
  <c r="M40" i="5"/>
  <c r="M41" i="5"/>
  <c r="M51" i="5"/>
  <c r="M50" i="5"/>
  <c r="M46" i="5"/>
  <c r="M36" i="5"/>
  <c r="M37" i="5"/>
  <c r="I38" i="5"/>
  <c r="M52" i="5" l="1"/>
  <c r="M38" i="5"/>
  <c r="K16" i="5"/>
  <c r="G13" i="5"/>
  <c r="H13" i="5" s="1"/>
  <c r="H16" i="5" s="1"/>
  <c r="J13" i="5"/>
  <c r="J16" i="5" s="1"/>
  <c r="L13" i="5"/>
  <c r="L16" i="5" s="1"/>
  <c r="H14" i="5"/>
  <c r="I14" i="5"/>
  <c r="G16" i="5" l="1"/>
  <c r="M14" i="5"/>
  <c r="G57" i="5"/>
  <c r="H56" i="5"/>
  <c r="H55" i="5"/>
  <c r="I35" i="5" l="1"/>
  <c r="O42" i="5" l="1"/>
  <c r="P42" i="5"/>
  <c r="N42" i="5"/>
  <c r="N53" i="5" s="1"/>
  <c r="O16" i="5"/>
  <c r="P16" i="5"/>
  <c r="N16" i="5"/>
  <c r="O53" i="5" l="1"/>
  <c r="P53" i="5"/>
  <c r="I15" i="5"/>
  <c r="I13" i="5" s="1"/>
  <c r="I16" i="5" s="1"/>
  <c r="Q53" i="5" l="1"/>
  <c r="H15" i="5" l="1"/>
  <c r="M15" i="5" s="1"/>
  <c r="M13" i="5" s="1"/>
  <c r="M16" i="5" s="1"/>
  <c r="K28" i="5"/>
  <c r="I29" i="5"/>
  <c r="P27" i="5"/>
  <c r="P28" i="5" s="1"/>
  <c r="P60" i="5" s="1"/>
  <c r="O27" i="5"/>
  <c r="O28" i="5" s="1"/>
  <c r="N27" i="5"/>
  <c r="N28" i="5" s="1"/>
  <c r="L27" i="5"/>
  <c r="J27" i="5"/>
  <c r="I26" i="5"/>
  <c r="H26" i="5"/>
  <c r="I25" i="5"/>
  <c r="H25" i="5"/>
  <c r="I24" i="5"/>
  <c r="I27" i="5" s="1"/>
  <c r="H24" i="5"/>
  <c r="H27" i="5" s="1"/>
  <c r="I22" i="5"/>
  <c r="H22" i="5"/>
  <c r="I21" i="5"/>
  <c r="H21" i="5"/>
  <c r="I20" i="5"/>
  <c r="I19" i="5" s="1"/>
  <c r="H20" i="5"/>
  <c r="L19" i="5"/>
  <c r="G19" i="5"/>
  <c r="G27" i="5" s="1"/>
  <c r="G28" i="5" s="1"/>
  <c r="T32" i="1"/>
  <c r="N32" i="1"/>
  <c r="G32" i="1"/>
  <c r="W32" i="1"/>
  <c r="J28" i="5" l="1"/>
  <c r="I28" i="5"/>
  <c r="L28" i="5"/>
  <c r="M20" i="5"/>
  <c r="M22" i="5"/>
  <c r="H19" i="5"/>
  <c r="M25" i="5"/>
  <c r="M26" i="5"/>
  <c r="M21" i="5"/>
  <c r="M24" i="5"/>
  <c r="H28" i="5" l="1"/>
  <c r="M19" i="5"/>
  <c r="M27" i="5"/>
  <c r="M28" i="5" l="1"/>
  <c r="G33" i="5"/>
  <c r="G42" i="5" s="1"/>
  <c r="G53" i="5" s="1"/>
  <c r="G60" i="5" s="1"/>
  <c r="J33" i="5"/>
  <c r="J42" i="5" s="1"/>
  <c r="H34" i="5"/>
  <c r="H35" i="5"/>
  <c r="I34" i="5"/>
  <c r="K33" i="5"/>
  <c r="K42" i="5" s="1"/>
  <c r="L33" i="5"/>
  <c r="L42" i="5" s="1"/>
  <c r="O60" i="5"/>
  <c r="N60" i="5"/>
  <c r="H59" i="5"/>
  <c r="Q35" i="5"/>
  <c r="Q40" i="5"/>
  <c r="R42" i="5"/>
  <c r="Q57" i="5"/>
  <c r="R57" i="5"/>
  <c r="Q60" i="5"/>
  <c r="Q61" i="5" s="1"/>
  <c r="Q62" i="5" s="1"/>
  <c r="R60" i="5"/>
  <c r="R61" i="5" s="1"/>
  <c r="S60" i="5"/>
  <c r="S61" i="5" s="1"/>
  <c r="S41" i="5"/>
  <c r="H57" i="5" l="1"/>
  <c r="J53" i="5"/>
  <c r="J60" i="5" s="1"/>
  <c r="K53" i="5"/>
  <c r="K60" i="5" s="1"/>
  <c r="L53" i="5"/>
  <c r="L60" i="5" s="1"/>
  <c r="M34" i="5"/>
  <c r="H33" i="5"/>
  <c r="H42" i="5" s="1"/>
  <c r="M35" i="5"/>
  <c r="M59" i="5"/>
  <c r="I33" i="5"/>
  <c r="I42" i="5" s="1"/>
  <c r="Q42" i="5"/>
  <c r="S33" i="5"/>
  <c r="S42" i="5" s="1"/>
  <c r="I53" i="5" l="1"/>
  <c r="I60" i="5" s="1"/>
  <c r="H53" i="5"/>
  <c r="H60" i="5" s="1"/>
  <c r="M33" i="5"/>
  <c r="M42" i="5" s="1"/>
  <c r="M53" i="5" l="1"/>
  <c r="M60" i="5" s="1"/>
</calcChain>
</file>

<file path=xl/sharedStrings.xml><?xml version="1.0" encoding="utf-8"?>
<sst xmlns="http://schemas.openxmlformats.org/spreadsheetml/2006/main" count="255" uniqueCount="171">
  <si>
    <t>Ректор __________________</t>
  </si>
  <si>
    <t>Донбаська державна машинобудівна академія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</si>
  <si>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</si>
  <si>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</si>
  <si>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</si>
  <si>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</si>
  <si>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</si>
  <si>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</si>
  <si>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</si>
  <si>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</si>
  <si>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</si>
  <si>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</si>
  <si>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</si>
  <si>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Серпень</t>
  </si>
  <si>
    <t>С</t>
  </si>
  <si>
    <t>К</t>
  </si>
  <si>
    <t>П</t>
  </si>
  <si>
    <t>Д</t>
  </si>
  <si>
    <t>Теоретичне навчання</t>
  </si>
  <si>
    <t>Практика</t>
  </si>
  <si>
    <t>Канікули</t>
  </si>
  <si>
    <t>Всього</t>
  </si>
  <si>
    <t>Переддипломна</t>
  </si>
  <si>
    <t>№ п/п</t>
  </si>
  <si>
    <t>Загальний обсяг</t>
  </si>
  <si>
    <t>Іноземна мова (за професійним спрямуванням)</t>
  </si>
  <si>
    <t>Філософія і наука</t>
  </si>
  <si>
    <t>екзаменів</t>
  </si>
  <si>
    <t>заліків</t>
  </si>
  <si>
    <t>лекції</t>
  </si>
  <si>
    <t>Переддипломна практика</t>
  </si>
  <si>
    <t>Виконання магістерської роботи</t>
  </si>
  <si>
    <t>Захист магістерської роботи</t>
  </si>
  <si>
    <t>Фізичне виховання</t>
  </si>
  <si>
    <t>І . ГРАФІК НАВЧАЛЬНОГО ПРОЦЕСУ</t>
  </si>
  <si>
    <t>Т</t>
  </si>
  <si>
    <t>Цивільний захист</t>
  </si>
  <si>
    <t>Липень</t>
  </si>
  <si>
    <t>Охорона праці в галузі</t>
  </si>
  <si>
    <t>Міністерство освіти і науки України</t>
  </si>
  <si>
    <t xml:space="preserve">НАВЧАЛЬНИЙ ПЛАН </t>
  </si>
  <si>
    <t>На основі ОПП підготовки бакалавра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</si>
  <si>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</si>
  <si>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      II. ЗВЕДЕНІ ДАНІ ПРО БЮДЖЕТ ЧАСУ, тижні                                                                               ІІІ. ПРАКТИКА                                                   IV. ДЕРЖАВНА АТЕСТАЦІЯ</t>
  </si>
  <si>
    <t>Держ. атест.</t>
  </si>
  <si>
    <t>Усього</t>
  </si>
  <si>
    <t>Назва
 практики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</si>
  <si>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</si>
  <si>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</si>
  <si>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</si>
  <si>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Підготовка магістерської роботи</t>
  </si>
  <si>
    <t>Декан факультету ФЕМ</t>
  </si>
  <si>
    <t>Є.В. Мироненко</t>
  </si>
  <si>
    <t>Управлінські інформаційні системи в аналізі та аудиті</t>
  </si>
  <si>
    <t>Облік зовнішньоекономічної діяльності</t>
  </si>
  <si>
    <t>Фінансово-господарський контроль</t>
  </si>
  <si>
    <t>Організація та методика аудиту</t>
  </si>
  <si>
    <t>НАЗВА НАВЧАЛЬНОЇ ДИСЦИПЛІНИ</t>
  </si>
  <si>
    <t>Кількість кредитів EКТС</t>
  </si>
  <si>
    <t>Кількість годин</t>
  </si>
  <si>
    <t>аудиторних</t>
  </si>
  <si>
    <t>самостійна робота</t>
  </si>
  <si>
    <t>1 курс</t>
  </si>
  <si>
    <t>всього</t>
  </si>
  <si>
    <t>у тому числі:</t>
  </si>
  <si>
    <t>курсові</t>
  </si>
  <si>
    <t>лабораторні</t>
  </si>
  <si>
    <t>практичні</t>
  </si>
  <si>
    <t>проекти</t>
  </si>
  <si>
    <t>роботи</t>
  </si>
  <si>
    <t>1.2.1</t>
  </si>
  <si>
    <t>1.2.1.1</t>
  </si>
  <si>
    <t>1.2.1.2</t>
  </si>
  <si>
    <t>Разом п.1.2</t>
  </si>
  <si>
    <t>Охорона праці в галузі та цивільний захист</t>
  </si>
  <si>
    <t>с*</t>
  </si>
  <si>
    <t>Примітка:   с* - секційні заняття (факультатив)</t>
  </si>
  <si>
    <t>Разом п. 3</t>
  </si>
  <si>
    <t>4.1</t>
  </si>
  <si>
    <t>Разом з підготовки магістра:</t>
  </si>
  <si>
    <t>1.1.1</t>
  </si>
  <si>
    <t>1.2.2</t>
  </si>
  <si>
    <t>1.2.3</t>
  </si>
  <si>
    <t xml:space="preserve"> Кількість екзаменів</t>
  </si>
  <si>
    <t xml:space="preserve"> Кількість заліків</t>
  </si>
  <si>
    <t xml:space="preserve"> Кількість курсових проектів</t>
  </si>
  <si>
    <t xml:space="preserve"> Кількість курсових робіт</t>
  </si>
  <si>
    <r>
      <t xml:space="preserve"> галузь знань:  </t>
    </r>
    <r>
      <rPr>
        <b/>
        <sz val="20"/>
        <rFont val="Times New Roman"/>
        <family val="1"/>
        <charset val="204"/>
      </rPr>
      <t>07 Управління та  адміністрування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</si>
  <si>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071 Облік і оподаткування</t>
    </r>
  </si>
  <si>
    <t>Працевлаштування та ділова кар’єра</t>
  </si>
  <si>
    <t>1.1.2</t>
  </si>
  <si>
    <t>3.  ПРАКТИЧНА ПІДГОТОВКА</t>
  </si>
  <si>
    <t>4. ДЕРЖАВНА АТЕСТАЦІЯ</t>
  </si>
  <si>
    <t>1. ЦИКЛ ЗАГАЛЬНОЇ ПІДГОТОВКИ</t>
  </si>
  <si>
    <t>1.1 Обов'язкові  дисципліни</t>
  </si>
  <si>
    <t>Разом п.1.1</t>
  </si>
  <si>
    <t>Разом п. 1</t>
  </si>
  <si>
    <t>2. ЦИКЛ ПРОФЕСІЙНОЇ ПІДГОТОВКИ</t>
  </si>
  <si>
    <t>Разом п.2.1</t>
  </si>
  <si>
    <t>1.1.2.1</t>
  </si>
  <si>
    <t>1.1.2.2</t>
  </si>
  <si>
    <t>1.2 Дисципліни вільного вибору</t>
  </si>
  <si>
    <t>1.2.1.3</t>
  </si>
  <si>
    <t>1.2.4</t>
  </si>
  <si>
    <t>2.1.1</t>
  </si>
  <si>
    <t>2.1.1.1</t>
  </si>
  <si>
    <t>2.1.1.2</t>
  </si>
  <si>
    <t>2.1.2</t>
  </si>
  <si>
    <t>2.1.3</t>
  </si>
  <si>
    <t>2.1.4</t>
  </si>
  <si>
    <t>2.1.5</t>
  </si>
  <si>
    <t>Разом п.2.2</t>
  </si>
  <si>
    <t>Разом п.2</t>
  </si>
  <si>
    <t>3.1</t>
  </si>
  <si>
    <t>3.2</t>
  </si>
  <si>
    <t>спеціалізації:</t>
  </si>
  <si>
    <t xml:space="preserve"> "Облік і аудит"</t>
  </si>
  <si>
    <t>"Оподаткування"</t>
  </si>
  <si>
    <t>Зав. кафедрою ОА</t>
  </si>
  <si>
    <t>ЗАТВЕРДЖЕНО:</t>
  </si>
  <si>
    <t>на засіданні Вченої ради</t>
  </si>
  <si>
    <t>(Ковальов В.Д.)</t>
  </si>
  <si>
    <t>Магістерська робота</t>
  </si>
  <si>
    <t>1 траєкторія</t>
  </si>
  <si>
    <t>2 траєкторія</t>
  </si>
  <si>
    <t>2.2.1.1</t>
  </si>
  <si>
    <t>2.2.1.2</t>
  </si>
  <si>
    <t>2.2.1.3</t>
  </si>
  <si>
    <t>2.2.2.1</t>
  </si>
  <si>
    <t>2.2.2.2</t>
  </si>
  <si>
    <t>2.2.2.3</t>
  </si>
  <si>
    <t>Кваліфікація: магістр з обліку і оподаткування</t>
  </si>
  <si>
    <t>Срок навчання - 1 рік, 4 місяці</t>
  </si>
  <si>
    <t xml:space="preserve">Психологія управління </t>
  </si>
  <si>
    <t>Аналіз фінансової звітності</t>
  </si>
  <si>
    <t>Аналіз фінансової звітності (курсова робота)</t>
  </si>
  <si>
    <t>Антикорупційна політика</t>
  </si>
  <si>
    <t>Розподіл годин на тиждень за курсами і семестрами</t>
  </si>
  <si>
    <t>Розподіл за семестрами</t>
  </si>
  <si>
    <t>2а</t>
  </si>
  <si>
    <t>2б</t>
  </si>
  <si>
    <t>2б дф*</t>
  </si>
  <si>
    <t>Семестр</t>
  </si>
  <si>
    <t>ПК</t>
  </si>
  <si>
    <t>семестри</t>
  </si>
  <si>
    <t>K</t>
  </si>
  <si>
    <t>T</t>
  </si>
  <si>
    <t>кількість тижнів у семестрі</t>
  </si>
  <si>
    <t xml:space="preserve">V. План навчального процесу на 2018/2019 навчальний рік      </t>
  </si>
  <si>
    <t>Облік і фінансова звітність за міжнародними стандартами</t>
  </si>
  <si>
    <t>Державний аудит</t>
  </si>
  <si>
    <t>Облік суб'єктів малого підприємництва та неприбуткових організацій</t>
  </si>
  <si>
    <t>О.В.Акімова</t>
  </si>
  <si>
    <t>протокол № 8</t>
  </si>
  <si>
    <t>А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</si>
  <si>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</si>
  <si>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r>
      <t xml:space="preserve">підготовки:   </t>
    </r>
    <r>
      <rPr>
        <b/>
        <sz val="20"/>
        <rFont val="Times New Roman"/>
        <family val="1"/>
        <charset val="204"/>
      </rPr>
      <t>магістра за освітньо-професійною програмою</t>
    </r>
  </si>
  <si>
    <t>Екзаменаційна сесія та проміжний контроль</t>
  </si>
  <si>
    <t>"29  " березня    2018 р.</t>
  </si>
  <si>
    <t>Методологія і організація досліджень та піготовки кваліфікаційної роботи</t>
  </si>
  <si>
    <t>2.1. Дисципліни професійної підготовки (обов'язкові)</t>
  </si>
  <si>
    <t>2.2. Навчальні дисципліни циклу професійної підготовки (за вибором студентів)</t>
  </si>
  <si>
    <t>Траєкторія 1</t>
  </si>
  <si>
    <t>Траєкторія 2</t>
  </si>
  <si>
    <t>Фінансовий моніторинг</t>
  </si>
  <si>
    <t>2.1.4.1</t>
  </si>
  <si>
    <t>2.1.4.2</t>
  </si>
  <si>
    <t>Експертиза в сфері обліку та оподаткування</t>
  </si>
  <si>
    <t>0/1</t>
  </si>
  <si>
    <t>4/3</t>
  </si>
  <si>
    <t>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</si>
</sst>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;\-* #,##0_-;\ _-;_-@_-"/>
    <numFmt numFmtId="166" formatCode="#,##0_-;\-* #,##0_-;\ _-;_-@_-"/>
    <numFmt numFmtId="167" formatCode="#,##0.0;\-* #,##0.0_-;\ _-;_-@_-"/>
    <numFmt numFmtId="168" formatCode="#,##0.0_ ;\-#,##0.0\ "/>
  </numFmts>
  <fonts count="41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Arial Cyr"/>
      <family val="2"/>
      <charset val="204"/>
    </font>
    <font>
      <sz val="24"/>
      <name val="Times New Roman"/>
      <family val="1"/>
      <charset val="204"/>
    </font>
    <font>
      <sz val="20"/>
      <name val="Arial Cyr"/>
      <family val="2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16"/>
      <name val="Arial Cyr"/>
      <family val="2"/>
      <charset val="204"/>
    </font>
    <font>
      <sz val="18"/>
      <name val="Arial Cyr"/>
      <charset val="204"/>
    </font>
    <font>
      <b/>
      <sz val="16"/>
      <name val="Times New Roman Cyr"/>
      <charset val="204"/>
    </font>
    <font>
      <b/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1"/>
      <name val="Arial Cyr"/>
      <family val="2"/>
      <charset val="204"/>
    </font>
    <font>
      <i/>
      <sz val="12"/>
      <name val="Times New Roman"/>
      <family val="1"/>
      <charset val="204"/>
    </font>
    <font>
      <b/>
      <i/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22"/>
      <name val="Times New Roman"/>
      <family val="1"/>
      <charset val="204"/>
    </font>
    <font>
      <u/>
      <sz val="22"/>
      <name val="Times New Roman"/>
      <family val="1"/>
      <charset val="204"/>
    </font>
    <font>
      <sz val="14"/>
      <name val="Arial Cyr"/>
      <family val="2"/>
      <charset val="204"/>
    </font>
    <font>
      <b/>
      <i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435">
    <xf numFmtId="0" fontId="0" fillId="0" borderId="0" xfId="0"/>
    <xf numFmtId="0" fontId="3" fillId="0" borderId="0" xfId="0" applyFont="1"/>
    <xf numFmtId="0" fontId="1" fillId="0" borderId="0" xfId="0" applyFont="1"/>
    <xf numFmtId="0" fontId="18" fillId="0" borderId="0" xfId="0" applyFont="1" applyAlignment="1"/>
    <xf numFmtId="0" fontId="2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4" fillId="0" borderId="0" xfId="0" applyFont="1" applyBorder="1" applyAlignment="1">
      <alignment horizontal="center"/>
    </xf>
    <xf numFmtId="0" fontId="29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29" fillId="0" borderId="3" xfId="0" applyFont="1" applyFill="1" applyBorder="1" applyAlignment="1">
      <alignment wrapText="1"/>
    </xf>
    <xf numFmtId="0" fontId="29" fillId="0" borderId="3" xfId="0" applyFont="1" applyFill="1" applyBorder="1" applyAlignment="1">
      <alignment horizontal="left" vertical="center" wrapText="1"/>
    </xf>
    <xf numFmtId="166" fontId="5" fillId="0" borderId="3" xfId="0" applyNumberFormat="1" applyFont="1" applyFill="1" applyBorder="1" applyAlignment="1" applyProtection="1">
      <alignment horizontal="center" vertical="center"/>
    </xf>
    <xf numFmtId="166" fontId="3" fillId="0" borderId="3" xfId="0" applyNumberFormat="1" applyFont="1" applyFill="1" applyBorder="1" applyAlignment="1" applyProtection="1">
      <alignment vertical="center"/>
    </xf>
    <xf numFmtId="166" fontId="3" fillId="0" borderId="0" xfId="0" applyNumberFormat="1" applyFont="1" applyFill="1" applyBorder="1" applyAlignment="1" applyProtection="1">
      <alignment vertical="center"/>
    </xf>
    <xf numFmtId="166" fontId="3" fillId="0" borderId="3" xfId="0" applyNumberFormat="1" applyFont="1" applyFill="1" applyBorder="1" applyAlignment="1" applyProtection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</xf>
    <xf numFmtId="165" fontId="6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9" fillId="0" borderId="3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3" fillId="0" borderId="1" xfId="0" applyNumberFormat="1" applyFont="1" applyFill="1" applyBorder="1" applyAlignment="1" applyProtection="1">
      <alignment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6" fillId="0" borderId="3" xfId="0" applyFont="1" applyBorder="1" applyAlignment="1">
      <alignment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wrapText="1"/>
    </xf>
    <xf numFmtId="0" fontId="0" fillId="2" borderId="3" xfId="0" applyFont="1" applyFill="1" applyBorder="1" applyAlignment="1">
      <alignment wrapText="1"/>
    </xf>
    <xf numFmtId="0" fontId="0" fillId="0" borderId="27" xfId="0" applyFont="1" applyFill="1" applyBorder="1" applyAlignment="1"/>
    <xf numFmtId="0" fontId="0" fillId="0" borderId="27" xfId="0" applyFon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6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2" fillId="0" borderId="0" xfId="1" applyFont="1" applyFill="1" applyBorder="1"/>
    <xf numFmtId="0" fontId="21" fillId="0" borderId="0" xfId="1" applyFont="1" applyFill="1" applyBorder="1"/>
    <xf numFmtId="0" fontId="26" fillId="0" borderId="0" xfId="1" applyFont="1" applyFill="1" applyBorder="1"/>
    <xf numFmtId="0" fontId="21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right" vertical="center"/>
    </xf>
    <xf numFmtId="49" fontId="0" fillId="0" borderId="0" xfId="0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49" fontId="3" fillId="0" borderId="38" xfId="0" applyNumberFormat="1" applyFont="1" applyFill="1" applyBorder="1" applyAlignment="1">
      <alignment horizontal="center" vertical="center" wrapText="1"/>
    </xf>
    <xf numFmtId="0" fontId="6" fillId="0" borderId="38" xfId="0" applyNumberFormat="1" applyFont="1" applyFill="1" applyBorder="1" applyAlignment="1" applyProtection="1">
      <alignment horizontal="center" vertical="center"/>
    </xf>
    <xf numFmtId="0" fontId="3" fillId="0" borderId="38" xfId="0" applyNumberFormat="1" applyFont="1" applyFill="1" applyBorder="1" applyAlignment="1">
      <alignment horizontal="center" vertical="center" wrapText="1"/>
    </xf>
    <xf numFmtId="0" fontId="3" fillId="0" borderId="39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5" fillId="0" borderId="3" xfId="0" applyNumberFormat="1" applyFont="1" applyFill="1" applyBorder="1" applyAlignment="1" applyProtection="1">
      <alignment horizontal="center" vertical="center"/>
    </xf>
    <xf numFmtId="0" fontId="3" fillId="0" borderId="16" xfId="0" applyNumberFormat="1" applyFont="1" applyFill="1" applyBorder="1" applyAlignment="1">
      <alignment horizontal="center" vertical="center" wrapText="1"/>
    </xf>
    <xf numFmtId="0" fontId="35" fillId="0" borderId="3" xfId="0" applyNumberFormat="1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1" fontId="36" fillId="0" borderId="3" xfId="0" applyNumberFormat="1" applyFont="1" applyFill="1" applyBorder="1" applyAlignment="1">
      <alignment horizontal="center" vertical="center" wrapText="1"/>
    </xf>
    <xf numFmtId="164" fontId="29" fillId="0" borderId="44" xfId="0" applyNumberFormat="1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1" fontId="6" fillId="0" borderId="41" xfId="0" applyNumberFormat="1" applyFont="1" applyFill="1" applyBorder="1" applyAlignment="1">
      <alignment horizontal="center" vertical="center" wrapText="1"/>
    </xf>
    <xf numFmtId="164" fontId="7" fillId="0" borderId="43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164" fontId="29" fillId="0" borderId="4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Border="1" applyAlignment="1">
      <alignment horizontal="left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168" fontId="4" fillId="0" borderId="0" xfId="0" applyNumberFormat="1" applyFont="1" applyFill="1"/>
    <xf numFmtId="0" fontId="0" fillId="0" borderId="26" xfId="0" applyFont="1" applyFill="1" applyBorder="1" applyAlignment="1">
      <alignment horizontal="center" vertical="center" wrapText="1"/>
    </xf>
    <xf numFmtId="165" fontId="7" fillId="0" borderId="46" xfId="0" applyNumberFormat="1" applyFont="1" applyFill="1" applyBorder="1" applyAlignment="1" applyProtection="1">
      <alignment horizontal="center" vertical="center" wrapText="1"/>
    </xf>
    <xf numFmtId="2" fontId="3" fillId="0" borderId="23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2" fontId="6" fillId="0" borderId="27" xfId="0" applyNumberFormat="1" applyFont="1" applyFill="1" applyBorder="1" applyAlignment="1">
      <alignment horizontal="center" vertical="center" wrapText="1"/>
    </xf>
    <xf numFmtId="1" fontId="29" fillId="0" borderId="3" xfId="0" applyNumberFormat="1" applyFont="1" applyFill="1" applyBorder="1" applyAlignment="1">
      <alignment horizontal="center" vertical="center"/>
    </xf>
    <xf numFmtId="164" fontId="7" fillId="0" borderId="41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49" fontId="3" fillId="0" borderId="48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7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6" fillId="0" borderId="9" xfId="0" applyFont="1" applyFill="1" applyBorder="1" applyAlignment="1">
      <alignment horizontal="center" vertical="center" wrapText="1"/>
    </xf>
    <xf numFmtId="164" fontId="6" fillId="0" borderId="49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5" fontId="3" fillId="0" borderId="14" xfId="0" applyNumberFormat="1" applyFont="1" applyFill="1" applyBorder="1" applyAlignment="1">
      <alignment horizontal="center" vertical="center" wrapText="1"/>
    </xf>
    <xf numFmtId="165" fontId="3" fillId="0" borderId="15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top" wrapText="1"/>
    </xf>
    <xf numFmtId="165" fontId="7" fillId="0" borderId="7" xfId="0" applyNumberFormat="1" applyFont="1" applyFill="1" applyBorder="1" applyAlignment="1" applyProtection="1">
      <alignment horizontal="center" vertical="center"/>
    </xf>
    <xf numFmtId="165" fontId="6" fillId="0" borderId="38" xfId="0" applyNumberFormat="1" applyFont="1" applyFill="1" applyBorder="1" applyAlignment="1" applyProtection="1">
      <alignment horizontal="center" vertical="center" wrapText="1"/>
    </xf>
    <xf numFmtId="49" fontId="3" fillId="0" borderId="12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37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>
      <alignment wrapText="1"/>
    </xf>
    <xf numFmtId="0" fontId="7" fillId="0" borderId="14" xfId="0" applyNumberFormat="1" applyFont="1" applyFill="1" applyBorder="1" applyAlignment="1" applyProtection="1">
      <alignment horizontal="center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2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vertical="justify" wrapText="1"/>
    </xf>
    <xf numFmtId="165" fontId="7" fillId="0" borderId="19" xfId="0" applyNumberFormat="1" applyFont="1" applyFill="1" applyBorder="1" applyAlignment="1" applyProtection="1">
      <alignment horizontal="center" vertical="center"/>
    </xf>
    <xf numFmtId="165" fontId="7" fillId="0" borderId="17" xfId="0" applyNumberFormat="1" applyFont="1" applyFill="1" applyBorder="1" applyAlignment="1" applyProtection="1">
      <alignment horizontal="center" vertical="center"/>
    </xf>
    <xf numFmtId="165" fontId="7" fillId="0" borderId="48" xfId="0" applyNumberFormat="1" applyFont="1" applyFill="1" applyBorder="1" applyAlignment="1" applyProtection="1">
      <alignment horizontal="center" vertical="center"/>
    </xf>
    <xf numFmtId="168" fontId="6" fillId="0" borderId="17" xfId="0" applyNumberFormat="1" applyFont="1" applyFill="1" applyBorder="1" applyAlignment="1" applyProtection="1">
      <alignment horizontal="center" vertical="center" wrapText="1"/>
    </xf>
    <xf numFmtId="168" fontId="6" fillId="0" borderId="20" xfId="0" applyNumberFormat="1" applyFont="1" applyFill="1" applyBorder="1" applyAlignment="1" applyProtection="1">
      <alignment horizontal="center" vertical="center" wrapText="1"/>
    </xf>
    <xf numFmtId="0" fontId="3" fillId="0" borderId="21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center" wrapText="1"/>
    </xf>
    <xf numFmtId="166" fontId="3" fillId="0" borderId="38" xfId="0" applyNumberFormat="1" applyFont="1" applyFill="1" applyBorder="1" applyAlignment="1" applyProtection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wrapText="1"/>
    </xf>
    <xf numFmtId="49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wrapText="1"/>
    </xf>
    <xf numFmtId="0" fontId="35" fillId="0" borderId="14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165" fontId="6" fillId="0" borderId="7" xfId="0" applyNumberFormat="1" applyFont="1" applyFill="1" applyBorder="1" applyAlignment="1">
      <alignment horizontal="center" vertical="center" wrapText="1"/>
    </xf>
    <xf numFmtId="168" fontId="6" fillId="0" borderId="7" xfId="0" applyNumberFormat="1" applyFont="1" applyFill="1" applyBorder="1" applyAlignment="1">
      <alignment horizontal="center" vertical="center" wrapText="1"/>
    </xf>
    <xf numFmtId="168" fontId="6" fillId="0" borderId="10" xfId="0" applyNumberFormat="1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49" fontId="3" fillId="0" borderId="38" xfId="0" applyNumberFormat="1" applyFont="1" applyFill="1" applyBorder="1" applyAlignment="1">
      <alignment horizontal="left" vertical="center" wrapText="1"/>
    </xf>
    <xf numFmtId="49" fontId="11" fillId="0" borderId="38" xfId="0" applyNumberFormat="1" applyFont="1" applyFill="1" applyBorder="1" applyAlignment="1">
      <alignment horizontal="center" vertical="center" wrapText="1"/>
    </xf>
    <xf numFmtId="49" fontId="4" fillId="0" borderId="38" xfId="0" applyNumberFormat="1" applyFont="1" applyFill="1" applyBorder="1" applyAlignment="1">
      <alignment horizontal="center" vertical="center" wrapText="1"/>
    </xf>
    <xf numFmtId="164" fontId="3" fillId="0" borderId="38" xfId="0" applyNumberFormat="1" applyFont="1" applyFill="1" applyBorder="1" applyAlignment="1" applyProtection="1">
      <alignment horizontal="center" vertical="center"/>
    </xf>
    <xf numFmtId="166" fontId="3" fillId="0" borderId="38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3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left" vertical="center" wrapText="1"/>
    </xf>
    <xf numFmtId="167" fontId="6" fillId="0" borderId="38" xfId="0" applyNumberFormat="1" applyFont="1" applyFill="1" applyBorder="1" applyAlignment="1" applyProtection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167" fontId="6" fillId="0" borderId="17" xfId="0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wrapText="1"/>
    </xf>
    <xf numFmtId="0" fontId="6" fillId="0" borderId="20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/>
    </xf>
    <xf numFmtId="0" fontId="29" fillId="0" borderId="38" xfId="0" applyFont="1" applyFill="1" applyBorder="1" applyAlignment="1">
      <alignment horizontal="center" vertical="center"/>
    </xf>
    <xf numFmtId="0" fontId="7" fillId="0" borderId="38" xfId="0" applyNumberFormat="1" applyFont="1" applyFill="1" applyBorder="1" applyAlignment="1" applyProtection="1">
      <alignment horizontal="center" vertical="center"/>
    </xf>
    <xf numFmtId="0" fontId="29" fillId="0" borderId="38" xfId="0" applyNumberFormat="1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1" fontId="29" fillId="0" borderId="38" xfId="0" applyNumberFormat="1" applyFont="1" applyFill="1" applyBorder="1" applyAlignment="1">
      <alignment horizontal="center" vertical="center"/>
    </xf>
    <xf numFmtId="167" fontId="6" fillId="0" borderId="3" xfId="0" applyNumberFormat="1" applyFont="1" applyFill="1" applyBorder="1" applyAlignment="1" applyProtection="1">
      <alignment horizontal="center" vertical="center" wrapText="1"/>
    </xf>
    <xf numFmtId="165" fontId="6" fillId="0" borderId="3" xfId="0" applyNumberFormat="1" applyFont="1" applyFill="1" applyBorder="1" applyAlignment="1" applyProtection="1">
      <alignment horizontal="center" vertical="center" wrapText="1"/>
    </xf>
    <xf numFmtId="0" fontId="3" fillId="0" borderId="16" xfId="0" applyNumberFormat="1" applyFont="1" applyFill="1" applyBorder="1" applyAlignment="1" applyProtection="1">
      <alignment horizontal="center" vertical="center"/>
    </xf>
    <xf numFmtId="0" fontId="29" fillId="0" borderId="3" xfId="0" applyFont="1" applyFill="1" applyBorder="1" applyAlignment="1">
      <alignment horizontal="center" vertical="center" wrapText="1"/>
    </xf>
    <xf numFmtId="1" fontId="29" fillId="0" borderId="16" xfId="0" applyNumberFormat="1" applyFont="1" applyFill="1" applyBorder="1" applyAlignment="1">
      <alignment horizontal="center" vertical="center" wrapText="1"/>
    </xf>
    <xf numFmtId="1" fontId="29" fillId="0" borderId="3" xfId="0" applyNumberFormat="1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wrapText="1"/>
    </xf>
    <xf numFmtId="49" fontId="3" fillId="0" borderId="56" xfId="0" applyNumberFormat="1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1" fontId="29" fillId="0" borderId="4" xfId="0" applyNumberFormat="1" applyFont="1" applyFill="1" applyBorder="1" applyAlignment="1">
      <alignment horizontal="center" vertical="center" wrapText="1"/>
    </xf>
    <xf numFmtId="1" fontId="29" fillId="0" borderId="57" xfId="0" applyNumberFormat="1" applyFont="1" applyFill="1" applyBorder="1" applyAlignment="1">
      <alignment horizontal="center" vertical="center" wrapText="1"/>
    </xf>
    <xf numFmtId="164" fontId="29" fillId="0" borderId="43" xfId="0" applyNumberFormat="1" applyFont="1" applyFill="1" applyBorder="1" applyAlignment="1">
      <alignment horizontal="center" vertical="center" wrapText="1"/>
    </xf>
    <xf numFmtId="166" fontId="3" fillId="0" borderId="5" xfId="0" applyNumberFormat="1" applyFont="1" applyFill="1" applyBorder="1" applyAlignment="1" applyProtection="1">
      <alignment vertical="center"/>
    </xf>
    <xf numFmtId="0" fontId="29" fillId="0" borderId="2" xfId="0" applyFont="1" applyFill="1" applyBorder="1" applyAlignment="1">
      <alignment wrapText="1"/>
    </xf>
    <xf numFmtId="0" fontId="29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29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" fontId="29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0" fontId="0" fillId="0" borderId="24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49" fontId="3" fillId="4" borderId="55" xfId="0" applyNumberFormat="1" applyFont="1" applyFill="1" applyBorder="1" applyAlignment="1">
      <alignment horizontal="center" wrapText="1"/>
    </xf>
    <xf numFmtId="0" fontId="6" fillId="4" borderId="27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49" fontId="3" fillId="4" borderId="58" xfId="0" applyNumberFormat="1" applyFont="1" applyFill="1" applyBorder="1" applyAlignment="1">
      <alignment horizontal="center" wrapText="1"/>
    </xf>
    <xf numFmtId="0" fontId="6" fillId="4" borderId="59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6" fillId="4" borderId="5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wrapText="1"/>
    </xf>
    <xf numFmtId="167" fontId="6" fillId="0" borderId="47" xfId="0" applyNumberFormat="1" applyFont="1" applyFill="1" applyBorder="1" applyAlignment="1" applyProtection="1">
      <alignment horizontal="center" vertical="center"/>
    </xf>
    <xf numFmtId="167" fontId="6" fillId="0" borderId="7" xfId="0" applyNumberFormat="1" applyFont="1" applyFill="1" applyBorder="1" applyAlignment="1">
      <alignment horizontal="center" vertical="center" wrapText="1"/>
    </xf>
    <xf numFmtId="49" fontId="40" fillId="4" borderId="60" xfId="0" applyNumberFormat="1" applyFont="1" applyFill="1" applyBorder="1" applyAlignment="1" applyProtection="1">
      <alignment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6" fillId="0" borderId="62" xfId="0" applyFont="1" applyFill="1" applyBorder="1" applyAlignment="1">
      <alignment horizontal="center" vertical="center" wrapText="1"/>
    </xf>
    <xf numFmtId="164" fontId="6" fillId="0" borderId="62" xfId="0" applyNumberFormat="1" applyFont="1" applyFill="1" applyBorder="1" applyAlignment="1">
      <alignment horizontal="center" vertical="center" wrapText="1"/>
    </xf>
    <xf numFmtId="164" fontId="6" fillId="0" borderId="63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2" fontId="3" fillId="0" borderId="38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left" wrapText="1"/>
    </xf>
    <xf numFmtId="0" fontId="37" fillId="0" borderId="0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17" fillId="0" borderId="0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left" wrapText="1"/>
    </xf>
    <xf numFmtId="0" fontId="17" fillId="0" borderId="0" xfId="0" applyFont="1" applyAlignment="1">
      <alignment vertical="top" wrapText="1"/>
    </xf>
    <xf numFmtId="0" fontId="24" fillId="0" borderId="0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 textRotation="90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7" fillId="0" borderId="0" xfId="0" applyFont="1" applyBorder="1" applyAlignment="1">
      <alignment horizontal="center" wrapText="1"/>
    </xf>
    <xf numFmtId="0" fontId="24" fillId="0" borderId="0" xfId="0" applyFont="1" applyAlignment="1">
      <alignment horizontal="left"/>
    </xf>
    <xf numFmtId="0" fontId="17" fillId="0" borderId="0" xfId="0" applyFont="1" applyAlignment="1">
      <alignment horizontal="left" vertical="top" wrapText="1"/>
    </xf>
    <xf numFmtId="0" fontId="10" fillId="0" borderId="3" xfId="1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wrapText="1"/>
    </xf>
    <xf numFmtId="0" fontId="13" fillId="0" borderId="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wrapText="1"/>
    </xf>
    <xf numFmtId="0" fontId="27" fillId="0" borderId="6" xfId="1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23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8" fillId="0" borderId="24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49" fontId="1" fillId="0" borderId="1" xfId="1" applyNumberFormat="1" applyFont="1" applyBorder="1" applyAlignment="1" applyProtection="1">
      <alignment horizontal="center" vertical="center" wrapText="1"/>
      <protection locked="0"/>
    </xf>
    <xf numFmtId="49" fontId="1" fillId="0" borderId="27" xfId="1" applyNumberFormat="1" applyFont="1" applyBorder="1" applyAlignment="1" applyProtection="1">
      <alignment horizontal="center" vertical="center" wrapText="1"/>
      <protection locked="0"/>
    </xf>
    <xf numFmtId="49" fontId="1" fillId="0" borderId="5" xfId="1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wrapText="1"/>
    </xf>
    <xf numFmtId="0" fontId="25" fillId="0" borderId="23" xfId="0" applyFont="1" applyFill="1" applyBorder="1" applyAlignment="1">
      <alignment wrapText="1"/>
    </xf>
    <xf numFmtId="0" fontId="25" fillId="0" borderId="25" xfId="0" applyFont="1" applyFill="1" applyBorder="1" applyAlignment="1">
      <alignment wrapText="1"/>
    </xf>
    <xf numFmtId="0" fontId="25" fillId="0" borderId="26" xfId="0" applyFont="1" applyFill="1" applyBorder="1" applyAlignment="1">
      <alignment wrapText="1"/>
    </xf>
    <xf numFmtId="0" fontId="25" fillId="0" borderId="24" xfId="0" applyFont="1" applyFill="1" applyBorder="1" applyAlignment="1">
      <alignment wrapText="1"/>
    </xf>
    <xf numFmtId="0" fontId="25" fillId="0" borderId="18" xfId="0" applyFont="1" applyFill="1" applyBorder="1" applyAlignment="1">
      <alignment wrapText="1"/>
    </xf>
    <xf numFmtId="0" fontId="25" fillId="0" borderId="21" xfId="0" applyFont="1" applyFill="1" applyBorder="1" applyAlignment="1">
      <alignment wrapText="1"/>
    </xf>
    <xf numFmtId="0" fontId="13" fillId="0" borderId="3" xfId="0" applyFont="1" applyFill="1" applyBorder="1" applyAlignment="1">
      <alignment horizontal="center" wrapText="1"/>
    </xf>
    <xf numFmtId="0" fontId="25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25" fillId="2" borderId="3" xfId="0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wrapText="1"/>
    </xf>
    <xf numFmtId="0" fontId="13" fillId="2" borderId="1" xfId="0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49" fontId="6" fillId="3" borderId="28" xfId="0" applyNumberFormat="1" applyFont="1" applyFill="1" applyBorder="1" applyAlignment="1">
      <alignment horizontal="center" vertical="center" wrapText="1"/>
    </xf>
    <xf numFmtId="49" fontId="6" fillId="3" borderId="29" xfId="0" applyNumberFormat="1" applyFont="1" applyFill="1" applyBorder="1" applyAlignment="1">
      <alignment horizontal="center" vertical="center" wrapText="1"/>
    </xf>
    <xf numFmtId="49" fontId="6" fillId="3" borderId="11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40" fillId="4" borderId="28" xfId="0" applyNumberFormat="1" applyFont="1" applyFill="1" applyBorder="1" applyAlignment="1" applyProtection="1">
      <alignment horizontal="center" vertical="center" wrapText="1"/>
    </xf>
    <xf numFmtId="49" fontId="40" fillId="4" borderId="29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textRotation="90"/>
    </xf>
    <xf numFmtId="0" fontId="11" fillId="0" borderId="3" xfId="0" applyFont="1" applyBorder="1" applyAlignment="1">
      <alignment horizontal="center" vertical="center" textRotation="90" wrapText="1"/>
    </xf>
    <xf numFmtId="166" fontId="11" fillId="0" borderId="3" xfId="0" applyNumberFormat="1" applyFont="1" applyFill="1" applyBorder="1" applyAlignment="1" applyProtection="1">
      <alignment horizontal="center" vertical="center" textRotation="90" wrapText="1"/>
    </xf>
    <xf numFmtId="166" fontId="3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6" fontId="3" fillId="0" borderId="3" xfId="0" applyNumberFormat="1" applyFont="1" applyFill="1" applyBorder="1" applyAlignment="1" applyProtection="1">
      <alignment horizontal="center" vertical="center" textRotation="90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166" fontId="3" fillId="0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166" fontId="5" fillId="0" borderId="3" xfId="0" applyNumberFormat="1" applyFont="1" applyFill="1" applyBorder="1" applyAlignment="1" applyProtection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3" fillId="0" borderId="29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right" vertical="center" wrapText="1"/>
    </xf>
    <xf numFmtId="0" fontId="5" fillId="0" borderId="30" xfId="0" applyFont="1" applyFill="1" applyBorder="1" applyAlignment="1">
      <alignment horizontal="right" vertical="center" wrapText="1"/>
    </xf>
    <xf numFmtId="0" fontId="4" fillId="0" borderId="18" xfId="0" applyFont="1" applyFill="1" applyBorder="1" applyAlignment="1"/>
    <xf numFmtId="0" fontId="0" fillId="0" borderId="18" xfId="0" applyBorder="1" applyAlignment="1"/>
    <xf numFmtId="0" fontId="6" fillId="0" borderId="0" xfId="0" applyFont="1" applyBorder="1" applyAlignment="1" applyProtection="1">
      <alignment horizontal="right" vertical="center"/>
    </xf>
    <xf numFmtId="0" fontId="0" fillId="0" borderId="0" xfId="0" applyBorder="1" applyAlignment="1">
      <alignment horizontal="right" vertical="center"/>
    </xf>
    <xf numFmtId="0" fontId="34" fillId="0" borderId="31" xfId="0" applyFont="1" applyBorder="1" applyAlignment="1" applyProtection="1">
      <alignment horizontal="right" vertical="center" wrapText="1"/>
    </xf>
    <xf numFmtId="0" fontId="34" fillId="0" borderId="32" xfId="0" applyFont="1" applyBorder="1" applyAlignment="1" applyProtection="1">
      <alignment horizontal="right" vertical="center" wrapText="1"/>
    </xf>
    <xf numFmtId="0" fontId="34" fillId="0" borderId="33" xfId="0" applyFont="1" applyBorder="1" applyAlignment="1" applyProtection="1">
      <alignment horizontal="right" vertical="center" wrapText="1"/>
    </xf>
    <xf numFmtId="0" fontId="1" fillId="0" borderId="18" xfId="0" applyFont="1" applyFill="1" applyBorder="1" applyAlignment="1"/>
    <xf numFmtId="0" fontId="14" fillId="0" borderId="18" xfId="0" applyFont="1" applyBorder="1" applyAlignment="1"/>
    <xf numFmtId="0" fontId="34" fillId="0" borderId="34" xfId="0" applyFont="1" applyBorder="1" applyAlignment="1" applyProtection="1">
      <alignment horizontal="right" vertical="center" wrapText="1"/>
    </xf>
    <xf numFmtId="0" fontId="34" fillId="0" borderId="35" xfId="0" applyFont="1" applyBorder="1" applyAlignment="1" applyProtection="1">
      <alignment horizontal="right" vertic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7" fillId="0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49" fontId="40" fillId="0" borderId="28" xfId="0" applyNumberFormat="1" applyFont="1" applyFill="1" applyBorder="1" applyAlignment="1">
      <alignment horizontal="center" vertical="center" wrapText="1"/>
    </xf>
    <xf numFmtId="49" fontId="40" fillId="0" borderId="29" xfId="0" applyNumberFormat="1" applyFont="1" applyFill="1" applyBorder="1" applyAlignment="1">
      <alignment horizontal="center" vertical="center" wrapText="1"/>
    </xf>
    <xf numFmtId="49" fontId="40" fillId="0" borderId="60" xfId="0" applyNumberFormat="1" applyFont="1" applyFill="1" applyBorder="1" applyAlignment="1">
      <alignment horizontal="center" vertical="center" wrapText="1"/>
    </xf>
    <xf numFmtId="0" fontId="39" fillId="0" borderId="29" xfId="0" applyFont="1" applyFill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165" fontId="7" fillId="0" borderId="53" xfId="0" applyNumberFormat="1" applyFont="1" applyFill="1" applyBorder="1" applyAlignment="1" applyProtection="1">
      <alignment horizontal="center" vertical="center" wrapText="1"/>
    </xf>
    <xf numFmtId="49" fontId="7" fillId="0" borderId="5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" fontId="36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165" fontId="31" fillId="0" borderId="3" xfId="0" applyNumberFormat="1" applyFont="1" applyFill="1" applyBorder="1" applyAlignment="1" applyProtection="1">
      <alignment horizontal="center" vertical="center" wrapText="1"/>
    </xf>
    <xf numFmtId="168" fontId="6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S35"/>
  <sheetViews>
    <sheetView view="pageBreakPreview" topLeftCell="P10" zoomScale="75" zoomScaleNormal="75" zoomScaleSheetLayoutView="75" workbookViewId="0">
      <selection activeCell="W25" sqref="W25"/>
    </sheetView>
  </sheetViews>
  <sheetFormatPr defaultColWidth="3.28515625" defaultRowHeight="15.75" x14ac:dyDescent="0.25"/>
  <cols>
    <col min="1" max="1" width="7.85546875" style="1" customWidth="1"/>
    <col min="2" max="2" width="3.28515625" style="1" customWidth="1"/>
    <col min="3" max="4" width="4.5703125" style="1" customWidth="1"/>
    <col min="5" max="5" width="5.42578125" style="1" customWidth="1"/>
    <col min="6" max="6" width="5.5703125" style="1" bestFit="1" customWidth="1"/>
    <col min="7" max="7" width="6.85546875" style="1" customWidth="1"/>
    <col min="8" max="8" width="8" style="1" customWidth="1"/>
    <col min="9" max="9" width="8.28515625" style="1" customWidth="1"/>
    <col min="10" max="10" width="4.7109375" style="1" customWidth="1"/>
    <col min="11" max="12" width="5.42578125" style="1" customWidth="1"/>
    <col min="13" max="13" width="6" style="1" customWidth="1"/>
    <col min="14" max="14" width="5.7109375" style="1" customWidth="1"/>
    <col min="15" max="15" width="5.5703125" style="1" customWidth="1"/>
    <col min="16" max="16" width="7.7109375" style="1" customWidth="1"/>
    <col min="17" max="17" width="5.85546875" style="1" customWidth="1"/>
    <col min="18" max="18" width="4.85546875" style="1" customWidth="1"/>
    <col min="19" max="20" width="5" style="1" customWidth="1"/>
    <col min="21" max="21" width="5.42578125" style="1" customWidth="1"/>
    <col min="22" max="22" width="5.5703125" style="1" customWidth="1"/>
    <col min="23" max="23" width="3.8554687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4.570312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4.28515625" style="1" customWidth="1"/>
    <col min="44" max="44" width="4.14062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bestFit="1" customWidth="1"/>
    <col min="51" max="51" width="4.28515625" style="1" customWidth="1"/>
    <col min="52" max="52" width="4.7109375" style="1" customWidth="1"/>
    <col min="53" max="53" width="4.28515625" style="1" bestFit="1" customWidth="1"/>
    <col min="54" max="16384" width="3.28515625" style="1"/>
  </cols>
  <sheetData>
    <row r="1" spans="1:53" ht="30" x14ac:dyDescent="0.4">
      <c r="A1" s="263" t="s">
        <v>119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9" t="s">
        <v>39</v>
      </c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72"/>
      <c r="AP1" s="272"/>
      <c r="AQ1" s="272"/>
      <c r="AR1" s="272"/>
      <c r="AS1" s="272"/>
      <c r="AT1" s="272"/>
      <c r="AU1" s="272"/>
      <c r="AV1" s="272"/>
      <c r="AW1" s="272"/>
      <c r="AX1" s="272"/>
      <c r="AY1" s="272"/>
      <c r="AZ1" s="272"/>
      <c r="BA1" s="272"/>
    </row>
    <row r="2" spans="1:53" ht="26.25" customHeight="1" x14ac:dyDescent="0.4">
      <c r="A2" s="263" t="s">
        <v>120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272"/>
      <c r="AP2" s="272"/>
      <c r="AQ2" s="272"/>
      <c r="AR2" s="272"/>
      <c r="AS2" s="272"/>
      <c r="AT2" s="272"/>
      <c r="AU2" s="272"/>
      <c r="AV2" s="272"/>
      <c r="AW2" s="272"/>
      <c r="AX2" s="272"/>
      <c r="AY2" s="272"/>
      <c r="AZ2" s="272"/>
      <c r="BA2" s="272"/>
    </row>
    <row r="3" spans="1:53" ht="30.75" x14ac:dyDescent="0.45">
      <c r="A3" s="263" t="s">
        <v>153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73" t="s">
        <v>1</v>
      </c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  <c r="AI3" s="273"/>
      <c r="AJ3" s="273"/>
      <c r="AK3" s="273"/>
      <c r="AL3" s="273"/>
      <c r="AM3" s="273"/>
      <c r="AN3" s="273"/>
      <c r="AO3" s="272"/>
      <c r="AP3" s="272"/>
      <c r="AQ3" s="272"/>
      <c r="AR3" s="272"/>
      <c r="AS3" s="272"/>
      <c r="AT3" s="272"/>
      <c r="AU3" s="272"/>
      <c r="AV3" s="272"/>
      <c r="AW3" s="272"/>
      <c r="AX3" s="272"/>
      <c r="AY3" s="272"/>
      <c r="AZ3" s="272"/>
      <c r="BA3" s="272"/>
    </row>
    <row r="4" spans="1:53" ht="26.25" customHeight="1" x14ac:dyDescent="0.4">
      <c r="A4" s="264" t="s">
        <v>158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265" t="s">
        <v>131</v>
      </c>
      <c r="AO4" s="266"/>
      <c r="AP4" s="266"/>
      <c r="AQ4" s="266"/>
      <c r="AR4" s="266"/>
      <c r="AS4" s="266"/>
      <c r="AT4" s="266"/>
      <c r="AU4" s="266"/>
      <c r="AV4" s="266"/>
      <c r="AW4" s="266"/>
      <c r="AX4" s="266"/>
      <c r="AY4" s="266"/>
      <c r="AZ4" s="266"/>
      <c r="BA4" s="266"/>
    </row>
    <row r="5" spans="1:53" ht="29.25" customHeight="1" x14ac:dyDescent="0.4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266"/>
      <c r="AO5" s="266"/>
      <c r="AP5" s="266"/>
      <c r="AQ5" s="266"/>
      <c r="AR5" s="266"/>
      <c r="AS5" s="266"/>
      <c r="AT5" s="266"/>
      <c r="AU5" s="266"/>
      <c r="AV5" s="266"/>
      <c r="AW5" s="266"/>
      <c r="AX5" s="266"/>
      <c r="AY5" s="266"/>
      <c r="AZ5" s="266"/>
      <c r="BA5" s="266"/>
    </row>
    <row r="6" spans="1:53" s="2" customFormat="1" ht="30.75" customHeight="1" x14ac:dyDescent="0.4">
      <c r="A6" s="263" t="s">
        <v>0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267"/>
      <c r="AO6" s="267"/>
      <c r="AP6" s="267"/>
      <c r="AQ6" s="267"/>
      <c r="AR6" s="267"/>
      <c r="AS6" s="267"/>
      <c r="AT6" s="267"/>
      <c r="AU6" s="267"/>
      <c r="AV6" s="267"/>
      <c r="AW6" s="267"/>
      <c r="AX6" s="267"/>
      <c r="AY6" s="267"/>
      <c r="AZ6" s="267"/>
      <c r="BA6" s="267"/>
    </row>
    <row r="7" spans="1:53" s="2" customFormat="1" ht="27.6" customHeight="1" x14ac:dyDescent="0.4">
      <c r="A7" s="263" t="s">
        <v>121</v>
      </c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70" t="s">
        <v>40</v>
      </c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1"/>
      <c r="AH7" s="271"/>
      <c r="AI7" s="271"/>
      <c r="AJ7" s="271"/>
      <c r="AK7" s="271"/>
      <c r="AL7" s="271"/>
      <c r="AM7" s="271"/>
      <c r="AN7" s="267"/>
      <c r="AO7" s="267"/>
      <c r="AP7" s="267"/>
      <c r="AQ7" s="267"/>
      <c r="AR7" s="267"/>
      <c r="AS7" s="267"/>
      <c r="AT7" s="267"/>
      <c r="AU7" s="267"/>
      <c r="AV7" s="267"/>
      <c r="AW7" s="267"/>
      <c r="AX7" s="267"/>
      <c r="AY7" s="267"/>
      <c r="AZ7" s="267"/>
      <c r="BA7" s="267"/>
    </row>
    <row r="8" spans="1:53" s="2" customFormat="1" ht="18.75" x14ac:dyDescent="0.3"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</row>
    <row r="9" spans="1:53" s="2" customFormat="1" ht="18.75" customHeight="1" x14ac:dyDescent="0.4">
      <c r="P9" s="262" t="s">
        <v>156</v>
      </c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2"/>
      <c r="AC9" s="262"/>
      <c r="AD9" s="262"/>
      <c r="AE9" s="262"/>
      <c r="AF9" s="262"/>
      <c r="AG9" s="262"/>
      <c r="AH9" s="262"/>
      <c r="AI9" s="262"/>
      <c r="AJ9" s="262"/>
      <c r="AK9" s="262"/>
      <c r="AL9" s="262"/>
      <c r="AM9" s="262"/>
      <c r="AN9" s="275" t="s">
        <v>132</v>
      </c>
      <c r="AO9" s="275"/>
      <c r="AP9" s="275"/>
      <c r="AQ9" s="275"/>
      <c r="AR9" s="275"/>
      <c r="AS9" s="275"/>
      <c r="AT9" s="275"/>
      <c r="AU9" s="275"/>
      <c r="AV9" s="275"/>
      <c r="AW9" s="275"/>
      <c r="AX9" s="275"/>
      <c r="AY9" s="275"/>
      <c r="AZ9" s="275"/>
      <c r="BA9" s="275"/>
    </row>
    <row r="10" spans="1:53" s="2" customFormat="1" ht="25.5" customHeight="1" x14ac:dyDescent="0.35">
      <c r="P10" s="262" t="s">
        <v>87</v>
      </c>
      <c r="Q10" s="274"/>
      <c r="R10" s="274"/>
      <c r="S10" s="274"/>
      <c r="T10" s="274"/>
      <c r="U10" s="274"/>
      <c r="V10" s="274"/>
      <c r="W10" s="274"/>
      <c r="X10" s="274"/>
      <c r="Y10" s="274"/>
      <c r="Z10" s="274"/>
      <c r="AA10" s="274"/>
      <c r="AB10" s="274"/>
      <c r="AC10" s="274"/>
      <c r="AD10" s="274"/>
      <c r="AE10" s="274"/>
      <c r="AF10" s="274"/>
      <c r="AG10" s="274"/>
      <c r="AH10" s="274"/>
      <c r="AI10" s="274"/>
      <c r="AJ10" s="274"/>
      <c r="AK10" s="274"/>
      <c r="AL10" s="5"/>
      <c r="AM10" s="5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</row>
    <row r="11" spans="1:53" s="2" customFormat="1" ht="35.25" customHeight="1" x14ac:dyDescent="0.35">
      <c r="P11" s="262" t="s">
        <v>88</v>
      </c>
      <c r="Q11" s="274"/>
      <c r="R11" s="274"/>
      <c r="S11" s="274"/>
      <c r="T11" s="274"/>
      <c r="U11" s="274"/>
      <c r="V11" s="274"/>
      <c r="W11" s="274"/>
      <c r="X11" s="274"/>
      <c r="Y11" s="274"/>
      <c r="Z11" s="274"/>
      <c r="AA11" s="274"/>
      <c r="AB11" s="274"/>
      <c r="AC11" s="274"/>
      <c r="AD11" s="274"/>
      <c r="AE11" s="274"/>
      <c r="AF11" s="274"/>
      <c r="AG11" s="274"/>
      <c r="AH11" s="274"/>
      <c r="AI11" s="274"/>
      <c r="AJ11" s="274"/>
      <c r="AK11" s="282"/>
      <c r="AL11" s="282"/>
      <c r="AM11" s="282"/>
      <c r="AN11" s="285" t="s">
        <v>41</v>
      </c>
      <c r="AO11" s="285"/>
      <c r="AP11" s="285"/>
      <c r="AQ11" s="285"/>
      <c r="AR11" s="285"/>
      <c r="AS11" s="285"/>
      <c r="AT11" s="285"/>
      <c r="AU11" s="285"/>
      <c r="AV11" s="285"/>
      <c r="AW11" s="285"/>
      <c r="AX11" s="285"/>
      <c r="AY11" s="285"/>
      <c r="AZ11" s="285"/>
      <c r="BA11" s="285"/>
    </row>
    <row r="12" spans="1:53" s="2" customFormat="1" ht="24.75" customHeight="1" x14ac:dyDescent="0.4">
      <c r="P12" s="283" t="s">
        <v>115</v>
      </c>
      <c r="Q12" s="283"/>
      <c r="R12" s="283"/>
      <c r="S12" s="283"/>
      <c r="T12" s="284" t="s">
        <v>116</v>
      </c>
      <c r="U12" s="284"/>
      <c r="V12" s="284"/>
      <c r="W12" s="284"/>
      <c r="X12" s="284"/>
      <c r="Y12" s="284"/>
      <c r="Z12" s="284"/>
      <c r="AA12" s="284"/>
      <c r="AB12" s="284"/>
      <c r="AC12" s="127"/>
      <c r="AD12" s="127"/>
      <c r="AE12" s="127"/>
      <c r="AF12" s="127"/>
      <c r="AG12" s="127"/>
      <c r="AH12" s="127"/>
      <c r="AI12" s="127"/>
      <c r="AJ12" s="127"/>
      <c r="AK12" s="105"/>
      <c r="AL12" s="105"/>
      <c r="AM12" s="105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</row>
    <row r="13" spans="1:53" s="2" customFormat="1" ht="20.25" customHeight="1" x14ac:dyDescent="0.35">
      <c r="T13" s="284" t="s">
        <v>117</v>
      </c>
      <c r="U13" s="284"/>
      <c r="V13" s="284"/>
      <c r="W13" s="284"/>
      <c r="X13" s="284"/>
      <c r="Y13" s="284"/>
      <c r="Z13" s="284"/>
      <c r="AA13" s="284"/>
      <c r="AB13" s="284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</row>
    <row r="14" spans="1:53" s="2" customFormat="1" ht="28.5" customHeight="1" x14ac:dyDescent="0.3"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</row>
    <row r="15" spans="1:53" s="2" customFormat="1" ht="28.5" customHeight="1" x14ac:dyDescent="0.35">
      <c r="P15" s="262" t="s">
        <v>42</v>
      </c>
      <c r="Q15" s="274"/>
      <c r="R15" s="274"/>
      <c r="S15" s="274"/>
      <c r="T15" s="274"/>
      <c r="U15" s="274"/>
      <c r="V15" s="274"/>
      <c r="W15" s="274"/>
      <c r="X15" s="274"/>
      <c r="Y15" s="274"/>
      <c r="Z15" s="274"/>
      <c r="AA15" s="274"/>
      <c r="AB15" s="274"/>
      <c r="AC15" s="274"/>
      <c r="AD15" s="274"/>
      <c r="AE15" s="274"/>
      <c r="AF15" s="274"/>
      <c r="AG15" s="274"/>
      <c r="AH15" s="274"/>
      <c r="AI15" s="274"/>
      <c r="AJ15" s="274"/>
      <c r="AK15" s="282"/>
      <c r="AL15" s="282"/>
      <c r="AM15" s="282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</row>
    <row r="16" spans="1:53" s="2" customFormat="1" ht="18.75" customHeight="1" x14ac:dyDescent="0.3"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</row>
    <row r="17" spans="1:97" s="2" customFormat="1" ht="18" customHeight="1" x14ac:dyDescent="0.35">
      <c r="P17" s="60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7"/>
      <c r="AM17" s="107"/>
      <c r="AN17" s="124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</row>
    <row r="18" spans="1:97" s="2" customFormat="1" ht="25.5" customHeight="1" x14ac:dyDescent="0.35">
      <c r="A18" s="276" t="s">
        <v>34</v>
      </c>
      <c r="B18" s="276"/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AO18" s="276"/>
      <c r="AP18" s="276"/>
      <c r="AQ18" s="276"/>
      <c r="AR18" s="276"/>
      <c r="AS18" s="276"/>
      <c r="AT18" s="276"/>
      <c r="AU18" s="276"/>
      <c r="AV18" s="276"/>
      <c r="AW18" s="276"/>
      <c r="AX18" s="276"/>
      <c r="AY18" s="276"/>
      <c r="AZ18" s="276"/>
      <c r="BA18" s="276"/>
    </row>
    <row r="19" spans="1:97" s="2" customFormat="1" ht="25.5" x14ac:dyDescent="0.3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97" ht="13.5" customHeight="1" x14ac:dyDescent="0.25">
      <c r="A20" s="277" t="s">
        <v>2</v>
      </c>
      <c r="B20" s="278" t="s">
        <v>3</v>
      </c>
      <c r="C20" s="278"/>
      <c r="D20" s="278"/>
      <c r="E20" s="278"/>
      <c r="F20" s="278" t="s">
        <v>4</v>
      </c>
      <c r="G20" s="278"/>
      <c r="H20" s="278"/>
      <c r="I20" s="278"/>
      <c r="J20" s="278" t="s">
        <v>5</v>
      </c>
      <c r="K20" s="278"/>
      <c r="L20" s="278"/>
      <c r="M20" s="278"/>
      <c r="N20" s="278" t="s">
        <v>6</v>
      </c>
      <c r="O20" s="278"/>
      <c r="P20" s="278"/>
      <c r="Q20" s="278"/>
      <c r="R20" s="278"/>
      <c r="S20" s="279" t="s">
        <v>7</v>
      </c>
      <c r="T20" s="280"/>
      <c r="U20" s="280"/>
      <c r="V20" s="280"/>
      <c r="W20" s="281"/>
      <c r="X20" s="278" t="s">
        <v>8</v>
      </c>
      <c r="Y20" s="278"/>
      <c r="Z20" s="278"/>
      <c r="AA20" s="278"/>
      <c r="AB20" s="278" t="s">
        <v>9</v>
      </c>
      <c r="AC20" s="278"/>
      <c r="AD20" s="278"/>
      <c r="AE20" s="278"/>
      <c r="AF20" s="278" t="s">
        <v>10</v>
      </c>
      <c r="AG20" s="278"/>
      <c r="AH20" s="278"/>
      <c r="AI20" s="278"/>
      <c r="AJ20" s="279" t="s">
        <v>11</v>
      </c>
      <c r="AK20" s="280"/>
      <c r="AL20" s="280"/>
      <c r="AM20" s="280"/>
      <c r="AN20" s="281"/>
      <c r="AO20" s="278" t="s">
        <v>12</v>
      </c>
      <c r="AP20" s="278"/>
      <c r="AQ20" s="278"/>
      <c r="AR20" s="278"/>
      <c r="AS20" s="278" t="s">
        <v>37</v>
      </c>
      <c r="AT20" s="278"/>
      <c r="AU20" s="278"/>
      <c r="AV20" s="278"/>
      <c r="AW20" s="278" t="s">
        <v>13</v>
      </c>
      <c r="AX20" s="278"/>
      <c r="AY20" s="278"/>
      <c r="AZ20" s="278"/>
      <c r="BA20" s="278"/>
    </row>
    <row r="21" spans="1:97" ht="21.75" customHeight="1" x14ac:dyDescent="0.25">
      <c r="A21" s="277"/>
      <c r="B21" s="62">
        <v>1</v>
      </c>
      <c r="C21" s="62">
        <v>2</v>
      </c>
      <c r="D21" s="62">
        <v>3</v>
      </c>
      <c r="E21" s="62">
        <v>4</v>
      </c>
      <c r="F21" s="62">
        <v>5</v>
      </c>
      <c r="G21" s="62">
        <v>6</v>
      </c>
      <c r="H21" s="62">
        <v>7</v>
      </c>
      <c r="I21" s="62">
        <v>8</v>
      </c>
      <c r="J21" s="62">
        <v>9</v>
      </c>
      <c r="K21" s="62">
        <v>10</v>
      </c>
      <c r="L21" s="62">
        <v>11</v>
      </c>
      <c r="M21" s="62">
        <v>12</v>
      </c>
      <c r="N21" s="62">
        <v>13</v>
      </c>
      <c r="O21" s="62">
        <v>14</v>
      </c>
      <c r="P21" s="62">
        <v>15</v>
      </c>
      <c r="Q21" s="62">
        <v>16</v>
      </c>
      <c r="R21" s="62">
        <v>17</v>
      </c>
      <c r="S21" s="62">
        <v>18</v>
      </c>
      <c r="T21" s="62">
        <v>19</v>
      </c>
      <c r="U21" s="62">
        <v>20</v>
      </c>
      <c r="V21" s="62">
        <v>21</v>
      </c>
      <c r="W21" s="62">
        <v>22</v>
      </c>
      <c r="X21" s="62">
        <v>23</v>
      </c>
      <c r="Y21" s="62">
        <v>24</v>
      </c>
      <c r="Z21" s="62">
        <v>25</v>
      </c>
      <c r="AA21" s="62">
        <v>26</v>
      </c>
      <c r="AB21" s="62">
        <v>27</v>
      </c>
      <c r="AC21" s="62">
        <v>28</v>
      </c>
      <c r="AD21" s="62">
        <v>29</v>
      </c>
      <c r="AE21" s="62">
        <v>30</v>
      </c>
      <c r="AF21" s="62">
        <v>31</v>
      </c>
      <c r="AG21" s="62">
        <v>32</v>
      </c>
      <c r="AH21" s="62">
        <v>33</v>
      </c>
      <c r="AI21" s="62">
        <v>34</v>
      </c>
      <c r="AJ21" s="62">
        <v>35</v>
      </c>
      <c r="AK21" s="62">
        <v>36</v>
      </c>
      <c r="AL21" s="62">
        <v>37</v>
      </c>
      <c r="AM21" s="62">
        <v>38</v>
      </c>
      <c r="AN21" s="62">
        <v>39</v>
      </c>
      <c r="AO21" s="62">
        <v>40</v>
      </c>
      <c r="AP21" s="62">
        <v>41</v>
      </c>
      <c r="AQ21" s="62">
        <v>42</v>
      </c>
      <c r="AR21" s="62">
        <v>43</v>
      </c>
      <c r="AS21" s="62">
        <v>44</v>
      </c>
      <c r="AT21" s="62">
        <v>45</v>
      </c>
      <c r="AU21" s="62">
        <v>46</v>
      </c>
      <c r="AV21" s="62">
        <v>47</v>
      </c>
      <c r="AW21" s="62">
        <v>48</v>
      </c>
      <c r="AX21" s="62">
        <v>49</v>
      </c>
      <c r="AY21" s="62">
        <v>50</v>
      </c>
      <c r="AZ21" s="62">
        <v>51</v>
      </c>
      <c r="BA21" s="62">
        <v>52</v>
      </c>
    </row>
    <row r="22" spans="1:97" ht="28.5" customHeight="1" x14ac:dyDescent="0.4">
      <c r="A22" s="10">
        <v>1</v>
      </c>
      <c r="B22" s="10" t="s">
        <v>35</v>
      </c>
      <c r="C22" s="10" t="s">
        <v>35</v>
      </c>
      <c r="D22" s="10" t="s">
        <v>35</v>
      </c>
      <c r="E22" s="10" t="s">
        <v>35</v>
      </c>
      <c r="F22" s="10" t="s">
        <v>35</v>
      </c>
      <c r="G22" s="10" t="s">
        <v>35</v>
      </c>
      <c r="H22" s="10" t="s">
        <v>35</v>
      </c>
      <c r="I22" s="10" t="s">
        <v>35</v>
      </c>
      <c r="J22" s="10" t="s">
        <v>35</v>
      </c>
      <c r="K22" s="10" t="s">
        <v>35</v>
      </c>
      <c r="L22" s="10" t="s">
        <v>35</v>
      </c>
      <c r="M22" s="10" t="s">
        <v>35</v>
      </c>
      <c r="N22" s="10" t="s">
        <v>35</v>
      </c>
      <c r="O22" s="10" t="s">
        <v>35</v>
      </c>
      <c r="P22" s="10" t="s">
        <v>35</v>
      </c>
      <c r="Q22" s="10" t="s">
        <v>14</v>
      </c>
      <c r="R22" s="10" t="s">
        <v>14</v>
      </c>
      <c r="S22" s="10" t="s">
        <v>145</v>
      </c>
      <c r="T22" s="10" t="s">
        <v>35</v>
      </c>
      <c r="U22" s="10" t="s">
        <v>35</v>
      </c>
      <c r="V22" s="10" t="s">
        <v>35</v>
      </c>
      <c r="W22" s="10" t="s">
        <v>35</v>
      </c>
      <c r="X22" s="10" t="s">
        <v>35</v>
      </c>
      <c r="Y22" s="10" t="s">
        <v>35</v>
      </c>
      <c r="Z22" s="10" t="s">
        <v>35</v>
      </c>
      <c r="AA22" s="10" t="s">
        <v>35</v>
      </c>
      <c r="AB22" s="10" t="s">
        <v>35</v>
      </c>
      <c r="AC22" s="10" t="s">
        <v>143</v>
      </c>
      <c r="AD22" s="10" t="s">
        <v>145</v>
      </c>
      <c r="AE22" s="10" t="s">
        <v>145</v>
      </c>
      <c r="AF22" s="10" t="s">
        <v>146</v>
      </c>
      <c r="AG22" s="10" t="s">
        <v>35</v>
      </c>
      <c r="AH22" s="10" t="s">
        <v>35</v>
      </c>
      <c r="AI22" s="10" t="s">
        <v>35</v>
      </c>
      <c r="AJ22" s="10" t="s">
        <v>35</v>
      </c>
      <c r="AK22" s="10" t="s">
        <v>35</v>
      </c>
      <c r="AL22" s="10" t="s">
        <v>35</v>
      </c>
      <c r="AM22" s="10" t="s">
        <v>35</v>
      </c>
      <c r="AN22" s="10" t="s">
        <v>35</v>
      </c>
      <c r="AO22" s="10" t="s">
        <v>35</v>
      </c>
      <c r="AP22" s="10" t="s">
        <v>14</v>
      </c>
      <c r="AQ22" s="10" t="s">
        <v>14</v>
      </c>
      <c r="AR22" s="64" t="s">
        <v>14</v>
      </c>
      <c r="AS22" s="10" t="s">
        <v>15</v>
      </c>
      <c r="AT22" s="10" t="s">
        <v>15</v>
      </c>
      <c r="AU22" s="10" t="s">
        <v>15</v>
      </c>
      <c r="AV22" s="10" t="s">
        <v>15</v>
      </c>
      <c r="AW22" s="10" t="s">
        <v>15</v>
      </c>
      <c r="AX22" s="10" t="s">
        <v>15</v>
      </c>
      <c r="AY22" s="10" t="s">
        <v>15</v>
      </c>
      <c r="AZ22" s="10" t="s">
        <v>15</v>
      </c>
      <c r="BA22" s="11" t="s">
        <v>15</v>
      </c>
      <c r="BN22" s="108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7"/>
      <c r="CJ22" s="107"/>
      <c r="CK22" s="107"/>
    </row>
    <row r="23" spans="1:97" ht="21.75" customHeight="1" x14ac:dyDescent="0.25">
      <c r="A23" s="63">
        <v>2</v>
      </c>
      <c r="B23" s="10" t="s">
        <v>16</v>
      </c>
      <c r="C23" s="10" t="s">
        <v>16</v>
      </c>
      <c r="D23" s="10" t="s">
        <v>16</v>
      </c>
      <c r="E23" s="10" t="s">
        <v>16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251" t="s">
        <v>17</v>
      </c>
      <c r="R23" s="251" t="s">
        <v>154</v>
      </c>
      <c r="S23" s="65"/>
      <c r="T23" s="66"/>
      <c r="U23" s="66"/>
      <c r="V23" s="67"/>
      <c r="W23" s="67"/>
      <c r="X23" s="67"/>
      <c r="Y23" s="67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9"/>
    </row>
    <row r="24" spans="1:97" ht="24" customHeight="1" x14ac:dyDescent="0.3">
      <c r="A24" s="290" t="s">
        <v>155</v>
      </c>
      <c r="B24" s="290"/>
      <c r="C24" s="290"/>
      <c r="D24" s="290"/>
      <c r="E24" s="290"/>
      <c r="F24" s="290"/>
      <c r="G24" s="290"/>
      <c r="H24" s="290"/>
      <c r="I24" s="290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70"/>
      <c r="AW24" s="70"/>
      <c r="AX24" s="70"/>
      <c r="AY24" s="70"/>
      <c r="AZ24" s="70"/>
      <c r="BA24" s="71"/>
    </row>
    <row r="25" spans="1:97" ht="26.25" customHeight="1" x14ac:dyDescent="0.25">
      <c r="A25" s="72"/>
      <c r="B25" s="72"/>
      <c r="C25" s="72"/>
      <c r="D25" s="72"/>
      <c r="E25" s="72"/>
      <c r="F25" s="72"/>
      <c r="G25" s="72"/>
      <c r="H25" s="72"/>
      <c r="I25" s="72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0"/>
      <c r="AW25" s="70"/>
      <c r="AX25" s="70"/>
      <c r="AY25" s="70"/>
      <c r="AZ25" s="70"/>
      <c r="BA25" s="71"/>
    </row>
    <row r="26" spans="1:97" ht="40.5" customHeight="1" x14ac:dyDescent="0.35">
      <c r="A26" s="74" t="s">
        <v>43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6"/>
      <c r="AX26" s="76"/>
      <c r="AY26" s="76"/>
      <c r="AZ26" s="76"/>
      <c r="BA26" s="77"/>
    </row>
    <row r="27" spans="1:97" ht="23.25" customHeight="1" x14ac:dyDescent="0.25">
      <c r="A27" s="292" t="s">
        <v>2</v>
      </c>
      <c r="B27" s="293"/>
      <c r="C27" s="302" t="s">
        <v>18</v>
      </c>
      <c r="D27" s="303"/>
      <c r="E27" s="303"/>
      <c r="F27" s="293"/>
      <c r="G27" s="306" t="s">
        <v>157</v>
      </c>
      <c r="H27" s="303"/>
      <c r="I27" s="293"/>
      <c r="J27" s="306" t="s">
        <v>19</v>
      </c>
      <c r="K27" s="303"/>
      <c r="L27" s="303"/>
      <c r="M27" s="293"/>
      <c r="N27" s="299" t="s">
        <v>31</v>
      </c>
      <c r="O27" s="307"/>
      <c r="P27" s="307"/>
      <c r="Q27" s="306" t="s">
        <v>44</v>
      </c>
      <c r="R27" s="334"/>
      <c r="S27" s="335"/>
      <c r="T27" s="306" t="s">
        <v>20</v>
      </c>
      <c r="U27" s="303"/>
      <c r="V27" s="293"/>
      <c r="W27" s="306" t="s">
        <v>45</v>
      </c>
      <c r="X27" s="303"/>
      <c r="Y27" s="293"/>
      <c r="Z27" s="78"/>
      <c r="AA27" s="308" t="s">
        <v>46</v>
      </c>
      <c r="AB27" s="309"/>
      <c r="AC27" s="309"/>
      <c r="AD27" s="309"/>
      <c r="AE27" s="309"/>
      <c r="AF27" s="286" t="s">
        <v>142</v>
      </c>
      <c r="AG27" s="309"/>
      <c r="AH27" s="309"/>
      <c r="AI27" s="286" t="s">
        <v>47</v>
      </c>
      <c r="AJ27" s="289"/>
      <c r="AK27" s="309"/>
      <c r="AL27" s="79"/>
      <c r="AM27" s="311" t="s">
        <v>48</v>
      </c>
      <c r="AN27" s="312"/>
      <c r="AO27" s="313"/>
      <c r="AP27" s="298" t="s">
        <v>49</v>
      </c>
      <c r="AQ27" s="299"/>
      <c r="AR27" s="299"/>
      <c r="AS27" s="299"/>
      <c r="AT27" s="299"/>
      <c r="AU27" s="299"/>
      <c r="AV27" s="299"/>
      <c r="AW27" s="299"/>
      <c r="AX27" s="286" t="s">
        <v>142</v>
      </c>
      <c r="AY27" s="286"/>
      <c r="AZ27" s="286"/>
      <c r="BA27" s="287"/>
    </row>
    <row r="28" spans="1:97" ht="13.5" customHeight="1" x14ac:dyDescent="0.3">
      <c r="A28" s="294"/>
      <c r="B28" s="295"/>
      <c r="C28" s="294"/>
      <c r="D28" s="304"/>
      <c r="E28" s="304"/>
      <c r="F28" s="295"/>
      <c r="G28" s="294"/>
      <c r="H28" s="304"/>
      <c r="I28" s="295"/>
      <c r="J28" s="294"/>
      <c r="K28" s="304"/>
      <c r="L28" s="304"/>
      <c r="M28" s="295"/>
      <c r="N28" s="307"/>
      <c r="O28" s="307"/>
      <c r="P28" s="307"/>
      <c r="Q28" s="336"/>
      <c r="R28" s="291"/>
      <c r="S28" s="337"/>
      <c r="T28" s="294"/>
      <c r="U28" s="304"/>
      <c r="V28" s="295"/>
      <c r="W28" s="294"/>
      <c r="X28" s="304"/>
      <c r="Y28" s="295"/>
      <c r="Z28" s="78"/>
      <c r="AA28" s="309"/>
      <c r="AB28" s="309"/>
      <c r="AC28" s="309"/>
      <c r="AD28" s="309"/>
      <c r="AE28" s="309"/>
      <c r="AF28" s="309"/>
      <c r="AG28" s="309"/>
      <c r="AH28" s="309"/>
      <c r="AI28" s="289"/>
      <c r="AJ28" s="289"/>
      <c r="AK28" s="309"/>
      <c r="AL28" s="80"/>
      <c r="AM28" s="314"/>
      <c r="AN28" s="315"/>
      <c r="AO28" s="316"/>
      <c r="AP28" s="298"/>
      <c r="AQ28" s="299"/>
      <c r="AR28" s="299"/>
      <c r="AS28" s="299"/>
      <c r="AT28" s="299"/>
      <c r="AU28" s="299"/>
      <c r="AV28" s="299"/>
      <c r="AW28" s="299"/>
      <c r="AX28" s="286"/>
      <c r="AY28" s="286"/>
      <c r="AZ28" s="286"/>
      <c r="BA28" s="287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</row>
    <row r="29" spans="1:97" ht="41.25" customHeight="1" x14ac:dyDescent="0.3">
      <c r="A29" s="296"/>
      <c r="B29" s="297"/>
      <c r="C29" s="296"/>
      <c r="D29" s="305"/>
      <c r="E29" s="305"/>
      <c r="F29" s="297"/>
      <c r="G29" s="296"/>
      <c r="H29" s="305"/>
      <c r="I29" s="297"/>
      <c r="J29" s="296"/>
      <c r="K29" s="305"/>
      <c r="L29" s="305"/>
      <c r="M29" s="297"/>
      <c r="N29" s="307"/>
      <c r="O29" s="307"/>
      <c r="P29" s="307"/>
      <c r="Q29" s="338"/>
      <c r="R29" s="339"/>
      <c r="S29" s="340"/>
      <c r="T29" s="296"/>
      <c r="U29" s="305"/>
      <c r="V29" s="297"/>
      <c r="W29" s="296"/>
      <c r="X29" s="305"/>
      <c r="Y29" s="297"/>
      <c r="Z29" s="78"/>
      <c r="AA29" s="310"/>
      <c r="AB29" s="310"/>
      <c r="AC29" s="310"/>
      <c r="AD29" s="310"/>
      <c r="AE29" s="310"/>
      <c r="AF29" s="310"/>
      <c r="AG29" s="310"/>
      <c r="AH29" s="310"/>
      <c r="AI29" s="310"/>
      <c r="AJ29" s="310"/>
      <c r="AK29" s="310"/>
      <c r="AL29" s="80"/>
      <c r="AM29" s="314"/>
      <c r="AN29" s="315"/>
      <c r="AO29" s="316"/>
      <c r="AP29" s="298"/>
      <c r="AQ29" s="299"/>
      <c r="AR29" s="299"/>
      <c r="AS29" s="299"/>
      <c r="AT29" s="299"/>
      <c r="AU29" s="299"/>
      <c r="AV29" s="299"/>
      <c r="AW29" s="299"/>
      <c r="AX29" s="286"/>
      <c r="AY29" s="286"/>
      <c r="AZ29" s="286"/>
      <c r="BA29" s="287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</row>
    <row r="30" spans="1:97" ht="38.25" customHeight="1" x14ac:dyDescent="0.4">
      <c r="A30" s="288">
        <v>1</v>
      </c>
      <c r="B30" s="289"/>
      <c r="C30" s="288">
        <v>34</v>
      </c>
      <c r="D30" s="288"/>
      <c r="E30" s="288"/>
      <c r="F30" s="288"/>
      <c r="G30" s="320">
        <v>6</v>
      </c>
      <c r="H30" s="320"/>
      <c r="I30" s="320"/>
      <c r="J30" s="345"/>
      <c r="K30" s="346"/>
      <c r="L30" s="346"/>
      <c r="M30" s="346"/>
      <c r="N30" s="320"/>
      <c r="O30" s="321"/>
      <c r="P30" s="321"/>
      <c r="Q30" s="347"/>
      <c r="R30" s="348"/>
      <c r="S30" s="348"/>
      <c r="T30" s="320">
        <v>12</v>
      </c>
      <c r="U30" s="321"/>
      <c r="V30" s="321"/>
      <c r="W30" s="320">
        <v>52</v>
      </c>
      <c r="X30" s="321"/>
      <c r="Y30" s="321"/>
      <c r="Z30" s="78"/>
      <c r="AA30" s="322" t="s">
        <v>22</v>
      </c>
      <c r="AB30" s="323"/>
      <c r="AC30" s="323"/>
      <c r="AD30" s="323"/>
      <c r="AE30" s="324"/>
      <c r="AF30" s="325">
        <v>3</v>
      </c>
      <c r="AG30" s="326"/>
      <c r="AH30" s="327"/>
      <c r="AI30" s="325">
        <v>4</v>
      </c>
      <c r="AJ30" s="326"/>
      <c r="AK30" s="327"/>
      <c r="AL30" s="80"/>
      <c r="AM30" s="317"/>
      <c r="AN30" s="318"/>
      <c r="AO30" s="319"/>
      <c r="AP30" s="300"/>
      <c r="AQ30" s="301"/>
      <c r="AR30" s="301"/>
      <c r="AS30" s="301"/>
      <c r="AT30" s="301"/>
      <c r="AU30" s="301"/>
      <c r="AV30" s="301"/>
      <c r="AW30" s="301"/>
      <c r="AX30" s="286"/>
      <c r="AY30" s="286"/>
      <c r="AZ30" s="286"/>
      <c r="BA30" s="287"/>
      <c r="BS30" s="2"/>
      <c r="BT30" s="2"/>
      <c r="BU30" s="2"/>
      <c r="BV30" s="108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7"/>
      <c r="CR30" s="107"/>
      <c r="CS30" s="107"/>
    </row>
    <row r="31" spans="1:97" ht="39" customHeight="1" x14ac:dyDescent="0.4">
      <c r="A31" s="341">
        <v>2</v>
      </c>
      <c r="B31" s="342"/>
      <c r="C31" s="341"/>
      <c r="D31" s="342"/>
      <c r="E31" s="342"/>
      <c r="F31" s="342"/>
      <c r="G31" s="343"/>
      <c r="H31" s="344"/>
      <c r="I31" s="344"/>
      <c r="J31" s="320">
        <v>4</v>
      </c>
      <c r="K31" s="321"/>
      <c r="L31" s="321"/>
      <c r="M31" s="321"/>
      <c r="N31" s="320">
        <v>12</v>
      </c>
      <c r="O31" s="321"/>
      <c r="P31" s="321"/>
      <c r="Q31" s="347">
        <v>1</v>
      </c>
      <c r="R31" s="348"/>
      <c r="S31" s="348"/>
      <c r="T31" s="320"/>
      <c r="U31" s="321"/>
      <c r="V31" s="321"/>
      <c r="W31" s="343">
        <v>17</v>
      </c>
      <c r="X31" s="344"/>
      <c r="Y31" s="344"/>
      <c r="Z31" s="78"/>
      <c r="AA31" s="349" t="s">
        <v>50</v>
      </c>
      <c r="AB31" s="349"/>
      <c r="AC31" s="349"/>
      <c r="AD31" s="349"/>
      <c r="AE31" s="349"/>
      <c r="AF31" s="350">
        <v>3</v>
      </c>
      <c r="AG31" s="350"/>
      <c r="AH31" s="350"/>
      <c r="AI31" s="350">
        <v>11</v>
      </c>
      <c r="AJ31" s="350"/>
      <c r="AK31" s="350"/>
      <c r="AL31" s="81"/>
      <c r="AM31" s="328" t="s">
        <v>122</v>
      </c>
      <c r="AN31" s="329"/>
      <c r="AO31" s="330"/>
      <c r="AP31" s="357" t="s">
        <v>32</v>
      </c>
      <c r="AQ31" s="357"/>
      <c r="AR31" s="357"/>
      <c r="AS31" s="357"/>
      <c r="AT31" s="357"/>
      <c r="AU31" s="357"/>
      <c r="AV31" s="357"/>
      <c r="AW31" s="357"/>
      <c r="AX31" s="351">
        <v>3</v>
      </c>
      <c r="AY31" s="352"/>
      <c r="AZ31" s="352"/>
      <c r="BA31" s="335"/>
      <c r="BS31" s="2"/>
      <c r="BT31" s="2"/>
      <c r="BU31" s="2"/>
      <c r="BV31" s="126"/>
      <c r="BW31" s="126"/>
      <c r="BX31" s="126"/>
      <c r="BY31" s="126"/>
      <c r="BZ31" s="126"/>
      <c r="CA31" s="126"/>
      <c r="CB31" s="126"/>
      <c r="CC31" s="126"/>
      <c r="CD31" s="126"/>
      <c r="CE31" s="126"/>
      <c r="CF31" s="126"/>
      <c r="CG31" s="126"/>
      <c r="CH31" s="126"/>
      <c r="CI31" s="126"/>
      <c r="CJ31" s="126"/>
      <c r="CK31" s="126"/>
      <c r="CL31" s="126"/>
      <c r="CM31" s="126"/>
      <c r="CN31" s="126"/>
      <c r="CO31" s="126"/>
      <c r="CP31" s="126"/>
      <c r="CQ31" s="126"/>
      <c r="CR31" s="126"/>
      <c r="CS31" s="126"/>
    </row>
    <row r="32" spans="1:97" ht="40.5" customHeight="1" thickBot="1" x14ac:dyDescent="0.35">
      <c r="A32" s="341" t="s">
        <v>21</v>
      </c>
      <c r="B32" s="342"/>
      <c r="C32" s="341">
        <v>34</v>
      </c>
      <c r="D32" s="342"/>
      <c r="E32" s="342"/>
      <c r="F32" s="342"/>
      <c r="G32" s="343">
        <f>G30+G31</f>
        <v>6</v>
      </c>
      <c r="H32" s="344"/>
      <c r="I32" s="344"/>
      <c r="J32" s="343">
        <v>4</v>
      </c>
      <c r="K32" s="344"/>
      <c r="L32" s="344"/>
      <c r="M32" s="344"/>
      <c r="N32" s="343">
        <f>N30+N31</f>
        <v>12</v>
      </c>
      <c r="O32" s="344"/>
      <c r="P32" s="344"/>
      <c r="Q32" s="347">
        <v>1</v>
      </c>
      <c r="R32" s="353"/>
      <c r="S32" s="353"/>
      <c r="T32" s="354">
        <f>T30+T31</f>
        <v>12</v>
      </c>
      <c r="U32" s="355"/>
      <c r="V32" s="356"/>
      <c r="W32" s="354">
        <f>W30+W31</f>
        <v>69</v>
      </c>
      <c r="X32" s="355"/>
      <c r="Y32" s="356"/>
      <c r="Z32" s="78"/>
      <c r="AA32" s="231"/>
      <c r="AB32" s="232"/>
      <c r="AC32" s="232"/>
      <c r="AD32" s="232"/>
      <c r="AE32" s="233"/>
      <c r="AF32" s="234"/>
      <c r="AG32" s="235"/>
      <c r="AH32" s="236"/>
      <c r="AI32" s="234"/>
      <c r="AJ32" s="235"/>
      <c r="AK32" s="236"/>
      <c r="AL32" s="82"/>
      <c r="AM32" s="331"/>
      <c r="AN32" s="332"/>
      <c r="AO32" s="333"/>
      <c r="AP32" s="289"/>
      <c r="AQ32" s="289"/>
      <c r="AR32" s="289"/>
      <c r="AS32" s="289"/>
      <c r="AT32" s="289"/>
      <c r="AU32" s="289"/>
      <c r="AV32" s="289"/>
      <c r="AW32" s="289"/>
      <c r="AX32" s="338"/>
      <c r="AY32" s="339"/>
      <c r="AZ32" s="339"/>
      <c r="BA32" s="340"/>
    </row>
    <row r="33" spans="1:53" ht="32.25" customHeight="1" x14ac:dyDescent="0.3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</row>
    <row r="34" spans="1:53" ht="24" customHeight="1" x14ac:dyDescent="0.3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</row>
    <row r="35" spans="1:53" ht="13.5" customHeight="1" x14ac:dyDescent="0.25"/>
  </sheetData>
  <mergeCells count="82">
    <mergeCell ref="AX31:BA32"/>
    <mergeCell ref="A32:B32"/>
    <mergeCell ref="C32:F32"/>
    <mergeCell ref="G32:I32"/>
    <mergeCell ref="J32:M32"/>
    <mergeCell ref="N32:P32"/>
    <mergeCell ref="Q32:S32"/>
    <mergeCell ref="T32:V32"/>
    <mergeCell ref="W32:Y32"/>
    <mergeCell ref="Q31:S31"/>
    <mergeCell ref="T31:V31"/>
    <mergeCell ref="W31:Y31"/>
    <mergeCell ref="AP31:AW32"/>
    <mergeCell ref="AM31:AO32"/>
    <mergeCell ref="Q27:S29"/>
    <mergeCell ref="T27:V29"/>
    <mergeCell ref="A31:B31"/>
    <mergeCell ref="C31:F31"/>
    <mergeCell ref="G31:I31"/>
    <mergeCell ref="J31:M31"/>
    <mergeCell ref="N31:P31"/>
    <mergeCell ref="G30:I30"/>
    <mergeCell ref="J30:M30"/>
    <mergeCell ref="N30:P30"/>
    <mergeCell ref="Q30:S30"/>
    <mergeCell ref="AA31:AE31"/>
    <mergeCell ref="AF31:AH31"/>
    <mergeCell ref="AI31:AK31"/>
    <mergeCell ref="AS20:AV20"/>
    <mergeCell ref="AB20:AE20"/>
    <mergeCell ref="AF20:AI20"/>
    <mergeCell ref="N27:P29"/>
    <mergeCell ref="AO20:AR20"/>
    <mergeCell ref="W27:Y29"/>
    <mergeCell ref="AA27:AE29"/>
    <mergeCell ref="AF27:AH29"/>
    <mergeCell ref="AI27:AK29"/>
    <mergeCell ref="AM27:AO30"/>
    <mergeCell ref="T30:V30"/>
    <mergeCell ref="AJ20:AN20"/>
    <mergeCell ref="X20:AA20"/>
    <mergeCell ref="W30:Y30"/>
    <mergeCell ref="AA30:AE30"/>
    <mergeCell ref="AF30:AH30"/>
    <mergeCell ref="AX27:BA30"/>
    <mergeCell ref="A30:B30"/>
    <mergeCell ref="C30:F30"/>
    <mergeCell ref="A24:AU24"/>
    <mergeCell ref="A27:B29"/>
    <mergeCell ref="AP27:AW30"/>
    <mergeCell ref="C27:F29"/>
    <mergeCell ref="G27:I29"/>
    <mergeCell ref="J27:M29"/>
    <mergeCell ref="AI30:AK30"/>
    <mergeCell ref="P10:AK10"/>
    <mergeCell ref="AN9:BA10"/>
    <mergeCell ref="A18:BA18"/>
    <mergeCell ref="A20:A21"/>
    <mergeCell ref="B20:E20"/>
    <mergeCell ref="F20:I20"/>
    <mergeCell ref="J20:M20"/>
    <mergeCell ref="N20:R20"/>
    <mergeCell ref="S20:W20"/>
    <mergeCell ref="AW20:BA20"/>
    <mergeCell ref="P15:AM15"/>
    <mergeCell ref="P12:S12"/>
    <mergeCell ref="T13:AB13"/>
    <mergeCell ref="T12:AB12"/>
    <mergeCell ref="P11:AM11"/>
    <mergeCell ref="AN11:BA11"/>
    <mergeCell ref="AN4:BA8"/>
    <mergeCell ref="P1:AN1"/>
    <mergeCell ref="P7:AM7"/>
    <mergeCell ref="AO1:BA3"/>
    <mergeCell ref="P3:AN3"/>
    <mergeCell ref="P9:AM9"/>
    <mergeCell ref="A1:O1"/>
    <mergeCell ref="A2:O2"/>
    <mergeCell ref="A3:O3"/>
    <mergeCell ref="A4:O4"/>
    <mergeCell ref="A6:O6"/>
    <mergeCell ref="A7:O7"/>
  </mergeCells>
  <phoneticPr fontId="8" type="noConversion"/>
  <pageMargins left="0.55118110236220474" right="0.35433070866141736" top="0.98425196850393704" bottom="0.98425196850393704" header="0.51181102362204722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tabSelected="1" view="pageBreakPreview" topLeftCell="A7" zoomScale="75" zoomScaleNormal="70" zoomScaleSheetLayoutView="75" workbookViewId="0">
      <selection activeCell="M25" sqref="M25"/>
    </sheetView>
  </sheetViews>
  <sheetFormatPr defaultRowHeight="12.75" x14ac:dyDescent="0.2"/>
  <cols>
    <col min="1" max="1" width="9.85546875" style="47" customWidth="1"/>
    <col min="2" max="2" width="48.85546875" style="47" customWidth="1"/>
    <col min="3" max="3" width="4.42578125" style="47" customWidth="1"/>
    <col min="4" max="4" width="6.28515625" style="47" customWidth="1"/>
    <col min="5" max="5" width="3.5703125" style="47" customWidth="1"/>
    <col min="6" max="6" width="4.7109375" style="47" customWidth="1"/>
    <col min="7" max="7" width="6" style="47" customWidth="1"/>
    <col min="8" max="8" width="7.85546875" style="47" customWidth="1"/>
    <col min="9" max="10" width="6.28515625" style="47" customWidth="1"/>
    <col min="11" max="11" width="5" style="47" customWidth="1"/>
    <col min="12" max="12" width="7.140625" style="47" customWidth="1"/>
    <col min="13" max="13" width="8.140625" style="47" customWidth="1"/>
    <col min="14" max="14" width="5.85546875" style="47" customWidth="1"/>
    <col min="15" max="15" width="7.42578125" style="47" customWidth="1"/>
    <col min="16" max="16" width="7.7109375" style="47" customWidth="1"/>
    <col min="17" max="19" width="8.85546875" style="47" hidden="1" customWidth="1"/>
    <col min="20" max="16384" width="9.140625" style="47"/>
  </cols>
  <sheetData>
    <row r="1" spans="1:19" s="16" customFormat="1" ht="18.75" x14ac:dyDescent="0.2">
      <c r="A1" s="386" t="s">
        <v>148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14"/>
      <c r="O1" s="14"/>
      <c r="P1" s="14"/>
      <c r="Q1" s="15"/>
      <c r="R1" s="15"/>
      <c r="S1" s="15"/>
    </row>
    <row r="2" spans="1:19" s="16" customFormat="1" ht="47.25" customHeight="1" x14ac:dyDescent="0.2">
      <c r="A2" s="375" t="s">
        <v>23</v>
      </c>
      <c r="B2" s="378" t="s">
        <v>57</v>
      </c>
      <c r="C2" s="382" t="s">
        <v>138</v>
      </c>
      <c r="D2" s="382"/>
      <c r="E2" s="383"/>
      <c r="F2" s="383"/>
      <c r="G2" s="380" t="s">
        <v>58</v>
      </c>
      <c r="H2" s="378" t="s">
        <v>59</v>
      </c>
      <c r="I2" s="378"/>
      <c r="J2" s="378"/>
      <c r="K2" s="378"/>
      <c r="L2" s="378"/>
      <c r="M2" s="379"/>
      <c r="N2" s="378" t="s">
        <v>137</v>
      </c>
      <c r="O2" s="378"/>
      <c r="P2" s="378"/>
      <c r="Q2" s="15"/>
      <c r="R2" s="15"/>
      <c r="S2" s="15"/>
    </row>
    <row r="3" spans="1:19" s="16" customFormat="1" ht="17.25" customHeight="1" x14ac:dyDescent="0.2">
      <c r="A3" s="375"/>
      <c r="B3" s="378"/>
      <c r="C3" s="382"/>
      <c r="D3" s="382"/>
      <c r="E3" s="383"/>
      <c r="F3" s="383"/>
      <c r="G3" s="380"/>
      <c r="H3" s="380" t="s">
        <v>24</v>
      </c>
      <c r="I3" s="384" t="s">
        <v>60</v>
      </c>
      <c r="J3" s="384"/>
      <c r="K3" s="384"/>
      <c r="L3" s="384"/>
      <c r="M3" s="380" t="s">
        <v>61</v>
      </c>
      <c r="N3" s="378" t="s">
        <v>62</v>
      </c>
      <c r="O3" s="379"/>
      <c r="P3" s="379"/>
      <c r="Q3" s="15"/>
      <c r="R3" s="15"/>
      <c r="S3" s="15"/>
    </row>
    <row r="4" spans="1:19" s="16" customFormat="1" ht="22.5" customHeight="1" x14ac:dyDescent="0.2">
      <c r="A4" s="375"/>
      <c r="B4" s="378"/>
      <c r="C4" s="382"/>
      <c r="D4" s="382"/>
      <c r="E4" s="383"/>
      <c r="F4" s="383"/>
      <c r="G4" s="380"/>
      <c r="H4" s="379"/>
      <c r="I4" s="380" t="s">
        <v>63</v>
      </c>
      <c r="J4" s="378" t="s">
        <v>64</v>
      </c>
      <c r="K4" s="379"/>
      <c r="L4" s="379"/>
      <c r="M4" s="379"/>
      <c r="N4" s="384" t="s">
        <v>144</v>
      </c>
      <c r="O4" s="385"/>
      <c r="P4" s="385"/>
      <c r="Q4" s="15"/>
      <c r="R4" s="15"/>
      <c r="S4" s="15"/>
    </row>
    <row r="5" spans="1:19" s="16" customFormat="1" ht="12.75" customHeight="1" x14ac:dyDescent="0.2">
      <c r="A5" s="375"/>
      <c r="B5" s="378"/>
      <c r="C5" s="380" t="s">
        <v>27</v>
      </c>
      <c r="D5" s="380" t="s">
        <v>28</v>
      </c>
      <c r="E5" s="381" t="s">
        <v>65</v>
      </c>
      <c r="F5" s="381"/>
      <c r="G5" s="380"/>
      <c r="H5" s="379"/>
      <c r="I5" s="385"/>
      <c r="J5" s="380" t="s">
        <v>29</v>
      </c>
      <c r="K5" s="380" t="s">
        <v>66</v>
      </c>
      <c r="L5" s="380" t="s">
        <v>67</v>
      </c>
      <c r="M5" s="379"/>
      <c r="N5" s="385"/>
      <c r="O5" s="385"/>
      <c r="P5" s="385"/>
      <c r="Q5" s="15"/>
      <c r="R5" s="15"/>
      <c r="S5" s="15"/>
    </row>
    <row r="6" spans="1:19" s="16" customFormat="1" ht="15.75" x14ac:dyDescent="0.2">
      <c r="A6" s="375"/>
      <c r="B6" s="378"/>
      <c r="C6" s="380"/>
      <c r="D6" s="380"/>
      <c r="E6" s="381"/>
      <c r="F6" s="381"/>
      <c r="G6" s="380"/>
      <c r="H6" s="379"/>
      <c r="I6" s="385"/>
      <c r="J6" s="380"/>
      <c r="K6" s="380"/>
      <c r="L6" s="380"/>
      <c r="M6" s="379"/>
      <c r="N6" s="18">
        <v>1</v>
      </c>
      <c r="O6" s="18" t="s">
        <v>139</v>
      </c>
      <c r="P6" s="18" t="s">
        <v>140</v>
      </c>
      <c r="Q6" s="15"/>
      <c r="R6" s="15"/>
      <c r="S6" s="15"/>
    </row>
    <row r="7" spans="1:19" s="16" customFormat="1" ht="34.5" customHeight="1" x14ac:dyDescent="0.2">
      <c r="A7" s="375"/>
      <c r="B7" s="378"/>
      <c r="C7" s="380"/>
      <c r="D7" s="380"/>
      <c r="E7" s="376" t="s">
        <v>68</v>
      </c>
      <c r="F7" s="377" t="s">
        <v>69</v>
      </c>
      <c r="G7" s="380"/>
      <c r="H7" s="379"/>
      <c r="I7" s="385"/>
      <c r="J7" s="380"/>
      <c r="K7" s="380"/>
      <c r="L7" s="380"/>
      <c r="M7" s="379"/>
      <c r="N7" s="378" t="s">
        <v>147</v>
      </c>
      <c r="O7" s="379"/>
      <c r="P7" s="379"/>
      <c r="Q7" s="15"/>
      <c r="R7" s="15"/>
      <c r="S7" s="15"/>
    </row>
    <row r="8" spans="1:19" s="16" customFormat="1" ht="12" customHeight="1" x14ac:dyDescent="0.2">
      <c r="A8" s="375"/>
      <c r="B8" s="378"/>
      <c r="C8" s="380"/>
      <c r="D8" s="380"/>
      <c r="E8" s="376"/>
      <c r="F8" s="376"/>
      <c r="G8" s="380"/>
      <c r="H8" s="379"/>
      <c r="I8" s="385"/>
      <c r="J8" s="380"/>
      <c r="K8" s="380"/>
      <c r="L8" s="380"/>
      <c r="M8" s="379"/>
      <c r="N8" s="19">
        <v>15</v>
      </c>
      <c r="O8" s="19">
        <v>9</v>
      </c>
      <c r="P8" s="19">
        <v>9</v>
      </c>
      <c r="Q8" s="15"/>
      <c r="R8" s="15"/>
      <c r="S8" s="15"/>
    </row>
    <row r="9" spans="1:19" s="16" customFormat="1" ht="15.75" x14ac:dyDescent="0.2">
      <c r="A9" s="20">
        <v>1</v>
      </c>
      <c r="B9" s="21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  <c r="N9" s="17">
        <v>14</v>
      </c>
      <c r="O9" s="17">
        <v>15</v>
      </c>
      <c r="P9" s="17">
        <v>16</v>
      </c>
      <c r="Q9" s="15"/>
      <c r="R9" s="15"/>
      <c r="S9" s="15"/>
    </row>
    <row r="10" spans="1:19" s="24" customFormat="1" ht="16.5" customHeight="1" x14ac:dyDescent="0.2">
      <c r="A10" s="22"/>
      <c r="B10" s="374" t="s">
        <v>93</v>
      </c>
      <c r="C10" s="374"/>
      <c r="D10" s="374"/>
      <c r="E10" s="374"/>
      <c r="F10" s="374"/>
      <c r="G10" s="374"/>
      <c r="H10" s="374"/>
      <c r="I10" s="374"/>
      <c r="J10" s="374"/>
      <c r="K10" s="374"/>
      <c r="L10" s="374"/>
      <c r="M10" s="374"/>
      <c r="N10" s="374"/>
      <c r="O10" s="374"/>
      <c r="P10" s="374"/>
      <c r="Q10" s="374"/>
      <c r="R10" s="374"/>
      <c r="S10" s="374"/>
    </row>
    <row r="11" spans="1:19" s="24" customFormat="1" ht="16.5" customHeight="1" thickBot="1" x14ac:dyDescent="0.25">
      <c r="A11" s="419" t="s">
        <v>94</v>
      </c>
      <c r="B11" s="420"/>
      <c r="C11" s="420"/>
      <c r="D11" s="420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1"/>
      <c r="R11" s="23"/>
      <c r="S11" s="23"/>
    </row>
    <row r="12" spans="1:19" s="24" customFormat="1" ht="33" customHeight="1" x14ac:dyDescent="0.2">
      <c r="A12" s="145" t="s">
        <v>80</v>
      </c>
      <c r="B12" s="431" t="s">
        <v>159</v>
      </c>
      <c r="C12" s="432"/>
      <c r="D12" s="212" t="s">
        <v>140</v>
      </c>
      <c r="E12" s="432"/>
      <c r="F12" s="432"/>
      <c r="G12" s="433">
        <v>5</v>
      </c>
      <c r="H12" s="433">
        <v>150</v>
      </c>
      <c r="I12" s="433">
        <v>54</v>
      </c>
      <c r="J12" s="433">
        <v>36</v>
      </c>
      <c r="K12" s="433"/>
      <c r="L12" s="433">
        <v>18</v>
      </c>
      <c r="M12" s="433">
        <v>96</v>
      </c>
      <c r="N12" s="434"/>
      <c r="O12" s="31">
        <v>3</v>
      </c>
      <c r="P12" s="31">
        <v>3</v>
      </c>
      <c r="Q12" s="114"/>
      <c r="R12" s="110"/>
      <c r="S12" s="110"/>
    </row>
    <row r="13" spans="1:19" s="24" customFormat="1" ht="16.5" customHeight="1" x14ac:dyDescent="0.2">
      <c r="A13" s="140" t="s">
        <v>90</v>
      </c>
      <c r="B13" s="426" t="s">
        <v>74</v>
      </c>
      <c r="C13" s="427"/>
      <c r="D13" s="427"/>
      <c r="E13" s="427"/>
      <c r="F13" s="428"/>
      <c r="G13" s="428">
        <f>G14+G15</f>
        <v>3</v>
      </c>
      <c r="H13" s="427">
        <f t="shared" ref="H13:H15" si="0">G13*30</f>
        <v>90</v>
      </c>
      <c r="I13" s="428">
        <f>I14+I15</f>
        <v>30</v>
      </c>
      <c r="J13" s="428">
        <f>J14+J15</f>
        <v>20</v>
      </c>
      <c r="K13" s="428"/>
      <c r="L13" s="428">
        <f>L14+L15</f>
        <v>10</v>
      </c>
      <c r="M13" s="428">
        <f>M14+M15</f>
        <v>60</v>
      </c>
      <c r="N13" s="429"/>
      <c r="O13" s="430"/>
      <c r="P13" s="137"/>
      <c r="Q13" s="114"/>
      <c r="R13" s="110"/>
      <c r="S13" s="110"/>
    </row>
    <row r="14" spans="1:19" s="24" customFormat="1" ht="16.5" customHeight="1" x14ac:dyDescent="0.2">
      <c r="A14" s="140" t="s">
        <v>99</v>
      </c>
      <c r="B14" s="143" t="s">
        <v>38</v>
      </c>
      <c r="C14" s="31">
        <v>1</v>
      </c>
      <c r="D14" s="31"/>
      <c r="E14" s="31"/>
      <c r="F14" s="20"/>
      <c r="G14" s="20">
        <v>1.5</v>
      </c>
      <c r="H14" s="31">
        <f t="shared" si="0"/>
        <v>45</v>
      </c>
      <c r="I14" s="33">
        <f>SUM(J14:L14)</f>
        <v>15</v>
      </c>
      <c r="J14" s="31">
        <v>15</v>
      </c>
      <c r="K14" s="31"/>
      <c r="L14" s="31"/>
      <c r="M14" s="31">
        <f>H14-I14</f>
        <v>30</v>
      </c>
      <c r="N14" s="31">
        <v>1</v>
      </c>
      <c r="O14" s="98"/>
      <c r="P14" s="137"/>
      <c r="Q14" s="114"/>
      <c r="R14" s="110"/>
      <c r="S14" s="110"/>
    </row>
    <row r="15" spans="1:19" s="24" customFormat="1" ht="16.5" customHeight="1" thickBot="1" x14ac:dyDescent="0.25">
      <c r="A15" s="140" t="s">
        <v>100</v>
      </c>
      <c r="B15" s="143" t="s">
        <v>36</v>
      </c>
      <c r="C15" s="31"/>
      <c r="D15" s="31">
        <v>1</v>
      </c>
      <c r="E15" s="31"/>
      <c r="F15" s="144"/>
      <c r="G15" s="89">
        <v>1.5</v>
      </c>
      <c r="H15" s="31">
        <f t="shared" si="0"/>
        <v>45</v>
      </c>
      <c r="I15" s="33">
        <f>SUM(J15:L15)</f>
        <v>15</v>
      </c>
      <c r="J15" s="91">
        <v>5</v>
      </c>
      <c r="K15" s="91"/>
      <c r="L15" s="91">
        <v>10</v>
      </c>
      <c r="M15" s="31">
        <f>H15-I15</f>
        <v>30</v>
      </c>
      <c r="N15" s="31">
        <v>1</v>
      </c>
      <c r="O15" s="98"/>
      <c r="P15" s="137"/>
      <c r="Q15" s="114"/>
      <c r="R15" s="110"/>
      <c r="S15" s="110"/>
    </row>
    <row r="16" spans="1:19" s="24" customFormat="1" ht="16.5" customHeight="1" thickBot="1" x14ac:dyDescent="0.25">
      <c r="A16" s="154"/>
      <c r="B16" s="155" t="s">
        <v>95</v>
      </c>
      <c r="C16" s="155"/>
      <c r="D16" s="155"/>
      <c r="E16" s="155"/>
      <c r="F16" s="156"/>
      <c r="G16" s="252">
        <f>G12+G13</f>
        <v>8</v>
      </c>
      <c r="H16" s="252">
        <f t="shared" ref="H16:M16" si="1">H12+H13</f>
        <v>240</v>
      </c>
      <c r="I16" s="252">
        <f t="shared" si="1"/>
        <v>84</v>
      </c>
      <c r="J16" s="252">
        <f t="shared" si="1"/>
        <v>56</v>
      </c>
      <c r="K16" s="252">
        <f t="shared" si="1"/>
        <v>0</v>
      </c>
      <c r="L16" s="252">
        <f t="shared" si="1"/>
        <v>28</v>
      </c>
      <c r="M16" s="252">
        <f t="shared" si="1"/>
        <v>156</v>
      </c>
      <c r="N16" s="157">
        <f>SUM(N12:N15)</f>
        <v>2</v>
      </c>
      <c r="O16" s="157">
        <f>SUM(O12:O15)</f>
        <v>3</v>
      </c>
      <c r="P16" s="158">
        <f>SUM(P12:P15)</f>
        <v>3</v>
      </c>
      <c r="Q16" s="114"/>
      <c r="R16" s="110"/>
      <c r="S16" s="110"/>
    </row>
    <row r="17" spans="1:19" s="24" customFormat="1" ht="16.5" customHeight="1" thickBot="1" x14ac:dyDescent="0.25">
      <c r="A17" s="407" t="s">
        <v>101</v>
      </c>
      <c r="B17" s="422"/>
      <c r="C17" s="422"/>
      <c r="D17" s="422"/>
      <c r="E17" s="422"/>
      <c r="F17" s="422"/>
      <c r="G17" s="422"/>
      <c r="H17" s="422"/>
      <c r="I17" s="422"/>
      <c r="J17" s="422"/>
      <c r="K17" s="422"/>
      <c r="L17" s="422"/>
      <c r="M17" s="422"/>
      <c r="N17" s="422"/>
      <c r="O17" s="422"/>
      <c r="P17" s="422"/>
      <c r="Q17" s="423"/>
      <c r="R17" s="109"/>
      <c r="S17" s="110"/>
    </row>
    <row r="18" spans="1:19" s="24" customFormat="1" ht="16.5" customHeight="1" thickBot="1" x14ac:dyDescent="0.25">
      <c r="A18" s="424" t="s">
        <v>123</v>
      </c>
      <c r="B18" s="424"/>
      <c r="C18" s="424"/>
      <c r="D18" s="424"/>
      <c r="E18" s="424"/>
      <c r="F18" s="424"/>
      <c r="G18" s="424"/>
      <c r="H18" s="424"/>
      <c r="I18" s="424"/>
      <c r="J18" s="424"/>
      <c r="K18" s="424"/>
      <c r="L18" s="424"/>
      <c r="M18" s="424"/>
      <c r="N18" s="424"/>
      <c r="O18" s="424"/>
      <c r="P18" s="424"/>
      <c r="Q18" s="424"/>
      <c r="R18" s="109"/>
      <c r="S18" s="202"/>
    </row>
    <row r="19" spans="1:19" s="24" customFormat="1" ht="16.5" customHeight="1" x14ac:dyDescent="0.2">
      <c r="A19" s="161" t="s">
        <v>70</v>
      </c>
      <c r="B19" s="162" t="s">
        <v>25</v>
      </c>
      <c r="C19" s="92"/>
      <c r="D19" s="83"/>
      <c r="E19" s="83"/>
      <c r="F19" s="163"/>
      <c r="G19" s="84">
        <f>SUM(G20:G22)</f>
        <v>6.5</v>
      </c>
      <c r="H19" s="84">
        <f>SUM(H20:H22)</f>
        <v>195</v>
      </c>
      <c r="I19" s="84">
        <f>SUM(I20:I22)</f>
        <v>70</v>
      </c>
      <c r="J19" s="84"/>
      <c r="K19" s="84"/>
      <c r="L19" s="84">
        <f>SUM(L20:L22)</f>
        <v>70</v>
      </c>
      <c r="M19" s="84">
        <f>SUM(M20:M22)</f>
        <v>125</v>
      </c>
      <c r="N19" s="85"/>
      <c r="O19" s="85"/>
      <c r="P19" s="86"/>
      <c r="Q19" s="159"/>
      <c r="R19" s="109"/>
      <c r="S19" s="61"/>
    </row>
    <row r="20" spans="1:19" s="24" customFormat="1" ht="16.5" customHeight="1" x14ac:dyDescent="0.2">
      <c r="A20" s="164" t="s">
        <v>71</v>
      </c>
      <c r="B20" s="150" t="s">
        <v>25</v>
      </c>
      <c r="C20" s="28"/>
      <c r="D20" s="31">
        <v>1</v>
      </c>
      <c r="E20" s="88"/>
      <c r="F20" s="111"/>
      <c r="G20" s="89">
        <v>2.5</v>
      </c>
      <c r="H20" s="89">
        <f t="shared" ref="H20:H26" si="2">G20*30</f>
        <v>75</v>
      </c>
      <c r="I20" s="20">
        <f t="shared" ref="I20:I26" si="3">SUM(J20:L20)</f>
        <v>30</v>
      </c>
      <c r="J20" s="89"/>
      <c r="K20" s="89"/>
      <c r="L20" s="89">
        <v>30</v>
      </c>
      <c r="M20" s="31">
        <f t="shared" ref="M20:M26" si="4">H20-I20</f>
        <v>45</v>
      </c>
      <c r="N20" s="31">
        <v>2</v>
      </c>
      <c r="O20" s="31"/>
      <c r="P20" s="90"/>
      <c r="Q20" s="141"/>
      <c r="R20" s="109"/>
      <c r="S20" s="61"/>
    </row>
    <row r="21" spans="1:19" s="24" customFormat="1" ht="16.5" customHeight="1" x14ac:dyDescent="0.2">
      <c r="A21" s="164" t="s">
        <v>72</v>
      </c>
      <c r="B21" s="150" t="s">
        <v>25</v>
      </c>
      <c r="C21" s="28"/>
      <c r="D21" s="88"/>
      <c r="E21" s="88"/>
      <c r="F21" s="111"/>
      <c r="G21" s="89">
        <v>2</v>
      </c>
      <c r="H21" s="89">
        <f t="shared" si="2"/>
        <v>60</v>
      </c>
      <c r="I21" s="20">
        <f t="shared" si="3"/>
        <v>20</v>
      </c>
      <c r="J21" s="91"/>
      <c r="K21" s="91"/>
      <c r="L21" s="91">
        <v>20</v>
      </c>
      <c r="M21" s="31">
        <f t="shared" si="4"/>
        <v>40</v>
      </c>
      <c r="N21" s="31"/>
      <c r="O21" s="31">
        <v>2</v>
      </c>
      <c r="P21" s="90"/>
      <c r="Q21" s="141"/>
      <c r="R21" s="109"/>
      <c r="S21" s="61"/>
    </row>
    <row r="22" spans="1:19" s="24" customFormat="1" ht="16.5" customHeight="1" thickBot="1" x14ac:dyDescent="0.25">
      <c r="A22" s="164" t="s">
        <v>102</v>
      </c>
      <c r="B22" s="150" t="s">
        <v>25</v>
      </c>
      <c r="C22" s="28" t="s">
        <v>140</v>
      </c>
      <c r="D22" s="88"/>
      <c r="E22" s="88"/>
      <c r="F22" s="111"/>
      <c r="G22" s="89">
        <v>2</v>
      </c>
      <c r="H22" s="89">
        <f t="shared" si="2"/>
        <v>60</v>
      </c>
      <c r="I22" s="20">
        <f t="shared" si="3"/>
        <v>20</v>
      </c>
      <c r="J22" s="91"/>
      <c r="K22" s="91"/>
      <c r="L22" s="91">
        <v>20</v>
      </c>
      <c r="M22" s="31">
        <f t="shared" si="4"/>
        <v>40</v>
      </c>
      <c r="N22" s="31"/>
      <c r="O22" s="31"/>
      <c r="P22" s="90">
        <v>2</v>
      </c>
      <c r="Q22" s="141"/>
      <c r="R22" s="109"/>
      <c r="S22" s="61"/>
    </row>
    <row r="23" spans="1:19" s="24" customFormat="1" ht="16.5" customHeight="1" x14ac:dyDescent="0.2">
      <c r="A23" s="425" t="s">
        <v>124</v>
      </c>
      <c r="B23" s="425"/>
      <c r="C23" s="425"/>
      <c r="D23" s="425"/>
      <c r="E23" s="425"/>
      <c r="F23" s="425"/>
      <c r="G23" s="425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109"/>
      <c r="S23" s="202"/>
    </row>
    <row r="24" spans="1:19" s="24" customFormat="1" ht="24.75" customHeight="1" x14ac:dyDescent="0.25">
      <c r="A24" s="164" t="s">
        <v>81</v>
      </c>
      <c r="B24" s="142" t="s">
        <v>133</v>
      </c>
      <c r="C24" s="151"/>
      <c r="D24" s="28">
        <v>1</v>
      </c>
      <c r="E24" s="152"/>
      <c r="F24" s="152"/>
      <c r="G24" s="20">
        <v>2.5</v>
      </c>
      <c r="H24" s="91">
        <f t="shared" si="2"/>
        <v>75</v>
      </c>
      <c r="I24" s="91">
        <f t="shared" si="3"/>
        <v>28</v>
      </c>
      <c r="J24" s="91">
        <v>14</v>
      </c>
      <c r="K24" s="91"/>
      <c r="L24" s="31">
        <v>14</v>
      </c>
      <c r="M24" s="31">
        <f t="shared" si="4"/>
        <v>47</v>
      </c>
      <c r="N24" s="28">
        <v>2</v>
      </c>
      <c r="O24" s="28"/>
      <c r="P24" s="165"/>
      <c r="Q24" s="32"/>
      <c r="R24" s="109"/>
      <c r="S24" s="61"/>
    </row>
    <row r="25" spans="1:19" s="24" customFormat="1" ht="16.5" customHeight="1" x14ac:dyDescent="0.2">
      <c r="A25" s="164" t="s">
        <v>82</v>
      </c>
      <c r="B25" s="153" t="s">
        <v>89</v>
      </c>
      <c r="C25" s="28"/>
      <c r="D25" s="28" t="s">
        <v>139</v>
      </c>
      <c r="E25" s="28"/>
      <c r="F25" s="20"/>
      <c r="G25" s="20">
        <v>2</v>
      </c>
      <c r="H25" s="91">
        <f t="shared" si="2"/>
        <v>60</v>
      </c>
      <c r="I25" s="91">
        <f t="shared" si="3"/>
        <v>20</v>
      </c>
      <c r="J25" s="91">
        <v>10</v>
      </c>
      <c r="K25" s="91"/>
      <c r="L25" s="31">
        <v>10</v>
      </c>
      <c r="M25" s="31">
        <f t="shared" si="4"/>
        <v>40</v>
      </c>
      <c r="N25" s="28"/>
      <c r="O25" s="28">
        <v>2</v>
      </c>
      <c r="P25" s="93"/>
      <c r="Q25" s="32"/>
      <c r="R25" s="109"/>
      <c r="S25" s="61"/>
    </row>
    <row r="26" spans="1:19" s="24" customFormat="1" ht="16.5" customHeight="1" thickBot="1" x14ac:dyDescent="0.3">
      <c r="A26" s="166" t="s">
        <v>103</v>
      </c>
      <c r="B26" s="167" t="s">
        <v>26</v>
      </c>
      <c r="C26" s="94"/>
      <c r="D26" s="94" t="s">
        <v>140</v>
      </c>
      <c r="E26" s="94"/>
      <c r="F26" s="147"/>
      <c r="G26" s="148">
        <v>2</v>
      </c>
      <c r="H26" s="149">
        <f t="shared" si="2"/>
        <v>60</v>
      </c>
      <c r="I26" s="168">
        <f t="shared" si="3"/>
        <v>20</v>
      </c>
      <c r="J26" s="149">
        <v>20</v>
      </c>
      <c r="K26" s="149"/>
      <c r="L26" s="149"/>
      <c r="M26" s="149">
        <f t="shared" si="4"/>
        <v>40</v>
      </c>
      <c r="N26" s="169"/>
      <c r="O26" s="94"/>
      <c r="P26" s="95">
        <v>2</v>
      </c>
      <c r="Q26" s="160"/>
      <c r="R26" s="109"/>
      <c r="S26" s="61"/>
    </row>
    <row r="27" spans="1:19" s="24" customFormat="1" ht="16.5" customHeight="1" thickBot="1" x14ac:dyDescent="0.25">
      <c r="A27" s="171"/>
      <c r="B27" s="138" t="s">
        <v>73</v>
      </c>
      <c r="C27" s="96"/>
      <c r="D27" s="96"/>
      <c r="E27" s="96"/>
      <c r="F27" s="96"/>
      <c r="G27" s="97">
        <f>G19</f>
        <v>6.5</v>
      </c>
      <c r="H27" s="97">
        <f t="shared" ref="H27:M27" si="5">SUM(H24:H26)</f>
        <v>195</v>
      </c>
      <c r="I27" s="97">
        <f t="shared" si="5"/>
        <v>68</v>
      </c>
      <c r="J27" s="97">
        <f t="shared" si="5"/>
        <v>44</v>
      </c>
      <c r="K27" s="97"/>
      <c r="L27" s="97">
        <f t="shared" si="5"/>
        <v>24</v>
      </c>
      <c r="M27" s="97">
        <f t="shared" si="5"/>
        <v>127</v>
      </c>
      <c r="N27" s="97">
        <f>SUM(N24:N26)</f>
        <v>2</v>
      </c>
      <c r="O27" s="97">
        <f>SUM(O24:O26)</f>
        <v>2</v>
      </c>
      <c r="P27" s="172">
        <f>SUM(P24:P26)</f>
        <v>2</v>
      </c>
      <c r="Q27" s="170"/>
      <c r="R27" s="109"/>
      <c r="S27" s="61"/>
    </row>
    <row r="28" spans="1:19" s="24" customFormat="1" ht="16.5" customHeight="1" thickBot="1" x14ac:dyDescent="0.25">
      <c r="A28" s="407" t="s">
        <v>96</v>
      </c>
      <c r="B28" s="408"/>
      <c r="C28" s="44"/>
      <c r="D28" s="44"/>
      <c r="E28" s="44"/>
      <c r="F28" s="44"/>
      <c r="G28" s="253">
        <f>G16+G27</f>
        <v>14.5</v>
      </c>
      <c r="H28" s="174">
        <f t="shared" ref="H28:M28" si="6">H16+H27</f>
        <v>435</v>
      </c>
      <c r="I28" s="174">
        <f t="shared" si="6"/>
        <v>152</v>
      </c>
      <c r="J28" s="174">
        <f t="shared" si="6"/>
        <v>100</v>
      </c>
      <c r="K28" s="174">
        <f t="shared" si="6"/>
        <v>0</v>
      </c>
      <c r="L28" s="174">
        <f t="shared" si="6"/>
        <v>52</v>
      </c>
      <c r="M28" s="174">
        <f t="shared" si="6"/>
        <v>283</v>
      </c>
      <c r="N28" s="175">
        <f>N27+N16</f>
        <v>4</v>
      </c>
      <c r="O28" s="175">
        <f t="shared" ref="O28:P28" si="7">O27+O16</f>
        <v>5</v>
      </c>
      <c r="P28" s="176">
        <f t="shared" si="7"/>
        <v>5</v>
      </c>
      <c r="Q28" s="173"/>
      <c r="R28" s="109"/>
      <c r="S28" s="61"/>
    </row>
    <row r="29" spans="1:19" s="24" customFormat="1" ht="28.5" customHeight="1" x14ac:dyDescent="0.2">
      <c r="A29" s="177"/>
      <c r="B29" s="178" t="s">
        <v>33</v>
      </c>
      <c r="C29" s="92"/>
      <c r="D29" s="179" t="s">
        <v>141</v>
      </c>
      <c r="E29" s="180"/>
      <c r="F29" s="163"/>
      <c r="G29" s="181"/>
      <c r="H29" s="92"/>
      <c r="I29" s="182">
        <f>J29+K29+L29</f>
        <v>0</v>
      </c>
      <c r="J29" s="92"/>
      <c r="K29" s="92"/>
      <c r="L29" s="92"/>
      <c r="M29" s="92"/>
      <c r="N29" s="85" t="s">
        <v>75</v>
      </c>
      <c r="O29" s="85" t="s">
        <v>75</v>
      </c>
      <c r="P29" s="86" t="s">
        <v>75</v>
      </c>
      <c r="Q29" s="141"/>
      <c r="R29" s="109"/>
      <c r="S29" s="61"/>
    </row>
    <row r="30" spans="1:19" s="24" customFormat="1" ht="16.5" customHeight="1" thickBot="1" x14ac:dyDescent="0.25">
      <c r="A30" s="409" t="s">
        <v>76</v>
      </c>
      <c r="B30" s="410"/>
      <c r="C30" s="29"/>
      <c r="D30" s="183"/>
      <c r="E30" s="184"/>
      <c r="F30" s="185"/>
      <c r="G30" s="186"/>
      <c r="H30" s="29"/>
      <c r="I30" s="187"/>
      <c r="J30" s="29"/>
      <c r="K30" s="29"/>
      <c r="L30" s="29"/>
      <c r="M30" s="29"/>
      <c r="N30" s="29"/>
      <c r="O30" s="29"/>
      <c r="P30" s="188"/>
      <c r="Q30" s="189"/>
      <c r="R30" s="109"/>
      <c r="S30" s="61"/>
    </row>
    <row r="31" spans="1:19" s="24" customFormat="1" ht="16.5" customHeight="1" thickBot="1" x14ac:dyDescent="0.25">
      <c r="A31" s="411" t="s">
        <v>97</v>
      </c>
      <c r="B31" s="412"/>
      <c r="C31" s="412"/>
      <c r="D31" s="412"/>
      <c r="E31" s="412"/>
      <c r="F31" s="412"/>
      <c r="G31" s="412"/>
      <c r="H31" s="412"/>
      <c r="I31" s="412"/>
      <c r="J31" s="412"/>
      <c r="K31" s="412"/>
      <c r="L31" s="412"/>
      <c r="M31" s="412"/>
      <c r="N31" s="412"/>
      <c r="O31" s="412"/>
      <c r="P31" s="412"/>
      <c r="Q31" s="413"/>
      <c r="R31" s="190"/>
      <c r="S31" s="61"/>
    </row>
    <row r="32" spans="1:19" s="24" customFormat="1" ht="18" customHeight="1" thickBot="1" x14ac:dyDescent="0.25">
      <c r="A32" s="48"/>
      <c r="B32" s="414" t="s">
        <v>160</v>
      </c>
      <c r="C32" s="415"/>
      <c r="D32" s="415"/>
      <c r="E32" s="415"/>
      <c r="F32" s="415"/>
      <c r="G32" s="415"/>
      <c r="H32" s="416"/>
      <c r="I32" s="415"/>
      <c r="J32" s="415"/>
      <c r="K32" s="415"/>
      <c r="L32" s="415"/>
      <c r="M32" s="415"/>
      <c r="N32" s="415"/>
      <c r="O32" s="417"/>
      <c r="P32" s="417"/>
      <c r="Q32" s="417"/>
      <c r="R32" s="418"/>
      <c r="S32" s="115"/>
    </row>
    <row r="33" spans="1:19" s="24" customFormat="1" ht="15.75" customHeight="1" thickBot="1" x14ac:dyDescent="0.25">
      <c r="A33" s="193" t="s">
        <v>104</v>
      </c>
      <c r="B33" s="194" t="s">
        <v>134</v>
      </c>
      <c r="C33" s="92"/>
      <c r="D33" s="92"/>
      <c r="E33" s="92"/>
      <c r="F33" s="92"/>
      <c r="G33" s="195">
        <f t="shared" ref="G33:M33" si="8">G34+G35</f>
        <v>6.5</v>
      </c>
      <c r="H33" s="139">
        <f t="shared" si="8"/>
        <v>195</v>
      </c>
      <c r="I33" s="139">
        <f t="shared" si="8"/>
        <v>69</v>
      </c>
      <c r="J33" s="139">
        <f t="shared" si="8"/>
        <v>30</v>
      </c>
      <c r="K33" s="139">
        <f t="shared" si="8"/>
        <v>0</v>
      </c>
      <c r="L33" s="139">
        <f t="shared" si="8"/>
        <v>39</v>
      </c>
      <c r="M33" s="139">
        <f t="shared" si="8"/>
        <v>126</v>
      </c>
      <c r="N33" s="92"/>
      <c r="O33" s="92"/>
      <c r="P33" s="100"/>
      <c r="Q33" s="191"/>
      <c r="R33" s="56"/>
      <c r="S33" s="116" t="e">
        <f>$G33/$S$5</f>
        <v>#DIV/0!</v>
      </c>
    </row>
    <row r="34" spans="1:19" s="24" customFormat="1" ht="15.75" customHeight="1" x14ac:dyDescent="0.2">
      <c r="A34" s="196" t="s">
        <v>105</v>
      </c>
      <c r="B34" s="194" t="s">
        <v>134</v>
      </c>
      <c r="C34" s="28">
        <v>1</v>
      </c>
      <c r="D34" s="28"/>
      <c r="E34" s="28"/>
      <c r="F34" s="28"/>
      <c r="G34" s="204">
        <v>5.5</v>
      </c>
      <c r="H34" s="26">
        <f t="shared" ref="H34:H35" si="9">G34*30</f>
        <v>165</v>
      </c>
      <c r="I34" s="20">
        <f>SUM(J34:L34)</f>
        <v>60</v>
      </c>
      <c r="J34" s="28">
        <v>30</v>
      </c>
      <c r="K34" s="28"/>
      <c r="L34" s="28">
        <v>30</v>
      </c>
      <c r="M34" s="28">
        <f>H34-I34</f>
        <v>105</v>
      </c>
      <c r="N34" s="28">
        <v>4</v>
      </c>
      <c r="O34" s="28"/>
      <c r="P34" s="93"/>
      <c r="Q34" s="32"/>
      <c r="R34" s="30"/>
      <c r="S34" s="116"/>
    </row>
    <row r="35" spans="1:19" s="24" customFormat="1" ht="15.75" customHeight="1" x14ac:dyDescent="0.2">
      <c r="A35" s="196" t="s">
        <v>106</v>
      </c>
      <c r="B35" s="13" t="s">
        <v>135</v>
      </c>
      <c r="C35" s="28"/>
      <c r="D35" s="28"/>
      <c r="E35" s="28"/>
      <c r="F35" s="28" t="s">
        <v>139</v>
      </c>
      <c r="G35" s="204">
        <v>1</v>
      </c>
      <c r="H35" s="26">
        <f t="shared" si="9"/>
        <v>30</v>
      </c>
      <c r="I35" s="20">
        <f>SUM(J35:L35)</f>
        <v>9</v>
      </c>
      <c r="J35" s="28"/>
      <c r="K35" s="28"/>
      <c r="L35" s="28">
        <v>9</v>
      </c>
      <c r="M35" s="28">
        <f>H35-I35</f>
        <v>21</v>
      </c>
      <c r="N35" s="28"/>
      <c r="O35" s="28">
        <v>1</v>
      </c>
      <c r="P35" s="93"/>
      <c r="Q35" s="192" t="e">
        <f>$G35/$Q$5</f>
        <v>#DIV/0!</v>
      </c>
      <c r="R35" s="30"/>
      <c r="S35" s="116"/>
    </row>
    <row r="36" spans="1:19" s="24" customFormat="1" ht="33" customHeight="1" thickBot="1" x14ac:dyDescent="0.3">
      <c r="A36" s="164" t="s">
        <v>107</v>
      </c>
      <c r="B36" s="12" t="s">
        <v>149</v>
      </c>
      <c r="C36" s="8"/>
      <c r="D36" s="8">
        <v>1</v>
      </c>
      <c r="E36" s="25"/>
      <c r="F36" s="39"/>
      <c r="G36" s="205">
        <v>4</v>
      </c>
      <c r="H36" s="33">
        <f t="shared" ref="H36" si="10">G36*30</f>
        <v>120</v>
      </c>
      <c r="I36" s="33">
        <f t="shared" ref="I36" si="11">SUM(J36:L36)</f>
        <v>45</v>
      </c>
      <c r="J36" s="8">
        <v>30</v>
      </c>
      <c r="K36" s="8"/>
      <c r="L36" s="8">
        <v>15</v>
      </c>
      <c r="M36" s="31">
        <f t="shared" ref="M36" si="12">H36-I36</f>
        <v>75</v>
      </c>
      <c r="N36" s="119">
        <v>3</v>
      </c>
      <c r="O36" s="28"/>
      <c r="P36" s="93"/>
      <c r="Q36" s="192"/>
      <c r="R36" s="30"/>
      <c r="S36" s="116"/>
    </row>
    <row r="37" spans="1:19" s="24" customFormat="1" ht="15.75" customHeight="1" x14ac:dyDescent="0.25">
      <c r="A37" s="164" t="s">
        <v>108</v>
      </c>
      <c r="B37" s="217" t="s">
        <v>54</v>
      </c>
      <c r="C37" s="206">
        <v>1</v>
      </c>
      <c r="D37" s="206"/>
      <c r="E37" s="92"/>
      <c r="F37" s="207"/>
      <c r="G37" s="261">
        <v>6</v>
      </c>
      <c r="H37" s="208">
        <f>G37*30</f>
        <v>180</v>
      </c>
      <c r="I37" s="208">
        <f>SUM(J37:L37)</f>
        <v>60</v>
      </c>
      <c r="J37" s="209">
        <v>30</v>
      </c>
      <c r="K37" s="206"/>
      <c r="L37" s="209">
        <v>30</v>
      </c>
      <c r="M37" s="85">
        <f>H37-I37</f>
        <v>120</v>
      </c>
      <c r="N37" s="210">
        <v>4</v>
      </c>
      <c r="O37" s="28"/>
      <c r="P37" s="93"/>
      <c r="Q37" s="192"/>
      <c r="R37" s="30"/>
      <c r="S37" s="116"/>
    </row>
    <row r="38" spans="1:19" s="24" customFormat="1" ht="15.75" customHeight="1" x14ac:dyDescent="0.25">
      <c r="A38" s="164" t="s">
        <v>109</v>
      </c>
      <c r="B38" s="12" t="s">
        <v>56</v>
      </c>
      <c r="C38" s="28"/>
      <c r="D38" s="28"/>
      <c r="E38" s="28"/>
      <c r="F38" s="28"/>
      <c r="G38" s="211">
        <f t="shared" ref="G38:M38" si="13">G39+G40</f>
        <v>6</v>
      </c>
      <c r="H38" s="212">
        <f t="shared" si="13"/>
        <v>180</v>
      </c>
      <c r="I38" s="212">
        <f t="shared" si="13"/>
        <v>64</v>
      </c>
      <c r="J38" s="212">
        <f t="shared" si="13"/>
        <v>27</v>
      </c>
      <c r="K38" s="212">
        <f t="shared" si="13"/>
        <v>0</v>
      </c>
      <c r="L38" s="212">
        <f t="shared" si="13"/>
        <v>37</v>
      </c>
      <c r="M38" s="212">
        <f t="shared" si="13"/>
        <v>116</v>
      </c>
      <c r="N38" s="28"/>
      <c r="O38" s="28"/>
      <c r="P38" s="213"/>
      <c r="Q38" s="192"/>
      <c r="R38" s="30"/>
      <c r="S38" s="116"/>
    </row>
    <row r="39" spans="1:19" s="24" customFormat="1" ht="15.75" customHeight="1" x14ac:dyDescent="0.25">
      <c r="A39" s="164" t="s">
        <v>165</v>
      </c>
      <c r="B39" s="12" t="s">
        <v>56</v>
      </c>
      <c r="C39" s="28" t="s">
        <v>140</v>
      </c>
      <c r="D39" s="28"/>
      <c r="E39" s="28"/>
      <c r="F39" s="28"/>
      <c r="G39" s="204">
        <v>5</v>
      </c>
      <c r="H39" s="31">
        <f t="shared" ref="H39:H40" si="14">G39*30</f>
        <v>150</v>
      </c>
      <c r="I39" s="20">
        <f>SUM(J39:L39)</f>
        <v>54</v>
      </c>
      <c r="J39" s="28">
        <v>27</v>
      </c>
      <c r="K39" s="28"/>
      <c r="L39" s="28">
        <v>27</v>
      </c>
      <c r="M39" s="28">
        <f>H39-I39</f>
        <v>96</v>
      </c>
      <c r="N39" s="28"/>
      <c r="O39" s="28">
        <v>3</v>
      </c>
      <c r="P39" s="213">
        <v>3</v>
      </c>
      <c r="Q39" s="192"/>
      <c r="R39" s="30"/>
      <c r="S39" s="116"/>
    </row>
    <row r="40" spans="1:19" ht="16.5" customHeight="1" thickBot="1" x14ac:dyDescent="0.3">
      <c r="A40" s="164" t="s">
        <v>166</v>
      </c>
      <c r="B40" s="146" t="s">
        <v>56</v>
      </c>
      <c r="C40" s="94"/>
      <c r="D40" s="94"/>
      <c r="E40" s="94"/>
      <c r="F40" s="94" t="s">
        <v>140</v>
      </c>
      <c r="G40" s="169">
        <v>1</v>
      </c>
      <c r="H40" s="149">
        <f t="shared" si="14"/>
        <v>30</v>
      </c>
      <c r="I40" s="148">
        <f>SUM(J40:L40)</f>
        <v>10</v>
      </c>
      <c r="J40" s="94"/>
      <c r="K40" s="94"/>
      <c r="L40" s="94">
        <v>10</v>
      </c>
      <c r="M40" s="94">
        <f>H40-I40</f>
        <v>20</v>
      </c>
      <c r="N40" s="94"/>
      <c r="O40" s="94"/>
      <c r="P40" s="213">
        <v>1</v>
      </c>
      <c r="Q40" s="192" t="e">
        <f>$G40/$Q$5</f>
        <v>#DIV/0!</v>
      </c>
      <c r="R40" s="30"/>
      <c r="S40" s="117"/>
    </row>
    <row r="41" spans="1:19" ht="33.75" customHeight="1" thickBot="1" x14ac:dyDescent="0.3">
      <c r="A41" s="164" t="s">
        <v>110</v>
      </c>
      <c r="B41" s="12" t="s">
        <v>53</v>
      </c>
      <c r="C41" s="8" t="s">
        <v>140</v>
      </c>
      <c r="D41" s="8"/>
      <c r="E41" s="28"/>
      <c r="F41" s="39"/>
      <c r="G41" s="205">
        <v>5</v>
      </c>
      <c r="H41" s="103">
        <f>G41*30</f>
        <v>150</v>
      </c>
      <c r="I41" s="103">
        <f>SUM(J41:L41)</f>
        <v>54</v>
      </c>
      <c r="J41" s="214">
        <v>27</v>
      </c>
      <c r="K41" s="8">
        <v>27</v>
      </c>
      <c r="L41" s="214"/>
      <c r="M41" s="31">
        <f>H41-I41</f>
        <v>96</v>
      </c>
      <c r="N41" s="119"/>
      <c r="O41" s="119">
        <v>3</v>
      </c>
      <c r="P41" s="215">
        <v>3</v>
      </c>
      <c r="Q41" s="32"/>
      <c r="R41" s="30"/>
      <c r="S41" s="116" t="e">
        <f>$G41/$S$5</f>
        <v>#DIV/0!</v>
      </c>
    </row>
    <row r="42" spans="1:19" s="24" customFormat="1" ht="18" customHeight="1" thickBot="1" x14ac:dyDescent="0.25">
      <c r="A42" s="358" t="s">
        <v>98</v>
      </c>
      <c r="B42" s="359"/>
      <c r="C42" s="197"/>
      <c r="D42" s="197"/>
      <c r="E42" s="197"/>
      <c r="F42" s="197"/>
      <c r="G42" s="198">
        <f>G33+G36+G37+G38+G41</f>
        <v>27.5</v>
      </c>
      <c r="H42" s="198">
        <f t="shared" ref="H42:M42" si="15">H33+H36+H37+H38+H41</f>
        <v>825</v>
      </c>
      <c r="I42" s="198">
        <f t="shared" si="15"/>
        <v>292</v>
      </c>
      <c r="J42" s="198">
        <f t="shared" si="15"/>
        <v>144</v>
      </c>
      <c r="K42" s="198">
        <f t="shared" si="15"/>
        <v>27</v>
      </c>
      <c r="L42" s="198">
        <f t="shared" si="15"/>
        <v>121</v>
      </c>
      <c r="M42" s="198">
        <f t="shared" si="15"/>
        <v>533</v>
      </c>
      <c r="N42" s="199">
        <f t="shared" ref="N42:S42" si="16">SUM(N33:N41)</f>
        <v>11</v>
      </c>
      <c r="O42" s="199">
        <f t="shared" si="16"/>
        <v>7</v>
      </c>
      <c r="P42" s="200">
        <f t="shared" si="16"/>
        <v>7</v>
      </c>
      <c r="Q42" s="201" t="e">
        <f t="shared" si="16"/>
        <v>#DIV/0!</v>
      </c>
      <c r="R42" s="35">
        <f t="shared" si="16"/>
        <v>0</v>
      </c>
      <c r="S42" s="118" t="e">
        <f t="shared" si="16"/>
        <v>#DIV/0!</v>
      </c>
    </row>
    <row r="43" spans="1:19" s="24" customFormat="1" ht="18" customHeight="1" thickBot="1" x14ac:dyDescent="0.25">
      <c r="A43" s="372" t="s">
        <v>161</v>
      </c>
      <c r="B43" s="373"/>
      <c r="C43" s="373"/>
      <c r="D43" s="373"/>
      <c r="E43" s="373"/>
      <c r="F43" s="373"/>
      <c r="G43" s="373"/>
      <c r="H43" s="373"/>
      <c r="I43" s="373"/>
      <c r="J43" s="373"/>
      <c r="K43" s="373"/>
      <c r="L43" s="373"/>
      <c r="M43" s="373"/>
      <c r="N43" s="373"/>
      <c r="O43" s="373"/>
      <c r="P43" s="373"/>
      <c r="Q43" s="254"/>
      <c r="R43" s="254"/>
      <c r="S43" s="254"/>
    </row>
    <row r="44" spans="1:19" s="24" customFormat="1" ht="18" customHeight="1" thickBot="1" x14ac:dyDescent="0.25">
      <c r="A44" s="365" t="s">
        <v>162</v>
      </c>
      <c r="B44" s="366"/>
      <c r="C44" s="366"/>
      <c r="D44" s="366"/>
      <c r="E44" s="366"/>
      <c r="F44" s="366"/>
      <c r="G44" s="366"/>
      <c r="H44" s="366"/>
      <c r="I44" s="366"/>
      <c r="J44" s="366"/>
      <c r="K44" s="366"/>
      <c r="L44" s="366"/>
      <c r="M44" s="366"/>
      <c r="N44" s="366"/>
      <c r="O44" s="366"/>
      <c r="P44" s="366"/>
      <c r="Q44" s="367"/>
      <c r="R44" s="15"/>
      <c r="S44" s="38"/>
    </row>
    <row r="45" spans="1:19" s="24" customFormat="1" ht="18" customHeight="1" thickBot="1" x14ac:dyDescent="0.3">
      <c r="A45" s="161" t="s">
        <v>125</v>
      </c>
      <c r="B45" s="224" t="s">
        <v>136</v>
      </c>
      <c r="C45" s="250"/>
      <c r="D45" s="250" t="s">
        <v>140</v>
      </c>
      <c r="E45" s="250"/>
      <c r="F45" s="250"/>
      <c r="G45" s="255">
        <v>4</v>
      </c>
      <c r="H45" s="227">
        <f>G45*30</f>
        <v>120</v>
      </c>
      <c r="I45" s="227">
        <f>SUM(J45:L45)</f>
        <v>45</v>
      </c>
      <c r="J45" s="225">
        <v>27</v>
      </c>
      <c r="K45" s="225"/>
      <c r="L45" s="225">
        <v>18</v>
      </c>
      <c r="M45" s="228">
        <f>H45-I45</f>
        <v>75</v>
      </c>
      <c r="N45" s="250"/>
      <c r="O45" s="250">
        <v>3</v>
      </c>
      <c r="P45" s="213">
        <v>2</v>
      </c>
      <c r="Q45" s="102"/>
      <c r="R45" s="15"/>
      <c r="S45" s="38"/>
    </row>
    <row r="46" spans="1:19" s="24" customFormat="1" ht="18" customHeight="1" thickBot="1" x14ac:dyDescent="0.3">
      <c r="A46" s="161" t="s">
        <v>126</v>
      </c>
      <c r="B46" s="224" t="s">
        <v>150</v>
      </c>
      <c r="C46" s="225" t="s">
        <v>140</v>
      </c>
      <c r="D46" s="225"/>
      <c r="E46" s="250"/>
      <c r="F46" s="226"/>
      <c r="G46" s="186">
        <v>6</v>
      </c>
      <c r="H46" s="227">
        <f>G46*30</f>
        <v>180</v>
      </c>
      <c r="I46" s="227">
        <f>SUM(J46:L46)</f>
        <v>63</v>
      </c>
      <c r="J46" s="225">
        <v>36</v>
      </c>
      <c r="K46" s="225"/>
      <c r="L46" s="225">
        <v>27</v>
      </c>
      <c r="M46" s="228">
        <f>H46-I46</f>
        <v>117</v>
      </c>
      <c r="N46" s="229"/>
      <c r="O46" s="229">
        <v>3</v>
      </c>
      <c r="P46" s="213">
        <v>4</v>
      </c>
      <c r="Q46" s="102"/>
      <c r="R46" s="15"/>
      <c r="S46" s="38"/>
    </row>
    <row r="47" spans="1:19" s="24" customFormat="1" ht="18" customHeight="1" x14ac:dyDescent="0.25">
      <c r="A47" s="161" t="s">
        <v>127</v>
      </c>
      <c r="B47" s="224" t="s">
        <v>164</v>
      </c>
      <c r="C47" s="225">
        <v>1</v>
      </c>
      <c r="D47" s="225"/>
      <c r="E47" s="250"/>
      <c r="F47" s="226"/>
      <c r="G47" s="186">
        <v>8</v>
      </c>
      <c r="H47" s="227">
        <f>G47*30</f>
        <v>240</v>
      </c>
      <c r="I47" s="227">
        <f>SUM(J47:L47)</f>
        <v>75</v>
      </c>
      <c r="J47" s="225">
        <v>45</v>
      </c>
      <c r="K47" s="225"/>
      <c r="L47" s="225">
        <v>30</v>
      </c>
      <c r="M47" s="228">
        <f>H47-I47</f>
        <v>165</v>
      </c>
      <c r="N47" s="229">
        <v>5</v>
      </c>
      <c r="O47" s="229"/>
      <c r="P47" s="213"/>
      <c r="Q47" s="102"/>
      <c r="R47" s="15"/>
      <c r="S47" s="38"/>
    </row>
    <row r="48" spans="1:19" s="24" customFormat="1" ht="18" customHeight="1" x14ac:dyDescent="0.2">
      <c r="A48" s="368" t="s">
        <v>163</v>
      </c>
      <c r="B48" s="368"/>
      <c r="C48" s="368"/>
      <c r="D48" s="368"/>
      <c r="E48" s="368"/>
      <c r="F48" s="368"/>
      <c r="G48" s="368"/>
      <c r="H48" s="368"/>
      <c r="I48" s="368"/>
      <c r="J48" s="368"/>
      <c r="K48" s="368"/>
      <c r="L48" s="368"/>
      <c r="M48" s="368"/>
      <c r="N48" s="368"/>
      <c r="O48" s="368"/>
      <c r="P48" s="368"/>
      <c r="Q48" s="368"/>
      <c r="R48" s="223"/>
      <c r="S48" s="38"/>
    </row>
    <row r="49" spans="1:19" s="24" customFormat="1" ht="24" customHeight="1" thickBot="1" x14ac:dyDescent="0.3">
      <c r="A49" s="218" t="s">
        <v>128</v>
      </c>
      <c r="B49" s="230" t="s">
        <v>167</v>
      </c>
      <c r="C49" s="219">
        <v>1</v>
      </c>
      <c r="D49" s="219"/>
      <c r="E49" s="219"/>
      <c r="F49" s="219"/>
      <c r="G49" s="186">
        <v>8</v>
      </c>
      <c r="H49" s="227">
        <v>240</v>
      </c>
      <c r="I49" s="227">
        <f>SUM(J49:L49)</f>
        <v>75</v>
      </c>
      <c r="J49" s="225">
        <v>45</v>
      </c>
      <c r="K49" s="225"/>
      <c r="L49" s="225">
        <v>30</v>
      </c>
      <c r="M49" s="228">
        <f>H49-I49</f>
        <v>165</v>
      </c>
      <c r="N49" s="220">
        <v>5</v>
      </c>
      <c r="O49" s="220"/>
      <c r="P49" s="221"/>
      <c r="Q49" s="222"/>
      <c r="R49" s="15"/>
      <c r="S49" s="38"/>
    </row>
    <row r="50" spans="1:19" s="24" customFormat="1" ht="36" customHeight="1" x14ac:dyDescent="0.25">
      <c r="A50" s="161" t="s">
        <v>129</v>
      </c>
      <c r="B50" s="224" t="s">
        <v>151</v>
      </c>
      <c r="C50" s="225" t="s">
        <v>140</v>
      </c>
      <c r="D50" s="214"/>
      <c r="E50" s="214"/>
      <c r="F50" s="214"/>
      <c r="G50" s="204">
        <v>6</v>
      </c>
      <c r="H50" s="214">
        <f>G50*30</f>
        <v>180</v>
      </c>
      <c r="I50" s="214">
        <f>J50+L50+K50</f>
        <v>63</v>
      </c>
      <c r="J50" s="214">
        <v>36</v>
      </c>
      <c r="K50" s="214"/>
      <c r="L50" s="214">
        <v>27</v>
      </c>
      <c r="M50" s="214">
        <f>H50-I50</f>
        <v>117</v>
      </c>
      <c r="N50" s="216"/>
      <c r="O50" s="216">
        <v>3</v>
      </c>
      <c r="P50" s="215">
        <v>4</v>
      </c>
      <c r="Q50" s="99"/>
      <c r="R50" s="15"/>
      <c r="S50" s="38"/>
    </row>
    <row r="51" spans="1:19" s="24" customFormat="1" ht="18.75" customHeight="1" x14ac:dyDescent="0.25">
      <c r="A51" s="88" t="s">
        <v>130</v>
      </c>
      <c r="B51" s="12" t="s">
        <v>55</v>
      </c>
      <c r="C51" s="8"/>
      <c r="D51" s="214" t="s">
        <v>140</v>
      </c>
      <c r="E51" s="28"/>
      <c r="F51" s="39"/>
      <c r="G51" s="205">
        <v>4</v>
      </c>
      <c r="H51" s="103">
        <f>G51*30</f>
        <v>120</v>
      </c>
      <c r="I51" s="103">
        <f>SUM(J51:L51)</f>
        <v>45</v>
      </c>
      <c r="J51" s="8">
        <v>27</v>
      </c>
      <c r="K51" s="8"/>
      <c r="L51" s="8">
        <v>18</v>
      </c>
      <c r="M51" s="31">
        <f>H51-I51</f>
        <v>75</v>
      </c>
      <c r="N51" s="119"/>
      <c r="O51" s="119">
        <v>3</v>
      </c>
      <c r="P51" s="119">
        <v>2</v>
      </c>
      <c r="Q51" s="104"/>
      <c r="R51" s="15"/>
      <c r="S51" s="38"/>
    </row>
    <row r="52" spans="1:19" s="24" customFormat="1" ht="18" customHeight="1" x14ac:dyDescent="0.2">
      <c r="A52" s="371" t="s">
        <v>111</v>
      </c>
      <c r="B52" s="371"/>
      <c r="C52" s="34"/>
      <c r="D52" s="34"/>
      <c r="E52" s="34"/>
      <c r="F52" s="34"/>
      <c r="G52" s="259">
        <f>SUM(G45:G47)</f>
        <v>18</v>
      </c>
      <c r="H52" s="259">
        <f t="shared" ref="H52:M52" si="17">SUM(H45:H47)</f>
        <v>540</v>
      </c>
      <c r="I52" s="259">
        <f t="shared" si="17"/>
        <v>183</v>
      </c>
      <c r="J52" s="259">
        <f t="shared" si="17"/>
        <v>108</v>
      </c>
      <c r="K52" s="259">
        <f t="shared" si="17"/>
        <v>0</v>
      </c>
      <c r="L52" s="259">
        <f t="shared" si="17"/>
        <v>75</v>
      </c>
      <c r="M52" s="259">
        <f t="shared" si="17"/>
        <v>357</v>
      </c>
      <c r="N52" s="260">
        <f>SUM(N45:N47)</f>
        <v>5</v>
      </c>
      <c r="O52" s="260">
        <f t="shared" ref="O52:P52" si="18">SUM(O45:O47)</f>
        <v>6</v>
      </c>
      <c r="P52" s="260">
        <f t="shared" si="18"/>
        <v>6</v>
      </c>
      <c r="Q52" s="120"/>
      <c r="R52" s="15"/>
      <c r="S52" s="38"/>
    </row>
    <row r="53" spans="1:19" s="24" customFormat="1" ht="18" customHeight="1" thickBot="1" x14ac:dyDescent="0.25">
      <c r="A53" s="369" t="s">
        <v>112</v>
      </c>
      <c r="B53" s="370"/>
      <c r="C53" s="256"/>
      <c r="D53" s="256"/>
      <c r="E53" s="256"/>
      <c r="F53" s="256"/>
      <c r="G53" s="257">
        <f t="shared" ref="G53:P53" si="19">G42+G52</f>
        <v>45.5</v>
      </c>
      <c r="H53" s="257">
        <f t="shared" si="19"/>
        <v>1365</v>
      </c>
      <c r="I53" s="257">
        <f t="shared" si="19"/>
        <v>475</v>
      </c>
      <c r="J53" s="257">
        <f t="shared" si="19"/>
        <v>252</v>
      </c>
      <c r="K53" s="257">
        <f t="shared" si="19"/>
        <v>27</v>
      </c>
      <c r="L53" s="257">
        <f t="shared" si="19"/>
        <v>196</v>
      </c>
      <c r="M53" s="257">
        <f t="shared" si="19"/>
        <v>890</v>
      </c>
      <c r="N53" s="257">
        <f t="shared" si="19"/>
        <v>16</v>
      </c>
      <c r="O53" s="257">
        <f t="shared" si="19"/>
        <v>13</v>
      </c>
      <c r="P53" s="258">
        <f t="shared" si="19"/>
        <v>13</v>
      </c>
      <c r="Q53" s="101">
        <f>SUM(Q49:Q51)</f>
        <v>0</v>
      </c>
      <c r="R53" s="15"/>
      <c r="S53" s="38"/>
    </row>
    <row r="54" spans="1:19" s="24" customFormat="1" ht="18" customHeight="1" thickBot="1" x14ac:dyDescent="0.25">
      <c r="A54" s="40"/>
      <c r="B54" s="360" t="s">
        <v>91</v>
      </c>
      <c r="C54" s="361"/>
      <c r="D54" s="361"/>
      <c r="E54" s="361"/>
      <c r="F54" s="361"/>
      <c r="G54" s="361"/>
      <c r="H54" s="361"/>
      <c r="I54" s="361"/>
      <c r="J54" s="361"/>
      <c r="K54" s="361"/>
      <c r="L54" s="361"/>
      <c r="M54" s="361"/>
      <c r="N54" s="361"/>
      <c r="O54" s="361"/>
      <c r="P54" s="361"/>
      <c r="Q54" s="361"/>
      <c r="R54" s="361"/>
      <c r="S54" s="362"/>
    </row>
    <row r="55" spans="1:19" s="24" customFormat="1" ht="18" customHeight="1" thickBot="1" x14ac:dyDescent="0.3">
      <c r="A55" s="237" t="s">
        <v>113</v>
      </c>
      <c r="B55" s="238" t="s">
        <v>30</v>
      </c>
      <c r="C55" s="239"/>
      <c r="D55" s="240">
        <v>3</v>
      </c>
      <c r="E55" s="240"/>
      <c r="F55" s="241"/>
      <c r="G55" s="242">
        <v>6</v>
      </c>
      <c r="H55" s="243">
        <f>G55*30</f>
        <v>180</v>
      </c>
      <c r="I55" s="33"/>
      <c r="J55" s="33"/>
      <c r="K55" s="33"/>
      <c r="L55" s="31"/>
      <c r="M55" s="92"/>
      <c r="N55" s="25"/>
      <c r="O55" s="25"/>
      <c r="P55" s="25"/>
      <c r="Q55" s="41"/>
      <c r="R55" s="41"/>
      <c r="S55" s="42"/>
    </row>
    <row r="56" spans="1:19" s="24" customFormat="1" ht="18" customHeight="1" thickBot="1" x14ac:dyDescent="0.3">
      <c r="A56" s="244" t="s">
        <v>114</v>
      </c>
      <c r="B56" s="245" t="s">
        <v>31</v>
      </c>
      <c r="C56" s="246"/>
      <c r="D56" s="247">
        <v>3</v>
      </c>
      <c r="E56" s="247"/>
      <c r="F56" s="248"/>
      <c r="G56" s="249">
        <v>22</v>
      </c>
      <c r="H56" s="246">
        <f>G56*30</f>
        <v>660</v>
      </c>
      <c r="I56" s="25"/>
      <c r="J56" s="25"/>
      <c r="K56" s="25"/>
      <c r="L56" s="25"/>
      <c r="M56" s="92"/>
      <c r="N56" s="25"/>
      <c r="O56" s="25"/>
      <c r="P56" s="25"/>
      <c r="Q56" s="25"/>
      <c r="R56" s="25"/>
      <c r="S56" s="42"/>
    </row>
    <row r="57" spans="1:19" s="24" customFormat="1" ht="18" customHeight="1" x14ac:dyDescent="0.2">
      <c r="A57" s="363" t="s">
        <v>77</v>
      </c>
      <c r="B57" s="364"/>
      <c r="C57" s="43"/>
      <c r="D57" s="43"/>
      <c r="E57" s="43"/>
      <c r="F57" s="43"/>
      <c r="G57" s="43">
        <f>SUM(G55:G56)</f>
        <v>28</v>
      </c>
      <c r="H57" s="43">
        <f>SUM(H55:H56)</f>
        <v>840</v>
      </c>
      <c r="I57" s="43"/>
      <c r="J57" s="43"/>
      <c r="K57" s="43"/>
      <c r="L57" s="43"/>
      <c r="M57" s="43"/>
      <c r="N57" s="43"/>
      <c r="O57" s="43"/>
      <c r="P57" s="43"/>
      <c r="Q57" s="36">
        <f>SUM(Q55:Q56)</f>
        <v>0</v>
      </c>
      <c r="R57" s="36">
        <f>SUM(R55:R56)</f>
        <v>0</v>
      </c>
      <c r="S57" s="37"/>
    </row>
    <row r="58" spans="1:19" s="24" customFormat="1" ht="18" customHeight="1" x14ac:dyDescent="0.2">
      <c r="A58" s="40"/>
      <c r="B58" s="360" t="s">
        <v>92</v>
      </c>
      <c r="C58" s="361"/>
      <c r="D58" s="361"/>
      <c r="E58" s="361"/>
      <c r="F58" s="361"/>
      <c r="G58" s="361"/>
      <c r="H58" s="361"/>
      <c r="I58" s="361"/>
      <c r="J58" s="361"/>
      <c r="K58" s="361"/>
      <c r="L58" s="361"/>
      <c r="M58" s="361"/>
      <c r="N58" s="361"/>
      <c r="O58" s="361"/>
      <c r="P58" s="361"/>
      <c r="Q58" s="361"/>
      <c r="R58" s="361"/>
      <c r="S58" s="362"/>
    </row>
    <row r="59" spans="1:19" s="24" customFormat="1" ht="18" customHeight="1" thickBot="1" x14ac:dyDescent="0.25">
      <c r="A59" s="27" t="s">
        <v>78</v>
      </c>
      <c r="B59" s="54" t="s">
        <v>32</v>
      </c>
      <c r="C59" s="34">
        <v>3</v>
      </c>
      <c r="D59" s="43"/>
      <c r="E59" s="43"/>
      <c r="F59" s="43"/>
      <c r="G59" s="43">
        <v>2</v>
      </c>
      <c r="H59" s="33">
        <f>G59*30</f>
        <v>60</v>
      </c>
      <c r="I59" s="33"/>
      <c r="J59" s="33"/>
      <c r="K59" s="33"/>
      <c r="L59" s="31"/>
      <c r="M59" s="31">
        <f>H59-I59</f>
        <v>60</v>
      </c>
      <c r="N59" s="25"/>
      <c r="O59" s="25"/>
      <c r="P59" s="25"/>
      <c r="Q59" s="25"/>
      <c r="R59" s="25"/>
      <c r="S59" s="42"/>
    </row>
    <row r="60" spans="1:19" s="24" customFormat="1" ht="16.5" customHeight="1" thickBot="1" x14ac:dyDescent="0.25">
      <c r="A60" s="391" t="s">
        <v>79</v>
      </c>
      <c r="B60" s="392"/>
      <c r="C60" s="44"/>
      <c r="D60" s="44"/>
      <c r="E60" s="44"/>
      <c r="F60" s="128"/>
      <c r="G60" s="130">
        <f t="shared" ref="G60:P60" si="20">G28+G53+G57+G59</f>
        <v>90</v>
      </c>
      <c r="H60" s="46">
        <f t="shared" si="20"/>
        <v>2700</v>
      </c>
      <c r="I60" s="46">
        <f t="shared" si="20"/>
        <v>627</v>
      </c>
      <c r="J60" s="46">
        <f t="shared" si="20"/>
        <v>352</v>
      </c>
      <c r="K60" s="46">
        <f t="shared" si="20"/>
        <v>27</v>
      </c>
      <c r="L60" s="46">
        <f t="shared" si="20"/>
        <v>248</v>
      </c>
      <c r="M60" s="131">
        <f t="shared" si="20"/>
        <v>1233</v>
      </c>
      <c r="N60" s="129">
        <f t="shared" si="20"/>
        <v>20</v>
      </c>
      <c r="O60" s="55">
        <f t="shared" si="20"/>
        <v>18</v>
      </c>
      <c r="P60" s="55">
        <f t="shared" si="20"/>
        <v>18</v>
      </c>
      <c r="Q60" s="45" t="e">
        <f>SUM(#REF!,Q42,#REF!,#REF!)</f>
        <v>#REF!</v>
      </c>
      <c r="R60" s="45" t="e">
        <f>SUM(#REF!,R42,#REF!,#REF!)</f>
        <v>#REF!</v>
      </c>
      <c r="S60" s="45" t="e">
        <f>SUM(#REF!,S42,#REF!,#REF!)</f>
        <v>#REF!</v>
      </c>
    </row>
    <row r="61" spans="1:19" ht="16.5" customHeight="1" thickBot="1" x14ac:dyDescent="0.25">
      <c r="A61" s="397" t="s">
        <v>83</v>
      </c>
      <c r="B61" s="398"/>
      <c r="C61" s="398"/>
      <c r="D61" s="398"/>
      <c r="E61" s="398"/>
      <c r="F61" s="398"/>
      <c r="G61" s="399"/>
      <c r="H61" s="399"/>
      <c r="I61" s="399"/>
      <c r="J61" s="399"/>
      <c r="K61" s="399"/>
      <c r="L61" s="399"/>
      <c r="M61" s="399"/>
      <c r="N61" s="57">
        <v>4</v>
      </c>
      <c r="O61" s="57"/>
      <c r="P61" s="58" t="s">
        <v>169</v>
      </c>
      <c r="Q61" s="46" t="e">
        <f>Q60*Q5</f>
        <v>#REF!</v>
      </c>
      <c r="R61" s="46" t="e">
        <f>R60*R5</f>
        <v>#REF!</v>
      </c>
      <c r="S61" s="46" t="e">
        <f>S60*S5</f>
        <v>#REF!</v>
      </c>
    </row>
    <row r="62" spans="1:19" ht="16.5" customHeight="1" thickBot="1" x14ac:dyDescent="0.25">
      <c r="A62" s="397" t="s">
        <v>84</v>
      </c>
      <c r="B62" s="398"/>
      <c r="C62" s="398"/>
      <c r="D62" s="398"/>
      <c r="E62" s="398"/>
      <c r="F62" s="398"/>
      <c r="G62" s="398"/>
      <c r="H62" s="398"/>
      <c r="I62" s="398"/>
      <c r="J62" s="398"/>
      <c r="K62" s="398"/>
      <c r="L62" s="398"/>
      <c r="M62" s="398"/>
      <c r="N62" s="59">
        <v>3</v>
      </c>
      <c r="O62" s="122" t="s">
        <v>168</v>
      </c>
      <c r="P62" s="132" t="s">
        <v>170</v>
      </c>
      <c r="Q62" s="389" t="e">
        <f>SUM(Q61:S61)</f>
        <v>#REF!</v>
      </c>
      <c r="R62" s="389"/>
      <c r="S62" s="390"/>
    </row>
    <row r="63" spans="1:19" ht="16.5" customHeight="1" thickBot="1" x14ac:dyDescent="0.25">
      <c r="A63" s="397" t="s">
        <v>85</v>
      </c>
      <c r="B63" s="398"/>
      <c r="C63" s="398"/>
      <c r="D63" s="398"/>
      <c r="E63" s="398"/>
      <c r="F63" s="398"/>
      <c r="G63" s="398"/>
      <c r="H63" s="398"/>
      <c r="I63" s="398"/>
      <c r="J63" s="398"/>
      <c r="K63" s="398"/>
      <c r="L63" s="398"/>
      <c r="M63" s="398"/>
      <c r="N63" s="87"/>
      <c r="O63" s="123"/>
      <c r="P63" s="133"/>
      <c r="Q63" s="121"/>
      <c r="R63" s="51"/>
      <c r="S63" s="52"/>
    </row>
    <row r="64" spans="1:19" ht="16.5" customHeight="1" thickBot="1" x14ac:dyDescent="0.25">
      <c r="A64" s="402" t="s">
        <v>86</v>
      </c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134"/>
      <c r="O64" s="135">
        <v>1</v>
      </c>
      <c r="P64" s="136">
        <v>1</v>
      </c>
      <c r="Q64" s="112"/>
      <c r="R64" s="49"/>
      <c r="S64" s="50"/>
    </row>
    <row r="65" spans="2:16" x14ac:dyDescent="0.2">
      <c r="N65" s="404"/>
      <c r="O65" s="405"/>
      <c r="P65" s="406"/>
    </row>
    <row r="66" spans="2:16" x14ac:dyDescent="0.2">
      <c r="O66" s="113"/>
    </row>
    <row r="67" spans="2:16" ht="18.75" x14ac:dyDescent="0.3">
      <c r="B67" s="9" t="s">
        <v>51</v>
      </c>
      <c r="C67" s="400"/>
      <c r="D67" s="401"/>
      <c r="E67" s="401"/>
      <c r="F67" s="401"/>
      <c r="G67" s="401"/>
      <c r="H67" s="53"/>
      <c r="I67" s="387" t="s">
        <v>52</v>
      </c>
      <c r="J67" s="388"/>
      <c r="K67" s="388"/>
      <c r="L67" s="388"/>
    </row>
    <row r="69" spans="2:16" ht="15.75" x14ac:dyDescent="0.2">
      <c r="B69" s="9" t="s">
        <v>118</v>
      </c>
      <c r="C69" s="393"/>
      <c r="D69" s="394"/>
      <c r="E69" s="394"/>
      <c r="F69" s="394"/>
      <c r="G69" s="394"/>
      <c r="I69" s="395" t="s">
        <v>152</v>
      </c>
      <c r="J69" s="396"/>
      <c r="K69" s="396"/>
    </row>
  </sheetData>
  <dataConsolidate/>
  <mergeCells count="52">
    <mergeCell ref="A28:B28"/>
    <mergeCell ref="A30:B30"/>
    <mergeCell ref="A31:Q31"/>
    <mergeCell ref="B32:R32"/>
    <mergeCell ref="A11:Q11"/>
    <mergeCell ref="A17:Q17"/>
    <mergeCell ref="A18:Q18"/>
    <mergeCell ref="A23:Q23"/>
    <mergeCell ref="I67:L67"/>
    <mergeCell ref="Q62:S62"/>
    <mergeCell ref="A60:B60"/>
    <mergeCell ref="C69:G69"/>
    <mergeCell ref="I69:K69"/>
    <mergeCell ref="A61:M61"/>
    <mergeCell ref="A62:M62"/>
    <mergeCell ref="C67:G67"/>
    <mergeCell ref="A64:M64"/>
    <mergeCell ref="A63:M63"/>
    <mergeCell ref="N65:P65"/>
    <mergeCell ref="A1:M1"/>
    <mergeCell ref="C5:C8"/>
    <mergeCell ref="J4:L4"/>
    <mergeCell ref="L5:L8"/>
    <mergeCell ref="G2:G8"/>
    <mergeCell ref="H2:M2"/>
    <mergeCell ref="M3:M8"/>
    <mergeCell ref="I4:I8"/>
    <mergeCell ref="H3:H8"/>
    <mergeCell ref="I3:L3"/>
    <mergeCell ref="K5:K8"/>
    <mergeCell ref="B10:S10"/>
    <mergeCell ref="A2:A8"/>
    <mergeCell ref="E7:E8"/>
    <mergeCell ref="F7:F8"/>
    <mergeCell ref="N7:P7"/>
    <mergeCell ref="D5:D8"/>
    <mergeCell ref="E5:F6"/>
    <mergeCell ref="J5:J8"/>
    <mergeCell ref="B2:B8"/>
    <mergeCell ref="C2:F4"/>
    <mergeCell ref="N2:P2"/>
    <mergeCell ref="N3:P3"/>
    <mergeCell ref="N4:P5"/>
    <mergeCell ref="A42:B42"/>
    <mergeCell ref="B58:S58"/>
    <mergeCell ref="B54:S54"/>
    <mergeCell ref="A57:B57"/>
    <mergeCell ref="A44:Q44"/>
    <mergeCell ref="A48:Q48"/>
    <mergeCell ref="A53:B53"/>
    <mergeCell ref="A52:B52"/>
    <mergeCell ref="A43:P43"/>
  </mergeCells>
  <phoneticPr fontId="0" type="noConversion"/>
  <pageMargins left="0.19685039370078741" right="0.15748031496062992" top="0.19685039370078741" bottom="0.19685039370078741" header="0" footer="0.11811023622047245"/>
  <pageSetup paperSize="9" fitToHeight="2" orientation="landscape" blackAndWhite="1" r:id="rId1"/>
  <headerFooter alignWithMargins="0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</vt:lpstr>
      <vt:lpstr>Навчальний план</vt:lpstr>
    </vt:vector>
  </TitlesOfParts>
  <Company>DGMA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Kafedra EP</dc:creator>
  <cp:lastModifiedBy>User</cp:lastModifiedBy>
  <cp:lastPrinted>2018-08-13T21:42:54Z</cp:lastPrinted>
  <dcterms:created xsi:type="dcterms:W3CDTF">2007-11-26T10:42:37Z</dcterms:created>
  <dcterms:modified xsi:type="dcterms:W3CDTF">2018-08-27T04:39:05Z</dcterms:modified>
</cp:coreProperties>
</file>