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995" windowHeight="10770"/>
  </bookViews>
  <sheets>
    <sheet name="титулка исправ" sheetId="5" r:id="rId1"/>
    <sheet name="титулка" sheetId="1" state="hidden" r:id="rId2"/>
    <sheet name="2018-2019" sheetId="4" r:id="rId3"/>
    <sheet name="1" sheetId="6" state="hidden" r:id="rId4"/>
    <sheet name="2а" sheetId="7" state="hidden" r:id="rId5"/>
    <sheet name="2б" sheetId="8" state="hidden" r:id="rId6"/>
    <sheet name="3" sheetId="9" state="hidden" r:id="rId7"/>
    <sheet name="4а" sheetId="10" state="hidden" r:id="rId8"/>
    <sheet name="4б" sheetId="11" state="hidden" r:id="rId9"/>
  </sheets>
  <definedNames>
    <definedName name="_xlnm.Print_Area" localSheetId="3">'1'!$A$1:$O$30</definedName>
    <definedName name="_xlnm.Print_Area" localSheetId="2">'2018-2019'!$A$1:$S$206</definedName>
    <definedName name="_xlnm.Print_Area" localSheetId="4">'2а'!$A$1:$O$32</definedName>
    <definedName name="_xlnm.Print_Area" localSheetId="5">'2б'!$A$1:$O$25</definedName>
    <definedName name="_xlnm.Print_Area" localSheetId="6">'3'!$A$1:$O$22</definedName>
    <definedName name="_xlnm.Print_Area" localSheetId="7">'4а'!$A$1:$O$30</definedName>
    <definedName name="_xlnm.Print_Area" localSheetId="8">'4б'!$A$1:$O$23</definedName>
  </definedNames>
  <calcPr calcId="145621"/>
</workbook>
</file>

<file path=xl/calcChain.xml><?xml version="1.0" encoding="utf-8"?>
<calcChain xmlns="http://schemas.openxmlformats.org/spreadsheetml/2006/main">
  <c r="G8" i="11" l="1"/>
  <c r="H8" i="11" s="1"/>
  <c r="M9" i="11"/>
  <c r="R9" i="11"/>
  <c r="G11" i="11"/>
  <c r="H11" i="11" s="1"/>
  <c r="H12" i="11"/>
  <c r="I12" i="11"/>
  <c r="M12" i="11"/>
  <c r="G13" i="11"/>
  <c r="H13" i="11"/>
  <c r="H14" i="11"/>
  <c r="I14" i="11"/>
  <c r="M14" i="11" s="1"/>
  <c r="G15" i="11"/>
  <c r="H15" i="11" s="1"/>
  <c r="H16" i="11"/>
  <c r="I16" i="11"/>
  <c r="M16" i="11"/>
  <c r="V17" i="11"/>
  <c r="H17" i="11"/>
  <c r="M17" i="11" s="1"/>
  <c r="W17" i="11"/>
  <c r="H18" i="11"/>
  <c r="I18" i="11"/>
  <c r="H19" i="11"/>
  <c r="I19" i="11"/>
  <c r="N23" i="11"/>
  <c r="P23" i="11"/>
  <c r="N24" i="11"/>
  <c r="P24" i="11"/>
  <c r="H8" i="10"/>
  <c r="H9" i="10"/>
  <c r="M9" i="10" s="1"/>
  <c r="H14" i="10"/>
  <c r="I14" i="10"/>
  <c r="R14" i="10"/>
  <c r="G15" i="10"/>
  <c r="H15" i="10"/>
  <c r="H16" i="10"/>
  <c r="I16" i="10"/>
  <c r="M16" i="10" s="1"/>
  <c r="G17" i="10"/>
  <c r="H17" i="10" s="1"/>
  <c r="H18" i="10"/>
  <c r="I18" i="10"/>
  <c r="M18" i="10"/>
  <c r="G19" i="10"/>
  <c r="H19" i="10"/>
  <c r="H20" i="10"/>
  <c r="I20" i="10"/>
  <c r="M20" i="10" s="1"/>
  <c r="G21" i="10"/>
  <c r="H22" i="10"/>
  <c r="H21" i="10" s="1"/>
  <c r="I22" i="10"/>
  <c r="G23" i="10"/>
  <c r="H23" i="10" s="1"/>
  <c r="H24" i="10"/>
  <c r="I24" i="10"/>
  <c r="V24" i="10"/>
  <c r="W24" i="10" s="1"/>
  <c r="G25" i="10"/>
  <c r="H25" i="10"/>
  <c r="H26" i="10"/>
  <c r="I26" i="10"/>
  <c r="N30" i="10"/>
  <c r="P30" i="10"/>
  <c r="N31" i="10"/>
  <c r="P31" i="10"/>
  <c r="H10" i="9"/>
  <c r="I10" i="9"/>
  <c r="R10" i="9"/>
  <c r="R11" i="9" s="1"/>
  <c r="H11" i="9"/>
  <c r="I11" i="9"/>
  <c r="M11" i="9" s="1"/>
  <c r="I12" i="9"/>
  <c r="H12" i="9"/>
  <c r="H13" i="9"/>
  <c r="I13" i="9"/>
  <c r="M13" i="9" s="1"/>
  <c r="H15" i="9"/>
  <c r="M15" i="9" s="1"/>
  <c r="H17" i="9"/>
  <c r="I17" i="9"/>
  <c r="H19" i="9"/>
  <c r="I19" i="9"/>
  <c r="H20" i="9"/>
  <c r="I20" i="9"/>
  <c r="M20" i="9"/>
  <c r="H21" i="9"/>
  <c r="I21" i="9"/>
  <c r="M21" i="9" s="1"/>
  <c r="N22" i="9"/>
  <c r="P22" i="9"/>
  <c r="N23" i="9"/>
  <c r="P23" i="9"/>
  <c r="H11" i="8"/>
  <c r="M11" i="8" s="1"/>
  <c r="G12" i="8"/>
  <c r="H12" i="8" s="1"/>
  <c r="I13" i="8"/>
  <c r="I12" i="8" s="1"/>
  <c r="J12" i="8"/>
  <c r="L12" i="8"/>
  <c r="H13" i="8"/>
  <c r="H14" i="8"/>
  <c r="M14" i="8" s="1"/>
  <c r="H16" i="8"/>
  <c r="I16" i="8"/>
  <c r="H17" i="8"/>
  <c r="H18" i="8"/>
  <c r="I18" i="8"/>
  <c r="H20" i="8"/>
  <c r="I20" i="8"/>
  <c r="H22" i="8"/>
  <c r="I22" i="8"/>
  <c r="R23" i="8"/>
  <c r="R24" i="8" s="1"/>
  <c r="H24" i="8"/>
  <c r="I24" i="8"/>
  <c r="M24" i="8" s="1"/>
  <c r="N25" i="8"/>
  <c r="P25" i="8"/>
  <c r="N26" i="8"/>
  <c r="P26" i="8"/>
  <c r="Q8" i="7"/>
  <c r="H9" i="7"/>
  <c r="M9" i="7" s="1"/>
  <c r="H13" i="7"/>
  <c r="H14" i="7"/>
  <c r="H15" i="7"/>
  <c r="M15" i="7" s="1"/>
  <c r="H17" i="7"/>
  <c r="Q16" i="7"/>
  <c r="I17" i="7"/>
  <c r="M17" i="7"/>
  <c r="N17" i="7"/>
  <c r="H20" i="7"/>
  <c r="I20" i="7"/>
  <c r="M20" i="7"/>
  <c r="I22" i="7"/>
  <c r="H22" i="7"/>
  <c r="M22" i="7" s="1"/>
  <c r="H24" i="7"/>
  <c r="I24" i="7"/>
  <c r="M24" i="7" s="1"/>
  <c r="H26" i="7"/>
  <c r="I26" i="7"/>
  <c r="H28" i="7"/>
  <c r="I28" i="7"/>
  <c r="N32" i="7"/>
  <c r="O32" i="7"/>
  <c r="N33" i="7"/>
  <c r="O33" i="7"/>
  <c r="H9" i="6"/>
  <c r="M9" i="6" s="1"/>
  <c r="H13" i="6"/>
  <c r="M13" i="6" s="1"/>
  <c r="H14" i="6"/>
  <c r="H15" i="6"/>
  <c r="I15" i="6"/>
  <c r="M15" i="6" s="1"/>
  <c r="R15" i="6"/>
  <c r="H18" i="6"/>
  <c r="I18" i="6"/>
  <c r="N18" i="6" s="1"/>
  <c r="H19" i="6"/>
  <c r="M19" i="6" s="1"/>
  <c r="N19" i="6"/>
  <c r="H21" i="6"/>
  <c r="I21" i="6"/>
  <c r="N21" i="6" s="1"/>
  <c r="H23" i="6"/>
  <c r="H25" i="6"/>
  <c r="N25" i="6"/>
  <c r="H27" i="6"/>
  <c r="I27" i="6"/>
  <c r="H29" i="6"/>
  <c r="I29" i="6"/>
  <c r="P30" i="6"/>
  <c r="P31" i="6"/>
  <c r="G66" i="4"/>
  <c r="H43" i="4"/>
  <c r="W33" i="5"/>
  <c r="H158" i="4"/>
  <c r="I158" i="4"/>
  <c r="M158" i="4"/>
  <c r="J136" i="4"/>
  <c r="K136" i="4"/>
  <c r="L136" i="4"/>
  <c r="G136" i="4"/>
  <c r="U136" i="4" s="1"/>
  <c r="G137" i="4"/>
  <c r="G135" i="4"/>
  <c r="H135" i="4" s="1"/>
  <c r="V152" i="4"/>
  <c r="V153" i="4"/>
  <c r="V70" i="4"/>
  <c r="J163" i="4"/>
  <c r="L163" i="4"/>
  <c r="G164" i="4"/>
  <c r="G176" i="4"/>
  <c r="G163" i="4"/>
  <c r="I167" i="4"/>
  <c r="H167" i="4"/>
  <c r="V71" i="4"/>
  <c r="V14" i="4"/>
  <c r="V15" i="4"/>
  <c r="V16" i="4" s="1"/>
  <c r="G175" i="4"/>
  <c r="H170" i="4"/>
  <c r="M170" i="4" s="1"/>
  <c r="I170" i="4"/>
  <c r="V154" i="4"/>
  <c r="M167" i="4"/>
  <c r="Q163" i="4"/>
  <c r="P163" i="4"/>
  <c r="O163" i="4"/>
  <c r="G155" i="4"/>
  <c r="I157" i="4"/>
  <c r="M157" i="4" s="1"/>
  <c r="H157" i="4"/>
  <c r="H156" i="4"/>
  <c r="G73" i="4"/>
  <c r="H160" i="4"/>
  <c r="M160" i="4" s="1"/>
  <c r="G85" i="4"/>
  <c r="H155" i="4"/>
  <c r="H96" i="4"/>
  <c r="V72" i="4"/>
  <c r="V44" i="4"/>
  <c r="V42" i="4"/>
  <c r="U192" i="4" s="1"/>
  <c r="G61" i="4"/>
  <c r="G58" i="4"/>
  <c r="G55" i="4"/>
  <c r="G52" i="4"/>
  <c r="G48" i="4"/>
  <c r="G64" i="4" s="1"/>
  <c r="G44" i="4"/>
  <c r="G38" i="4"/>
  <c r="L37" i="4"/>
  <c r="K37" i="4"/>
  <c r="J37" i="4"/>
  <c r="I37" i="4"/>
  <c r="G37" i="4"/>
  <c r="H31" i="4"/>
  <c r="H30" i="4"/>
  <c r="H29" i="4"/>
  <c r="H25" i="4"/>
  <c r="M25" i="4"/>
  <c r="H24" i="4"/>
  <c r="H23" i="4"/>
  <c r="V45" i="4"/>
  <c r="G82" i="4"/>
  <c r="U137" i="4"/>
  <c r="H169" i="4"/>
  <c r="M169" i="4" s="1"/>
  <c r="I169" i="4"/>
  <c r="S136" i="4"/>
  <c r="H32" i="4"/>
  <c r="M32" i="4" s="1"/>
  <c r="J65" i="4"/>
  <c r="J139" i="4" s="1"/>
  <c r="K65" i="4"/>
  <c r="L65" i="4"/>
  <c r="G65" i="4"/>
  <c r="G139" i="4" s="1"/>
  <c r="I42" i="4"/>
  <c r="H42" i="4"/>
  <c r="H41" i="4"/>
  <c r="H40" i="4"/>
  <c r="M14" i="4"/>
  <c r="G11" i="4"/>
  <c r="G185" i="4"/>
  <c r="H12" i="4"/>
  <c r="O37" i="4"/>
  <c r="N37" i="4"/>
  <c r="L139" i="4"/>
  <c r="I97" i="4"/>
  <c r="H97" i="4"/>
  <c r="G124" i="4"/>
  <c r="H127" i="4"/>
  <c r="M127" i="4" s="1"/>
  <c r="I126" i="4"/>
  <c r="H126" i="4"/>
  <c r="H125" i="4"/>
  <c r="G190" i="4"/>
  <c r="G189" i="4"/>
  <c r="J73" i="4"/>
  <c r="L73" i="4"/>
  <c r="W33" i="1"/>
  <c r="T207" i="4"/>
  <c r="T206" i="4"/>
  <c r="S207" i="4"/>
  <c r="S206" i="4"/>
  <c r="R207" i="4"/>
  <c r="R206" i="4"/>
  <c r="Q207" i="4"/>
  <c r="Q206" i="4"/>
  <c r="P207" i="4"/>
  <c r="P206" i="4"/>
  <c r="O207" i="4"/>
  <c r="O206" i="4"/>
  <c r="Q175" i="4"/>
  <c r="P175" i="4"/>
  <c r="H154" i="4"/>
  <c r="I154" i="4"/>
  <c r="H153" i="4"/>
  <c r="H164" i="4" s="1"/>
  <c r="H176" i="4" s="1"/>
  <c r="G152" i="4"/>
  <c r="G162" i="4" s="1"/>
  <c r="G174" i="4" s="1"/>
  <c r="N51" i="4"/>
  <c r="H51" i="4"/>
  <c r="M51" i="4"/>
  <c r="J175" i="4"/>
  <c r="K175" i="4"/>
  <c r="L175" i="4"/>
  <c r="H172" i="4"/>
  <c r="S163" i="4"/>
  <c r="S175" i="4"/>
  <c r="H159" i="4"/>
  <c r="H161" i="4"/>
  <c r="M161" i="4" s="1"/>
  <c r="H69" i="4"/>
  <c r="H74" i="4"/>
  <c r="H86" i="4"/>
  <c r="H89" i="4"/>
  <c r="H79" i="4"/>
  <c r="H83" i="4"/>
  <c r="H93" i="4"/>
  <c r="H99" i="4"/>
  <c r="H102" i="4"/>
  <c r="H105" i="4"/>
  <c r="H108" i="4"/>
  <c r="H110" i="4"/>
  <c r="H109" i="4" s="1"/>
  <c r="H107" i="4" s="1"/>
  <c r="H113" i="4"/>
  <c r="H116" i="4"/>
  <c r="H115" i="4" s="1"/>
  <c r="H119" i="4"/>
  <c r="H122" i="4"/>
  <c r="H129" i="4"/>
  <c r="H132" i="4"/>
  <c r="H15" i="4"/>
  <c r="G16" i="4"/>
  <c r="H16" i="4" s="1"/>
  <c r="H19" i="4"/>
  <c r="G20" i="4"/>
  <c r="H20" i="4"/>
  <c r="H46" i="4"/>
  <c r="H45" i="4"/>
  <c r="H49" i="4"/>
  <c r="H50" i="4"/>
  <c r="H54" i="4"/>
  <c r="H53" i="4"/>
  <c r="H56" i="4"/>
  <c r="H57" i="4"/>
  <c r="M57" i="4" s="1"/>
  <c r="H59" i="4"/>
  <c r="H60" i="4"/>
  <c r="M60" i="4" s="1"/>
  <c r="H62" i="4"/>
  <c r="H61" i="4" s="1"/>
  <c r="H64" i="4" s="1"/>
  <c r="H63" i="4"/>
  <c r="M63" i="4"/>
  <c r="G68" i="4"/>
  <c r="H68" i="4"/>
  <c r="H73" i="4"/>
  <c r="G78" i="4"/>
  <c r="H78" i="4" s="1"/>
  <c r="H82" i="4"/>
  <c r="H85" i="4"/>
  <c r="G88" i="4"/>
  <c r="H88" i="4" s="1"/>
  <c r="H91" i="4"/>
  <c r="H136" i="4" s="1"/>
  <c r="Z135" i="4" s="1"/>
  <c r="AA135" i="4" s="1"/>
  <c r="G92" i="4"/>
  <c r="H92" i="4"/>
  <c r="H95" i="4"/>
  <c r="G98" i="4"/>
  <c r="H98" i="4" s="1"/>
  <c r="G101" i="4"/>
  <c r="H101" i="4" s="1"/>
  <c r="G104" i="4"/>
  <c r="H104" i="4" s="1"/>
  <c r="H111" i="4"/>
  <c r="H114" i="4"/>
  <c r="H117" i="4"/>
  <c r="H120" i="4"/>
  <c r="G121" i="4"/>
  <c r="H121" i="4" s="1"/>
  <c r="H124" i="4"/>
  <c r="G128" i="4"/>
  <c r="H128" i="4"/>
  <c r="G131" i="4"/>
  <c r="H131" i="4"/>
  <c r="H18" i="4"/>
  <c r="H22" i="4"/>
  <c r="M22" i="4" s="1"/>
  <c r="H70" i="4"/>
  <c r="H71" i="4"/>
  <c r="H72" i="4"/>
  <c r="H75" i="4"/>
  <c r="H76" i="4"/>
  <c r="H77" i="4"/>
  <c r="H87" i="4"/>
  <c r="H90" i="4"/>
  <c r="H80" i="4"/>
  <c r="H81" i="4"/>
  <c r="M81" i="4"/>
  <c r="H84" i="4"/>
  <c r="H94" i="4"/>
  <c r="H100" i="4"/>
  <c r="H103" i="4"/>
  <c r="H106" i="4"/>
  <c r="H123" i="4"/>
  <c r="H130" i="4"/>
  <c r="H133" i="4"/>
  <c r="H134" i="4"/>
  <c r="M134" i="4"/>
  <c r="I46" i="4"/>
  <c r="O46" i="4"/>
  <c r="O65" i="4" s="1"/>
  <c r="I50" i="4"/>
  <c r="N50" i="4" s="1"/>
  <c r="N65" i="4" s="1"/>
  <c r="N139" i="4" s="1"/>
  <c r="N193" i="4" s="1"/>
  <c r="N196" i="4" s="1"/>
  <c r="I54" i="4"/>
  <c r="I57" i="4"/>
  <c r="N57" i="4"/>
  <c r="I70" i="4"/>
  <c r="I71" i="4"/>
  <c r="I72" i="4"/>
  <c r="I75" i="4"/>
  <c r="I76" i="4"/>
  <c r="I77" i="4"/>
  <c r="I87" i="4"/>
  <c r="I90" i="4"/>
  <c r="I80" i="4"/>
  <c r="I84" i="4"/>
  <c r="I91" i="4"/>
  <c r="I94" i="4"/>
  <c r="I100" i="4"/>
  <c r="I103" i="4"/>
  <c r="I106" i="4"/>
  <c r="I111" i="4"/>
  <c r="I114" i="4"/>
  <c r="I117" i="4"/>
  <c r="I120" i="4"/>
  <c r="I123" i="4"/>
  <c r="I130" i="4"/>
  <c r="I133" i="4"/>
  <c r="N63" i="4"/>
  <c r="N136" i="4"/>
  <c r="O136" i="4"/>
  <c r="P65" i="4"/>
  <c r="P136" i="4"/>
  <c r="Q37" i="4"/>
  <c r="Q65" i="4"/>
  <c r="Q136" i="4"/>
  <c r="R37" i="4"/>
  <c r="R65" i="4"/>
  <c r="R136" i="4"/>
  <c r="S37" i="4"/>
  <c r="S65" i="4"/>
  <c r="G109" i="4"/>
  <c r="G107" i="4" s="1"/>
  <c r="G112" i="4"/>
  <c r="G115" i="4"/>
  <c r="G118" i="4"/>
  <c r="O175" i="4"/>
  <c r="R163" i="4"/>
  <c r="R175" i="4" s="1"/>
  <c r="N163" i="4"/>
  <c r="N175" i="4" s="1"/>
  <c r="P64" i="4"/>
  <c r="Q64" i="4"/>
  <c r="R64" i="4"/>
  <c r="S64" i="4"/>
  <c r="H179" i="4"/>
  <c r="H181" i="4"/>
  <c r="G178" i="4"/>
  <c r="G184" i="4" s="1"/>
  <c r="H183" i="4"/>
  <c r="H182" i="4"/>
  <c r="H180" i="4"/>
  <c r="H188" i="4"/>
  <c r="H190" i="4"/>
  <c r="G186" i="4"/>
  <c r="H173" i="4"/>
  <c r="H171" i="4"/>
  <c r="H168" i="4"/>
  <c r="H166" i="4"/>
  <c r="H165" i="4"/>
  <c r="H21" i="4"/>
  <c r="H17" i="4"/>
  <c r="N164" i="4"/>
  <c r="O164" i="4"/>
  <c r="P164" i="4"/>
  <c r="I159" i="4"/>
  <c r="I163" i="4" s="1"/>
  <c r="I173" i="4"/>
  <c r="I172" i="4"/>
  <c r="I171" i="4"/>
  <c r="I168" i="4"/>
  <c r="I166" i="4"/>
  <c r="I165" i="4"/>
  <c r="G36" i="4"/>
  <c r="J193" i="4"/>
  <c r="U193" i="4"/>
  <c r="M97" i="4"/>
  <c r="M172" i="4"/>
  <c r="L193" i="4"/>
  <c r="H65" i="4"/>
  <c r="H152" i="4"/>
  <c r="H162" i="4"/>
  <c r="H189" i="4"/>
  <c r="I175" i="4"/>
  <c r="M72" i="4"/>
  <c r="M133" i="4"/>
  <c r="M103" i="4"/>
  <c r="H58" i="4"/>
  <c r="M166" i="4"/>
  <c r="H38" i="4"/>
  <c r="M123" i="4"/>
  <c r="H11" i="4"/>
  <c r="H36" i="4" s="1"/>
  <c r="H138" i="4" s="1"/>
  <c r="H192" i="4" s="1"/>
  <c r="H186" i="4"/>
  <c r="H55" i="4"/>
  <c r="G193" i="4"/>
  <c r="V195" i="4" s="1"/>
  <c r="M114" i="4"/>
  <c r="M90" i="4"/>
  <c r="M80" i="4"/>
  <c r="M87" i="4"/>
  <c r="M76" i="4"/>
  <c r="M70" i="4"/>
  <c r="M111" i="4"/>
  <c r="M126" i="4"/>
  <c r="M54" i="4"/>
  <c r="Q139" i="4"/>
  <c r="Q193" i="4" s="1"/>
  <c r="Q196" i="4" s="1"/>
  <c r="M130" i="4"/>
  <c r="M106" i="4"/>
  <c r="M18" i="4"/>
  <c r="M37" i="4" s="1"/>
  <c r="M171" i="4"/>
  <c r="H185" i="4"/>
  <c r="R139" i="4"/>
  <c r="R193" i="4" s="1"/>
  <c r="R196" i="4" s="1"/>
  <c r="M117" i="4"/>
  <c r="I73" i="4"/>
  <c r="M73" i="4" s="1"/>
  <c r="H118" i="4"/>
  <c r="H48" i="4"/>
  <c r="H44" i="4"/>
  <c r="H112" i="4"/>
  <c r="M112" i="4"/>
  <c r="M159" i="4"/>
  <c r="G140" i="4"/>
  <c r="G194" i="4" s="1"/>
  <c r="V196" i="4" s="1"/>
  <c r="M42" i="4"/>
  <c r="M100" i="4"/>
  <c r="M84" i="4"/>
  <c r="I65" i="4"/>
  <c r="H178" i="4"/>
  <c r="H184" i="4" s="1"/>
  <c r="M165" i="4"/>
  <c r="S139" i="4"/>
  <c r="S193" i="4"/>
  <c r="S196" i="4" s="1"/>
  <c r="P139" i="4"/>
  <c r="P193" i="4" s="1"/>
  <c r="P196" i="4" s="1"/>
  <c r="O139" i="4"/>
  <c r="O193" i="4"/>
  <c r="O196" i="4" s="1"/>
  <c r="M46" i="4"/>
  <c r="M94" i="4"/>
  <c r="M77" i="4"/>
  <c r="H52" i="4"/>
  <c r="K139" i="4"/>
  <c r="K193" i="4" s="1"/>
  <c r="M173" i="4"/>
  <c r="M154" i="4"/>
  <c r="M163" i="4" s="1"/>
  <c r="M175" i="4" s="1"/>
  <c r="M120" i="4"/>
  <c r="M168" i="4"/>
  <c r="M71" i="4"/>
  <c r="M75" i="4"/>
  <c r="Q200" i="4"/>
  <c r="H174" i="4"/>
  <c r="G138" i="4"/>
  <c r="G192" i="4" s="1"/>
  <c r="V194" i="4" s="1"/>
  <c r="M19" i="11" l="1"/>
  <c r="M18" i="11"/>
  <c r="M26" i="10"/>
  <c r="M14" i="10"/>
  <c r="M24" i="10"/>
  <c r="M22" i="10"/>
  <c r="M10" i="9"/>
  <c r="M19" i="9"/>
  <c r="M17" i="9"/>
  <c r="M12" i="9"/>
  <c r="M16" i="8"/>
  <c r="M22" i="8"/>
  <c r="M13" i="8"/>
  <c r="M18" i="8"/>
  <c r="M12" i="8"/>
  <c r="M28" i="7"/>
  <c r="M26" i="7"/>
  <c r="M27" i="6"/>
  <c r="M29" i="6"/>
  <c r="M25" i="6"/>
  <c r="M23" i="6"/>
  <c r="M18" i="6"/>
  <c r="H137" i="4"/>
  <c r="Z134" i="4" s="1"/>
  <c r="M50" i="4"/>
  <c r="M65" i="4" s="1"/>
  <c r="H37" i="4"/>
  <c r="H139" i="4" s="1"/>
  <c r="M91" i="4"/>
  <c r="M136" i="4" s="1"/>
  <c r="I136" i="4"/>
  <c r="I139" i="4" s="1"/>
  <c r="I193" i="4" s="1"/>
  <c r="H66" i="4"/>
  <c r="H163" i="4"/>
  <c r="H175" i="4" s="1"/>
  <c r="N200" i="4"/>
  <c r="U194" i="4"/>
  <c r="U135" i="4"/>
  <c r="M21" i="6"/>
  <c r="M20" i="8"/>
  <c r="M139" i="4" l="1"/>
  <c r="M193" i="4" s="1"/>
  <c r="H193" i="4"/>
  <c r="N201" i="4"/>
  <c r="T200" i="4"/>
  <c r="H140" i="4"/>
  <c r="H194" i="4" s="1"/>
  <c r="AA134" i="4"/>
  <c r="Z133" i="4"/>
  <c r="AA133" i="4" s="1"/>
</calcChain>
</file>

<file path=xl/sharedStrings.xml><?xml version="1.0" encoding="utf-8"?>
<sst xmlns="http://schemas.openxmlformats.org/spreadsheetml/2006/main" count="1080" uniqueCount="338">
  <si>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</si>
  <si>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</si>
  <si>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</si>
  <si>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</si>
  <si>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</si>
  <si>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</si>
  <si>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</si>
  <si>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</si>
  <si>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</si>
  <si>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</si>
  <si>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</si>
  <si>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</si>
  <si>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</si>
  <si>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</si>
  <si>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</si>
  <si>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</si>
  <si>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Д</t>
  </si>
  <si>
    <t>Теоретичне навчання</t>
  </si>
  <si>
    <t>Екзаменаційна сесія</t>
  </si>
  <si>
    <t>Практика</t>
  </si>
  <si>
    <t>Дипломне проектування</t>
  </si>
  <si>
    <t>Всього</t>
  </si>
  <si>
    <t>2</t>
  </si>
  <si>
    <t>НАЗВА ДИСЦИПЛІН</t>
  </si>
  <si>
    <t>Кількість аудиторних годин по курсах і семестрах</t>
  </si>
  <si>
    <t>Загальний обсяг</t>
  </si>
  <si>
    <t>Аудиторні</t>
  </si>
  <si>
    <t>екзаменів</t>
  </si>
  <si>
    <t>заліків</t>
  </si>
  <si>
    <t>лекції</t>
  </si>
  <si>
    <t xml:space="preserve">лаборат. </t>
  </si>
  <si>
    <t>практич</t>
  </si>
  <si>
    <t>3</t>
  </si>
  <si>
    <t>6</t>
  </si>
  <si>
    <t xml:space="preserve"> </t>
  </si>
  <si>
    <t>І . ГРАФІК НАВЧАЛЬНОГО ПРОЦЕСУ</t>
  </si>
  <si>
    <t>Т/П/Д</t>
  </si>
  <si>
    <t>Міністерство освіти і науки України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</si>
  <si>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</si>
  <si>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</si>
  <si>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</si>
  <si>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</si>
  <si>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</si>
  <si>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</si>
  <si>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Кані-кули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</si>
  <si>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IV. ДЕРЖАВНА АТЕСТАЦІЯ</t>
  </si>
  <si>
    <t>Виконання дипломн. проекту</t>
  </si>
  <si>
    <t xml:space="preserve">ІНТЕГРОВАННИЙ  НАВЧАЛЬНИЙ ПЛАН </t>
  </si>
  <si>
    <t>Т</t>
  </si>
  <si>
    <t>95</t>
  </si>
  <si>
    <t>Срок навчання - 2 роки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</si>
  <si>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</si>
  <si>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-</t>
  </si>
  <si>
    <t>11</t>
  </si>
  <si>
    <t>Держ. Атест</t>
  </si>
  <si>
    <t>Захист дипломної роботи</t>
  </si>
  <si>
    <t>14</t>
  </si>
  <si>
    <t>ЗД</t>
  </si>
  <si>
    <t>Кількість кредитів ECTS</t>
  </si>
  <si>
    <t xml:space="preserve">Кількість годин </t>
  </si>
  <si>
    <t>Самостійна робота</t>
  </si>
  <si>
    <t xml:space="preserve">1.1.  Гуманітарні та соціально-економічні дисципліни  </t>
  </si>
  <si>
    <t>на базі ВНЗ 1 рівня</t>
  </si>
  <si>
    <t>на базі академії</t>
  </si>
  <si>
    <t>4</t>
  </si>
  <si>
    <t xml:space="preserve">Інформатика </t>
  </si>
  <si>
    <t>Історія економіки та економічної думки</t>
  </si>
  <si>
    <t>Макроекономіка</t>
  </si>
  <si>
    <t>Математика для економістів</t>
  </si>
  <si>
    <t>Мікроекономіка</t>
  </si>
  <si>
    <t>Політична економія</t>
  </si>
  <si>
    <t>Бухгалтерський облік</t>
  </si>
  <si>
    <t>Бухгалтерський облік (курсова робота)</t>
  </si>
  <si>
    <t>Економіка підприємства</t>
  </si>
  <si>
    <t>Економіка підприємства (курсова робота)</t>
  </si>
  <si>
    <t>Маркетинг</t>
  </si>
  <si>
    <t>Менеджмент</t>
  </si>
  <si>
    <t>Міжнародна економіка</t>
  </si>
  <si>
    <t>Регіональна економіка</t>
  </si>
  <si>
    <t>Соціологія</t>
  </si>
  <si>
    <t>Статистика</t>
  </si>
  <si>
    <t>Переддипломна практика</t>
  </si>
  <si>
    <t>Логістика</t>
  </si>
  <si>
    <t xml:space="preserve"> Кількість екзаменів</t>
  </si>
  <si>
    <t>Кількість заліків</t>
  </si>
  <si>
    <t xml:space="preserve"> Кількість курсових проектів і робіт</t>
  </si>
  <si>
    <t>Аналіз господарської діяльності</t>
  </si>
  <si>
    <t>Аналіз господарської діяльності (курсова робота)</t>
  </si>
  <si>
    <t>Звітність підприємств</t>
  </si>
  <si>
    <t>Інформаційні системи і технологіі в обліку та аудиті</t>
  </si>
  <si>
    <t>Економіка праці і соціально-трудові відносини</t>
  </si>
  <si>
    <t>Облік і звітність в оподаткуванні</t>
  </si>
  <si>
    <t>Облік у банках</t>
  </si>
  <si>
    <t>Облік у бюджетних установах</t>
  </si>
  <si>
    <t>Управлінський облік</t>
  </si>
  <si>
    <t>Фінансовий облік I</t>
  </si>
  <si>
    <t>Фінансовий облік II</t>
  </si>
  <si>
    <t>Фінансовий облік II(курсова робота)</t>
  </si>
  <si>
    <t>Державний фінансовий контроль</t>
  </si>
  <si>
    <t xml:space="preserve">Зовнішньоекономічна діяльність                    </t>
  </si>
  <si>
    <t>Облік і аудит</t>
  </si>
  <si>
    <t>1 уск</t>
  </si>
  <si>
    <t>2 уск</t>
  </si>
  <si>
    <t>7</t>
  </si>
  <si>
    <t>Зав.кафедри ОіА</t>
  </si>
  <si>
    <t>Декан факультету ФЕМ</t>
  </si>
  <si>
    <t>Є.В. Мироненко</t>
  </si>
  <si>
    <t xml:space="preserve">проекти </t>
  </si>
  <si>
    <t>роботи</t>
  </si>
  <si>
    <t>курсові</t>
  </si>
  <si>
    <t>5</t>
  </si>
  <si>
    <t>8</t>
  </si>
  <si>
    <t>9</t>
  </si>
  <si>
    <t>10</t>
  </si>
  <si>
    <t>12</t>
  </si>
  <si>
    <t>13</t>
  </si>
  <si>
    <t>15</t>
  </si>
  <si>
    <t>16</t>
  </si>
  <si>
    <t>17</t>
  </si>
  <si>
    <t>18</t>
  </si>
  <si>
    <t>19</t>
  </si>
  <si>
    <t>1.1.1</t>
  </si>
  <si>
    <t>Іноземна мова (за проф.спр.) на базі ВНЗ 1 рівня</t>
  </si>
  <si>
    <t>ісп.</t>
  </si>
  <si>
    <t>1.1.2</t>
  </si>
  <si>
    <t>Історія України на базі ВНЗ 1 рівня</t>
  </si>
  <si>
    <t>1.1.3</t>
  </si>
  <si>
    <t>Історія української культури</t>
  </si>
  <si>
    <t xml:space="preserve">                  на базі ВНЗ 1 рівня</t>
  </si>
  <si>
    <t>1.1.3.1</t>
  </si>
  <si>
    <t xml:space="preserve">                  на базі академії</t>
  </si>
  <si>
    <t>1.1.4</t>
  </si>
  <si>
    <t>Українська мова (за проф.спр.) на базі ВНЗ 1 рівня</t>
  </si>
  <si>
    <t>1.1.5</t>
  </si>
  <si>
    <t>Філософія</t>
  </si>
  <si>
    <t>1.1.5.1</t>
  </si>
  <si>
    <t>1.1.6</t>
  </si>
  <si>
    <t>Фізичне виховання</t>
  </si>
  <si>
    <t>№ дисципл.</t>
  </si>
  <si>
    <t>с*</t>
  </si>
  <si>
    <t>Разом п 1.1:</t>
  </si>
  <si>
    <t>На базі академії</t>
  </si>
  <si>
    <t>На базі ВНЗ 1 рівня</t>
  </si>
  <si>
    <t>1.2. Дисципліни природничо-наукової (фундаментальної) підготовки</t>
  </si>
  <si>
    <t>1.2.1</t>
  </si>
  <si>
    <t>1.2.1.1</t>
  </si>
  <si>
    <t>1.2.2</t>
  </si>
  <si>
    <t>1.2.3</t>
  </si>
  <si>
    <t>1.2.4</t>
  </si>
  <si>
    <t>1.2.4.1</t>
  </si>
  <si>
    <t>1.2.5</t>
  </si>
  <si>
    <t>1.2.6</t>
  </si>
  <si>
    <t>1.2.7</t>
  </si>
  <si>
    <t>1.2.7.1</t>
  </si>
  <si>
    <t>Разом п.1.2:</t>
  </si>
  <si>
    <t xml:space="preserve"> на базі академії</t>
  </si>
  <si>
    <t>1.3.1</t>
  </si>
  <si>
    <t>1.3.3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</si>
  <si>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</si>
  <si>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</si>
  <si>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</si>
  <si>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</si>
  <si>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</si>
  <si>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</si>
  <si>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</si>
  <si>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</si>
  <si>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</si>
  <si>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</si>
  <si>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</si>
  <si>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</si>
  <si>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</si>
  <si>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</si>
  <si>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</si>
  <si>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</si>
  <si>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</si>
  <si>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</si>
  <si>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1.3.1.1</t>
  </si>
  <si>
    <t>1.3.1.2</t>
  </si>
  <si>
    <t>1.3.2.1</t>
  </si>
  <si>
    <t>1.3.3.1</t>
  </si>
  <si>
    <t>1.3.3.2</t>
  </si>
  <si>
    <t>1.3.3.3</t>
  </si>
  <si>
    <t>1.3.5.1</t>
  </si>
  <si>
    <t>1.3.6.1</t>
  </si>
  <si>
    <t>1.3.7.1</t>
  </si>
  <si>
    <t>1.3.8.1</t>
  </si>
  <si>
    <t>1.3.10.1</t>
  </si>
  <si>
    <t>1.3.12.1</t>
  </si>
  <si>
    <t>1.3.13.1</t>
  </si>
  <si>
    <t>1.3.14.1</t>
  </si>
  <si>
    <t>1.3.15.1</t>
  </si>
  <si>
    <t>1.3.16.1</t>
  </si>
  <si>
    <t>1.3.17.1</t>
  </si>
  <si>
    <t>1.3.18.1</t>
  </si>
  <si>
    <t>1.3.19.1</t>
  </si>
  <si>
    <t>1.3.21.1</t>
  </si>
  <si>
    <t>1.3.22.1</t>
  </si>
  <si>
    <t>1.3.22.2</t>
  </si>
  <si>
    <t>Разом п.1.3:</t>
  </si>
  <si>
    <t>2.2.1.1</t>
  </si>
  <si>
    <t>Програмне забезпечення обробки фінансово-економічної інформації (1С)</t>
  </si>
  <si>
    <t>Оподаткування підприємств</t>
  </si>
  <si>
    <t>Разом п.2 (Вибіркові дисципліни):</t>
  </si>
  <si>
    <t>3.1</t>
  </si>
  <si>
    <t>Ознайомча практика</t>
  </si>
  <si>
    <t>3.2</t>
  </si>
  <si>
    <t>Технологічна практика</t>
  </si>
  <si>
    <t>3.3</t>
  </si>
  <si>
    <t>3.4</t>
  </si>
  <si>
    <t>Разом п.3:</t>
  </si>
  <si>
    <t>4.1</t>
  </si>
  <si>
    <t>Разом п.4:</t>
  </si>
  <si>
    <t xml:space="preserve">        КІЛЬКІСТЬ ГОДИН НА ТИЖДЕНЬ (факт)</t>
  </si>
  <si>
    <t>РАЗОМ за рівень "Бакалавр":</t>
  </si>
  <si>
    <t>1.1.1.1</t>
  </si>
  <si>
    <t>1.1.1.2</t>
  </si>
  <si>
    <t>1.2.6.1</t>
  </si>
  <si>
    <t>1.3.5.2</t>
  </si>
  <si>
    <t xml:space="preserve">Основи охорони праці та безпека життєдіяльності </t>
  </si>
  <si>
    <t xml:space="preserve"> Безпека життєдіяльності -на базі ВНЗ 1 рівня </t>
  </si>
  <si>
    <t xml:space="preserve">Основи охорони праці </t>
  </si>
  <si>
    <t xml:space="preserve">на базі ВНЗ 1 рівня - </t>
  </si>
  <si>
    <t>Разом обов'язкова частина:</t>
  </si>
  <si>
    <t>2.2.1</t>
  </si>
  <si>
    <t>2.2.2</t>
  </si>
  <si>
    <t>2.2.2.1</t>
  </si>
  <si>
    <t>Разом п.2.2:</t>
  </si>
  <si>
    <t>2.2.5</t>
  </si>
  <si>
    <t>Внутрішньогосподарський контроль</t>
  </si>
  <si>
    <t>2. ДИСЦИПЛІНИ ВІЛЬНОГО ВИБОРУ</t>
  </si>
  <si>
    <t xml:space="preserve">2.1. Соціально-гуманітарні (факультативні) дисципліни </t>
  </si>
  <si>
    <t xml:space="preserve"> Кількість кредитів на базі академії</t>
  </si>
  <si>
    <t>2.2.5.1</t>
  </si>
  <si>
    <t>2.2.5.2</t>
  </si>
  <si>
    <t>2.2.5.3</t>
  </si>
  <si>
    <t>Економічний аналіз</t>
  </si>
  <si>
    <t>1.ОБОВ'ЯЗКОВІ НАВЧАЛЬНІ ДИСЦИПЛІНИ</t>
  </si>
  <si>
    <t xml:space="preserve">Економіко-математичні методи та  моделі </t>
  </si>
  <si>
    <t>без ФВ</t>
  </si>
  <si>
    <t>24+8 по 18 год</t>
  </si>
  <si>
    <t>57+8 по 18 год</t>
  </si>
  <si>
    <t>43</t>
  </si>
  <si>
    <t>8 по 12 год. + 3</t>
  </si>
  <si>
    <t>1+48 год*</t>
  </si>
  <si>
    <t>1+48год*</t>
  </si>
  <si>
    <t>1</t>
  </si>
  <si>
    <t>Фінанси, гроші і кредит</t>
  </si>
  <si>
    <r>
      <t xml:space="preserve">з галузі знань: </t>
    </r>
    <r>
      <rPr>
        <b/>
        <sz val="20"/>
        <rFont val="Times New Roman"/>
        <family val="1"/>
        <charset val="204"/>
      </rPr>
      <t>07 Управління та 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</si>
  <si>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</si>
  <si>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2+с*</t>
  </si>
  <si>
    <t>ф*</t>
  </si>
  <si>
    <t>Вступ до навчального  процесу</t>
  </si>
  <si>
    <t xml:space="preserve">      Примітка:  ф* / с* - секційні заняття (факультатив),               ** - щорічне оцінювання фізичної підготовки студентів</t>
  </si>
  <si>
    <t>1.2.8</t>
  </si>
  <si>
    <t>1.2.8.1</t>
  </si>
  <si>
    <t>1.3.20.1</t>
  </si>
  <si>
    <t>1.3.20.2</t>
  </si>
  <si>
    <t>1.3 Дисципліни професійної підготовки</t>
  </si>
  <si>
    <t xml:space="preserve">2.3 Дисципліни професійної підготовки </t>
  </si>
  <si>
    <t>3.  ПРАКТИЧНА ПІДГОТОВКА</t>
  </si>
  <si>
    <t>4. ДЕРЖАВНА АТЕСТАЦІЯ</t>
  </si>
  <si>
    <t>Організація обліку</t>
  </si>
  <si>
    <t>Аудит</t>
  </si>
  <si>
    <t>ЗАТВЕРДЖЕНО:</t>
  </si>
  <si>
    <t>на засіданні Вченої ради</t>
  </si>
  <si>
    <t>Ректор ________________________</t>
  </si>
  <si>
    <t>(Ковальов В.Д.)</t>
  </si>
  <si>
    <t xml:space="preserve">На основі ОПП підготовки молодшого спеціаліста </t>
  </si>
  <si>
    <t xml:space="preserve">Кваліфікація:   бакалавр з обліку і оподаткування </t>
  </si>
  <si>
    <r>
      <t xml:space="preserve">протокол № </t>
    </r>
    <r>
      <rPr>
        <u/>
        <sz val="22"/>
        <rFont val="Times New Roman"/>
        <family val="1"/>
        <charset val="204"/>
      </rPr>
      <t xml:space="preserve"> 7  </t>
    </r>
  </si>
  <si>
    <t>" 30  " березня  2017 р.</t>
  </si>
  <si>
    <t>Правознавство та господарське законодавство</t>
  </si>
  <si>
    <t>1.1.6.1</t>
  </si>
  <si>
    <t>1.1.7</t>
  </si>
  <si>
    <t>1.1.7.1</t>
  </si>
  <si>
    <t>1.1.8</t>
  </si>
  <si>
    <t>Політологія</t>
  </si>
  <si>
    <t>1 курс</t>
  </si>
  <si>
    <t>2 курс</t>
  </si>
  <si>
    <r>
      <t xml:space="preserve">форма навчання:        </t>
    </r>
    <r>
      <rPr>
        <b/>
        <sz val="20"/>
        <rFont val="Times New Roman"/>
        <family val="1"/>
        <charset val="204"/>
      </rPr>
      <t>денна зі скороченим терміном навчання</t>
    </r>
  </si>
  <si>
    <t>3 часа</t>
  </si>
  <si>
    <t>Розподіл за семестрами</t>
  </si>
  <si>
    <t>2а</t>
  </si>
  <si>
    <t>2б</t>
  </si>
  <si>
    <t>4а</t>
  </si>
  <si>
    <t>4б</t>
  </si>
  <si>
    <t>2б д 2б**</t>
  </si>
  <si>
    <t>4а фд*4б**</t>
  </si>
  <si>
    <t>Семестр</t>
  </si>
  <si>
    <t>ПК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</si>
  <si>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ЗД – захист дипломного проекту </t>
  </si>
  <si>
    <t>C/K</t>
  </si>
  <si>
    <t>K</t>
  </si>
  <si>
    <t>C/П</t>
  </si>
  <si>
    <t>П</t>
  </si>
  <si>
    <t>кількість тижнів у семестрі</t>
  </si>
  <si>
    <t>3 семестр</t>
  </si>
  <si>
    <t>4б семестр</t>
  </si>
  <si>
    <t xml:space="preserve">V. План навчального процесу на 2018/2019 навчальний рік </t>
  </si>
  <si>
    <t>Облік в галузях економіки</t>
  </si>
  <si>
    <t>4а семестр</t>
  </si>
  <si>
    <t>Основи обліку за МСФО</t>
  </si>
  <si>
    <t>4б,4б</t>
  </si>
  <si>
    <t>2.2.3</t>
  </si>
  <si>
    <t>2.2.4</t>
  </si>
  <si>
    <t>Комп'ютерний аудит</t>
  </si>
  <si>
    <t>2.2.5.4</t>
  </si>
  <si>
    <t>2.2.5.5</t>
  </si>
  <si>
    <t>2.2.5.6</t>
  </si>
  <si>
    <t>2.2.5.7</t>
  </si>
  <si>
    <t>2.2.5.8</t>
  </si>
  <si>
    <t>2.2.5.9</t>
  </si>
  <si>
    <t>О.В.Акімова</t>
  </si>
  <si>
    <t>2.2.2.2</t>
  </si>
  <si>
    <t>на базі академії (тільки у 2018-19 н.р.)</t>
  </si>
  <si>
    <r>
      <t xml:space="preserve">протокол № </t>
    </r>
    <r>
      <rPr>
        <u/>
        <sz val="22"/>
        <rFont val="Times New Roman"/>
        <family val="1"/>
        <charset val="204"/>
      </rPr>
      <t xml:space="preserve"> 8  </t>
    </r>
  </si>
  <si>
    <t>"290  " березня  2018 р.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</si>
  <si>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</si>
  <si>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</si>
  <si>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58+8по 18 год</t>
  </si>
  <si>
    <t xml:space="preserve"> Т/П</t>
  </si>
  <si>
    <t>залік</t>
  </si>
  <si>
    <t>Екологія на базі ВНЗ 1 рівня</t>
  </si>
  <si>
    <t>Екзаменаційна сесія та про-міжний контроль</t>
  </si>
  <si>
    <t>2+102 год*</t>
  </si>
  <si>
    <t>1.2.9</t>
  </si>
  <si>
    <t>1.2.9.1</t>
  </si>
  <si>
    <t>1.2.3.1</t>
  </si>
  <si>
    <t xml:space="preserve">ОА-18-1т, 1 семестр, 2018/2019 навчальний рік </t>
  </si>
  <si>
    <t>викладачі</t>
  </si>
  <si>
    <t xml:space="preserve">Кількість аудиторних годин </t>
  </si>
  <si>
    <t xml:space="preserve">ОА-18-1т, 2а семестр, 2018/2019 навчальний рік </t>
  </si>
  <si>
    <t xml:space="preserve">ОА-18-1т, 2б семестр, 2018/2019 навчальний рік </t>
  </si>
  <si>
    <t>години</t>
  </si>
  <si>
    <t xml:space="preserve">ОА-17-1т, 3 семестр, 2018/2019 навчальний рік </t>
  </si>
  <si>
    <t xml:space="preserve">ОА-17-1т, 4а семестр, 2018/2019 навчальний рік </t>
  </si>
  <si>
    <t xml:space="preserve">ОА-17-1т, 4б семестр, 2018/2019 навчальний рік </t>
  </si>
  <si>
    <t xml:space="preserve"> переддипломна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</si>
</sst>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-;\-* #,##0_-;\ &quot;&quot;_-;_-@_-"/>
    <numFmt numFmtId="169" formatCode="#,##0;\-* #,##0_-;\ &quot;&quot;_-;_-@_-"/>
    <numFmt numFmtId="170" formatCode="#,##0.0_-;\-* #,##0.0_-;\ &quot;&quot;_-;_-@_-"/>
    <numFmt numFmtId="171" formatCode="#,##0.0;\-* #,##0.0_-;\ &quot;&quot;_-;_-@_-"/>
    <numFmt numFmtId="172" formatCode="#,##0_ ;\-#,##0\ "/>
    <numFmt numFmtId="173" formatCode="#,##0.00_ ;\-#,##0.00\ "/>
  </numFmts>
  <fonts count="62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sz val="8"/>
      <name val="Arial Cyr"/>
      <family val="2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 Cyr"/>
      <charset val="204"/>
    </font>
    <font>
      <sz val="20"/>
      <name val="Times New Roman"/>
      <family val="1"/>
      <charset val="204"/>
    </font>
    <font>
      <sz val="16"/>
      <name val="Arial Cyr"/>
      <family val="2"/>
      <charset val="204"/>
    </font>
    <font>
      <b/>
      <sz val="14"/>
      <name val="Times New Roman Cyr"/>
      <charset val="204"/>
    </font>
    <font>
      <b/>
      <sz val="14"/>
      <name val="Arial Cyr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name val="Arial Cyr"/>
      <charset val="204"/>
    </font>
    <font>
      <sz val="14"/>
      <name val="Arial Cyr"/>
      <charset val="204"/>
    </font>
    <font>
      <i/>
      <sz val="14"/>
      <name val="Arial Cyr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3"/>
      <name val="Times New Roman"/>
      <family val="1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"/>
      <family val="2"/>
    </font>
    <font>
      <sz val="10"/>
      <name val="Arial Cyr"/>
      <family val="2"/>
      <charset val="204"/>
    </font>
    <font>
      <b/>
      <i/>
      <sz val="12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  <charset val="204"/>
    </font>
    <font>
      <sz val="11"/>
      <name val="Times New Roman"/>
      <family val="1"/>
    </font>
    <font>
      <sz val="11"/>
      <name val="Arial Cyr"/>
      <charset val="204"/>
    </font>
    <font>
      <sz val="16"/>
      <color indexed="8"/>
      <name val="Arial Cyr"/>
      <family val="2"/>
      <charset val="204"/>
    </font>
    <font>
      <sz val="14"/>
      <name val="Arial"/>
      <family val="2"/>
    </font>
    <font>
      <b/>
      <sz val="16"/>
      <color theme="0"/>
      <name val="Times New Roman"/>
      <family val="1"/>
      <charset val="204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6"/>
      <name val="Times New Roman"/>
      <family val="1"/>
    </font>
    <font>
      <b/>
      <i/>
      <sz val="16"/>
      <name val="Times New Roman"/>
      <family val="1"/>
      <charset val="204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9" fillId="0" borderId="0"/>
    <xf numFmtId="0" fontId="19" fillId="0" borderId="0"/>
    <xf numFmtId="0" fontId="19" fillId="0" borderId="0"/>
  </cellStyleXfs>
  <cellXfs count="14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18" fillId="0" borderId="0" xfId="0" applyFont="1" applyAlignment="1"/>
    <xf numFmtId="0" fontId="1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8" fontId="1" fillId="0" borderId="0" xfId="2" applyNumberFormat="1" applyFont="1" applyFill="1" applyBorder="1" applyAlignment="1" applyProtection="1">
      <alignment vertical="center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3" xfId="2" applyNumberFormat="1" applyFont="1" applyFill="1" applyBorder="1" applyAlignment="1" applyProtection="1">
      <alignment horizontal="center" vertical="center"/>
    </xf>
    <xf numFmtId="0" fontId="1" fillId="0" borderId="4" xfId="2" applyNumberFormat="1" applyFont="1" applyFill="1" applyBorder="1" applyAlignment="1" applyProtection="1">
      <alignment horizontal="center" vertical="center"/>
    </xf>
    <xf numFmtId="49" fontId="1" fillId="0" borderId="5" xfId="2" applyNumberFormat="1" applyFont="1" applyFill="1" applyBorder="1" applyAlignment="1" applyProtection="1">
      <alignment horizontal="center" vertical="center"/>
    </xf>
    <xf numFmtId="168" fontId="2" fillId="0" borderId="0" xfId="2" applyNumberFormat="1" applyFont="1" applyFill="1" applyBorder="1" applyAlignment="1" applyProtection="1">
      <alignment vertical="center"/>
    </xf>
    <xf numFmtId="168" fontId="32" fillId="0" borderId="0" xfId="2" applyNumberFormat="1" applyFont="1" applyFill="1" applyBorder="1" applyAlignment="1" applyProtection="1">
      <alignment vertical="center"/>
    </xf>
    <xf numFmtId="0" fontId="32" fillId="0" borderId="1" xfId="2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8" fontId="5" fillId="0" borderId="0" xfId="2" applyNumberFormat="1" applyFont="1" applyFill="1" applyBorder="1" applyAlignment="1" applyProtection="1">
      <alignment vertical="center"/>
    </xf>
    <xf numFmtId="168" fontId="32" fillId="0" borderId="6" xfId="2" applyNumberFormat="1" applyFont="1" applyFill="1" applyBorder="1" applyAlignment="1" applyProtection="1">
      <alignment vertical="center"/>
    </xf>
    <xf numFmtId="168" fontId="32" fillId="2" borderId="0" xfId="2" applyNumberFormat="1" applyFont="1" applyFill="1" applyBorder="1" applyAlignment="1" applyProtection="1">
      <alignment vertical="center"/>
    </xf>
    <xf numFmtId="168" fontId="1" fillId="3" borderId="0" xfId="2" applyNumberFormat="1" applyFont="1" applyFill="1" applyBorder="1" applyAlignment="1" applyProtection="1">
      <alignment vertical="center"/>
    </xf>
    <xf numFmtId="168" fontId="32" fillId="3" borderId="0" xfId="2" applyNumberFormat="1" applyFont="1" applyFill="1" applyBorder="1" applyAlignment="1" applyProtection="1">
      <alignment vertical="center"/>
    </xf>
    <xf numFmtId="0" fontId="32" fillId="0" borderId="1" xfId="2" applyNumberFormat="1" applyFont="1" applyFill="1" applyBorder="1" applyAlignment="1">
      <alignment horizontal="center" vertical="center"/>
    </xf>
    <xf numFmtId="1" fontId="32" fillId="0" borderId="1" xfId="2" applyNumberFormat="1" applyFont="1" applyFill="1" applyBorder="1" applyAlignment="1">
      <alignment horizontal="center" vertical="center"/>
    </xf>
    <xf numFmtId="0" fontId="35" fillId="0" borderId="1" xfId="2" applyFont="1" applyFill="1" applyBorder="1"/>
    <xf numFmtId="49" fontId="32" fillId="0" borderId="1" xfId="2" applyNumberFormat="1" applyFont="1" applyFill="1" applyBorder="1" applyAlignment="1">
      <alignment horizontal="center" vertical="center"/>
    </xf>
    <xf numFmtId="0" fontId="32" fillId="0" borderId="7" xfId="2" applyFont="1" applyFill="1" applyBorder="1" applyAlignment="1">
      <alignment horizontal="center" vertical="center" wrapText="1"/>
    </xf>
    <xf numFmtId="0" fontId="32" fillId="0" borderId="8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71" fontId="1" fillId="0" borderId="1" xfId="2" applyNumberFormat="1" applyFont="1" applyFill="1" applyBorder="1" applyAlignment="1" applyProtection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168" fontId="1" fillId="0" borderId="1" xfId="2" applyNumberFormat="1" applyFont="1" applyFill="1" applyBorder="1" applyAlignment="1" applyProtection="1">
      <alignment vertical="center"/>
    </xf>
    <xf numFmtId="49" fontId="1" fillId="0" borderId="1" xfId="2" applyNumberFormat="1" applyFont="1" applyFill="1" applyBorder="1" applyAlignment="1">
      <alignment horizontal="center" vertical="center"/>
    </xf>
    <xf numFmtId="1" fontId="5" fillId="0" borderId="5" xfId="2" applyNumberFormat="1" applyFont="1" applyFill="1" applyBorder="1" applyAlignment="1">
      <alignment horizontal="center" vertical="center"/>
    </xf>
    <xf numFmtId="1" fontId="5" fillId="0" borderId="9" xfId="2" applyNumberFormat="1" applyFont="1" applyFill="1" applyBorder="1" applyAlignment="1">
      <alignment horizontal="center" vertical="center"/>
    </xf>
    <xf numFmtId="1" fontId="5" fillId="0" borderId="10" xfId="2" applyNumberFormat="1" applyFont="1" applyFill="1" applyBorder="1" applyAlignment="1">
      <alignment horizontal="center" vertical="center"/>
    </xf>
    <xf numFmtId="1" fontId="5" fillId="0" borderId="11" xfId="2" applyNumberFormat="1" applyFont="1" applyFill="1" applyBorder="1" applyAlignment="1">
      <alignment horizontal="center" vertical="center"/>
    </xf>
    <xf numFmtId="1" fontId="32" fillId="0" borderId="12" xfId="2" applyNumberFormat="1" applyFont="1" applyFill="1" applyBorder="1" applyAlignment="1">
      <alignment horizontal="center" vertical="center"/>
    </xf>
    <xf numFmtId="1" fontId="32" fillId="0" borderId="13" xfId="2" applyNumberFormat="1" applyFont="1" applyFill="1" applyBorder="1" applyAlignment="1">
      <alignment horizontal="center" vertical="center"/>
    </xf>
    <xf numFmtId="0" fontId="35" fillId="0" borderId="1" xfId="2" applyFont="1" applyFill="1" applyBorder="1" applyAlignment="1"/>
    <xf numFmtId="0" fontId="35" fillId="0" borderId="14" xfId="2" applyFont="1" applyFill="1" applyBorder="1"/>
    <xf numFmtId="0" fontId="33" fillId="0" borderId="15" xfId="2" applyFont="1" applyFill="1" applyBorder="1" applyAlignment="1">
      <alignment horizontal="right" vertical="center" wrapText="1"/>
    </xf>
    <xf numFmtId="0" fontId="33" fillId="0" borderId="15" xfId="2" applyFont="1" applyFill="1" applyBorder="1" applyAlignment="1">
      <alignment horizontal="center" vertical="center" wrapText="1"/>
    </xf>
    <xf numFmtId="166" fontId="33" fillId="0" borderId="15" xfId="2" applyNumberFormat="1" applyFont="1" applyFill="1" applyBorder="1" applyAlignment="1">
      <alignment horizontal="center" vertical="center" wrapText="1"/>
    </xf>
    <xf numFmtId="166" fontId="34" fillId="0" borderId="16" xfId="2" applyNumberFormat="1" applyFont="1" applyFill="1" applyBorder="1" applyAlignment="1">
      <alignment horizontal="center" vertical="center" wrapText="1"/>
    </xf>
    <xf numFmtId="166" fontId="34" fillId="0" borderId="17" xfId="2" applyNumberFormat="1" applyFont="1" applyFill="1" applyBorder="1" applyAlignment="1">
      <alignment horizontal="center" vertical="center" wrapText="1"/>
    </xf>
    <xf numFmtId="168" fontId="1" fillId="0" borderId="0" xfId="2" applyNumberFormat="1" applyFont="1" applyFill="1" applyBorder="1" applyAlignment="1" applyProtection="1">
      <alignment horizontal="left" vertical="top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>
      <alignment horizontal="center" wrapText="1"/>
    </xf>
    <xf numFmtId="0" fontId="1" fillId="0" borderId="0" xfId="2" applyNumberFormat="1" applyFont="1" applyFill="1" applyBorder="1" applyAlignment="1" applyProtection="1">
      <alignment horizontal="left" vertical="center" wrapText="1"/>
    </xf>
    <xf numFmtId="168" fontId="36" fillId="0" borderId="0" xfId="2" applyNumberFormat="1" applyFont="1" applyFill="1" applyBorder="1" applyAlignment="1" applyProtection="1">
      <alignment vertical="center"/>
    </xf>
    <xf numFmtId="0" fontId="32" fillId="0" borderId="0" xfId="2" applyNumberFormat="1" applyFont="1" applyFill="1" applyBorder="1" applyAlignment="1" applyProtection="1">
      <alignment horizontal="center" vertical="center"/>
    </xf>
    <xf numFmtId="168" fontId="36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vertical="center"/>
    </xf>
    <xf numFmtId="49" fontId="32" fillId="0" borderId="18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16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68" fontId="32" fillId="0" borderId="1" xfId="0" applyNumberFormat="1" applyFont="1" applyFill="1" applyBorder="1" applyAlignment="1" applyProtection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32" fillId="0" borderId="18" xfId="0" applyNumberFormat="1" applyFont="1" applyFill="1" applyBorder="1" applyAlignment="1">
      <alignment vertical="center" wrapText="1"/>
    </xf>
    <xf numFmtId="49" fontId="32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32" fillId="0" borderId="19" xfId="0" applyNumberFormat="1" applyFont="1" applyFill="1" applyBorder="1" applyAlignment="1">
      <alignment vertical="center" wrapText="1"/>
    </xf>
    <xf numFmtId="0" fontId="32" fillId="0" borderId="19" xfId="0" applyFont="1" applyFill="1" applyBorder="1" applyAlignment="1">
      <alignment vertical="center" wrapText="1"/>
    </xf>
    <xf numFmtId="49" fontId="32" fillId="0" borderId="20" xfId="2" applyNumberFormat="1" applyFont="1" applyFill="1" applyBorder="1" applyAlignment="1">
      <alignment horizontal="left" vertical="center" wrapText="1"/>
    </xf>
    <xf numFmtId="49" fontId="5" fillId="0" borderId="20" xfId="2" applyNumberFormat="1" applyFont="1" applyFill="1" applyBorder="1" applyAlignment="1">
      <alignment vertical="center" wrapText="1"/>
    </xf>
    <xf numFmtId="49" fontId="5" fillId="0" borderId="20" xfId="2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8" fontId="32" fillId="0" borderId="1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 applyProtection="1">
      <alignment horizontal="center" vertical="center"/>
    </xf>
    <xf numFmtId="168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/>
    </xf>
    <xf numFmtId="168" fontId="5" fillId="0" borderId="1" xfId="0" applyNumberFormat="1" applyFont="1" applyFill="1" applyBorder="1" applyAlignment="1" applyProtection="1">
      <alignment vertical="center"/>
    </xf>
    <xf numFmtId="1" fontId="5" fillId="0" borderId="1" xfId="0" applyNumberFormat="1" applyFont="1" applyFill="1" applyBorder="1" applyAlignment="1" applyProtection="1">
      <alignment vertical="center"/>
    </xf>
    <xf numFmtId="168" fontId="5" fillId="0" borderId="1" xfId="2" applyNumberFormat="1" applyFont="1" applyFill="1" applyBorder="1" applyAlignment="1" applyProtection="1">
      <alignment vertical="center"/>
    </xf>
    <xf numFmtId="49" fontId="32" fillId="0" borderId="24" xfId="0" applyNumberFormat="1" applyFont="1" applyFill="1" applyBorder="1" applyAlignment="1" applyProtection="1">
      <alignment horizontal="center" vertical="center"/>
    </xf>
    <xf numFmtId="49" fontId="32" fillId="0" borderId="25" xfId="0" applyNumberFormat="1" applyFont="1" applyFill="1" applyBorder="1" applyAlignment="1" applyProtection="1">
      <alignment horizontal="center" vertical="center"/>
    </xf>
    <xf numFmtId="0" fontId="32" fillId="0" borderId="26" xfId="0" applyFont="1" applyFill="1" applyBorder="1" applyAlignment="1">
      <alignment horizontal="left" vertical="center" wrapText="1"/>
    </xf>
    <xf numFmtId="49" fontId="32" fillId="0" borderId="27" xfId="0" applyNumberFormat="1" applyFont="1" applyFill="1" applyBorder="1" applyAlignment="1" applyProtection="1">
      <alignment horizontal="center" vertical="center"/>
    </xf>
    <xf numFmtId="49" fontId="32" fillId="0" borderId="23" xfId="0" applyNumberFormat="1" applyFont="1" applyFill="1" applyBorder="1" applyAlignment="1">
      <alignment horizontal="left" vertical="center" wrapText="1"/>
    </xf>
    <xf numFmtId="49" fontId="32" fillId="0" borderId="28" xfId="0" applyNumberFormat="1" applyFont="1" applyFill="1" applyBorder="1" applyAlignment="1" applyProtection="1">
      <alignment horizontal="center" vertical="center"/>
    </xf>
    <xf numFmtId="49" fontId="5" fillId="0" borderId="29" xfId="0" applyNumberFormat="1" applyFont="1" applyFill="1" applyBorder="1" applyAlignment="1">
      <alignment horizontal="left" vertical="center" wrapText="1"/>
    </xf>
    <xf numFmtId="49" fontId="32" fillId="0" borderId="30" xfId="0" applyNumberFormat="1" applyFont="1" applyFill="1" applyBorder="1" applyAlignment="1" applyProtection="1">
      <alignment horizontal="center" vertical="center"/>
    </xf>
    <xf numFmtId="49" fontId="1" fillId="0" borderId="31" xfId="0" applyNumberFormat="1" applyFont="1" applyFill="1" applyBorder="1" applyAlignment="1">
      <alignment horizontal="left" vertical="center" wrapText="1"/>
    </xf>
    <xf numFmtId="49" fontId="32" fillId="0" borderId="16" xfId="0" applyNumberFormat="1" applyFont="1" applyFill="1" applyBorder="1" applyAlignment="1" applyProtection="1">
      <alignment horizontal="center" vertical="center"/>
    </xf>
    <xf numFmtId="0" fontId="32" fillId="0" borderId="23" xfId="0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166" fontId="1" fillId="0" borderId="24" xfId="0" applyNumberFormat="1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172" fontId="5" fillId="0" borderId="32" xfId="0" applyNumberFormat="1" applyFont="1" applyFill="1" applyBorder="1" applyAlignment="1" applyProtection="1">
      <alignment horizontal="center" vertical="center"/>
    </xf>
    <xf numFmtId="172" fontId="5" fillId="0" borderId="33" xfId="0" applyNumberFormat="1" applyFont="1" applyFill="1" applyBorder="1" applyAlignment="1" applyProtection="1">
      <alignment horizontal="center" vertical="center"/>
    </xf>
    <xf numFmtId="168" fontId="36" fillId="0" borderId="34" xfId="0" applyNumberFormat="1" applyFont="1" applyFill="1" applyBorder="1" applyAlignment="1" applyProtection="1">
      <alignment vertical="center"/>
    </xf>
    <xf numFmtId="168" fontId="36" fillId="0" borderId="33" xfId="0" applyNumberFormat="1" applyFont="1" applyFill="1" applyBorder="1" applyAlignment="1" applyProtection="1">
      <alignment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66" fontId="1" fillId="0" borderId="16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168" fontId="36" fillId="0" borderId="13" xfId="0" applyNumberFormat="1" applyFont="1" applyFill="1" applyBorder="1" applyAlignment="1" applyProtection="1">
      <alignment vertical="center"/>
    </xf>
    <xf numFmtId="168" fontId="36" fillId="0" borderId="12" xfId="0" applyNumberFormat="1" applyFont="1" applyFill="1" applyBorder="1" applyAlignment="1" applyProtection="1">
      <alignment vertical="center"/>
    </xf>
    <xf numFmtId="168" fontId="36" fillId="0" borderId="1" xfId="0" applyNumberFormat="1" applyFont="1" applyFill="1" applyBorder="1" applyAlignment="1" applyProtection="1">
      <alignment vertical="center"/>
    </xf>
    <xf numFmtId="166" fontId="5" fillId="0" borderId="28" xfId="0" applyNumberFormat="1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8" fontId="5" fillId="0" borderId="2" xfId="0" applyNumberFormat="1" applyFont="1" applyFill="1" applyBorder="1" applyAlignment="1" applyProtection="1">
      <alignment horizontal="center" vertical="center"/>
    </xf>
    <xf numFmtId="168" fontId="5" fillId="0" borderId="3" xfId="0" applyNumberFormat="1" applyFont="1" applyFill="1" applyBorder="1" applyAlignment="1" applyProtection="1">
      <alignment horizontal="center" vertical="center"/>
    </xf>
    <xf numFmtId="168" fontId="36" fillId="0" borderId="3" xfId="0" applyNumberFormat="1" applyFont="1" applyFill="1" applyBorder="1" applyAlignment="1" applyProtection="1">
      <alignment vertical="center"/>
    </xf>
    <xf numFmtId="168" fontId="36" fillId="0" borderId="4" xfId="0" applyNumberFormat="1" applyFont="1" applyFill="1" applyBorder="1" applyAlignment="1" applyProtection="1">
      <alignment vertical="center"/>
    </xf>
    <xf numFmtId="168" fontId="36" fillId="0" borderId="2" xfId="0" applyNumberFormat="1" applyFont="1" applyFill="1" applyBorder="1" applyAlignment="1" applyProtection="1">
      <alignment vertical="center"/>
    </xf>
    <xf numFmtId="0" fontId="1" fillId="0" borderId="3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8" fontId="36" fillId="0" borderId="36" xfId="0" applyNumberFormat="1" applyFont="1" applyFill="1" applyBorder="1" applyAlignment="1" applyProtection="1">
      <alignment vertical="center"/>
    </xf>
    <xf numFmtId="168" fontId="36" fillId="0" borderId="21" xfId="0" applyNumberFormat="1" applyFont="1" applyFill="1" applyBorder="1" applyAlignment="1" applyProtection="1">
      <alignment vertical="center"/>
    </xf>
    <xf numFmtId="168" fontId="36" fillId="0" borderId="15" xfId="0" applyNumberFormat="1" applyFont="1" applyFill="1" applyBorder="1" applyAlignment="1" applyProtection="1">
      <alignment vertical="center"/>
    </xf>
    <xf numFmtId="166" fontId="1" fillId="0" borderId="16" xfId="0" applyNumberFormat="1" applyFont="1" applyFill="1" applyBorder="1" applyAlignment="1" applyProtection="1">
      <alignment horizontal="center" vertical="center"/>
    </xf>
    <xf numFmtId="172" fontId="5" fillId="0" borderId="1" xfId="0" applyNumberFormat="1" applyFont="1" applyFill="1" applyBorder="1" applyAlignment="1" applyProtection="1">
      <alignment horizontal="center" vertical="center"/>
    </xf>
    <xf numFmtId="172" fontId="5" fillId="0" borderId="13" xfId="0" applyNumberFormat="1" applyFont="1" applyFill="1" applyBorder="1" applyAlignment="1" applyProtection="1">
      <alignment horizontal="center" vertical="center"/>
    </xf>
    <xf numFmtId="166" fontId="1" fillId="0" borderId="25" xfId="0" applyNumberFormat="1" applyFont="1" applyFill="1" applyBorder="1" applyAlignment="1" applyProtection="1">
      <alignment horizontal="center" vertical="center"/>
    </xf>
    <xf numFmtId="172" fontId="5" fillId="0" borderId="14" xfId="0" applyNumberFormat="1" applyFont="1" applyFill="1" applyBorder="1" applyAlignment="1" applyProtection="1">
      <alignment horizontal="center" vertical="center"/>
    </xf>
    <xf numFmtId="172" fontId="5" fillId="0" borderId="37" xfId="0" applyNumberFormat="1" applyFont="1" applyFill="1" applyBorder="1" applyAlignment="1" applyProtection="1">
      <alignment horizontal="center" vertical="center"/>
    </xf>
    <xf numFmtId="171" fontId="5" fillId="0" borderId="16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32" fillId="0" borderId="13" xfId="0" applyNumberFormat="1" applyFont="1" applyFill="1" applyBorder="1" applyAlignment="1">
      <alignment horizontal="center" vertical="center" wrapText="1"/>
    </xf>
    <xf numFmtId="0" fontId="32" fillId="0" borderId="3" xfId="0" applyNumberFormat="1" applyFont="1" applyFill="1" applyBorder="1" applyAlignment="1">
      <alignment horizontal="center" vertical="center" wrapText="1"/>
    </xf>
    <xf numFmtId="0" fontId="32" fillId="0" borderId="28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/>
    <xf numFmtId="0" fontId="9" fillId="0" borderId="13" xfId="0" applyFont="1" applyFill="1" applyBorder="1"/>
    <xf numFmtId="1" fontId="5" fillId="0" borderId="4" xfId="0" applyNumberFormat="1" applyFont="1" applyFill="1" applyBorder="1" applyAlignment="1">
      <alignment horizontal="center" vertical="center" wrapText="1"/>
    </xf>
    <xf numFmtId="1" fontId="32" fillId="0" borderId="2" xfId="0" applyNumberFormat="1" applyFont="1" applyFill="1" applyBorder="1" applyAlignment="1">
      <alignment horizontal="center" vertical="center" wrapText="1"/>
    </xf>
    <xf numFmtId="1" fontId="32" fillId="0" borderId="3" xfId="0" applyNumberFormat="1" applyFont="1" applyFill="1" applyBorder="1" applyAlignment="1">
      <alignment horizontal="center" vertical="center" wrapText="1"/>
    </xf>
    <xf numFmtId="0" fontId="32" fillId="0" borderId="33" xfId="0" applyNumberFormat="1" applyFont="1" applyFill="1" applyBorder="1" applyAlignment="1">
      <alignment horizontal="center" vertical="center" wrapText="1"/>
    </xf>
    <xf numFmtId="0" fontId="32" fillId="0" borderId="34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2" fillId="0" borderId="13" xfId="0" applyNumberFormat="1" applyFont="1" applyFill="1" applyBorder="1" applyAlignment="1">
      <alignment horizontal="center" vertical="center" wrapText="1"/>
    </xf>
    <xf numFmtId="1" fontId="32" fillId="0" borderId="14" xfId="0" applyNumberFormat="1" applyFont="1" applyFill="1" applyBorder="1" applyAlignment="1">
      <alignment horizontal="center" vertical="center" wrapText="1"/>
    </xf>
    <xf numFmtId="1" fontId="32" fillId="0" borderId="37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32" fillId="0" borderId="36" xfId="0" applyNumberFormat="1" applyFont="1" applyFill="1" applyBorder="1" applyAlignment="1">
      <alignment horizontal="center" vertical="center" wrapText="1"/>
    </xf>
    <xf numFmtId="171" fontId="5" fillId="0" borderId="1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33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horizontal="center" vertical="center" wrapText="1"/>
    </xf>
    <xf numFmtId="0" fontId="6" fillId="0" borderId="43" xfId="0" applyNumberFormat="1" applyFont="1" applyFill="1" applyBorder="1" applyAlignment="1">
      <alignment horizontal="center" vertical="center" wrapText="1"/>
    </xf>
    <xf numFmtId="0" fontId="6" fillId="0" borderId="44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32" fillId="0" borderId="1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3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2" fillId="0" borderId="45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 applyProtection="1">
      <alignment horizontal="center" vertical="center"/>
    </xf>
    <xf numFmtId="0" fontId="3" fillId="0" borderId="42" xfId="0" applyNumberFormat="1" applyFont="1" applyFill="1" applyBorder="1" applyAlignment="1" applyProtection="1">
      <alignment horizontal="center" vertical="center"/>
    </xf>
    <xf numFmtId="166" fontId="3" fillId="0" borderId="46" xfId="0" applyNumberFormat="1" applyFont="1" applyFill="1" applyBorder="1" applyAlignment="1" applyProtection="1">
      <alignment horizontal="center" vertical="center"/>
    </xf>
    <xf numFmtId="1" fontId="3" fillId="0" borderId="47" xfId="0" applyNumberFormat="1" applyFont="1" applyFill="1" applyBorder="1" applyAlignment="1" applyProtection="1">
      <alignment horizontal="center" vertical="center"/>
    </xf>
    <xf numFmtId="1" fontId="3" fillId="0" borderId="39" xfId="0" applyNumberFormat="1" applyFont="1" applyFill="1" applyBorder="1" applyAlignment="1" applyProtection="1">
      <alignment horizontal="center" vertical="center"/>
    </xf>
    <xf numFmtId="1" fontId="3" fillId="0" borderId="41" xfId="0" applyNumberFormat="1" applyFont="1" applyFill="1" applyBorder="1" applyAlignment="1" applyProtection="1">
      <alignment horizontal="center" vertical="center"/>
    </xf>
    <xf numFmtId="1" fontId="3" fillId="0" borderId="48" xfId="0" applyNumberFormat="1" applyFont="1" applyFill="1" applyBorder="1" applyAlignment="1" applyProtection="1">
      <alignment horizontal="center" vertical="center"/>
    </xf>
    <xf numFmtId="1" fontId="3" fillId="0" borderId="46" xfId="0" applyNumberFormat="1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 applyProtection="1">
      <alignment horizontal="center" vertical="center" wrapText="1"/>
    </xf>
    <xf numFmtId="166" fontId="3" fillId="0" borderId="46" xfId="0" applyNumberFormat="1" applyFont="1" applyFill="1" applyBorder="1" applyAlignment="1" applyProtection="1">
      <alignment horizontal="center" vertical="center" wrapText="1"/>
    </xf>
    <xf numFmtId="166" fontId="3" fillId="0" borderId="41" xfId="0" applyNumberFormat="1" applyFont="1" applyFill="1" applyBorder="1" applyAlignment="1" applyProtection="1">
      <alignment horizontal="center" vertical="center" wrapText="1"/>
    </xf>
    <xf numFmtId="166" fontId="3" fillId="0" borderId="48" xfId="0" applyNumberFormat="1" applyFont="1" applyFill="1" applyBorder="1" applyAlignment="1" applyProtection="1">
      <alignment horizontal="center" vertical="center" wrapText="1"/>
    </xf>
    <xf numFmtId="0" fontId="1" fillId="0" borderId="23" xfId="2" applyNumberFormat="1" applyFont="1" applyFill="1" applyBorder="1" applyAlignment="1" applyProtection="1">
      <alignment vertical="center"/>
    </xf>
    <xf numFmtId="0" fontId="32" fillId="0" borderId="49" xfId="2" applyFont="1" applyFill="1" applyBorder="1" applyAlignment="1">
      <alignment horizontal="center" vertical="center" wrapText="1"/>
    </xf>
    <xf numFmtId="0" fontId="32" fillId="0" borderId="50" xfId="2" applyFont="1" applyFill="1" applyBorder="1" applyAlignment="1">
      <alignment horizontal="center" vertical="center" wrapText="1"/>
    </xf>
    <xf numFmtId="168" fontId="32" fillId="0" borderId="8" xfId="2" applyNumberFormat="1" applyFont="1" applyFill="1" applyBorder="1" applyAlignment="1" applyProtection="1">
      <alignment vertical="center"/>
    </xf>
    <xf numFmtId="166" fontId="3" fillId="0" borderId="51" xfId="0" applyNumberFormat="1" applyFont="1" applyFill="1" applyBorder="1" applyAlignment="1" applyProtection="1">
      <alignment horizontal="center" vertical="center"/>
    </xf>
    <xf numFmtId="1" fontId="3" fillId="0" borderId="52" xfId="0" applyNumberFormat="1" applyFont="1" applyFill="1" applyBorder="1" applyAlignment="1" applyProtection="1">
      <alignment horizontal="center" vertical="center"/>
    </xf>
    <xf numFmtId="1" fontId="3" fillId="0" borderId="53" xfId="0" applyNumberFormat="1" applyFont="1" applyFill="1" applyBorder="1" applyAlignment="1" applyProtection="1">
      <alignment horizontal="center" vertical="center"/>
    </xf>
    <xf numFmtId="1" fontId="3" fillId="0" borderId="54" xfId="0" applyNumberFormat="1" applyFont="1" applyFill="1" applyBorder="1" applyAlignment="1" applyProtection="1">
      <alignment horizontal="center" vertical="center"/>
    </xf>
    <xf numFmtId="1" fontId="3" fillId="0" borderId="55" xfId="0" applyNumberFormat="1" applyFont="1" applyFill="1" applyBorder="1" applyAlignment="1" applyProtection="1">
      <alignment horizontal="center" vertical="center"/>
    </xf>
    <xf numFmtId="166" fontId="3" fillId="0" borderId="9" xfId="0" applyNumberFormat="1" applyFont="1" applyFill="1" applyBorder="1" applyAlignment="1" applyProtection="1">
      <alignment horizontal="center" vertical="center"/>
    </xf>
    <xf numFmtId="166" fontId="3" fillId="0" borderId="5" xfId="0" applyNumberFormat="1" applyFont="1" applyFill="1" applyBorder="1" applyAlignment="1" applyProtection="1">
      <alignment horizontal="center" vertical="center"/>
    </xf>
    <xf numFmtId="166" fontId="3" fillId="0" borderId="10" xfId="0" applyNumberFormat="1" applyFont="1" applyFill="1" applyBorder="1" applyAlignment="1" applyProtection="1">
      <alignment horizontal="center" vertical="center"/>
    </xf>
    <xf numFmtId="1" fontId="3" fillId="0" borderId="56" xfId="0" applyNumberFormat="1" applyFont="1" applyFill="1" applyBorder="1" applyAlignment="1" applyProtection="1">
      <alignment horizontal="center" vertical="center"/>
    </xf>
    <xf numFmtId="166" fontId="3" fillId="0" borderId="51" xfId="0" applyNumberFormat="1" applyFont="1" applyFill="1" applyBorder="1" applyAlignment="1" applyProtection="1">
      <alignment horizontal="center" vertical="center" wrapText="1"/>
    </xf>
    <xf numFmtId="166" fontId="3" fillId="0" borderId="47" xfId="0" applyNumberFormat="1" applyFont="1" applyFill="1" applyBorder="1" applyAlignment="1" applyProtection="1">
      <alignment horizontal="center" vertical="center" wrapText="1"/>
    </xf>
    <xf numFmtId="166" fontId="3" fillId="0" borderId="39" xfId="0" applyNumberFormat="1" applyFont="1" applyFill="1" applyBorder="1" applyAlignment="1" applyProtection="1">
      <alignment horizontal="center" vertical="center" wrapText="1"/>
    </xf>
    <xf numFmtId="166" fontId="3" fillId="0" borderId="57" xfId="0" applyNumberFormat="1" applyFont="1" applyFill="1" applyBorder="1" applyAlignment="1" applyProtection="1">
      <alignment horizontal="center" vertical="center" wrapText="1"/>
    </xf>
    <xf numFmtId="166" fontId="3" fillId="0" borderId="55" xfId="0" applyNumberFormat="1" applyFont="1" applyFill="1" applyBorder="1" applyAlignment="1" applyProtection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36" xfId="0" applyNumberFormat="1" applyFont="1" applyFill="1" applyBorder="1" applyAlignment="1">
      <alignment horizontal="center" vertical="center" wrapText="1"/>
    </xf>
    <xf numFmtId="0" fontId="32" fillId="0" borderId="58" xfId="0" applyNumberFormat="1" applyFont="1" applyFill="1" applyBorder="1" applyAlignment="1">
      <alignment horizontal="center" vertical="center" wrapText="1"/>
    </xf>
    <xf numFmtId="172" fontId="32" fillId="0" borderId="1" xfId="0" applyNumberFormat="1" applyFont="1" applyFill="1" applyBorder="1" applyAlignment="1">
      <alignment horizontal="center" vertical="center" wrapText="1"/>
    </xf>
    <xf numFmtId="1" fontId="32" fillId="0" borderId="33" xfId="0" applyNumberFormat="1" applyFont="1" applyFill="1" applyBorder="1" applyAlignment="1">
      <alignment horizontal="center" vertical="center" wrapText="1"/>
    </xf>
    <xf numFmtId="1" fontId="32" fillId="0" borderId="34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0" fontId="5" fillId="0" borderId="44" xfId="3" applyNumberFormat="1" applyFont="1" applyFill="1" applyBorder="1" applyAlignment="1" applyProtection="1">
      <alignment horizontal="left" vertical="center" wrapText="1"/>
    </xf>
    <xf numFmtId="49" fontId="32" fillId="0" borderId="59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8" fontId="33" fillId="0" borderId="1" xfId="0" applyNumberFormat="1" applyFont="1" applyFill="1" applyBorder="1" applyAlignment="1" applyProtection="1">
      <alignment horizontal="center" vertical="center"/>
    </xf>
    <xf numFmtId="49" fontId="32" fillId="0" borderId="20" xfId="0" applyNumberFormat="1" applyFont="1" applyFill="1" applyBorder="1" applyAlignment="1">
      <alignment vertical="center" wrapText="1"/>
    </xf>
    <xf numFmtId="166" fontId="5" fillId="0" borderId="46" xfId="0" applyNumberFormat="1" applyFont="1" applyFill="1" applyBorder="1" applyAlignment="1" applyProtection="1">
      <alignment horizontal="center" vertical="center"/>
    </xf>
    <xf numFmtId="1" fontId="5" fillId="0" borderId="46" xfId="0" applyNumberFormat="1" applyFont="1" applyFill="1" applyBorder="1" applyAlignment="1" applyProtection="1">
      <alignment horizontal="center" vertical="center"/>
    </xf>
    <xf numFmtId="166" fontId="5" fillId="0" borderId="46" xfId="0" applyNumberFormat="1" applyFont="1" applyFill="1" applyBorder="1" applyAlignment="1" applyProtection="1">
      <alignment horizontal="center" vertical="center" wrapText="1"/>
    </xf>
    <xf numFmtId="1" fontId="5" fillId="0" borderId="46" xfId="0" applyNumberFormat="1" applyFont="1" applyFill="1" applyBorder="1" applyAlignment="1" applyProtection="1">
      <alignment horizontal="center" vertical="center" wrapText="1"/>
    </xf>
    <xf numFmtId="0" fontId="33" fillId="0" borderId="1" xfId="2" applyFont="1" applyFill="1" applyBorder="1" applyAlignment="1">
      <alignment horizontal="center" vertical="center" wrapText="1"/>
    </xf>
    <xf numFmtId="171" fontId="5" fillId="0" borderId="1" xfId="2" applyNumberFormat="1" applyFont="1" applyFill="1" applyBorder="1" applyAlignment="1" applyProtection="1">
      <alignment horizontal="center" vertical="center"/>
    </xf>
    <xf numFmtId="0" fontId="33" fillId="0" borderId="14" xfId="2" applyFont="1" applyFill="1" applyBorder="1" applyAlignment="1">
      <alignment horizontal="center" vertical="center" wrapText="1"/>
    </xf>
    <xf numFmtId="171" fontId="5" fillId="0" borderId="14" xfId="2" applyNumberFormat="1" applyFont="1" applyFill="1" applyBorder="1" applyAlignment="1" applyProtection="1">
      <alignment horizontal="center" vertical="center"/>
    </xf>
    <xf numFmtId="166" fontId="1" fillId="0" borderId="30" xfId="0" applyNumberFormat="1" applyFont="1" applyFill="1" applyBorder="1" applyAlignment="1" applyProtection="1">
      <alignment horizontal="center" vertical="center"/>
    </xf>
    <xf numFmtId="172" fontId="5" fillId="0" borderId="15" xfId="0" applyNumberFormat="1" applyFont="1" applyFill="1" applyBorder="1" applyAlignment="1" applyProtection="1">
      <alignment horizontal="center" vertical="center"/>
    </xf>
    <xf numFmtId="172" fontId="5" fillId="0" borderId="36" xfId="0" applyNumberFormat="1" applyFont="1" applyFill="1" applyBorder="1" applyAlignment="1" applyProtection="1">
      <alignment horizontal="center" vertical="center"/>
    </xf>
    <xf numFmtId="166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32" fillId="0" borderId="18" xfId="0" applyNumberFormat="1" applyFont="1" applyFill="1" applyBorder="1" applyAlignment="1">
      <alignment horizontal="left" vertical="center" wrapText="1"/>
    </xf>
    <xf numFmtId="49" fontId="5" fillId="0" borderId="60" xfId="0" applyNumberFormat="1" applyFont="1" applyFill="1" applyBorder="1" applyAlignment="1">
      <alignment horizontal="left" vertical="center" wrapText="1"/>
    </xf>
    <xf numFmtId="166" fontId="1" fillId="0" borderId="2" xfId="0" applyNumberFormat="1" applyFont="1" applyFill="1" applyBorder="1" applyAlignment="1" applyProtection="1">
      <alignment horizontal="center" vertical="center"/>
    </xf>
    <xf numFmtId="172" fontId="5" fillId="0" borderId="2" xfId="0" applyNumberFormat="1" applyFont="1" applyFill="1" applyBorder="1" applyAlignment="1" applyProtection="1">
      <alignment horizontal="center" vertical="center"/>
    </xf>
    <xf numFmtId="172" fontId="5" fillId="0" borderId="61" xfId="0" applyNumberFormat="1" applyFont="1" applyFill="1" applyBorder="1" applyAlignment="1" applyProtection="1">
      <alignment horizontal="center" vertical="center"/>
    </xf>
    <xf numFmtId="172" fontId="5" fillId="0" borderId="58" xfId="0" applyNumberFormat="1" applyFont="1" applyFill="1" applyBorder="1" applyAlignment="1" applyProtection="1">
      <alignment horizontal="center" vertical="center"/>
    </xf>
    <xf numFmtId="168" fontId="36" fillId="0" borderId="43" xfId="0" applyNumberFormat="1" applyFont="1" applyFill="1" applyBorder="1" applyAlignment="1" applyProtection="1">
      <alignment vertical="center"/>
    </xf>
    <xf numFmtId="168" fontId="36" fillId="0" borderId="45" xfId="0" applyNumberFormat="1" applyFont="1" applyFill="1" applyBorder="1" applyAlignment="1" applyProtection="1">
      <alignment vertical="center"/>
    </xf>
    <xf numFmtId="168" fontId="36" fillId="0" borderId="13" xfId="0" applyNumberFormat="1" applyFont="1" applyFill="1" applyBorder="1" applyAlignment="1" applyProtection="1">
      <alignment horizontal="center" vertical="center"/>
    </xf>
    <xf numFmtId="168" fontId="36" fillId="0" borderId="2" xfId="0" applyNumberFormat="1" applyFont="1" applyFill="1" applyBorder="1" applyAlignment="1" applyProtection="1">
      <alignment horizontal="center" vertical="center"/>
    </xf>
    <xf numFmtId="0" fontId="5" fillId="0" borderId="62" xfId="2" applyFont="1" applyFill="1" applyBorder="1" applyAlignment="1">
      <alignment horizontal="center" vertical="center" wrapText="1"/>
    </xf>
    <xf numFmtId="171" fontId="5" fillId="0" borderId="62" xfId="2" applyNumberFormat="1" applyFont="1" applyFill="1" applyBorder="1" applyAlignment="1" applyProtection="1">
      <alignment horizontal="center" vertical="center"/>
    </xf>
    <xf numFmtId="171" fontId="5" fillId="0" borderId="63" xfId="2" applyNumberFormat="1" applyFont="1" applyFill="1" applyBorder="1" applyAlignment="1" applyProtection="1">
      <alignment horizontal="center" vertical="center"/>
    </xf>
    <xf numFmtId="166" fontId="1" fillId="0" borderId="5" xfId="2" applyNumberFormat="1" applyFont="1" applyFill="1" applyBorder="1" applyAlignment="1" applyProtection="1">
      <alignment horizontal="center" vertical="center"/>
    </xf>
    <xf numFmtId="1" fontId="32" fillId="0" borderId="5" xfId="2" applyNumberFormat="1" applyFont="1" applyFill="1" applyBorder="1" applyAlignment="1">
      <alignment horizontal="center" vertical="center"/>
    </xf>
    <xf numFmtId="1" fontId="1" fillId="0" borderId="64" xfId="2" applyNumberFormat="1" applyFont="1" applyFill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 applyProtection="1">
      <alignment vertical="center"/>
    </xf>
    <xf numFmtId="0" fontId="32" fillId="0" borderId="5" xfId="2" applyFont="1" applyFill="1" applyBorder="1" applyAlignment="1">
      <alignment horizontal="center" vertical="center" wrapText="1"/>
    </xf>
    <xf numFmtId="166" fontId="5" fillId="0" borderId="5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 applyProtection="1">
      <alignment vertical="center"/>
    </xf>
    <xf numFmtId="0" fontId="32" fillId="0" borderId="62" xfId="2" applyFont="1" applyFill="1" applyBorder="1" applyAlignment="1">
      <alignment horizontal="center" vertical="center" wrapText="1"/>
    </xf>
    <xf numFmtId="166" fontId="5" fillId="0" borderId="62" xfId="2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168" fontId="1" fillId="0" borderId="17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vertical="center" wrapText="1"/>
    </xf>
    <xf numFmtId="49" fontId="1" fillId="0" borderId="1" xfId="3" applyNumberFormat="1" applyFont="1" applyFill="1" applyBorder="1" applyAlignment="1">
      <alignment horizontal="left" vertical="center" wrapText="1"/>
    </xf>
    <xf numFmtId="166" fontId="38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0" fontId="5" fillId="0" borderId="14" xfId="2" applyFont="1" applyFill="1" applyBorder="1" applyAlignment="1">
      <alignment horizontal="center"/>
    </xf>
    <xf numFmtId="0" fontId="32" fillId="0" borderId="18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7" fillId="0" borderId="66" xfId="0" applyFont="1" applyFill="1" applyBorder="1" applyAlignment="1">
      <alignment vertical="center" wrapText="1"/>
    </xf>
    <xf numFmtId="1" fontId="32" fillId="0" borderId="15" xfId="0" applyNumberFormat="1" applyFont="1" applyFill="1" applyBorder="1" applyAlignment="1">
      <alignment horizontal="center" vertical="center"/>
    </xf>
    <xf numFmtId="49" fontId="32" fillId="0" borderId="15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49" fontId="32" fillId="0" borderId="1" xfId="0" applyNumberFormat="1" applyFont="1" applyFill="1" applyBorder="1" applyAlignment="1">
      <alignment horizontal="left" vertical="center" wrapText="1"/>
    </xf>
    <xf numFmtId="49" fontId="5" fillId="0" borderId="67" xfId="0" applyNumberFormat="1" applyFont="1" applyFill="1" applyBorder="1" applyAlignment="1">
      <alignment horizontal="left" vertical="center" wrapText="1"/>
    </xf>
    <xf numFmtId="1" fontId="32" fillId="0" borderId="14" xfId="0" applyNumberFormat="1" applyFont="1" applyFill="1" applyBorder="1" applyAlignment="1">
      <alignment horizontal="center" vertical="center"/>
    </xf>
    <xf numFmtId="166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Fill="1" applyBorder="1" applyAlignment="1" applyProtection="1">
      <alignment horizontal="center" vertical="center"/>
    </xf>
    <xf numFmtId="1" fontId="5" fillId="0" borderId="14" xfId="0" applyNumberFormat="1" applyFont="1" applyFill="1" applyBorder="1" applyAlignment="1">
      <alignment horizontal="center" vertical="center" wrapText="1"/>
    </xf>
    <xf numFmtId="168" fontId="32" fillId="0" borderId="15" xfId="0" applyNumberFormat="1" applyFont="1" applyFill="1" applyBorder="1" applyAlignment="1" applyProtection="1">
      <alignment vertical="center"/>
    </xf>
    <xf numFmtId="168" fontId="32" fillId="0" borderId="15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vertical="center"/>
    </xf>
    <xf numFmtId="1" fontId="5" fillId="0" borderId="15" xfId="0" applyNumberFormat="1" applyFont="1" applyFill="1" applyBorder="1" applyAlignment="1" applyProtection="1">
      <alignment vertical="center"/>
    </xf>
    <xf numFmtId="49" fontId="1" fillId="0" borderId="68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169" fontId="5" fillId="0" borderId="66" xfId="0" applyNumberFormat="1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36" xfId="0" applyFont="1" applyFill="1" applyBorder="1"/>
    <xf numFmtId="165" fontId="12" fillId="0" borderId="1" xfId="0" applyNumberFormat="1" applyFont="1" applyFill="1" applyBorder="1" applyAlignment="1" applyProtection="1">
      <alignment horizontal="center" vertical="center"/>
    </xf>
    <xf numFmtId="165" fontId="12" fillId="0" borderId="32" xfId="0" applyNumberFormat="1" applyFont="1" applyFill="1" applyBorder="1" applyAlignment="1" applyProtection="1">
      <alignment horizontal="center" vertical="center"/>
    </xf>
    <xf numFmtId="165" fontId="12" fillId="0" borderId="33" xfId="0" applyNumberFormat="1" applyFont="1" applyFill="1" applyBorder="1" applyAlignment="1" applyProtection="1">
      <alignment horizontal="center" vertical="center"/>
    </xf>
    <xf numFmtId="165" fontId="12" fillId="0" borderId="34" xfId="0" applyNumberFormat="1" applyFont="1" applyFill="1" applyBorder="1" applyAlignment="1" applyProtection="1">
      <alignment horizontal="center" vertical="center"/>
    </xf>
    <xf numFmtId="165" fontId="12" fillId="0" borderId="12" xfId="0" applyNumberFormat="1" applyFont="1" applyFill="1" applyBorder="1" applyAlignment="1" applyProtection="1">
      <alignment horizontal="center" vertical="center"/>
    </xf>
    <xf numFmtId="165" fontId="12" fillId="0" borderId="13" xfId="0" applyNumberFormat="1" applyFont="1" applyFill="1" applyBorder="1" applyAlignment="1" applyProtection="1">
      <alignment horizontal="center" vertical="center"/>
    </xf>
    <xf numFmtId="0" fontId="5" fillId="0" borderId="21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/>
    <xf numFmtId="0" fontId="9" fillId="0" borderId="21" xfId="0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 applyProtection="1">
      <alignment horizontal="center" vertical="center"/>
    </xf>
    <xf numFmtId="165" fontId="12" fillId="0" borderId="3" xfId="0" applyNumberFormat="1" applyFont="1" applyFill="1" applyBorder="1" applyAlignment="1" applyProtection="1">
      <alignment horizontal="center" vertical="center"/>
    </xf>
    <xf numFmtId="165" fontId="12" fillId="0" borderId="4" xfId="0" applyNumberFormat="1" applyFont="1" applyFill="1" applyBorder="1" applyAlignment="1" applyProtection="1">
      <alignment horizontal="center" vertical="center"/>
    </xf>
    <xf numFmtId="0" fontId="32" fillId="0" borderId="69" xfId="0" applyNumberFormat="1" applyFont="1" applyFill="1" applyBorder="1" applyAlignment="1">
      <alignment horizontal="center" vertical="center" wrapText="1"/>
    </xf>
    <xf numFmtId="0" fontId="32" fillId="0" borderId="70" xfId="0" applyNumberFormat="1" applyFont="1" applyFill="1" applyBorder="1" applyAlignment="1">
      <alignment horizontal="center" vertical="center" wrapText="1"/>
    </xf>
    <xf numFmtId="49" fontId="32" fillId="0" borderId="68" xfId="0" applyNumberFormat="1" applyFont="1" applyFill="1" applyBorder="1" applyAlignment="1">
      <alignment horizontal="center" vertical="center" wrapText="1"/>
    </xf>
    <xf numFmtId="49" fontId="32" fillId="0" borderId="16" xfId="0" applyNumberFormat="1" applyFont="1" applyFill="1" applyBorder="1" applyAlignment="1">
      <alignment horizontal="left" vertical="center" wrapText="1"/>
    </xf>
    <xf numFmtId="166" fontId="5" fillId="0" borderId="30" xfId="0" applyNumberFormat="1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1" fontId="32" fillId="0" borderId="36" xfId="0" applyNumberFormat="1" applyFont="1" applyFill="1" applyBorder="1" applyAlignment="1">
      <alignment horizontal="center" vertical="center" wrapText="1"/>
    </xf>
    <xf numFmtId="0" fontId="32" fillId="0" borderId="71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32" fillId="0" borderId="31" xfId="0" applyNumberFormat="1" applyFont="1" applyFill="1" applyBorder="1" applyAlignment="1">
      <alignment horizontal="left" vertical="center" wrapText="1"/>
    </xf>
    <xf numFmtId="0" fontId="32" fillId="0" borderId="21" xfId="0" applyNumberFormat="1" applyFont="1" applyFill="1" applyBorder="1" applyAlignment="1">
      <alignment horizontal="center" vertical="center" wrapText="1"/>
    </xf>
    <xf numFmtId="0" fontId="32" fillId="0" borderId="30" xfId="0" applyNumberFormat="1" applyFont="1" applyFill="1" applyBorder="1" applyAlignment="1">
      <alignment horizontal="center" vertical="center" wrapText="1"/>
    </xf>
    <xf numFmtId="0" fontId="32" fillId="0" borderId="16" xfId="0" applyNumberFormat="1" applyFont="1" applyFill="1" applyBorder="1" applyAlignment="1">
      <alignment horizontal="left" vertical="center" wrapText="1"/>
    </xf>
    <xf numFmtId="0" fontId="32" fillId="0" borderId="12" xfId="0" applyNumberFormat="1" applyFont="1" applyFill="1" applyBorder="1" applyAlignment="1">
      <alignment horizontal="center" vertical="center" wrapText="1"/>
    </xf>
    <xf numFmtId="0" fontId="32" fillId="0" borderId="16" xfId="0" applyNumberFormat="1" applyFont="1" applyFill="1" applyBorder="1" applyAlignment="1">
      <alignment horizontal="center" vertical="center" wrapText="1"/>
    </xf>
    <xf numFmtId="49" fontId="1" fillId="0" borderId="72" xfId="0" applyNumberFormat="1" applyFont="1" applyFill="1" applyBorder="1" applyAlignment="1">
      <alignment horizontal="left" vertical="center" wrapText="1"/>
    </xf>
    <xf numFmtId="49" fontId="5" fillId="0" borderId="73" xfId="0" applyNumberFormat="1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vertical="center" wrapText="1"/>
    </xf>
    <xf numFmtId="49" fontId="5" fillId="0" borderId="68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 applyProtection="1">
      <alignment horizontal="center" vertical="center"/>
    </xf>
    <xf numFmtId="171" fontId="5" fillId="0" borderId="14" xfId="0" applyNumberFormat="1" applyFont="1" applyFill="1" applyBorder="1" applyAlignment="1" applyProtection="1">
      <alignment horizontal="center" vertical="center"/>
    </xf>
    <xf numFmtId="166" fontId="32" fillId="0" borderId="15" xfId="0" applyNumberFormat="1" applyFont="1" applyFill="1" applyBorder="1" applyAlignment="1" applyProtection="1">
      <alignment horizontal="center" vertical="center"/>
    </xf>
    <xf numFmtId="0" fontId="39" fillId="0" borderId="0" xfId="0" applyFont="1" applyBorder="1" applyAlignment="1">
      <alignment horizontal="center"/>
    </xf>
    <xf numFmtId="168" fontId="42" fillId="0" borderId="0" xfId="2" applyNumberFormat="1" applyFont="1" applyFill="1" applyBorder="1" applyAlignment="1" applyProtection="1">
      <alignment vertical="center"/>
    </xf>
    <xf numFmtId="168" fontId="43" fillId="0" borderId="0" xfId="2" applyNumberFormat="1" applyFont="1" applyFill="1" applyBorder="1" applyAlignment="1" applyProtection="1">
      <alignment vertical="center"/>
    </xf>
    <xf numFmtId="168" fontId="42" fillId="3" borderId="0" xfId="2" applyNumberFormat="1" applyFont="1" applyFill="1" applyBorder="1" applyAlignment="1" applyProtection="1">
      <alignment vertical="center"/>
    </xf>
    <xf numFmtId="168" fontId="41" fillId="0" borderId="0" xfId="2" applyNumberFormat="1" applyFont="1" applyFill="1" applyBorder="1" applyAlignment="1" applyProtection="1">
      <alignment vertical="center"/>
    </xf>
    <xf numFmtId="49" fontId="44" fillId="0" borderId="1" xfId="0" applyNumberFormat="1" applyFont="1" applyFill="1" applyBorder="1" applyAlignment="1" applyProtection="1">
      <alignment horizontal="center" vertical="center"/>
    </xf>
    <xf numFmtId="49" fontId="45" fillId="0" borderId="1" xfId="0" applyNumberFormat="1" applyFont="1" applyFill="1" applyBorder="1" applyAlignment="1">
      <alignment horizontal="left" vertical="center" wrapText="1"/>
    </xf>
    <xf numFmtId="171" fontId="45" fillId="0" borderId="1" xfId="0" applyNumberFormat="1" applyFont="1" applyFill="1" applyBorder="1" applyAlignment="1" applyProtection="1">
      <alignment horizontal="center" vertical="center"/>
    </xf>
    <xf numFmtId="0" fontId="45" fillId="0" borderId="35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 wrapText="1"/>
    </xf>
    <xf numFmtId="168" fontId="47" fillId="0" borderId="1" xfId="0" applyNumberFormat="1" applyFont="1" applyFill="1" applyBorder="1" applyAlignment="1" applyProtection="1">
      <alignment vertical="center"/>
    </xf>
    <xf numFmtId="49" fontId="45" fillId="0" borderId="23" xfId="0" applyNumberFormat="1" applyFont="1" applyFill="1" applyBorder="1" applyAlignment="1">
      <alignment horizontal="left" vertical="center" wrapText="1"/>
    </xf>
    <xf numFmtId="49" fontId="46" fillId="0" borderId="6" xfId="0" applyNumberFormat="1" applyFont="1" applyFill="1" applyBorder="1" applyAlignment="1">
      <alignment horizontal="left" vertical="center" wrapText="1"/>
    </xf>
    <xf numFmtId="171" fontId="46" fillId="0" borderId="1" xfId="0" applyNumberFormat="1" applyFont="1" applyFill="1" applyBorder="1" applyAlignment="1" applyProtection="1">
      <alignment horizontal="center" vertical="center"/>
    </xf>
    <xf numFmtId="0" fontId="46" fillId="0" borderId="35" xfId="0" applyFont="1" applyFill="1" applyBorder="1" applyAlignment="1">
      <alignment horizontal="center" vertical="center" wrapText="1"/>
    </xf>
    <xf numFmtId="0" fontId="46" fillId="0" borderId="37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1" xfId="0" applyNumberFormat="1" applyFont="1" applyFill="1" applyBorder="1" applyAlignment="1">
      <alignment horizontal="center" vertical="center" wrapText="1"/>
    </xf>
    <xf numFmtId="49" fontId="46" fillId="0" borderId="1" xfId="0" applyNumberFormat="1" applyFont="1" applyFill="1" applyBorder="1" applyAlignment="1">
      <alignment horizontal="left" vertical="center" wrapText="1"/>
    </xf>
    <xf numFmtId="171" fontId="46" fillId="0" borderId="20" xfId="0" applyNumberFormat="1" applyFont="1" applyFill="1" applyBorder="1" applyAlignment="1" applyProtection="1">
      <alignment horizontal="center" vertical="center"/>
    </xf>
    <xf numFmtId="168" fontId="47" fillId="0" borderId="0" xfId="0" applyNumberFormat="1" applyFont="1" applyFill="1" applyBorder="1" applyAlignment="1" applyProtection="1">
      <alignment vertical="center"/>
    </xf>
    <xf numFmtId="167" fontId="47" fillId="0" borderId="0" xfId="0" applyNumberFormat="1" applyFont="1" applyFill="1" applyBorder="1" applyAlignment="1" applyProtection="1">
      <alignment vertical="center"/>
    </xf>
    <xf numFmtId="167" fontId="32" fillId="0" borderId="0" xfId="2" applyNumberFormat="1" applyFont="1" applyFill="1" applyBorder="1" applyAlignment="1" applyProtection="1">
      <alignment vertical="center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vertical="center" wrapText="1"/>
    </xf>
    <xf numFmtId="0" fontId="32" fillId="0" borderId="33" xfId="0" applyFont="1" applyFill="1" applyBorder="1" applyAlignment="1">
      <alignment horizontal="center" vertical="center" wrapText="1"/>
    </xf>
    <xf numFmtId="168" fontId="32" fillId="0" borderId="34" xfId="0" applyNumberFormat="1" applyFont="1" applyFill="1" applyBorder="1" applyAlignment="1" applyProtection="1">
      <alignment horizontal="center" vertical="center" wrapText="1"/>
    </xf>
    <xf numFmtId="0" fontId="32" fillId="0" borderId="32" xfId="0" applyNumberFormat="1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vertical="center" wrapText="1"/>
    </xf>
    <xf numFmtId="168" fontId="32" fillId="0" borderId="66" xfId="0" applyNumberFormat="1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168" fontId="32" fillId="0" borderId="2" xfId="0" applyNumberFormat="1" applyFont="1" applyFill="1" applyBorder="1" applyAlignment="1" applyProtection="1">
      <alignment horizontal="center" vertical="center" wrapText="1"/>
    </xf>
    <xf numFmtId="0" fontId="32" fillId="0" borderId="4" xfId="0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15" xfId="0" applyFont="1" applyFill="1" applyBorder="1" applyAlignment="1">
      <alignment horizontal="center" vertical="center" wrapText="1"/>
    </xf>
    <xf numFmtId="169" fontId="33" fillId="0" borderId="15" xfId="0" applyNumberFormat="1" applyFont="1" applyFill="1" applyBorder="1" applyAlignment="1" applyProtection="1">
      <alignment horizontal="center" vertical="center"/>
    </xf>
    <xf numFmtId="49" fontId="32" fillId="0" borderId="15" xfId="0" applyNumberFormat="1" applyFont="1" applyFill="1" applyBorder="1" applyAlignment="1">
      <alignment vertical="center" wrapText="1"/>
    </xf>
    <xf numFmtId="49" fontId="32" fillId="0" borderId="15" xfId="0" applyNumberFormat="1" applyFont="1" applyFill="1" applyBorder="1" applyAlignment="1">
      <alignment horizontal="center" vertical="center" wrapText="1"/>
    </xf>
    <xf numFmtId="168" fontId="32" fillId="0" borderId="36" xfId="0" applyNumberFormat="1" applyFont="1" applyFill="1" applyBorder="1" applyAlignment="1" applyProtection="1">
      <alignment horizontal="center" vertical="center"/>
    </xf>
    <xf numFmtId="0" fontId="32" fillId="0" borderId="1" xfId="0" applyNumberFormat="1" applyFont="1" applyFill="1" applyBorder="1" applyAlignment="1">
      <alignment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68" fontId="1" fillId="0" borderId="2" xfId="0" applyNumberFormat="1" applyFont="1" applyFill="1" applyBorder="1" applyAlignment="1" applyProtection="1">
      <alignment horizontal="center" vertical="center"/>
    </xf>
    <xf numFmtId="168" fontId="32" fillId="0" borderId="2" xfId="0" applyNumberFormat="1" applyFont="1" applyFill="1" applyBorder="1" applyAlignment="1" applyProtection="1">
      <alignment vertical="center"/>
    </xf>
    <xf numFmtId="168" fontId="32" fillId="0" borderId="3" xfId="0" applyNumberFormat="1" applyFont="1" applyFill="1" applyBorder="1" applyAlignment="1" applyProtection="1">
      <alignment vertical="center"/>
    </xf>
    <xf numFmtId="168" fontId="5" fillId="0" borderId="4" xfId="0" applyNumberFormat="1" applyFont="1" applyFill="1" applyBorder="1" applyAlignment="1" applyProtection="1">
      <alignment vertical="center"/>
    </xf>
    <xf numFmtId="169" fontId="5" fillId="0" borderId="2" xfId="0" applyNumberFormat="1" applyFont="1" applyFill="1" applyBorder="1" applyAlignment="1" applyProtection="1">
      <alignment horizontal="center" vertical="center"/>
    </xf>
    <xf numFmtId="169" fontId="33" fillId="0" borderId="36" xfId="0" applyNumberFormat="1" applyFont="1" applyFill="1" applyBorder="1" applyAlignment="1" applyProtection="1">
      <alignment horizontal="center" vertical="center"/>
    </xf>
    <xf numFmtId="171" fontId="1" fillId="0" borderId="30" xfId="0" applyNumberFormat="1" applyFont="1" applyFill="1" applyBorder="1" applyAlignment="1" applyProtection="1">
      <alignment horizontal="center" vertical="center"/>
    </xf>
    <xf numFmtId="1" fontId="5" fillId="0" borderId="21" xfId="0" applyNumberFormat="1" applyFont="1" applyFill="1" applyBorder="1" applyAlignment="1">
      <alignment horizontal="center" vertical="center" wrapText="1"/>
    </xf>
    <xf numFmtId="169" fontId="5" fillId="0" borderId="15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169" fontId="49" fillId="0" borderId="13" xfId="0" applyNumberFormat="1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horizontal="center" vertical="center" wrapText="1"/>
    </xf>
    <xf numFmtId="169" fontId="49" fillId="0" borderId="37" xfId="0" applyNumberFormat="1" applyFont="1" applyFill="1" applyBorder="1" applyAlignment="1" applyProtection="1">
      <alignment horizontal="center" vertical="center"/>
    </xf>
    <xf numFmtId="0" fontId="5" fillId="0" borderId="35" xfId="0" applyNumberFormat="1" applyFont="1" applyFill="1" applyBorder="1" applyAlignment="1">
      <alignment horizontal="center" vertical="center" wrapText="1"/>
    </xf>
    <xf numFmtId="169" fontId="33" fillId="0" borderId="1" xfId="0" applyNumberFormat="1" applyFont="1" applyFill="1" applyBorder="1" applyAlignment="1" applyProtection="1">
      <alignment vertical="center"/>
    </xf>
    <xf numFmtId="169" fontId="33" fillId="0" borderId="1" xfId="0" applyNumberFormat="1" applyFont="1" applyFill="1" applyBorder="1" applyAlignment="1" applyProtection="1">
      <alignment horizontal="center" vertical="center"/>
    </xf>
    <xf numFmtId="171" fontId="33" fillId="0" borderId="13" xfId="0" applyNumberFormat="1" applyFont="1" applyFill="1" applyBorder="1" applyAlignment="1" applyProtection="1">
      <alignment horizontal="center" vertical="center"/>
    </xf>
    <xf numFmtId="1" fontId="33" fillId="0" borderId="12" xfId="0" applyNumberFormat="1" applyFont="1" applyFill="1" applyBorder="1" applyAlignment="1">
      <alignment horizontal="center" vertical="center" wrapText="1"/>
    </xf>
    <xf numFmtId="169" fontId="45" fillId="0" borderId="1" xfId="0" applyNumberFormat="1" applyFont="1" applyFill="1" applyBorder="1" applyAlignment="1" applyProtection="1">
      <alignment horizontal="center" vertical="center"/>
    </xf>
    <xf numFmtId="1" fontId="50" fillId="0" borderId="1" xfId="0" applyNumberFormat="1" applyFont="1" applyFill="1" applyBorder="1" applyAlignment="1">
      <alignment horizontal="center" vertical="center" wrapText="1"/>
    </xf>
    <xf numFmtId="0" fontId="44" fillId="0" borderId="1" xfId="0" applyNumberFormat="1" applyFont="1" applyFill="1" applyBorder="1" applyAlignment="1">
      <alignment horizontal="center" vertical="center" wrapText="1"/>
    </xf>
    <xf numFmtId="169" fontId="50" fillId="0" borderId="1" xfId="0" applyNumberFormat="1" applyFont="1" applyFill="1" applyBorder="1" applyAlignment="1" applyProtection="1">
      <alignment horizontal="center" vertical="center"/>
    </xf>
    <xf numFmtId="171" fontId="50" fillId="0" borderId="1" xfId="0" applyNumberFormat="1" applyFont="1" applyFill="1" applyBorder="1" applyAlignment="1" applyProtection="1">
      <alignment horizontal="center" vertical="center"/>
    </xf>
    <xf numFmtId="0" fontId="5" fillId="0" borderId="30" xfId="0" applyNumberFormat="1" applyFont="1" applyFill="1" applyBorder="1" applyAlignment="1">
      <alignment horizontal="center" vertical="center" wrapText="1"/>
    </xf>
    <xf numFmtId="166" fontId="46" fillId="0" borderId="46" xfId="0" applyNumberFormat="1" applyFont="1" applyFill="1" applyBorder="1" applyAlignment="1" applyProtection="1">
      <alignment horizontal="center" vertical="center" wrapText="1"/>
    </xf>
    <xf numFmtId="1" fontId="46" fillId="0" borderId="38" xfId="0" applyNumberFormat="1" applyFont="1" applyFill="1" applyBorder="1" applyAlignment="1" applyProtection="1">
      <alignment horizontal="center" vertical="center" wrapText="1"/>
    </xf>
    <xf numFmtId="1" fontId="46" fillId="0" borderId="39" xfId="0" applyNumberFormat="1" applyFont="1" applyFill="1" applyBorder="1" applyAlignment="1" applyProtection="1">
      <alignment horizontal="center" vertical="center" wrapText="1"/>
    </xf>
    <xf numFmtId="1" fontId="46" fillId="0" borderId="40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47" xfId="0" applyNumberFormat="1" applyFont="1" applyFill="1" applyBorder="1" applyAlignment="1" applyProtection="1">
      <alignment horizontal="center" vertical="center" wrapText="1"/>
    </xf>
    <xf numFmtId="166" fontId="46" fillId="0" borderId="41" xfId="0" applyNumberFormat="1" applyFont="1" applyFill="1" applyBorder="1" applyAlignment="1" applyProtection="1">
      <alignment horizontal="center" vertical="center" wrapText="1"/>
    </xf>
    <xf numFmtId="166" fontId="5" fillId="0" borderId="41" xfId="0" applyNumberFormat="1" applyFont="1" applyFill="1" applyBorder="1" applyAlignment="1" applyProtection="1">
      <alignment horizontal="center" vertical="center" wrapText="1"/>
    </xf>
    <xf numFmtId="166" fontId="5" fillId="0" borderId="48" xfId="0" applyNumberFormat="1" applyFont="1" applyFill="1" applyBorder="1" applyAlignment="1" applyProtection="1">
      <alignment horizontal="center" vertical="center" wrapText="1"/>
    </xf>
    <xf numFmtId="165" fontId="1" fillId="0" borderId="33" xfId="0" applyNumberFormat="1" applyFont="1" applyFill="1" applyBorder="1" applyAlignment="1" applyProtection="1">
      <alignment horizontal="left" vertical="center"/>
    </xf>
    <xf numFmtId="165" fontId="6" fillId="0" borderId="33" xfId="0" applyNumberFormat="1" applyFont="1" applyFill="1" applyBorder="1" applyAlignment="1" applyProtection="1">
      <alignment horizontal="center" vertical="center"/>
    </xf>
    <xf numFmtId="165" fontId="6" fillId="0" borderId="61" xfId="0" applyNumberFormat="1" applyFont="1" applyFill="1" applyBorder="1" applyAlignment="1" applyProtection="1">
      <alignment horizontal="center" vertical="center"/>
    </xf>
    <xf numFmtId="165" fontId="5" fillId="0" borderId="43" xfId="0" applyNumberFormat="1" applyFont="1" applyFill="1" applyBorder="1" applyAlignment="1" applyProtection="1">
      <alignment horizontal="center" vertical="center"/>
    </xf>
    <xf numFmtId="165" fontId="5" fillId="0" borderId="33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/>
    </xf>
    <xf numFmtId="165" fontId="51" fillId="0" borderId="7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49" fontId="1" fillId="0" borderId="74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 applyProtection="1">
      <alignment horizontal="center" vertical="center"/>
    </xf>
    <xf numFmtId="165" fontId="5" fillId="0" borderId="2" xfId="0" applyNumberFormat="1" applyFont="1" applyFill="1" applyBorder="1" applyAlignment="1" applyProtection="1">
      <alignment horizontal="center" vertical="center"/>
    </xf>
    <xf numFmtId="165" fontId="6" fillId="0" borderId="58" xfId="0" applyNumberFormat="1" applyFont="1" applyFill="1" applyBorder="1" applyAlignment="1" applyProtection="1">
      <alignment horizontal="center" vertical="center"/>
    </xf>
    <xf numFmtId="165" fontId="5" fillId="0" borderId="49" xfId="0" applyNumberFormat="1" applyFont="1" applyFill="1" applyBorder="1" applyAlignment="1" applyProtection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 applyProtection="1">
      <alignment horizontal="center" vertical="center"/>
    </xf>
    <xf numFmtId="169" fontId="1" fillId="0" borderId="16" xfId="0" applyNumberFormat="1" applyFont="1" applyFill="1" applyBorder="1" applyAlignment="1" applyProtection="1">
      <alignment horizontal="left" vertical="center"/>
    </xf>
    <xf numFmtId="1" fontId="1" fillId="0" borderId="17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/>
    </xf>
    <xf numFmtId="0" fontId="9" fillId="0" borderId="12" xfId="0" applyFont="1" applyFill="1" applyBorder="1"/>
    <xf numFmtId="49" fontId="1" fillId="0" borderId="60" xfId="0" applyNumberFormat="1" applyFont="1" applyFill="1" applyBorder="1" applyAlignment="1" applyProtection="1">
      <alignment horizontal="center" vertical="center"/>
    </xf>
    <xf numFmtId="169" fontId="33" fillId="0" borderId="28" xfId="0" applyNumberFormat="1" applyFont="1" applyFill="1" applyBorder="1" applyAlignment="1" applyProtection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9" fontId="5" fillId="0" borderId="75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24" xfId="0" applyNumberFormat="1" applyFont="1" applyFill="1" applyBorder="1" applyAlignment="1">
      <alignment vertical="center" wrapText="1"/>
    </xf>
    <xf numFmtId="1" fontId="1" fillId="0" borderId="43" xfId="0" applyNumberFormat="1" applyFont="1" applyFill="1" applyBorder="1" applyAlignment="1">
      <alignment horizontal="center" vertical="center"/>
    </xf>
    <xf numFmtId="0" fontId="1" fillId="0" borderId="33" xfId="0" applyNumberFormat="1" applyFont="1" applyFill="1" applyBorder="1" applyAlignment="1">
      <alignment horizontal="center" vertical="center"/>
    </xf>
    <xf numFmtId="0" fontId="32" fillId="0" borderId="33" xfId="0" applyNumberFormat="1" applyFont="1" applyFill="1" applyBorder="1" applyAlignment="1">
      <alignment horizontal="center" vertical="center"/>
    </xf>
    <xf numFmtId="49" fontId="32" fillId="0" borderId="61" xfId="0" applyNumberFormat="1" applyFont="1" applyFill="1" applyBorder="1" applyAlignment="1">
      <alignment horizontal="center" vertical="center"/>
    </xf>
    <xf numFmtId="1" fontId="5" fillId="0" borderId="21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5" fillId="0" borderId="36" xfId="0" applyNumberFormat="1" applyFont="1" applyFill="1" applyBorder="1" applyAlignment="1" applyProtection="1">
      <alignment horizontal="center" vertical="center"/>
    </xf>
    <xf numFmtId="0" fontId="52" fillId="0" borderId="43" xfId="0" applyNumberFormat="1" applyFont="1" applyFill="1" applyBorder="1" applyAlignment="1">
      <alignment horizontal="center" vertical="center" wrapText="1"/>
    </xf>
    <xf numFmtId="0" fontId="52" fillId="0" borderId="33" xfId="0" applyNumberFormat="1" applyFont="1" applyFill="1" applyBorder="1" applyAlignment="1">
      <alignment horizontal="center" vertical="center" wrapText="1"/>
    </xf>
    <xf numFmtId="0" fontId="52" fillId="0" borderId="34" xfId="0" applyNumberFormat="1" applyFont="1" applyFill="1" applyBorder="1" applyAlignment="1">
      <alignment horizontal="center" vertical="center" wrapText="1"/>
    </xf>
    <xf numFmtId="0" fontId="32" fillId="0" borderId="43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69" fontId="1" fillId="0" borderId="17" xfId="0" applyNumberFormat="1" applyFont="1" applyFill="1" applyBorder="1" applyAlignment="1" applyProtection="1">
      <alignment horizontal="center" vertical="center"/>
    </xf>
    <xf numFmtId="169" fontId="1" fillId="0" borderId="1" xfId="0" applyNumberFormat="1" applyFont="1" applyFill="1" applyBorder="1" applyAlignment="1" applyProtection="1">
      <alignment horizontal="center" vertical="center"/>
    </xf>
    <xf numFmtId="169" fontId="1" fillId="0" borderId="20" xfId="0" applyNumberFormat="1" applyFont="1" applyFill="1" applyBorder="1" applyAlignment="1" applyProtection="1">
      <alignment horizontal="center" vertical="center"/>
    </xf>
    <xf numFmtId="166" fontId="45" fillId="0" borderId="16" xfId="0" applyNumberFormat="1" applyFont="1" applyFill="1" applyBorder="1" applyAlignment="1" applyProtection="1">
      <alignment horizontal="center" vertical="center"/>
    </xf>
    <xf numFmtId="169" fontId="5" fillId="0" borderId="13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 applyProtection="1">
      <alignment horizontal="center" vertical="center"/>
    </xf>
    <xf numFmtId="169" fontId="1" fillId="0" borderId="45" xfId="0" applyNumberFormat="1" applyFont="1" applyFill="1" applyBorder="1" applyAlignment="1" applyProtection="1">
      <alignment horizontal="center" vertical="center"/>
    </xf>
    <xf numFmtId="169" fontId="1" fillId="0" borderId="2" xfId="0" applyNumberFormat="1" applyFont="1" applyFill="1" applyBorder="1" applyAlignment="1" applyProtection="1">
      <alignment horizontal="center" vertical="center"/>
    </xf>
    <xf numFmtId="169" fontId="1" fillId="0" borderId="58" xfId="0" applyNumberFormat="1" applyFont="1" applyFill="1" applyBorder="1" applyAlignment="1" applyProtection="1">
      <alignment horizontal="center" vertical="center"/>
    </xf>
    <xf numFmtId="166" fontId="46" fillId="0" borderId="28" xfId="0" applyNumberFormat="1" applyFont="1" applyFill="1" applyBorder="1" applyAlignment="1" applyProtection="1">
      <alignment horizontal="center" vertical="center"/>
    </xf>
    <xf numFmtId="1" fontId="5" fillId="0" borderId="35" xfId="0" applyNumberFormat="1" applyFont="1" applyFill="1" applyBorder="1" applyAlignment="1">
      <alignment horizontal="center" vertical="center" wrapText="1"/>
    </xf>
    <xf numFmtId="169" fontId="5" fillId="0" borderId="14" xfId="0" applyNumberFormat="1" applyFont="1" applyFill="1" applyBorder="1" applyAlignment="1" applyProtection="1">
      <alignment horizontal="center" vertical="center"/>
    </xf>
    <xf numFmtId="169" fontId="5" fillId="0" borderId="37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49" fontId="5" fillId="0" borderId="24" xfId="0" applyNumberFormat="1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center" vertical="center" wrapText="1"/>
    </xf>
    <xf numFmtId="169" fontId="5" fillId="0" borderId="58" xfId="0" applyNumberFormat="1" applyFont="1" applyFill="1" applyBorder="1" applyAlignment="1" applyProtection="1">
      <alignment horizontal="center" vertical="center"/>
    </xf>
    <xf numFmtId="171" fontId="46" fillId="0" borderId="28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169" fontId="33" fillId="0" borderId="5" xfId="0" applyNumberFormat="1" applyFont="1" applyFill="1" applyBorder="1" applyAlignment="1" applyProtection="1">
      <alignment horizontal="center" vertical="center"/>
    </xf>
    <xf numFmtId="169" fontId="33" fillId="0" borderId="10" xfId="0" applyNumberFormat="1" applyFont="1" applyFill="1" applyBorder="1" applyAlignment="1" applyProtection="1">
      <alignment horizontal="center" vertical="center"/>
    </xf>
    <xf numFmtId="0" fontId="53" fillId="0" borderId="33" xfId="0" applyFont="1" applyFill="1" applyBorder="1" applyAlignment="1">
      <alignment horizontal="center"/>
    </xf>
    <xf numFmtId="0" fontId="53" fillId="0" borderId="34" xfId="0" applyFont="1" applyFill="1" applyBorder="1" applyAlignment="1">
      <alignment horizontal="center"/>
    </xf>
    <xf numFmtId="0" fontId="19" fillId="0" borderId="43" xfId="0" applyFont="1" applyFill="1" applyBorder="1"/>
    <xf numFmtId="0" fontId="48" fillId="0" borderId="33" xfId="0" applyFont="1" applyFill="1" applyBorder="1"/>
    <xf numFmtId="0" fontId="48" fillId="0" borderId="34" xfId="0" applyFont="1" applyFill="1" applyBorder="1"/>
    <xf numFmtId="169" fontId="33" fillId="0" borderId="24" xfId="0" applyNumberFormat="1" applyFont="1" applyFill="1" applyBorder="1" applyAlignment="1" applyProtection="1">
      <alignment horizontal="left" vertical="center"/>
    </xf>
    <xf numFmtId="169" fontId="1" fillId="0" borderId="43" xfId="0" applyNumberFormat="1" applyFont="1" applyFill="1" applyBorder="1" applyAlignment="1" applyProtection="1">
      <alignment horizontal="center" vertical="center"/>
    </xf>
    <xf numFmtId="169" fontId="1" fillId="0" borderId="33" xfId="0" applyNumberFormat="1" applyFont="1" applyFill="1" applyBorder="1" applyAlignment="1" applyProtection="1">
      <alignment horizontal="center" vertical="center"/>
    </xf>
    <xf numFmtId="169" fontId="5" fillId="0" borderId="33" xfId="0" applyNumberFormat="1" applyFont="1" applyFill="1" applyBorder="1" applyAlignment="1" applyProtection="1">
      <alignment horizontal="center" vertical="center"/>
    </xf>
    <xf numFmtId="169" fontId="5" fillId="0" borderId="61" xfId="0" applyNumberFormat="1" applyFont="1" applyFill="1" applyBorder="1" applyAlignment="1" applyProtection="1">
      <alignment horizontal="center" vertical="center"/>
    </xf>
    <xf numFmtId="166" fontId="46" fillId="0" borderId="24" xfId="0" applyNumberFormat="1" applyFont="1" applyFill="1" applyBorder="1" applyAlignment="1" applyProtection="1">
      <alignment horizontal="center" vertical="center"/>
    </xf>
    <xf numFmtId="1" fontId="5" fillId="0" borderId="32" xfId="0" applyNumberFormat="1" applyFont="1" applyFill="1" applyBorder="1" applyAlignment="1" applyProtection="1">
      <alignment horizontal="center" vertical="center"/>
    </xf>
    <xf numFmtId="1" fontId="5" fillId="0" borderId="33" xfId="0" applyNumberFormat="1" applyFont="1" applyFill="1" applyBorder="1" applyAlignment="1" applyProtection="1">
      <alignment horizontal="center" vertical="center"/>
    </xf>
    <xf numFmtId="1" fontId="5" fillId="0" borderId="34" xfId="0" applyNumberFormat="1" applyFont="1" applyFill="1" applyBorder="1" applyAlignment="1" applyProtection="1">
      <alignment horizontal="center" vertical="center"/>
    </xf>
    <xf numFmtId="0" fontId="5" fillId="0" borderId="43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69" fontId="5" fillId="0" borderId="20" xfId="0" applyNumberFormat="1" applyFont="1" applyFill="1" applyBorder="1" applyAlignment="1" applyProtection="1">
      <alignment horizontal="center" vertical="center"/>
    </xf>
    <xf numFmtId="167" fontId="45" fillId="0" borderId="16" xfId="0" applyNumberFormat="1" applyFont="1" applyFill="1" applyBorder="1" applyAlignment="1" applyProtection="1">
      <alignment horizontal="center" vertical="center"/>
    </xf>
    <xf numFmtId="169" fontId="33" fillId="0" borderId="13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/>
    </xf>
    <xf numFmtId="0" fontId="19" fillId="0" borderId="17" xfId="0" applyFont="1" applyFill="1" applyBorder="1"/>
    <xf numFmtId="0" fontId="48" fillId="0" borderId="1" xfId="0" applyFont="1" applyFill="1" applyBorder="1"/>
    <xf numFmtId="0" fontId="48" fillId="0" borderId="13" xfId="0" applyFont="1" applyFill="1" applyBorder="1"/>
    <xf numFmtId="49" fontId="1" fillId="0" borderId="67" xfId="0" applyNumberFormat="1" applyFont="1" applyFill="1" applyBorder="1" applyAlignment="1" applyProtection="1">
      <alignment horizontal="center" vertical="center"/>
    </xf>
    <xf numFmtId="169" fontId="5" fillId="0" borderId="28" xfId="0" applyNumberFormat="1" applyFont="1" applyFill="1" applyBorder="1" applyAlignment="1" applyProtection="1">
      <alignment horizontal="left" vertical="center"/>
    </xf>
    <xf numFmtId="167" fontId="46" fillId="0" borderId="28" xfId="0" applyNumberFormat="1" applyFont="1" applyFill="1" applyBorder="1" applyAlignment="1" applyProtection="1">
      <alignment horizontal="center" vertical="center"/>
    </xf>
    <xf numFmtId="169" fontId="33" fillId="0" borderId="14" xfId="0" applyNumberFormat="1" applyFont="1" applyFill="1" applyBorder="1" applyAlignment="1" applyProtection="1">
      <alignment horizontal="center" vertical="center"/>
    </xf>
    <xf numFmtId="169" fontId="33" fillId="0" borderId="37" xfId="0" applyNumberFormat="1" applyFont="1" applyFill="1" applyBorder="1" applyAlignment="1" applyProtection="1">
      <alignment horizontal="center" vertical="center"/>
    </xf>
    <xf numFmtId="49" fontId="1" fillId="0" borderId="33" xfId="0" applyNumberFormat="1" applyFont="1" applyFill="1" applyBorder="1" applyAlignment="1">
      <alignment horizontal="center" vertical="center"/>
    </xf>
    <xf numFmtId="49" fontId="1" fillId="0" borderId="61" xfId="0" applyNumberFormat="1" applyFont="1" applyFill="1" applyBorder="1" applyAlignment="1">
      <alignment horizontal="center" vertical="center"/>
    </xf>
    <xf numFmtId="0" fontId="52" fillId="0" borderId="17" xfId="0" applyNumberFormat="1" applyFont="1" applyFill="1" applyBorder="1" applyAlignment="1">
      <alignment horizontal="center" vertical="center" wrapText="1"/>
    </xf>
    <xf numFmtId="0" fontId="52" fillId="0" borderId="1" xfId="0" applyNumberFormat="1" applyFont="1" applyFill="1" applyBorder="1" applyAlignment="1">
      <alignment horizontal="center" vertical="center" wrapText="1"/>
    </xf>
    <xf numFmtId="0" fontId="52" fillId="0" borderId="13" xfId="0" applyNumberFormat="1" applyFont="1" applyFill="1" applyBorder="1" applyAlignment="1">
      <alignment horizontal="center" vertical="center" wrapText="1"/>
    </xf>
    <xf numFmtId="49" fontId="1" fillId="0" borderId="60" xfId="0" applyNumberFormat="1" applyFont="1" applyFill="1" applyBorder="1" applyAlignment="1">
      <alignment horizontal="center" vertical="center" wrapText="1"/>
    </xf>
    <xf numFmtId="169" fontId="33" fillId="0" borderId="25" xfId="0" applyNumberFormat="1" applyFont="1" applyFill="1" applyBorder="1" applyAlignment="1" applyProtection="1">
      <alignment horizontal="left" vertical="center"/>
    </xf>
    <xf numFmtId="169" fontId="1" fillId="0" borderId="76" xfId="0" applyNumberFormat="1" applyFont="1" applyFill="1" applyBorder="1" applyAlignment="1" applyProtection="1">
      <alignment horizontal="center" vertical="center"/>
    </xf>
    <xf numFmtId="169" fontId="1" fillId="0" borderId="14" xfId="0" applyNumberFormat="1" applyFont="1" applyFill="1" applyBorder="1" applyAlignment="1" applyProtection="1">
      <alignment horizontal="center" vertical="center"/>
    </xf>
    <xf numFmtId="169" fontId="5" fillId="0" borderId="22" xfId="0" applyNumberFormat="1" applyFont="1" applyFill="1" applyBorder="1" applyAlignment="1" applyProtection="1">
      <alignment horizontal="center" vertical="center"/>
    </xf>
    <xf numFmtId="166" fontId="46" fillId="0" borderId="25" xfId="0" applyNumberFormat="1" applyFont="1" applyFill="1" applyBorder="1" applyAlignment="1">
      <alignment horizontal="center" vertical="center" wrapText="1"/>
    </xf>
    <xf numFmtId="1" fontId="5" fillId="0" borderId="76" xfId="0" applyNumberFormat="1" applyFont="1" applyFill="1" applyBorder="1" applyAlignment="1">
      <alignment horizontal="center" vertical="center" wrapText="1"/>
    </xf>
    <xf numFmtId="1" fontId="5" fillId="0" borderId="37" xfId="0" applyNumberFormat="1" applyFont="1" applyFill="1" applyBorder="1" applyAlignment="1" applyProtection="1">
      <alignment horizontal="center" vertical="center"/>
    </xf>
    <xf numFmtId="1" fontId="5" fillId="0" borderId="76" xfId="0" applyNumberFormat="1" applyFont="1" applyFill="1" applyBorder="1" applyAlignment="1" applyProtection="1">
      <alignment horizontal="center" vertical="center"/>
    </xf>
    <xf numFmtId="49" fontId="1" fillId="0" borderId="68" xfId="0" applyNumberFormat="1" applyFont="1" applyFill="1" applyBorder="1" applyAlignment="1">
      <alignment horizontal="center" vertical="center" wrapText="1"/>
    </xf>
    <xf numFmtId="1" fontId="5" fillId="0" borderId="32" xfId="0" applyNumberFormat="1" applyFont="1" applyFill="1" applyBorder="1" applyAlignment="1">
      <alignment horizontal="center" vertical="center" wrapText="1"/>
    </xf>
    <xf numFmtId="1" fontId="5" fillId="0" borderId="43" xfId="0" applyNumberFormat="1" applyFont="1" applyFill="1" applyBorder="1" applyAlignment="1" applyProtection="1">
      <alignment horizontal="center" vertical="center"/>
    </xf>
    <xf numFmtId="169" fontId="33" fillId="0" borderId="20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169" fontId="33" fillId="0" borderId="2" xfId="0" applyNumberFormat="1" applyFont="1" applyFill="1" applyBorder="1" applyAlignment="1" applyProtection="1">
      <alignment horizontal="center" vertical="center"/>
    </xf>
    <xf numFmtId="169" fontId="33" fillId="0" borderId="58" xfId="0" applyNumberFormat="1" applyFont="1" applyFill="1" applyBorder="1" applyAlignment="1" applyProtection="1">
      <alignment horizontal="center" vertical="center"/>
    </xf>
    <xf numFmtId="49" fontId="5" fillId="0" borderId="30" xfId="0" applyNumberFormat="1" applyFont="1" applyFill="1" applyBorder="1" applyAlignment="1">
      <alignment vertical="center" wrapText="1"/>
    </xf>
    <xf numFmtId="0" fontId="1" fillId="0" borderId="71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66" xfId="0" applyNumberFormat="1" applyFont="1" applyFill="1" applyBorder="1" applyAlignment="1">
      <alignment horizontal="center" vertical="center"/>
    </xf>
    <xf numFmtId="0" fontId="52" fillId="0" borderId="71" xfId="0" applyNumberFormat="1" applyFont="1" applyFill="1" applyBorder="1" applyAlignment="1">
      <alignment horizontal="center" vertical="center" wrapText="1"/>
    </xf>
    <xf numFmtId="0" fontId="52" fillId="0" borderId="15" xfId="0" applyNumberFormat="1" applyFont="1" applyFill="1" applyBorder="1" applyAlignment="1">
      <alignment horizontal="center" vertical="center" wrapText="1"/>
    </xf>
    <xf numFmtId="0" fontId="52" fillId="0" borderId="36" xfId="0" applyNumberFormat="1" applyFont="1" applyFill="1" applyBorder="1" applyAlignment="1">
      <alignment horizontal="center" vertical="center" wrapText="1"/>
    </xf>
    <xf numFmtId="0" fontId="32" fillId="0" borderId="71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2" fillId="0" borderId="20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vertical="center"/>
    </xf>
    <xf numFmtId="0" fontId="33" fillId="0" borderId="1" xfId="0" applyNumberFormat="1" applyFont="1" applyFill="1" applyBorder="1" applyAlignment="1">
      <alignment vertical="center"/>
    </xf>
    <xf numFmtId="0" fontId="33" fillId="0" borderId="13" xfId="0" applyFont="1" applyFill="1" applyBorder="1" applyAlignment="1">
      <alignment vertical="center" wrapText="1"/>
    </xf>
    <xf numFmtId="169" fontId="1" fillId="0" borderId="14" xfId="0" applyNumberFormat="1" applyFont="1" applyFill="1" applyBorder="1" applyAlignment="1" applyProtection="1">
      <alignment horizontal="left" vertical="center"/>
    </xf>
    <xf numFmtId="169" fontId="33" fillId="0" borderId="14" xfId="0" applyNumberFormat="1" applyFont="1" applyFill="1" applyBorder="1" applyAlignment="1" applyProtection="1">
      <alignment horizontal="left" vertical="center"/>
    </xf>
    <xf numFmtId="169" fontId="33" fillId="0" borderId="22" xfId="0" applyNumberFormat="1" applyFont="1" applyFill="1" applyBorder="1" applyAlignment="1" applyProtection="1">
      <alignment horizontal="left" vertical="center"/>
    </xf>
    <xf numFmtId="169" fontId="33" fillId="0" borderId="3" xfId="0" applyNumberFormat="1" applyFont="1" applyFill="1" applyBorder="1" applyAlignment="1" applyProtection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32" fillId="0" borderId="5" xfId="0" applyNumberFormat="1" applyFont="1" applyFill="1" applyBorder="1" applyAlignment="1">
      <alignment horizontal="center" vertical="center"/>
    </xf>
    <xf numFmtId="0" fontId="49" fillId="0" borderId="64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169" fontId="33" fillId="0" borderId="9" xfId="0" applyNumberFormat="1" applyFont="1" applyFill="1" applyBorder="1" applyAlignment="1" applyProtection="1">
      <alignment horizontal="center" vertical="center"/>
    </xf>
    <xf numFmtId="169" fontId="33" fillId="0" borderId="64" xfId="0" applyNumberFormat="1" applyFont="1" applyFill="1" applyBorder="1" applyAlignment="1" applyProtection="1">
      <alignment horizontal="center" vertical="center"/>
    </xf>
    <xf numFmtId="172" fontId="33" fillId="0" borderId="46" xfId="0" applyNumberFormat="1" applyFont="1" applyFill="1" applyBorder="1" applyAlignment="1" applyProtection="1">
      <alignment horizontal="center" vertical="center"/>
    </xf>
    <xf numFmtId="169" fontId="33" fillId="0" borderId="56" xfId="0" applyNumberFormat="1" applyFont="1" applyFill="1" applyBorder="1" applyAlignment="1" applyProtection="1">
      <alignment vertical="center"/>
    </xf>
    <xf numFmtId="0" fontId="36" fillId="0" borderId="77" xfId="0" applyNumberFormat="1" applyFont="1" applyFill="1" applyBorder="1" applyAlignment="1" applyProtection="1">
      <alignment horizontal="center" vertical="center" wrapText="1"/>
    </xf>
    <xf numFmtId="168" fontId="36" fillId="0" borderId="77" xfId="0" applyNumberFormat="1" applyFont="1" applyFill="1" applyBorder="1" applyAlignment="1" applyProtection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 applyProtection="1">
      <alignment vertical="center"/>
    </xf>
    <xf numFmtId="1" fontId="32" fillId="0" borderId="1" xfId="0" applyNumberFormat="1" applyFont="1" applyFill="1" applyBorder="1" applyAlignment="1" applyProtection="1">
      <alignment horizontal="center" vertical="center"/>
    </xf>
    <xf numFmtId="49" fontId="1" fillId="0" borderId="18" xfId="0" applyNumberFormat="1" applyFont="1" applyFill="1" applyBorder="1" applyAlignment="1" applyProtection="1">
      <alignment horizontal="center" vertical="center"/>
    </xf>
    <xf numFmtId="49" fontId="1" fillId="0" borderId="6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33" xfId="0" applyNumberFormat="1" applyFont="1" applyFill="1" applyBorder="1" applyAlignment="1">
      <alignment horizontal="center" vertical="center" wrapText="1"/>
    </xf>
    <xf numFmtId="168" fontId="1" fillId="0" borderId="61" xfId="0" applyNumberFormat="1" applyFont="1" applyFill="1" applyBorder="1" applyAlignment="1" applyProtection="1">
      <alignment horizontal="center" vertical="center"/>
    </xf>
    <xf numFmtId="166" fontId="1" fillId="0" borderId="18" xfId="0" applyNumberFormat="1" applyFont="1" applyFill="1" applyBorder="1" applyAlignment="1" applyProtection="1">
      <alignment horizontal="center" vertical="center"/>
    </xf>
    <xf numFmtId="172" fontId="1" fillId="0" borderId="1" xfId="0" applyNumberFormat="1" applyFont="1" applyFill="1" applyBorder="1" applyAlignment="1" applyProtection="1">
      <alignment horizontal="center" vertical="center"/>
    </xf>
    <xf numFmtId="172" fontId="1" fillId="0" borderId="33" xfId="0" applyNumberFormat="1" applyFont="1" applyFill="1" applyBorder="1" applyAlignment="1" applyProtection="1">
      <alignment horizontal="center" vertical="center"/>
    </xf>
    <xf numFmtId="172" fontId="1" fillId="0" borderId="61" xfId="0" applyNumberFormat="1" applyFont="1" applyFill="1" applyBorder="1" applyAlignment="1" applyProtection="1">
      <alignment horizontal="center" vertical="center"/>
    </xf>
    <xf numFmtId="0" fontId="19" fillId="0" borderId="32" xfId="0" applyFont="1" applyFill="1" applyBorder="1"/>
    <xf numFmtId="0" fontId="19" fillId="0" borderId="33" xfId="0" applyFont="1" applyFill="1" applyBorder="1"/>
    <xf numFmtId="1" fontId="19" fillId="0" borderId="34" xfId="0" applyNumberFormat="1" applyFont="1" applyFill="1" applyBorder="1"/>
    <xf numFmtId="1" fontId="19" fillId="0" borderId="43" xfId="0" applyNumberFormat="1" applyFont="1" applyFill="1" applyBorder="1"/>
    <xf numFmtId="1" fontId="48" fillId="0" borderId="33" xfId="0" applyNumberFormat="1" applyFont="1" applyFill="1" applyBorder="1"/>
    <xf numFmtId="1" fontId="48" fillId="0" borderId="34" xfId="0" applyNumberFormat="1" applyFont="1" applyFill="1" applyBorder="1"/>
    <xf numFmtId="168" fontId="1" fillId="0" borderId="20" xfId="0" applyNumberFormat="1" applyFont="1" applyFill="1" applyBorder="1" applyAlignment="1" applyProtection="1">
      <alignment horizontal="center" vertical="center"/>
    </xf>
    <xf numFmtId="166" fontId="1" fillId="0" borderId="19" xfId="0" applyNumberFormat="1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>
      <alignment horizontal="center" vertical="center" wrapText="1"/>
    </xf>
    <xf numFmtId="172" fontId="1" fillId="0" borderId="17" xfId="0" applyNumberFormat="1" applyFont="1" applyFill="1" applyBorder="1" applyAlignment="1" applyProtection="1">
      <alignment horizontal="center" vertical="center"/>
    </xf>
    <xf numFmtId="172" fontId="1" fillId="0" borderId="20" xfId="0" applyNumberFormat="1" applyFont="1" applyFill="1" applyBorder="1" applyAlignment="1" applyProtection="1">
      <alignment horizontal="center" vertical="center"/>
    </xf>
    <xf numFmtId="0" fontId="19" fillId="0" borderId="12" xfId="0" applyFont="1" applyFill="1" applyBorder="1"/>
    <xf numFmtId="0" fontId="19" fillId="0" borderId="1" xfId="0" applyFont="1" applyFill="1" applyBorder="1"/>
    <xf numFmtId="1" fontId="19" fillId="0" borderId="13" xfId="0" applyNumberFormat="1" applyFont="1" applyFill="1" applyBorder="1"/>
    <xf numFmtId="1" fontId="19" fillId="0" borderId="17" xfId="0" applyNumberFormat="1" applyFont="1" applyFill="1" applyBorder="1"/>
    <xf numFmtId="1" fontId="48" fillId="0" borderId="1" xfId="0" applyNumberFormat="1" applyFont="1" applyFill="1" applyBorder="1"/>
    <xf numFmtId="1" fontId="48" fillId="0" borderId="13" xfId="0" applyNumberFormat="1" applyFont="1" applyFill="1" applyBorder="1"/>
    <xf numFmtId="0" fontId="32" fillId="0" borderId="17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left" vertical="center" wrapText="1"/>
    </xf>
    <xf numFmtId="0" fontId="1" fillId="0" borderId="76" xfId="0" applyFont="1" applyFill="1" applyBorder="1" applyAlignment="1">
      <alignment horizontal="center" vertical="center" wrapText="1"/>
    </xf>
    <xf numFmtId="168" fontId="1" fillId="0" borderId="22" xfId="0" applyNumberFormat="1" applyFont="1" applyFill="1" applyBorder="1" applyAlignment="1" applyProtection="1">
      <alignment horizontal="center" vertical="center"/>
    </xf>
    <xf numFmtId="0" fontId="32" fillId="0" borderId="76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19" fillId="0" borderId="35" xfId="0" applyFont="1" applyFill="1" applyBorder="1"/>
    <xf numFmtId="0" fontId="19" fillId="0" borderId="14" xfId="0" applyFont="1" applyFill="1" applyBorder="1"/>
    <xf numFmtId="1" fontId="19" fillId="0" borderId="37" xfId="0" applyNumberFormat="1" applyFont="1" applyFill="1" applyBorder="1"/>
    <xf numFmtId="1" fontId="19" fillId="0" borderId="76" xfId="0" applyNumberFormat="1" applyFont="1" applyFill="1" applyBorder="1"/>
    <xf numFmtId="1" fontId="48" fillId="0" borderId="37" xfId="0" applyNumberFormat="1" applyFont="1" applyFill="1" applyBorder="1"/>
    <xf numFmtId="49" fontId="5" fillId="0" borderId="28" xfId="0" applyNumberFormat="1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171" fontId="1" fillId="0" borderId="58" xfId="0" applyNumberFormat="1" applyFont="1" applyFill="1" applyBorder="1" applyAlignment="1" applyProtection="1">
      <alignment horizontal="center" vertical="center"/>
    </xf>
    <xf numFmtId="166" fontId="5" fillId="0" borderId="60" xfId="0" applyNumberFormat="1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5" fillId="0" borderId="58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/>
    <xf numFmtId="1" fontId="35" fillId="0" borderId="3" xfId="0" applyNumberFormat="1" applyFont="1" applyFill="1" applyBorder="1"/>
    <xf numFmtId="1" fontId="35" fillId="0" borderId="45" xfId="0" applyNumberFormat="1" applyFont="1" applyFill="1" applyBorder="1"/>
    <xf numFmtId="1" fontId="1" fillId="0" borderId="1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68" xfId="0" applyNumberFormat="1" applyFont="1" applyFill="1" applyBorder="1" applyAlignment="1" applyProtection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/>
    </xf>
    <xf numFmtId="0" fontId="32" fillId="0" borderId="1" xfId="2" applyNumberFormat="1" applyFont="1" applyFill="1" applyBorder="1" applyAlignment="1">
      <alignment horizontal="center" vertical="center" wrapText="1"/>
    </xf>
    <xf numFmtId="166" fontId="32" fillId="0" borderId="1" xfId="2" applyNumberFormat="1" applyFont="1" applyFill="1" applyBorder="1" applyAlignment="1">
      <alignment horizontal="center" vertical="center" wrapText="1"/>
    </xf>
    <xf numFmtId="0" fontId="19" fillId="0" borderId="5" xfId="2" applyFont="1" applyFill="1" applyBorder="1"/>
    <xf numFmtId="0" fontId="19" fillId="0" borderId="50" xfId="2" applyFont="1" applyFill="1" applyBorder="1"/>
    <xf numFmtId="0" fontId="1" fillId="0" borderId="1" xfId="0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 applyProtection="1">
      <alignment horizontal="center" vertical="center"/>
    </xf>
    <xf numFmtId="0" fontId="1" fillId="0" borderId="66" xfId="0" applyNumberFormat="1" applyFont="1" applyFill="1" applyBorder="1" applyAlignment="1" applyProtection="1">
      <alignment horizontal="left" vertical="center"/>
    </xf>
    <xf numFmtId="168" fontId="36" fillId="0" borderId="32" xfId="0" applyNumberFormat="1" applyFont="1" applyFill="1" applyBorder="1" applyAlignment="1" applyProtection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6" fontId="5" fillId="0" borderId="24" xfId="0" applyNumberFormat="1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>
      <alignment horizontal="center" vertical="center" wrapText="1"/>
    </xf>
    <xf numFmtId="1" fontId="1" fillId="0" borderId="33" xfId="0" applyNumberFormat="1" applyFont="1" applyFill="1" applyBorder="1" applyAlignment="1">
      <alignment horizontal="center" vertical="center" wrapText="1"/>
    </xf>
    <xf numFmtId="1" fontId="1" fillId="0" borderId="61" xfId="0" applyNumberFormat="1" applyFont="1" applyFill="1" applyBorder="1" applyAlignment="1">
      <alignment horizontal="center" vertical="center" wrapText="1"/>
    </xf>
    <xf numFmtId="1" fontId="5" fillId="0" borderId="71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vertical="center" wrapText="1"/>
    </xf>
    <xf numFmtId="0" fontId="5" fillId="0" borderId="68" xfId="0" applyFont="1" applyFill="1" applyBorder="1" applyAlignment="1">
      <alignment vertical="center" wrapText="1"/>
    </xf>
    <xf numFmtId="170" fontId="32" fillId="0" borderId="0" xfId="2" applyNumberFormat="1" applyFont="1" applyFill="1" applyBorder="1" applyAlignment="1" applyProtection="1">
      <alignment vertical="center"/>
    </xf>
    <xf numFmtId="0" fontId="32" fillId="0" borderId="17" xfId="2" applyFont="1" applyFill="1" applyBorder="1" applyAlignment="1">
      <alignment horizontal="center" vertical="center" wrapText="1"/>
    </xf>
    <xf numFmtId="0" fontId="33" fillId="0" borderId="76" xfId="2" applyFont="1" applyFill="1" applyBorder="1" applyAlignment="1">
      <alignment horizontal="center" vertical="center" wrapText="1"/>
    </xf>
    <xf numFmtId="0" fontId="33" fillId="0" borderId="17" xfId="2" applyFont="1" applyFill="1" applyBorder="1" applyAlignment="1">
      <alignment horizontal="center" vertical="center" wrapText="1"/>
    </xf>
    <xf numFmtId="168" fontId="32" fillId="3" borderId="0" xfId="2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59" xfId="0" applyNumberFormat="1" applyFont="1" applyFill="1" applyBorder="1" applyAlignment="1" applyProtection="1">
      <alignment horizontal="center" vertical="center"/>
    </xf>
    <xf numFmtId="0" fontId="45" fillId="0" borderId="32" xfId="0" applyFont="1" applyFill="1" applyBorder="1" applyAlignment="1">
      <alignment horizontal="center" vertical="center" wrapText="1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32" fillId="0" borderId="20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Fill="1" applyBorder="1" applyAlignment="1">
      <alignment horizontal="left" vertical="center" wrapText="1"/>
    </xf>
    <xf numFmtId="49" fontId="1" fillId="0" borderId="78" xfId="3" applyNumberFormat="1" applyFont="1" applyFill="1" applyBorder="1" applyAlignment="1">
      <alignment vertical="center" wrapText="1"/>
    </xf>
    <xf numFmtId="0" fontId="1" fillId="0" borderId="78" xfId="3" applyNumberFormat="1" applyFont="1" applyFill="1" applyBorder="1" applyAlignment="1" applyProtection="1">
      <alignment horizontal="left" vertical="center"/>
    </xf>
    <xf numFmtId="0" fontId="1" fillId="0" borderId="23" xfId="3" applyFont="1" applyFill="1" applyBorder="1" applyAlignment="1">
      <alignment horizontal="left" vertical="center" wrapText="1"/>
    </xf>
    <xf numFmtId="0" fontId="1" fillId="0" borderId="31" xfId="0" applyNumberFormat="1" applyFont="1" applyFill="1" applyBorder="1" applyAlignment="1" applyProtection="1">
      <alignment horizontal="left" vertical="center"/>
    </xf>
    <xf numFmtId="49" fontId="1" fillId="0" borderId="23" xfId="0" applyNumberFormat="1" applyFont="1" applyFill="1" applyBorder="1" applyAlignment="1">
      <alignment horizontal="left" vertical="center" wrapText="1"/>
    </xf>
    <xf numFmtId="0" fontId="1" fillId="0" borderId="23" xfId="0" applyNumberFormat="1" applyFont="1" applyFill="1" applyBorder="1" applyAlignment="1" applyProtection="1">
      <alignment horizontal="left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168" fontId="5" fillId="0" borderId="23" xfId="0" applyNumberFormat="1" applyFont="1" applyFill="1" applyBorder="1" applyAlignment="1" applyProtection="1">
      <alignment horizontal="left" vertical="center"/>
    </xf>
    <xf numFmtId="166" fontId="45" fillId="0" borderId="30" xfId="0" applyNumberFormat="1" applyFont="1" applyFill="1" applyBorder="1" applyAlignment="1" applyProtection="1">
      <alignment horizontal="center" vertical="center"/>
    </xf>
    <xf numFmtId="166" fontId="46" fillId="0" borderId="70" xfId="0" applyNumberFormat="1" applyFont="1" applyFill="1" applyBorder="1" applyAlignment="1" applyProtection="1">
      <alignment horizontal="center" vertical="center"/>
    </xf>
    <xf numFmtId="166" fontId="46" fillId="0" borderId="30" xfId="0" applyNumberFormat="1" applyFont="1" applyFill="1" applyBorder="1" applyAlignment="1" applyProtection="1">
      <alignment horizontal="center" vertical="center"/>
    </xf>
    <xf numFmtId="1" fontId="5" fillId="0" borderId="71" xfId="0" applyNumberFormat="1" applyFont="1" applyFill="1" applyBorder="1" applyAlignment="1" applyProtection="1">
      <alignment horizontal="center" vertical="center"/>
    </xf>
    <xf numFmtId="171" fontId="45" fillId="0" borderId="30" xfId="0" applyNumberFormat="1" applyFont="1" applyFill="1" applyBorder="1" applyAlignment="1" applyProtection="1">
      <alignment horizontal="center" vertical="center"/>
    </xf>
    <xf numFmtId="171" fontId="46" fillId="0" borderId="70" xfId="0" applyNumberFormat="1" applyFont="1" applyFill="1" applyBorder="1" applyAlignment="1" applyProtection="1">
      <alignment horizontal="center" vertical="center"/>
    </xf>
    <xf numFmtId="167" fontId="46" fillId="0" borderId="24" xfId="0" applyNumberFormat="1" applyFont="1" applyFill="1" applyBorder="1" applyAlignment="1" applyProtection="1">
      <alignment horizontal="center" vertical="center"/>
    </xf>
    <xf numFmtId="1" fontId="5" fillId="0" borderId="61" xfId="0" applyNumberFormat="1" applyFont="1" applyFill="1" applyBorder="1" applyAlignment="1" applyProtection="1">
      <alignment horizontal="center" vertical="center"/>
    </xf>
    <xf numFmtId="167" fontId="33" fillId="0" borderId="46" xfId="0" applyNumberFormat="1" applyFont="1" applyFill="1" applyBorder="1" applyAlignment="1" applyProtection="1">
      <alignment horizontal="center" vertical="center"/>
    </xf>
    <xf numFmtId="1" fontId="33" fillId="0" borderId="46" xfId="0" applyNumberFormat="1" applyFont="1" applyFill="1" applyBorder="1" applyAlignment="1" applyProtection="1">
      <alignment horizontal="center" vertical="center"/>
    </xf>
    <xf numFmtId="1" fontId="32" fillId="0" borderId="1" xfId="2" applyNumberFormat="1" applyFont="1" applyFill="1" applyBorder="1" applyAlignment="1">
      <alignment horizontal="center" vertical="center" wrapText="1"/>
    </xf>
    <xf numFmtId="166" fontId="5" fillId="0" borderId="18" xfId="0" applyNumberFormat="1" applyFont="1" applyFill="1" applyBorder="1" applyAlignment="1">
      <alignment horizontal="center" vertical="center" wrapText="1"/>
    </xf>
    <xf numFmtId="166" fontId="1" fillId="0" borderId="19" xfId="0" applyNumberFormat="1" applyFont="1" applyFill="1" applyBorder="1" applyAlignment="1">
      <alignment horizontal="center" vertical="center" wrapText="1"/>
    </xf>
    <xf numFmtId="166" fontId="1" fillId="0" borderId="67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168" fontId="1" fillId="0" borderId="12" xfId="0" applyNumberFormat="1" applyFont="1" applyFill="1" applyBorder="1" applyAlignment="1" applyProtection="1">
      <alignment horizontal="center" vertical="center"/>
    </xf>
    <xf numFmtId="168" fontId="32" fillId="0" borderId="23" xfId="0" applyNumberFormat="1" applyFont="1" applyFill="1" applyBorder="1" applyAlignment="1" applyProtection="1">
      <alignment vertical="center"/>
    </xf>
    <xf numFmtId="1" fontId="1" fillId="0" borderId="17" xfId="0" applyNumberFormat="1" applyFont="1" applyFill="1" applyBorder="1" applyAlignment="1" applyProtection="1">
      <alignment horizontal="center" vertical="center"/>
    </xf>
    <xf numFmtId="168" fontId="32" fillId="0" borderId="20" xfId="0" applyNumberFormat="1" applyFont="1" applyFill="1" applyBorder="1" applyAlignment="1" applyProtection="1">
      <alignment vertical="center"/>
    </xf>
    <xf numFmtId="166" fontId="5" fillId="0" borderId="16" xfId="0" applyNumberFormat="1" applyFont="1" applyFill="1" applyBorder="1" applyAlignment="1">
      <alignment horizontal="center" vertical="center" wrapText="1"/>
    </xf>
    <xf numFmtId="166" fontId="5" fillId="0" borderId="79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169" fontId="51" fillId="0" borderId="34" xfId="0" applyNumberFormat="1" applyFont="1" applyFill="1" applyBorder="1" applyAlignment="1" applyProtection="1">
      <alignment horizontal="center" vertical="center"/>
    </xf>
    <xf numFmtId="1" fontId="1" fillId="0" borderId="71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" fontId="1" fillId="0" borderId="66" xfId="0" applyNumberFormat="1" applyFont="1" applyFill="1" applyBorder="1" applyAlignment="1">
      <alignment horizontal="center" vertical="center" wrapText="1"/>
    </xf>
    <xf numFmtId="1" fontId="5" fillId="0" borderId="33" xfId="0" applyNumberFormat="1" applyFont="1" applyFill="1" applyBorder="1" applyAlignment="1">
      <alignment horizontal="center" vertical="center" wrapText="1"/>
    </xf>
    <xf numFmtId="1" fontId="5" fillId="0" borderId="44" xfId="0" applyNumberFormat="1" applyFont="1" applyFill="1" applyBorder="1" applyAlignment="1">
      <alignment horizontal="center" vertical="center" wrapText="1"/>
    </xf>
    <xf numFmtId="49" fontId="32" fillId="0" borderId="16" xfId="0" applyNumberFormat="1" applyFont="1" applyFill="1" applyBorder="1" applyAlignment="1">
      <alignment horizontal="center" vertical="center" wrapText="1"/>
    </xf>
    <xf numFmtId="169" fontId="51" fillId="0" borderId="13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20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 applyProtection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/>
    </xf>
    <xf numFmtId="168" fontId="1" fillId="0" borderId="12" xfId="0" applyNumberFormat="1" applyFont="1" applyFill="1" applyBorder="1" applyAlignment="1" applyProtection="1">
      <alignment horizontal="left" vertical="center"/>
    </xf>
    <xf numFmtId="168" fontId="1" fillId="0" borderId="13" xfId="0" applyNumberFormat="1" applyFont="1" applyFill="1" applyBorder="1" applyAlignment="1" applyProtection="1">
      <alignment horizontal="center" vertical="center"/>
    </xf>
    <xf numFmtId="166" fontId="32" fillId="0" borderId="50" xfId="2" applyNumberFormat="1" applyFont="1" applyFill="1" applyBorder="1" applyAlignment="1">
      <alignment horizontal="center" vertical="center"/>
    </xf>
    <xf numFmtId="166" fontId="32" fillId="0" borderId="5" xfId="2" applyNumberFormat="1" applyFont="1" applyFill="1" applyBorder="1" applyAlignment="1">
      <alignment horizontal="center" vertical="center"/>
    </xf>
    <xf numFmtId="169" fontId="3" fillId="0" borderId="56" xfId="2" applyNumberFormat="1" applyFont="1" applyFill="1" applyBorder="1" applyAlignment="1" applyProtection="1">
      <alignment vertical="center"/>
    </xf>
    <xf numFmtId="0" fontId="33" fillId="0" borderId="5" xfId="2" applyFont="1" applyFill="1" applyBorder="1" applyAlignment="1">
      <alignment horizontal="center" vertical="center" wrapText="1"/>
    </xf>
    <xf numFmtId="166" fontId="33" fillId="0" borderId="5" xfId="2" applyNumberFormat="1" applyFont="1" applyFill="1" applyBorder="1" applyAlignment="1">
      <alignment horizontal="center" vertical="center" wrapText="1"/>
    </xf>
    <xf numFmtId="166" fontId="33" fillId="0" borderId="10" xfId="2" applyNumberFormat="1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173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32" xfId="2" applyNumberFormat="1" applyFont="1" applyFill="1" applyBorder="1" applyAlignment="1" applyProtection="1">
      <alignment horizontal="center" vertical="center"/>
    </xf>
    <xf numFmtId="0" fontId="5" fillId="0" borderId="33" xfId="2" applyNumberFormat="1" applyFont="1" applyFill="1" applyBorder="1" applyAlignment="1" applyProtection="1">
      <alignment horizontal="center" vertical="center"/>
    </xf>
    <xf numFmtId="0" fontId="5" fillId="0" borderId="34" xfId="2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168" fontId="13" fillId="4" borderId="23" xfId="2" applyNumberFormat="1" applyFont="1" applyFill="1" applyBorder="1" applyAlignment="1" applyProtection="1">
      <alignment horizontal="center" vertical="center"/>
    </xf>
    <xf numFmtId="168" fontId="13" fillId="4" borderId="0" xfId="2" applyNumberFormat="1" applyFont="1" applyFill="1" applyBorder="1" applyAlignment="1" applyProtection="1">
      <alignment horizontal="center" vertical="center"/>
    </xf>
    <xf numFmtId="168" fontId="13" fillId="4" borderId="1" xfId="2" applyNumberFormat="1" applyFont="1" applyFill="1" applyBorder="1" applyAlignment="1" applyProtection="1">
      <alignment horizontal="center" vertical="center"/>
    </xf>
    <xf numFmtId="168" fontId="55" fillId="0" borderId="0" xfId="0" applyNumberFormat="1" applyFont="1" applyFill="1" applyBorder="1" applyAlignment="1" applyProtection="1">
      <alignment vertical="center"/>
    </xf>
    <xf numFmtId="168" fontId="37" fillId="0" borderId="0" xfId="2" applyNumberFormat="1" applyFont="1" applyFill="1" applyBorder="1" applyAlignment="1" applyProtection="1">
      <alignment vertical="center"/>
    </xf>
    <xf numFmtId="168" fontId="3" fillId="0" borderId="0" xfId="2" applyNumberFormat="1" applyFont="1" applyFill="1" applyBorder="1" applyAlignment="1" applyProtection="1">
      <alignment vertical="center"/>
    </xf>
    <xf numFmtId="167" fontId="55" fillId="0" borderId="0" xfId="0" applyNumberFormat="1" applyFont="1" applyFill="1" applyBorder="1" applyAlignment="1" applyProtection="1">
      <alignment vertical="center"/>
    </xf>
    <xf numFmtId="168" fontId="55" fillId="0" borderId="0" xfId="2" applyNumberFormat="1" applyFont="1" applyFill="1" applyBorder="1" applyAlignment="1" applyProtection="1">
      <alignment vertical="center"/>
    </xf>
    <xf numFmtId="0" fontId="13" fillId="4" borderId="18" xfId="2" applyNumberFormat="1" applyFont="1" applyFill="1" applyBorder="1" applyAlignment="1" applyProtection="1">
      <alignment horizontal="center" vertical="center"/>
    </xf>
    <xf numFmtId="0" fontId="16" fillId="4" borderId="58" xfId="2" applyNumberFormat="1" applyFont="1" applyFill="1" applyBorder="1" applyAlignment="1" applyProtection="1">
      <alignment horizontal="center" vertical="center"/>
    </xf>
    <xf numFmtId="0" fontId="16" fillId="4" borderId="51" xfId="2" applyNumberFormat="1" applyFont="1" applyFill="1" applyBorder="1" applyAlignment="1" applyProtection="1">
      <alignment horizontal="center" vertical="center"/>
    </xf>
    <xf numFmtId="0" fontId="56" fillId="4" borderId="18" xfId="2" applyNumberFormat="1" applyFont="1" applyFill="1" applyBorder="1" applyAlignment="1" applyProtection="1">
      <alignment horizontal="center" vertical="center"/>
    </xf>
    <xf numFmtId="49" fontId="57" fillId="0" borderId="16" xfId="0" applyNumberFormat="1" applyFont="1" applyFill="1" applyBorder="1" applyAlignment="1" applyProtection="1">
      <alignment horizontal="center" vertical="center"/>
    </xf>
    <xf numFmtId="0" fontId="57" fillId="0" borderId="23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vertical="center" wrapText="1"/>
    </xf>
    <xf numFmtId="0" fontId="57" fillId="0" borderId="1" xfId="0" applyFont="1" applyFill="1" applyBorder="1" applyAlignment="1">
      <alignment vertical="center" wrapText="1"/>
    </xf>
    <xf numFmtId="0" fontId="57" fillId="0" borderId="1" xfId="0" applyFont="1" applyFill="1" applyBorder="1" applyAlignment="1">
      <alignment horizontal="center" vertical="center" wrapText="1"/>
    </xf>
    <xf numFmtId="169" fontId="58" fillId="0" borderId="13" xfId="0" applyNumberFormat="1" applyFont="1" applyFill="1" applyBorder="1" applyAlignment="1" applyProtection="1">
      <alignment horizontal="center" vertical="center"/>
    </xf>
    <xf numFmtId="166" fontId="16" fillId="0" borderId="16" xfId="0" applyNumberFormat="1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72" fontId="13" fillId="0" borderId="1" xfId="0" applyNumberFormat="1" applyFont="1" applyFill="1" applyBorder="1" applyAlignment="1" applyProtection="1">
      <alignment horizontal="center" vertical="center"/>
    </xf>
    <xf numFmtId="172" fontId="13" fillId="0" borderId="13" xfId="0" applyNumberFormat="1" applyFont="1" applyFill="1" applyBorder="1" applyAlignment="1" applyProtection="1">
      <alignment horizontal="center" vertical="center"/>
    </xf>
    <xf numFmtId="0" fontId="13" fillId="4" borderId="19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center" vertical="center" wrapText="1"/>
    </xf>
    <xf numFmtId="169" fontId="59" fillId="0" borderId="1" xfId="0" applyNumberFormat="1" applyFont="1" applyFill="1" applyBorder="1" applyAlignment="1" applyProtection="1">
      <alignment vertical="center"/>
    </xf>
    <xf numFmtId="169" fontId="59" fillId="0" borderId="1" xfId="0" applyNumberFormat="1" applyFont="1" applyFill="1" applyBorder="1" applyAlignment="1" applyProtection="1">
      <alignment horizontal="center" vertical="center"/>
    </xf>
    <xf numFmtId="171" fontId="59" fillId="0" borderId="13" xfId="0" applyNumberFormat="1" applyFont="1" applyFill="1" applyBorder="1" applyAlignment="1" applyProtection="1">
      <alignment horizontal="center" vertical="center"/>
    </xf>
    <xf numFmtId="171" fontId="13" fillId="0" borderId="16" xfId="0" applyNumberFormat="1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1" fontId="59" fillId="4" borderId="19" xfId="0" applyNumberFormat="1" applyFont="1" applyFill="1" applyBorder="1" applyAlignment="1">
      <alignment horizontal="center" vertical="center" wrapText="1"/>
    </xf>
    <xf numFmtId="1" fontId="59" fillId="4" borderId="1" xfId="0" applyNumberFormat="1" applyFont="1" applyFill="1" applyBorder="1" applyAlignment="1">
      <alignment horizontal="center" vertical="center" wrapText="1"/>
    </xf>
    <xf numFmtId="49" fontId="57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69" fontId="16" fillId="0" borderId="1" xfId="0" applyNumberFormat="1" applyFont="1" applyFill="1" applyBorder="1" applyAlignment="1" applyProtection="1">
      <alignment horizontal="center" vertical="center"/>
    </xf>
    <xf numFmtId="171" fontId="16" fillId="0" borderId="1" xfId="0" applyNumberFormat="1" applyFont="1" applyFill="1" applyBorder="1" applyAlignment="1" applyProtection="1">
      <alignment horizontal="center" vertical="center"/>
    </xf>
    <xf numFmtId="0" fontId="16" fillId="0" borderId="35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" fontId="59" fillId="4" borderId="20" xfId="0" applyNumberFormat="1" applyFont="1" applyFill="1" applyBorder="1" applyAlignment="1">
      <alignment horizontal="center" vertical="center" wrapText="1"/>
    </xf>
    <xf numFmtId="49" fontId="16" fillId="0" borderId="23" xfId="0" applyNumberFormat="1" applyFont="1" applyFill="1" applyBorder="1" applyAlignment="1">
      <alignment horizontal="left" vertical="center" wrapText="1"/>
    </xf>
    <xf numFmtId="171" fontId="59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171" fontId="13" fillId="0" borderId="1" xfId="0" applyNumberFormat="1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57" fillId="0" borderId="31" xfId="0" applyNumberFormat="1" applyFont="1" applyFill="1" applyBorder="1" applyAlignment="1">
      <alignment horizontal="left" vertical="center" wrapText="1"/>
    </xf>
    <xf numFmtId="0" fontId="57" fillId="0" borderId="21" xfId="0" applyNumberFormat="1" applyFont="1" applyFill="1" applyBorder="1" applyAlignment="1">
      <alignment horizontal="center" vertical="center" wrapText="1"/>
    </xf>
    <xf numFmtId="0" fontId="57" fillId="0" borderId="15" xfId="0" applyNumberFormat="1" applyFont="1" applyFill="1" applyBorder="1" applyAlignment="1">
      <alignment horizontal="center" vertical="center" wrapText="1"/>
    </xf>
    <xf numFmtId="0" fontId="57" fillId="0" borderId="36" xfId="0" applyNumberFormat="1" applyFont="1" applyFill="1" applyBorder="1" applyAlignment="1">
      <alignment horizontal="center" vertical="center" wrapText="1"/>
    </xf>
    <xf numFmtId="0" fontId="13" fillId="0" borderId="30" xfId="0" applyNumberFormat="1" applyFont="1" applyFill="1" applyBorder="1" applyAlignment="1">
      <alignment horizontal="center" vertical="center" wrapText="1"/>
    </xf>
    <xf numFmtId="0" fontId="57" fillId="0" borderId="30" xfId="0" applyNumberFormat="1" applyFont="1" applyFill="1" applyBorder="1" applyAlignment="1">
      <alignment horizontal="center" vertical="center" wrapText="1"/>
    </xf>
    <xf numFmtId="0" fontId="57" fillId="4" borderId="68" xfId="0" applyNumberFormat="1" applyFont="1" applyFill="1" applyBorder="1" applyAlignment="1">
      <alignment horizontal="center" vertical="center" wrapText="1"/>
    </xf>
    <xf numFmtId="0" fontId="57" fillId="4" borderId="1" xfId="0" applyNumberFormat="1" applyFont="1" applyFill="1" applyBorder="1" applyAlignment="1">
      <alignment horizontal="center" vertical="center" wrapText="1"/>
    </xf>
    <xf numFmtId="49" fontId="16" fillId="0" borderId="68" xfId="0" applyNumberFormat="1" applyFont="1" applyFill="1" applyBorder="1" applyAlignment="1">
      <alignment horizontal="center" vertical="center"/>
    </xf>
    <xf numFmtId="165" fontId="16" fillId="0" borderId="33" xfId="0" applyNumberFormat="1" applyFont="1" applyFill="1" applyBorder="1" applyAlignment="1" applyProtection="1">
      <alignment horizontal="left" vertical="center"/>
    </xf>
    <xf numFmtId="165" fontId="60" fillId="0" borderId="33" xfId="0" applyNumberFormat="1" applyFont="1" applyFill="1" applyBorder="1" applyAlignment="1" applyProtection="1">
      <alignment horizontal="center" vertical="center"/>
    </xf>
    <xf numFmtId="165" fontId="60" fillId="0" borderId="61" xfId="0" applyNumberFormat="1" applyFont="1" applyFill="1" applyBorder="1" applyAlignment="1" applyProtection="1">
      <alignment horizontal="center" vertical="center"/>
    </xf>
    <xf numFmtId="166" fontId="13" fillId="0" borderId="24" xfId="0" applyNumberFormat="1" applyFont="1" applyFill="1" applyBorder="1" applyAlignment="1" applyProtection="1">
      <alignment horizontal="center" vertical="center"/>
    </xf>
    <xf numFmtId="165" fontId="13" fillId="0" borderId="43" xfId="0" applyNumberFormat="1" applyFont="1" applyFill="1" applyBorder="1" applyAlignment="1" applyProtection="1">
      <alignment horizontal="center" vertical="center"/>
    </xf>
    <xf numFmtId="165" fontId="13" fillId="0" borderId="33" xfId="0" applyNumberFormat="1" applyFont="1" applyFill="1" applyBorder="1" applyAlignment="1" applyProtection="1">
      <alignment horizontal="center" vertical="center"/>
    </xf>
    <xf numFmtId="165" fontId="60" fillId="4" borderId="61" xfId="0" applyNumberFormat="1" applyFont="1" applyFill="1" applyBorder="1" applyAlignment="1" applyProtection="1">
      <alignment horizontal="center" vertical="center"/>
    </xf>
    <xf numFmtId="165" fontId="60" fillId="4" borderId="1" xfId="0" applyNumberFormat="1" applyFont="1" applyFill="1" applyBorder="1" applyAlignment="1" applyProtection="1">
      <alignment horizontal="center" vertical="center"/>
    </xf>
    <xf numFmtId="49" fontId="16" fillId="0" borderId="74" xfId="0" applyNumberFormat="1" applyFont="1" applyFill="1" applyBorder="1" applyAlignment="1">
      <alignment horizontal="center" vertical="center"/>
    </xf>
    <xf numFmtId="49" fontId="13" fillId="0" borderId="73" xfId="0" applyNumberFormat="1" applyFont="1" applyFill="1" applyBorder="1" applyAlignment="1">
      <alignment horizontal="left" vertical="center" wrapText="1"/>
    </xf>
    <xf numFmtId="165" fontId="60" fillId="0" borderId="2" xfId="0" applyNumberFormat="1" applyFont="1" applyFill="1" applyBorder="1" applyAlignment="1" applyProtection="1">
      <alignment horizontal="center" vertical="center"/>
    </xf>
    <xf numFmtId="165" fontId="13" fillId="0" borderId="2" xfId="0" applyNumberFormat="1" applyFont="1" applyFill="1" applyBorder="1" applyAlignment="1" applyProtection="1">
      <alignment horizontal="center" vertical="center"/>
    </xf>
    <xf numFmtId="165" fontId="60" fillId="0" borderId="58" xfId="0" applyNumberFormat="1" applyFont="1" applyFill="1" applyBorder="1" applyAlignment="1" applyProtection="1">
      <alignment horizontal="center" vertical="center"/>
    </xf>
    <xf numFmtId="166" fontId="13" fillId="0" borderId="70" xfId="0" applyNumberFormat="1" applyFont="1" applyFill="1" applyBorder="1" applyAlignment="1" applyProtection="1">
      <alignment horizontal="center" vertical="center"/>
    </xf>
    <xf numFmtId="165" fontId="13" fillId="0" borderId="49" xfId="0" applyNumberFormat="1" applyFont="1" applyFill="1" applyBorder="1" applyAlignment="1" applyProtection="1">
      <alignment horizontal="center" vertical="center"/>
    </xf>
    <xf numFmtId="165" fontId="13" fillId="4" borderId="58" xfId="0" applyNumberFormat="1" applyFont="1" applyFill="1" applyBorder="1" applyAlignment="1" applyProtection="1">
      <alignment horizontal="center" vertical="center"/>
    </xf>
    <xf numFmtId="165" fontId="13" fillId="4" borderId="1" xfId="0" applyNumberFormat="1" applyFont="1" applyFill="1" applyBorder="1" applyAlignment="1" applyProtection="1">
      <alignment horizontal="center" vertical="center"/>
    </xf>
    <xf numFmtId="0" fontId="57" fillId="0" borderId="0" xfId="2" applyNumberFormat="1" applyFont="1" applyFill="1" applyBorder="1" applyAlignment="1" applyProtection="1">
      <alignment horizontal="center" vertical="center"/>
    </xf>
    <xf numFmtId="168" fontId="61" fillId="0" borderId="0" xfId="2" applyNumberFormat="1" applyFont="1" applyFill="1" applyBorder="1" applyAlignment="1" applyProtection="1">
      <alignment vertical="center"/>
    </xf>
    <xf numFmtId="168" fontId="61" fillId="0" borderId="0" xfId="2" applyNumberFormat="1" applyFont="1" applyFill="1" applyBorder="1" applyAlignment="1" applyProtection="1">
      <alignment horizontal="center" vertical="center" wrapText="1"/>
    </xf>
    <xf numFmtId="0" fontId="61" fillId="0" borderId="0" xfId="2" applyNumberFormat="1" applyFont="1" applyFill="1" applyBorder="1" applyAlignment="1" applyProtection="1">
      <alignment horizontal="center" vertical="center" wrapText="1"/>
    </xf>
    <xf numFmtId="0" fontId="61" fillId="4" borderId="0" xfId="2" applyNumberFormat="1" applyFont="1" applyFill="1" applyBorder="1" applyAlignment="1" applyProtection="1">
      <alignment vertical="center"/>
    </xf>
    <xf numFmtId="0" fontId="61" fillId="4" borderId="1" xfId="2" applyNumberFormat="1" applyFont="1" applyFill="1" applyBorder="1" applyAlignment="1" applyProtection="1">
      <alignment vertical="center"/>
    </xf>
    <xf numFmtId="49" fontId="16" fillId="0" borderId="18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vertical="center" wrapText="1"/>
    </xf>
    <xf numFmtId="1" fontId="16" fillId="0" borderId="43" xfId="0" applyNumberFormat="1" applyFont="1" applyFill="1" applyBorder="1" applyAlignment="1">
      <alignment horizontal="center" vertical="center"/>
    </xf>
    <xf numFmtId="0" fontId="16" fillId="0" borderId="33" xfId="0" applyNumberFormat="1" applyFont="1" applyFill="1" applyBorder="1" applyAlignment="1">
      <alignment horizontal="center" vertical="center"/>
    </xf>
    <xf numFmtId="0" fontId="57" fillId="0" borderId="33" xfId="0" applyNumberFormat="1" applyFont="1" applyFill="1" applyBorder="1" applyAlignment="1">
      <alignment horizontal="center" vertical="center"/>
    </xf>
    <xf numFmtId="49" fontId="57" fillId="0" borderId="61" xfId="0" applyNumberFormat="1" applyFont="1" applyFill="1" applyBorder="1" applyAlignment="1">
      <alignment horizontal="center" vertical="center"/>
    </xf>
    <xf numFmtId="1" fontId="13" fillId="0" borderId="21" xfId="0" applyNumberFormat="1" applyFont="1" applyFill="1" applyBorder="1" applyAlignment="1" applyProtection="1">
      <alignment horizontal="center" vertical="center"/>
    </xf>
    <xf numFmtId="1" fontId="13" fillId="0" borderId="15" xfId="0" applyNumberFormat="1" applyFont="1" applyFill="1" applyBorder="1" applyAlignment="1" applyProtection="1">
      <alignment horizontal="center" vertical="center"/>
    </xf>
    <xf numFmtId="1" fontId="13" fillId="0" borderId="36" xfId="0" applyNumberFormat="1" applyFont="1" applyFill="1" applyBorder="1" applyAlignment="1" applyProtection="1">
      <alignment horizontal="center" vertical="center"/>
    </xf>
    <xf numFmtId="0" fontId="57" fillId="4" borderId="26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 applyProtection="1">
      <alignment horizontal="center" vertical="center"/>
    </xf>
    <xf numFmtId="169" fontId="59" fillId="0" borderId="28" xfId="0" applyNumberFormat="1" applyFont="1" applyFill="1" applyBorder="1" applyAlignment="1" applyProtection="1">
      <alignment horizontal="left" vertical="center"/>
    </xf>
    <xf numFmtId="169" fontId="16" fillId="0" borderId="45" xfId="0" applyNumberFormat="1" applyFont="1" applyFill="1" applyBorder="1" applyAlignment="1" applyProtection="1">
      <alignment horizontal="center" vertical="center"/>
    </xf>
    <xf numFmtId="169" fontId="13" fillId="0" borderId="2" xfId="0" applyNumberFormat="1" applyFont="1" applyFill="1" applyBorder="1" applyAlignment="1" applyProtection="1">
      <alignment horizontal="center" vertical="center"/>
    </xf>
    <xf numFmtId="169" fontId="16" fillId="0" borderId="2" xfId="0" applyNumberFormat="1" applyFont="1" applyFill="1" applyBorder="1" applyAlignment="1" applyProtection="1">
      <alignment horizontal="center" vertical="center"/>
    </xf>
    <xf numFmtId="169" fontId="16" fillId="0" borderId="58" xfId="0" applyNumberFormat="1" applyFont="1" applyFill="1" applyBorder="1" applyAlignment="1" applyProtection="1">
      <alignment horizontal="center" vertical="center"/>
    </xf>
    <xf numFmtId="166" fontId="13" fillId="0" borderId="28" xfId="0" applyNumberFormat="1" applyFont="1" applyFill="1" applyBorder="1" applyAlignment="1" applyProtection="1">
      <alignment horizontal="center" vertical="center"/>
    </xf>
    <xf numFmtId="1" fontId="13" fillId="0" borderId="35" xfId="0" applyNumberFormat="1" applyFont="1" applyFill="1" applyBorder="1" applyAlignment="1">
      <alignment horizontal="center" vertical="center" wrapText="1"/>
    </xf>
    <xf numFmtId="169" fontId="13" fillId="0" borderId="14" xfId="0" applyNumberFormat="1" applyFont="1" applyFill="1" applyBorder="1" applyAlignment="1" applyProtection="1">
      <alignment horizontal="center" vertical="center"/>
    </xf>
    <xf numFmtId="169" fontId="13" fillId="0" borderId="37" xfId="0" applyNumberFormat="1" applyFont="1" applyFill="1" applyBorder="1" applyAlignment="1" applyProtection="1">
      <alignment horizontal="center" vertical="center"/>
    </xf>
    <xf numFmtId="1" fontId="13" fillId="4" borderId="29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49" fontId="16" fillId="0" borderId="60" xfId="0" applyNumberFormat="1" applyFont="1" applyFill="1" applyBorder="1" applyAlignment="1" applyProtection="1">
      <alignment horizontal="center" vertical="center"/>
    </xf>
    <xf numFmtId="49" fontId="13" fillId="0" borderId="24" xfId="0" applyNumberFormat="1" applyFont="1" applyFill="1" applyBorder="1" applyAlignment="1">
      <alignment horizontal="left" vertical="center" wrapText="1"/>
    </xf>
    <xf numFmtId="0" fontId="16" fillId="0" borderId="43" xfId="0" applyFont="1" applyFill="1" applyBorder="1" applyAlignment="1">
      <alignment horizontal="center" vertical="center" wrapText="1"/>
    </xf>
    <xf numFmtId="169" fontId="13" fillId="0" borderId="58" xfId="0" applyNumberFormat="1" applyFont="1" applyFill="1" applyBorder="1" applyAlignment="1" applyProtection="1">
      <alignment horizontal="center" vertical="center"/>
    </xf>
    <xf numFmtId="171" fontId="13" fillId="0" borderId="28" xfId="0" applyNumberFormat="1" applyFont="1" applyFill="1" applyBorder="1" applyAlignment="1" applyProtection="1">
      <alignment horizontal="center" vertical="center"/>
    </xf>
    <xf numFmtId="1" fontId="13" fillId="0" borderId="9" xfId="0" applyNumberFormat="1" applyFont="1" applyFill="1" applyBorder="1" applyAlignment="1">
      <alignment horizontal="center" vertical="center" wrapText="1"/>
    </xf>
    <xf numFmtId="169" fontId="59" fillId="0" borderId="5" xfId="0" applyNumberFormat="1" applyFont="1" applyFill="1" applyBorder="1" applyAlignment="1" applyProtection="1">
      <alignment horizontal="center" vertical="center"/>
    </xf>
    <xf numFmtId="169" fontId="59" fillId="0" borderId="10" xfId="0" applyNumberFormat="1" applyFont="1" applyFill="1" applyBorder="1" applyAlignment="1" applyProtection="1">
      <alignment horizontal="center" vertical="center"/>
    </xf>
    <xf numFmtId="49" fontId="16" fillId="0" borderId="33" xfId="0" applyNumberFormat="1" applyFont="1" applyFill="1" applyBorder="1" applyAlignment="1">
      <alignment horizontal="center" vertical="center"/>
    </xf>
    <xf numFmtId="49" fontId="16" fillId="0" borderId="61" xfId="0" applyNumberFormat="1" applyFont="1" applyFill="1" applyBorder="1" applyAlignment="1">
      <alignment horizontal="center" vertical="center"/>
    </xf>
    <xf numFmtId="1" fontId="13" fillId="0" borderId="32" xfId="0" applyNumberFormat="1" applyFont="1" applyFill="1" applyBorder="1" applyAlignment="1" applyProtection="1">
      <alignment horizontal="center" vertical="center"/>
    </xf>
    <xf numFmtId="1" fontId="13" fillId="0" borderId="33" xfId="0" applyNumberFormat="1" applyFont="1" applyFill="1" applyBorder="1" applyAlignment="1" applyProtection="1">
      <alignment horizontal="center" vertical="center"/>
    </xf>
    <xf numFmtId="1" fontId="13" fillId="0" borderId="34" xfId="0" applyNumberFormat="1" applyFont="1" applyFill="1" applyBorder="1" applyAlignment="1" applyProtection="1">
      <alignment horizontal="center" vertical="center"/>
    </xf>
    <xf numFmtId="49" fontId="16" fillId="0" borderId="60" xfId="0" applyNumberFormat="1" applyFont="1" applyFill="1" applyBorder="1" applyAlignment="1">
      <alignment horizontal="center" vertical="center" wrapText="1"/>
    </xf>
    <xf numFmtId="169" fontId="59" fillId="0" borderId="25" xfId="0" applyNumberFormat="1" applyFont="1" applyFill="1" applyBorder="1" applyAlignment="1" applyProtection="1">
      <alignment horizontal="left" vertical="center"/>
    </xf>
    <xf numFmtId="169" fontId="16" fillId="0" borderId="76" xfId="0" applyNumberFormat="1" applyFont="1" applyFill="1" applyBorder="1" applyAlignment="1" applyProtection="1">
      <alignment horizontal="center" vertical="center"/>
    </xf>
    <xf numFmtId="169" fontId="16" fillId="0" borderId="14" xfId="0" applyNumberFormat="1" applyFont="1" applyFill="1" applyBorder="1" applyAlignment="1" applyProtection="1">
      <alignment horizontal="center" vertical="center"/>
    </xf>
    <xf numFmtId="169" fontId="13" fillId="0" borderId="22" xfId="0" applyNumberFormat="1" applyFont="1" applyFill="1" applyBorder="1" applyAlignment="1" applyProtection="1">
      <alignment horizontal="center" vertical="center"/>
    </xf>
    <xf numFmtId="166" fontId="13" fillId="0" borderId="25" xfId="0" applyNumberFormat="1" applyFont="1" applyFill="1" applyBorder="1" applyAlignment="1">
      <alignment horizontal="center" vertical="center" wrapText="1"/>
    </xf>
    <xf numFmtId="169" fontId="59" fillId="0" borderId="14" xfId="0" applyNumberFormat="1" applyFont="1" applyFill="1" applyBorder="1" applyAlignment="1" applyProtection="1">
      <alignment horizontal="center" vertical="center"/>
    </xf>
    <xf numFmtId="169" fontId="59" fillId="0" borderId="37" xfId="0" applyNumberFormat="1" applyFont="1" applyFill="1" applyBorder="1" applyAlignment="1" applyProtection="1">
      <alignment horizontal="center" vertical="center"/>
    </xf>
    <xf numFmtId="1" fontId="13" fillId="4" borderId="6" xfId="0" applyNumberFormat="1" applyFont="1" applyFill="1" applyBorder="1" applyAlignment="1">
      <alignment horizontal="center" vertical="center" wrapText="1"/>
    </xf>
    <xf numFmtId="49" fontId="16" fillId="0" borderId="68" xfId="0" applyNumberFormat="1" applyFont="1" applyFill="1" applyBorder="1" applyAlignment="1">
      <alignment horizontal="center" vertical="center" wrapText="1"/>
    </xf>
    <xf numFmtId="169" fontId="59" fillId="0" borderId="24" xfId="0" applyNumberFormat="1" applyFont="1" applyFill="1" applyBorder="1" applyAlignment="1" applyProtection="1">
      <alignment horizontal="left" vertical="center"/>
    </xf>
    <xf numFmtId="169" fontId="16" fillId="0" borderId="43" xfId="0" applyNumberFormat="1" applyFont="1" applyFill="1" applyBorder="1" applyAlignment="1" applyProtection="1">
      <alignment horizontal="center" vertical="center"/>
    </xf>
    <xf numFmtId="169" fontId="16" fillId="0" borderId="33" xfId="0" applyNumberFormat="1" applyFont="1" applyFill="1" applyBorder="1" applyAlignment="1" applyProtection="1">
      <alignment horizontal="center" vertical="center"/>
    </xf>
    <xf numFmtId="169" fontId="13" fillId="0" borderId="33" xfId="0" applyNumberFormat="1" applyFont="1" applyFill="1" applyBorder="1" applyAlignment="1" applyProtection="1">
      <alignment horizontal="center" vertical="center"/>
    </xf>
    <xf numFmtId="169" fontId="13" fillId="0" borderId="61" xfId="0" applyNumberFormat="1" applyFont="1" applyFill="1" applyBorder="1" applyAlignment="1" applyProtection="1">
      <alignment horizontal="center" vertical="center"/>
    </xf>
    <xf numFmtId="167" fontId="13" fillId="0" borderId="24" xfId="0" applyNumberFormat="1" applyFont="1" applyFill="1" applyBorder="1" applyAlignment="1" applyProtection="1">
      <alignment horizontal="center" vertical="center"/>
    </xf>
    <xf numFmtId="1" fontId="13" fillId="0" borderId="43" xfId="0" applyNumberFormat="1" applyFont="1" applyFill="1" applyBorder="1" applyAlignment="1" applyProtection="1">
      <alignment horizontal="center" vertical="center"/>
    </xf>
    <xf numFmtId="1" fontId="13" fillId="0" borderId="61" xfId="0" applyNumberFormat="1" applyFont="1" applyFill="1" applyBorder="1" applyAlignment="1" applyProtection="1">
      <alignment horizontal="center" vertical="center"/>
    </xf>
    <xf numFmtId="1" fontId="13" fillId="4" borderId="18" xfId="0" applyNumberFormat="1" applyFont="1" applyFill="1" applyBorder="1" applyAlignment="1">
      <alignment horizontal="center" vertical="center" wrapText="1"/>
    </xf>
    <xf numFmtId="167" fontId="13" fillId="0" borderId="28" xfId="0" applyNumberFormat="1" applyFont="1" applyFill="1" applyBorder="1" applyAlignment="1" applyProtection="1">
      <alignment horizontal="center" vertical="center"/>
    </xf>
    <xf numFmtId="1" fontId="13" fillId="0" borderId="45" xfId="0" applyNumberFormat="1" applyFont="1" applyFill="1" applyBorder="1" applyAlignment="1">
      <alignment horizontal="center" vertical="center" wrapText="1"/>
    </xf>
    <xf numFmtId="169" fontId="59" fillId="0" borderId="2" xfId="0" applyNumberFormat="1" applyFont="1" applyFill="1" applyBorder="1" applyAlignment="1" applyProtection="1">
      <alignment horizontal="center" vertical="center"/>
    </xf>
    <xf numFmtId="169" fontId="59" fillId="0" borderId="58" xfId="0" applyNumberFormat="1" applyFont="1" applyFill="1" applyBorder="1" applyAlignment="1" applyProtection="1">
      <alignment horizontal="center" vertical="center"/>
    </xf>
    <xf numFmtId="1" fontId="13" fillId="4" borderId="60" xfId="0" applyNumberFormat="1" applyFont="1" applyFill="1" applyBorder="1" applyAlignment="1">
      <alignment horizontal="center" vertical="center" wrapText="1"/>
    </xf>
    <xf numFmtId="49" fontId="13" fillId="0" borderId="30" xfId="0" applyNumberFormat="1" applyFont="1" applyFill="1" applyBorder="1" applyAlignment="1">
      <alignment vertical="center" wrapText="1"/>
    </xf>
    <xf numFmtId="0" fontId="16" fillId="0" borderId="71" xfId="0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49" fontId="16" fillId="0" borderId="66" xfId="0" applyNumberFormat="1" applyFont="1" applyFill="1" applyBorder="1" applyAlignment="1">
      <alignment horizontal="center" vertical="center"/>
    </xf>
    <xf numFmtId="166" fontId="13" fillId="0" borderId="30" xfId="0" applyNumberFormat="1" applyFont="1" applyFill="1" applyBorder="1" applyAlignment="1" applyProtection="1">
      <alignment horizontal="center" vertical="center"/>
    </xf>
    <xf numFmtId="0" fontId="57" fillId="4" borderId="31" xfId="0" applyNumberFormat="1" applyFont="1" applyFill="1" applyBorder="1" applyAlignment="1">
      <alignment horizontal="center" vertical="center" wrapText="1"/>
    </xf>
    <xf numFmtId="169" fontId="16" fillId="0" borderId="14" xfId="0" applyNumberFormat="1" applyFont="1" applyFill="1" applyBorder="1" applyAlignment="1" applyProtection="1">
      <alignment horizontal="left" vertical="center"/>
    </xf>
    <xf numFmtId="169" fontId="59" fillId="0" borderId="14" xfId="0" applyNumberFormat="1" applyFont="1" applyFill="1" applyBorder="1" applyAlignment="1" applyProtection="1">
      <alignment horizontal="left" vertical="center"/>
    </xf>
    <xf numFmtId="169" fontId="59" fillId="0" borderId="22" xfId="0" applyNumberFormat="1" applyFont="1" applyFill="1" applyBorder="1" applyAlignment="1" applyProtection="1">
      <alignment horizontal="left" vertical="center"/>
    </xf>
    <xf numFmtId="1" fontId="13" fillId="0" borderId="4" xfId="0" applyNumberFormat="1" applyFont="1" applyFill="1" applyBorder="1" applyAlignment="1">
      <alignment horizontal="center" vertical="center" wrapText="1"/>
    </xf>
    <xf numFmtId="169" fontId="59" fillId="0" borderId="3" xfId="0" applyNumberFormat="1" applyFont="1" applyFill="1" applyBorder="1" applyAlignment="1" applyProtection="1">
      <alignment horizontal="center" vertical="center"/>
    </xf>
    <xf numFmtId="1" fontId="13" fillId="4" borderId="23" xfId="0" applyNumberFormat="1" applyFont="1" applyFill="1" applyBorder="1" applyAlignment="1">
      <alignment horizontal="center" vertical="center" wrapText="1"/>
    </xf>
    <xf numFmtId="49" fontId="13" fillId="0" borderId="20" xfId="2" applyNumberFormat="1" applyFont="1" applyFill="1" applyBorder="1" applyAlignment="1">
      <alignment vertical="center" wrapText="1"/>
    </xf>
    <xf numFmtId="1" fontId="57" fillId="0" borderId="1" xfId="2" applyNumberFormat="1" applyFont="1" applyFill="1" applyBorder="1" applyAlignment="1">
      <alignment horizontal="center" vertical="center"/>
    </xf>
    <xf numFmtId="49" fontId="57" fillId="0" borderId="1" xfId="2" applyNumberFormat="1" applyFont="1" applyFill="1" applyBorder="1" applyAlignment="1">
      <alignment horizontal="center" vertical="center"/>
    </xf>
    <xf numFmtId="171" fontId="16" fillId="0" borderId="1" xfId="2" applyNumberFormat="1" applyFont="1" applyFill="1" applyBorder="1" applyAlignment="1" applyProtection="1">
      <alignment horizontal="center" vertical="center"/>
    </xf>
    <xf numFmtId="1" fontId="13" fillId="0" borderId="1" xfId="2" applyNumberFormat="1" applyFont="1" applyFill="1" applyBorder="1" applyAlignment="1">
      <alignment horizontal="center" vertical="center"/>
    </xf>
    <xf numFmtId="0" fontId="13" fillId="4" borderId="20" xfId="2" applyNumberFormat="1" applyFont="1" applyFill="1" applyBorder="1" applyAlignment="1">
      <alignment horizontal="center" vertical="center" wrapText="1"/>
    </xf>
    <xf numFmtId="0" fontId="13" fillId="4" borderId="1" xfId="2" applyNumberFormat="1" applyFont="1" applyFill="1" applyBorder="1" applyAlignment="1">
      <alignment horizontal="center" vertical="center" wrapText="1"/>
    </xf>
    <xf numFmtId="49" fontId="13" fillId="0" borderId="20" xfId="2" applyNumberFormat="1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171" fontId="13" fillId="0" borderId="1" xfId="2" applyNumberFormat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/>
    </xf>
    <xf numFmtId="168" fontId="16" fillId="0" borderId="1" xfId="2" applyNumberFormat="1" applyFont="1" applyFill="1" applyBorder="1" applyAlignment="1" applyProtection="1">
      <alignment vertical="center"/>
    </xf>
    <xf numFmtId="168" fontId="61" fillId="4" borderId="0" xfId="2" applyNumberFormat="1" applyFont="1" applyFill="1" applyBorder="1" applyAlignment="1" applyProtection="1">
      <alignment vertical="center"/>
    </xf>
    <xf numFmtId="166" fontId="61" fillId="0" borderId="0" xfId="2" applyNumberFormat="1" applyFont="1" applyFill="1" applyBorder="1" applyAlignment="1" applyProtection="1">
      <alignment horizontal="center" vertical="center" wrapText="1"/>
    </xf>
    <xf numFmtId="168" fontId="16" fillId="0" borderId="0" xfId="2" applyNumberFormat="1" applyFont="1" applyFill="1" applyBorder="1" applyAlignment="1" applyProtection="1">
      <alignment vertical="center"/>
    </xf>
    <xf numFmtId="0" fontId="13" fillId="4" borderId="33" xfId="2" applyNumberFormat="1" applyFont="1" applyFill="1" applyBorder="1" applyAlignment="1" applyProtection="1">
      <alignment horizontal="center" vertical="center"/>
    </xf>
    <xf numFmtId="0" fontId="16" fillId="4" borderId="2" xfId="2" applyNumberFormat="1" applyFont="1" applyFill="1" applyBorder="1" applyAlignment="1" applyProtection="1">
      <alignment horizontal="center" vertical="center"/>
    </xf>
    <xf numFmtId="0" fontId="16" fillId="4" borderId="5" xfId="2" applyNumberFormat="1" applyFont="1" applyFill="1" applyBorder="1" applyAlignment="1" applyProtection="1">
      <alignment horizontal="center" vertical="center"/>
    </xf>
    <xf numFmtId="0" fontId="56" fillId="4" borderId="33" xfId="2" applyNumberFormat="1" applyFont="1" applyFill="1" applyBorder="1" applyAlignment="1" applyProtection="1">
      <alignment horizontal="center" vertical="center"/>
    </xf>
    <xf numFmtId="49" fontId="57" fillId="0" borderId="24" xfId="0" applyNumberFormat="1" applyFont="1" applyFill="1" applyBorder="1" applyAlignment="1" applyProtection="1">
      <alignment horizontal="center" vertical="center"/>
    </xf>
    <xf numFmtId="0" fontId="57" fillId="0" borderId="26" xfId="0" applyFont="1" applyFill="1" applyBorder="1" applyAlignment="1">
      <alignment horizontal="left" vertical="center" wrapText="1"/>
    </xf>
    <xf numFmtId="0" fontId="57" fillId="0" borderId="21" xfId="0" applyFont="1" applyFill="1" applyBorder="1" applyAlignment="1">
      <alignment horizontal="center" vertical="center" wrapText="1"/>
    </xf>
    <xf numFmtId="49" fontId="57" fillId="0" borderId="15" xfId="0" applyNumberFormat="1" applyFont="1" applyFill="1" applyBorder="1" applyAlignment="1">
      <alignment vertical="center" wrapText="1"/>
    </xf>
    <xf numFmtId="49" fontId="57" fillId="0" borderId="15" xfId="0" applyNumberFormat="1" applyFont="1" applyFill="1" applyBorder="1" applyAlignment="1">
      <alignment horizontal="center" vertical="center" wrapText="1"/>
    </xf>
    <xf numFmtId="168" fontId="57" fillId="0" borderId="36" xfId="0" applyNumberFormat="1" applyFont="1" applyFill="1" applyBorder="1" applyAlignment="1" applyProtection="1">
      <alignment horizontal="center" vertical="center"/>
    </xf>
    <xf numFmtId="166" fontId="16" fillId="0" borderId="30" xfId="0" applyNumberFormat="1" applyFont="1" applyFill="1" applyBorder="1" applyAlignment="1" applyProtection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72" fontId="13" fillId="0" borderId="15" xfId="0" applyNumberFormat="1" applyFont="1" applyFill="1" applyBorder="1" applyAlignment="1" applyProtection="1">
      <alignment horizontal="center" vertical="center"/>
    </xf>
    <xf numFmtId="172" fontId="13" fillId="0" borderId="36" xfId="0" applyNumberFormat="1" applyFont="1" applyFill="1" applyBorder="1" applyAlignment="1" applyProtection="1">
      <alignment horizontal="center" vertical="center"/>
    </xf>
    <xf numFmtId="0" fontId="13" fillId="4" borderId="15" xfId="0" applyNumberFormat="1" applyFont="1" applyFill="1" applyBorder="1" applyAlignment="1">
      <alignment horizontal="center" vertical="center" wrapText="1"/>
    </xf>
    <xf numFmtId="168" fontId="61" fillId="0" borderId="0" xfId="0" applyNumberFormat="1" applyFont="1" applyFill="1" applyBorder="1" applyAlignment="1" applyProtection="1">
      <alignment vertical="center"/>
    </xf>
    <xf numFmtId="49" fontId="57" fillId="0" borderId="28" xfId="0" applyNumberFormat="1" applyFont="1" applyFill="1" applyBorder="1" applyAlignment="1" applyProtection="1">
      <alignment horizontal="center" vertical="center"/>
    </xf>
    <xf numFmtId="49" fontId="13" fillId="0" borderId="29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168" fontId="16" fillId="0" borderId="2" xfId="0" applyNumberFormat="1" applyFont="1" applyFill="1" applyBorder="1" applyAlignment="1" applyProtection="1">
      <alignment horizontal="center" vertical="center"/>
    </xf>
    <xf numFmtId="168" fontId="57" fillId="0" borderId="2" xfId="0" applyNumberFormat="1" applyFont="1" applyFill="1" applyBorder="1" applyAlignment="1" applyProtection="1">
      <alignment vertical="center"/>
    </xf>
    <xf numFmtId="168" fontId="57" fillId="0" borderId="3" xfId="0" applyNumberFormat="1" applyFont="1" applyFill="1" applyBorder="1" applyAlignment="1" applyProtection="1">
      <alignment vertical="center"/>
    </xf>
    <xf numFmtId="0" fontId="13" fillId="0" borderId="28" xfId="0" applyFont="1" applyFill="1" applyBorder="1" applyAlignment="1">
      <alignment horizontal="center" vertical="center" wrapText="1"/>
    </xf>
    <xf numFmtId="168" fontId="13" fillId="0" borderId="2" xfId="0" applyNumberFormat="1" applyFont="1" applyFill="1" applyBorder="1" applyAlignment="1" applyProtection="1">
      <alignment horizontal="center" vertical="center"/>
    </xf>
    <xf numFmtId="168" fontId="13" fillId="0" borderId="3" xfId="0" applyNumberFormat="1" applyFont="1" applyFill="1" applyBorder="1" applyAlignment="1" applyProtection="1">
      <alignment horizontal="center" vertical="center"/>
    </xf>
    <xf numFmtId="169" fontId="13" fillId="4" borderId="2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171" fontId="13" fillId="0" borderId="20" xfId="0" applyNumberFormat="1" applyFont="1" applyFill="1" applyBorder="1" applyAlignment="1" applyProtection="1">
      <alignment horizontal="center" vertical="center"/>
    </xf>
    <xf numFmtId="0" fontId="57" fillId="4" borderId="21" xfId="0" applyNumberFormat="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169" fontId="13" fillId="0" borderId="66" xfId="0" applyNumberFormat="1" applyFont="1" applyFill="1" applyBorder="1" applyAlignment="1" applyProtection="1">
      <alignment horizontal="center" vertical="center"/>
    </xf>
    <xf numFmtId="1" fontId="13" fillId="0" borderId="71" xfId="0" applyNumberFormat="1" applyFont="1" applyFill="1" applyBorder="1" applyAlignment="1" applyProtection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169" fontId="13" fillId="0" borderId="75" xfId="0" applyNumberFormat="1" applyFont="1" applyFill="1" applyBorder="1" applyAlignment="1" applyProtection="1">
      <alignment horizontal="center" vertical="center"/>
    </xf>
    <xf numFmtId="171" fontId="13" fillId="0" borderId="70" xfId="0" applyNumberFormat="1" applyFont="1" applyFill="1" applyBorder="1" applyAlignment="1" applyProtection="1">
      <alignment horizontal="center" vertical="center"/>
    </xf>
    <xf numFmtId="169" fontId="13" fillId="0" borderId="3" xfId="0" applyNumberFormat="1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49" fontId="16" fillId="0" borderId="67" xfId="0" applyNumberFormat="1" applyFont="1" applyFill="1" applyBorder="1" applyAlignment="1" applyProtection="1">
      <alignment horizontal="center" vertical="center"/>
    </xf>
    <xf numFmtId="169" fontId="13" fillId="0" borderId="28" xfId="0" applyNumberFormat="1" applyFont="1" applyFill="1" applyBorder="1" applyAlignment="1" applyProtection="1">
      <alignment horizontal="left" vertical="center"/>
    </xf>
    <xf numFmtId="49" fontId="57" fillId="0" borderId="18" xfId="0" applyNumberFormat="1" applyFont="1" applyFill="1" applyBorder="1" applyAlignment="1">
      <alignment horizontal="center" vertical="center" wrapText="1"/>
    </xf>
    <xf numFmtId="49" fontId="57" fillId="0" borderId="18" xfId="0" applyNumberFormat="1" applyFont="1" applyFill="1" applyBorder="1" applyAlignment="1">
      <alignment vertical="center" wrapText="1"/>
    </xf>
    <xf numFmtId="1" fontId="57" fillId="0" borderId="1" xfId="0" applyNumberFormat="1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 applyProtection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69" fontId="13" fillId="4" borderId="1" xfId="0" applyNumberFormat="1" applyFont="1" applyFill="1" applyBorder="1" applyAlignment="1" applyProtection="1">
      <alignment horizontal="center" vertical="center"/>
    </xf>
    <xf numFmtId="49" fontId="13" fillId="0" borderId="19" xfId="0" applyNumberFormat="1" applyFont="1" applyFill="1" applyBorder="1" applyAlignment="1">
      <alignment horizontal="left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168" fontId="57" fillId="0" borderId="0" xfId="2" applyNumberFormat="1" applyFont="1" applyFill="1" applyBorder="1" applyAlignment="1" applyProtection="1">
      <alignment vertical="center"/>
    </xf>
    <xf numFmtId="49" fontId="57" fillId="0" borderId="19" xfId="0" applyNumberFormat="1" applyFont="1" applyFill="1" applyBorder="1" applyAlignment="1">
      <alignment vertical="center" wrapText="1"/>
    </xf>
    <xf numFmtId="0" fontId="57" fillId="0" borderId="1" xfId="0" applyNumberFormat="1" applyFont="1" applyFill="1" applyBorder="1" applyAlignment="1">
      <alignment horizontal="center" vertical="center"/>
    </xf>
    <xf numFmtId="169" fontId="13" fillId="0" borderId="1" xfId="0" applyNumberFormat="1" applyFont="1" applyFill="1" applyBorder="1" applyAlignment="1" applyProtection="1">
      <alignment horizontal="center" vertical="center"/>
    </xf>
    <xf numFmtId="49" fontId="16" fillId="0" borderId="23" xfId="0" applyNumberFormat="1" applyFont="1" applyFill="1" applyBorder="1" applyAlignment="1">
      <alignment horizontal="center" vertical="center" wrapText="1"/>
    </xf>
    <xf numFmtId="49" fontId="16" fillId="0" borderId="1" xfId="3" applyNumberFormat="1" applyFont="1" applyFill="1" applyBorder="1" applyAlignment="1">
      <alignment horizontal="left" vertical="center" wrapText="1"/>
    </xf>
    <xf numFmtId="168" fontId="16" fillId="0" borderId="17" xfId="0" applyNumberFormat="1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1" fontId="13" fillId="0" borderId="17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left" vertical="center" wrapText="1"/>
    </xf>
    <xf numFmtId="168" fontId="16" fillId="0" borderId="12" xfId="0" applyNumberFormat="1" applyFont="1" applyFill="1" applyBorder="1" applyAlignment="1" applyProtection="1">
      <alignment horizontal="center" vertical="center"/>
    </xf>
    <xf numFmtId="166" fontId="13" fillId="0" borderId="16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4" borderId="80" xfId="0" applyFont="1" applyFill="1" applyBorder="1" applyAlignment="1">
      <alignment horizontal="center" vertical="center" wrapText="1"/>
    </xf>
    <xf numFmtId="0" fontId="16" fillId="4" borderId="81" xfId="0" applyFont="1" applyFill="1" applyBorder="1" applyAlignment="1">
      <alignment horizontal="center" vertical="center"/>
    </xf>
    <xf numFmtId="0" fontId="57" fillId="4" borderId="18" xfId="0" applyFont="1" applyFill="1" applyBorder="1" applyAlignment="1">
      <alignment vertical="center" wrapText="1"/>
    </xf>
    <xf numFmtId="0" fontId="57" fillId="0" borderId="18" xfId="0" applyFont="1" applyFill="1" applyBorder="1" applyAlignment="1">
      <alignment vertical="center" wrapText="1"/>
    </xf>
    <xf numFmtId="0" fontId="13" fillId="4" borderId="34" xfId="2" applyNumberFormat="1" applyFont="1" applyFill="1" applyBorder="1" applyAlignment="1" applyProtection="1">
      <alignment horizontal="center" vertical="center"/>
    </xf>
    <xf numFmtId="0" fontId="16" fillId="4" borderId="3" xfId="2" applyNumberFormat="1" applyFont="1" applyFill="1" applyBorder="1" applyAlignment="1" applyProtection="1">
      <alignment horizontal="center" vertical="center"/>
    </xf>
    <xf numFmtId="168" fontId="61" fillId="4" borderId="1" xfId="0" applyNumberFormat="1" applyFont="1" applyFill="1" applyBorder="1" applyAlignment="1" applyProtection="1">
      <alignment vertical="center"/>
    </xf>
    <xf numFmtId="168" fontId="61" fillId="4" borderId="0" xfId="0" applyNumberFormat="1" applyFont="1" applyFill="1" applyBorder="1" applyAlignment="1" applyProtection="1">
      <alignment vertical="center"/>
    </xf>
    <xf numFmtId="1" fontId="13" fillId="4" borderId="1" xfId="0" applyNumberFormat="1" applyFont="1" applyFill="1" applyBorder="1" applyAlignment="1" applyProtection="1">
      <alignment horizontal="center" vertical="center"/>
    </xf>
    <xf numFmtId="49" fontId="13" fillId="0" borderId="18" xfId="0" applyNumberFormat="1" applyFont="1" applyFill="1" applyBorder="1" applyAlignment="1">
      <alignment horizontal="center" vertical="center" wrapText="1"/>
    </xf>
    <xf numFmtId="49" fontId="13" fillId="0" borderId="67" xfId="0" applyNumberFormat="1" applyFont="1" applyFill="1" applyBorder="1" applyAlignment="1">
      <alignment horizontal="left" vertical="center" wrapText="1"/>
    </xf>
    <xf numFmtId="1" fontId="57" fillId="0" borderId="14" xfId="0" applyNumberFormat="1" applyFont="1" applyFill="1" applyBorder="1" applyAlignment="1">
      <alignment horizontal="center" vertical="center"/>
    </xf>
    <xf numFmtId="171" fontId="13" fillId="0" borderId="14" xfId="0" applyNumberFormat="1" applyFont="1" applyFill="1" applyBorder="1" applyAlignment="1" applyProtection="1">
      <alignment horizontal="center" vertical="center"/>
    </xf>
    <xf numFmtId="166" fontId="13" fillId="0" borderId="14" xfId="0" applyNumberFormat="1" applyFont="1" applyFill="1" applyBorder="1" applyAlignment="1">
      <alignment horizontal="center" vertical="center" wrapText="1"/>
    </xf>
    <xf numFmtId="1" fontId="13" fillId="4" borderId="14" xfId="0" applyNumberFormat="1" applyFont="1" applyFill="1" applyBorder="1" applyAlignment="1" applyProtection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68" fontId="16" fillId="0" borderId="1" xfId="0" applyNumberFormat="1" applyFont="1" applyFill="1" applyBorder="1" applyAlignment="1" applyProtection="1">
      <alignment horizontal="center" vertical="center"/>
    </xf>
    <xf numFmtId="168" fontId="16" fillId="0" borderId="1" xfId="0" applyNumberFormat="1" applyFont="1" applyFill="1" applyBorder="1" applyAlignment="1" applyProtection="1">
      <alignment vertical="center"/>
    </xf>
    <xf numFmtId="166" fontId="13" fillId="0" borderId="1" xfId="0" applyNumberFormat="1" applyFont="1" applyFill="1" applyBorder="1" applyAlignment="1" applyProtection="1">
      <alignment horizontal="center" vertical="center"/>
    </xf>
    <xf numFmtId="168" fontId="57" fillId="0" borderId="1" xfId="0" applyNumberFormat="1" applyFont="1" applyFill="1" applyBorder="1" applyAlignment="1" applyProtection="1">
      <alignment horizontal="center" vertical="center"/>
    </xf>
    <xf numFmtId="1" fontId="57" fillId="4" borderId="1" xfId="0" applyNumberFormat="1" applyFont="1" applyFill="1" applyBorder="1" applyAlignment="1" applyProtection="1">
      <alignment horizontal="center" vertical="center"/>
    </xf>
    <xf numFmtId="1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>
      <alignment vertical="center" wrapText="1"/>
    </xf>
    <xf numFmtId="166" fontId="59" fillId="0" borderId="1" xfId="0" applyNumberFormat="1" applyFont="1" applyFill="1" applyBorder="1" applyAlignment="1" applyProtection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1" fontId="59" fillId="0" borderId="1" xfId="0" applyNumberFormat="1" applyFont="1" applyFill="1" applyBorder="1" applyAlignment="1">
      <alignment horizontal="center" vertical="center"/>
    </xf>
    <xf numFmtId="1" fontId="59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57" fillId="0" borderId="20" xfId="0" applyNumberFormat="1" applyFont="1" applyFill="1" applyBorder="1" applyAlignment="1">
      <alignment vertical="center" wrapText="1"/>
    </xf>
    <xf numFmtId="168" fontId="57" fillId="0" borderId="1" xfId="0" applyNumberFormat="1" applyFont="1" applyFill="1" applyBorder="1" applyAlignment="1" applyProtection="1">
      <alignment vertical="center"/>
    </xf>
    <xf numFmtId="168" fontId="57" fillId="0" borderId="23" xfId="0" applyNumberFormat="1" applyFont="1" applyFill="1" applyBorder="1" applyAlignment="1" applyProtection="1">
      <alignment vertical="center"/>
    </xf>
    <xf numFmtId="1" fontId="16" fillId="0" borderId="17" xfId="0" applyNumberFormat="1" applyFont="1" applyFill="1" applyBorder="1" applyAlignment="1" applyProtection="1">
      <alignment horizontal="center" vertical="center"/>
    </xf>
    <xf numFmtId="168" fontId="57" fillId="0" borderId="20" xfId="0" applyNumberFormat="1" applyFont="1" applyFill="1" applyBorder="1" applyAlignment="1" applyProtection="1">
      <alignment vertical="center"/>
    </xf>
    <xf numFmtId="0" fontId="57" fillId="4" borderId="68" xfId="0" applyFont="1" applyFill="1" applyBorder="1" applyAlignment="1">
      <alignment vertical="center" wrapText="1"/>
    </xf>
    <xf numFmtId="49" fontId="57" fillId="0" borderId="25" xfId="0" applyNumberFormat="1" applyFont="1" applyFill="1" applyBorder="1" applyAlignment="1" applyProtection="1">
      <alignment horizontal="center" vertical="center"/>
    </xf>
    <xf numFmtId="0" fontId="57" fillId="0" borderId="16" xfId="0" applyNumberFormat="1" applyFont="1" applyFill="1" applyBorder="1" applyAlignment="1">
      <alignment horizontal="left" vertical="center" wrapText="1"/>
    </xf>
    <xf numFmtId="0" fontId="57" fillId="0" borderId="12" xfId="0" applyNumberFormat="1" applyFont="1" applyFill="1" applyBorder="1" applyAlignment="1">
      <alignment horizontal="center" vertical="center" wrapText="1"/>
    </xf>
    <xf numFmtId="0" fontId="57" fillId="0" borderId="1" xfId="0" applyNumberFormat="1" applyFont="1" applyFill="1" applyBorder="1" applyAlignment="1">
      <alignment horizontal="center" vertical="center" wrapText="1"/>
    </xf>
    <xf numFmtId="0" fontId="57" fillId="0" borderId="13" xfId="0" applyNumberFormat="1" applyFont="1" applyFill="1" applyBorder="1" applyAlignment="1">
      <alignment horizontal="center" vertical="center" wrapText="1"/>
    </xf>
    <xf numFmtId="0" fontId="57" fillId="0" borderId="16" xfId="0" applyNumberFormat="1" applyFont="1" applyFill="1" applyBorder="1" applyAlignment="1">
      <alignment horizontal="center" vertical="center" wrapText="1"/>
    </xf>
    <xf numFmtId="49" fontId="13" fillId="0" borderId="18" xfId="0" applyNumberFormat="1" applyFont="1" applyFill="1" applyBorder="1" applyAlignment="1">
      <alignment vertical="center" wrapText="1"/>
    </xf>
    <xf numFmtId="49" fontId="13" fillId="0" borderId="68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49" fontId="13" fillId="0" borderId="19" xfId="0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>
      <alignment horizontal="left" vertical="center" wrapText="1"/>
    </xf>
    <xf numFmtId="0" fontId="16" fillId="0" borderId="23" xfId="3" applyFont="1" applyFill="1" applyBorder="1" applyAlignment="1">
      <alignment horizontal="left" vertical="center" wrapText="1"/>
    </xf>
    <xf numFmtId="168" fontId="13" fillId="0" borderId="1" xfId="0" applyNumberFormat="1" applyFont="1" applyFill="1" applyBorder="1" applyAlignment="1" applyProtection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16" fillId="4" borderId="0" xfId="2" applyNumberFormat="1" applyFont="1" applyFill="1" applyBorder="1" applyAlignment="1" applyProtection="1">
      <alignment horizontal="center" vertical="center" wrapText="1"/>
    </xf>
    <xf numFmtId="0" fontId="13" fillId="4" borderId="32" xfId="2" applyNumberFormat="1" applyFont="1" applyFill="1" applyBorder="1" applyAlignment="1" applyProtection="1">
      <alignment horizontal="center" vertical="center"/>
    </xf>
    <xf numFmtId="0" fontId="13" fillId="4" borderId="0" xfId="2" applyNumberFormat="1" applyFont="1" applyFill="1" applyBorder="1" applyAlignment="1" applyProtection="1">
      <alignment horizontal="center" vertical="center"/>
    </xf>
    <xf numFmtId="0" fontId="16" fillId="4" borderId="4" xfId="2" applyNumberFormat="1" applyFont="1" applyFill="1" applyBorder="1" applyAlignment="1" applyProtection="1">
      <alignment horizontal="center" vertical="center"/>
    </xf>
    <xf numFmtId="0" fontId="16" fillId="4" borderId="0" xfId="2" applyNumberFormat="1" applyFont="1" applyFill="1" applyBorder="1" applyAlignment="1" applyProtection="1">
      <alignment horizontal="center" vertical="center"/>
    </xf>
    <xf numFmtId="0" fontId="57" fillId="4" borderId="0" xfId="0" applyNumberFormat="1" applyFont="1" applyFill="1" applyBorder="1" applyAlignment="1">
      <alignment horizontal="center" vertical="center" wrapText="1"/>
    </xf>
    <xf numFmtId="0" fontId="13" fillId="4" borderId="0" xfId="0" applyNumberFormat="1" applyFont="1" applyFill="1" applyBorder="1" applyAlignment="1">
      <alignment horizontal="center" vertical="center" wrapText="1"/>
    </xf>
    <xf numFmtId="1" fontId="13" fillId="4" borderId="0" xfId="0" applyNumberFormat="1" applyFont="1" applyFill="1" applyBorder="1" applyAlignment="1">
      <alignment horizontal="center" vertical="center" wrapText="1"/>
    </xf>
    <xf numFmtId="0" fontId="13" fillId="4" borderId="17" xfId="0" applyNumberFormat="1" applyFont="1" applyFill="1" applyBorder="1" applyAlignment="1">
      <alignment horizontal="center" vertical="center" wrapText="1"/>
    </xf>
    <xf numFmtId="168" fontId="13" fillId="4" borderId="1" xfId="0" applyNumberFormat="1" applyFont="1" applyFill="1" applyBorder="1" applyAlignment="1" applyProtection="1">
      <alignment horizontal="center" vertical="center"/>
    </xf>
    <xf numFmtId="168" fontId="13" fillId="4" borderId="0" xfId="0" applyNumberFormat="1" applyFont="1" applyFill="1" applyBorder="1" applyAlignment="1" applyProtection="1">
      <alignment horizontal="center" vertical="center"/>
    </xf>
    <xf numFmtId="0" fontId="13" fillId="0" borderId="37" xfId="0" applyNumberFormat="1" applyFont="1" applyFill="1" applyBorder="1" applyAlignment="1">
      <alignment horizontal="center" vertical="center" wrapText="1"/>
    </xf>
    <xf numFmtId="166" fontId="57" fillId="0" borderId="1" xfId="0" applyNumberFormat="1" applyFont="1" applyFill="1" applyBorder="1" applyAlignment="1" applyProtection="1">
      <alignment horizontal="center" vertical="center"/>
    </xf>
    <xf numFmtId="1" fontId="13" fillId="4" borderId="1" xfId="0" applyNumberFormat="1" applyFont="1" applyFill="1" applyBorder="1" applyAlignment="1" applyProtection="1">
      <alignment vertical="center"/>
    </xf>
    <xf numFmtId="166" fontId="59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 applyProtection="1">
      <alignment horizontal="center" vertical="center"/>
    </xf>
    <xf numFmtId="0" fontId="57" fillId="0" borderId="19" xfId="0" applyFont="1" applyFill="1" applyBorder="1" applyAlignment="1">
      <alignment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6" fillId="0" borderId="67" xfId="0" applyNumberFormat="1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 wrapText="1"/>
    </xf>
    <xf numFmtId="168" fontId="16" fillId="0" borderId="20" xfId="0" applyNumberFormat="1" applyFont="1" applyFill="1" applyBorder="1" applyAlignment="1" applyProtection="1">
      <alignment horizontal="center" vertical="center"/>
    </xf>
    <xf numFmtId="166" fontId="16" fillId="0" borderId="19" xfId="0" applyNumberFormat="1" applyFont="1" applyFill="1" applyBorder="1" applyAlignment="1" applyProtection="1">
      <alignment horizontal="center" vertical="center"/>
    </xf>
    <xf numFmtId="0" fontId="57" fillId="0" borderId="20" xfId="0" applyFont="1" applyFill="1" applyBorder="1" applyAlignment="1">
      <alignment horizontal="center" vertical="center" wrapText="1"/>
    </xf>
    <xf numFmtId="1" fontId="21" fillId="4" borderId="1" xfId="0" applyNumberFormat="1" applyFont="1" applyFill="1" applyBorder="1"/>
    <xf numFmtId="49" fontId="13" fillId="0" borderId="28" xfId="0" applyNumberFormat="1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center" vertical="center" wrapText="1"/>
    </xf>
    <xf numFmtId="171" fontId="16" fillId="0" borderId="58" xfId="0" applyNumberFormat="1" applyFont="1" applyFill="1" applyBorder="1" applyAlignment="1" applyProtection="1">
      <alignment horizontal="center" vertical="center"/>
    </xf>
    <xf numFmtId="166" fontId="13" fillId="0" borderId="60" xfId="0" applyNumberFormat="1" applyFont="1" applyFill="1" applyBorder="1" applyAlignment="1">
      <alignment horizontal="center" vertical="center" wrapText="1"/>
    </xf>
    <xf numFmtId="0" fontId="13" fillId="0" borderId="58" xfId="0" applyNumberFormat="1" applyFont="1" applyFill="1" applyBorder="1" applyAlignment="1">
      <alignment horizontal="center" vertical="center" wrapText="1"/>
    </xf>
    <xf numFmtId="168" fontId="59" fillId="4" borderId="1" xfId="0" applyNumberFormat="1" applyFont="1" applyFill="1" applyBorder="1" applyAlignment="1" applyProtection="1">
      <alignment horizontal="center" vertical="center"/>
    </xf>
    <xf numFmtId="49" fontId="16" fillId="0" borderId="68" xfId="0" applyNumberFormat="1" applyFont="1" applyFill="1" applyBorder="1" applyAlignment="1" applyProtection="1">
      <alignment horizontal="center" vertical="center"/>
    </xf>
    <xf numFmtId="0" fontId="57" fillId="0" borderId="66" xfId="0" applyFont="1" applyFill="1" applyBorder="1" applyAlignment="1">
      <alignment vertical="center" wrapText="1"/>
    </xf>
    <xf numFmtId="1" fontId="57" fillId="0" borderId="15" xfId="0" applyNumberFormat="1" applyFont="1" applyFill="1" applyBorder="1" applyAlignment="1">
      <alignment horizontal="center" vertical="center"/>
    </xf>
    <xf numFmtId="49" fontId="57" fillId="0" borderId="15" xfId="0" applyNumberFormat="1" applyFont="1" applyFill="1" applyBorder="1" applyAlignment="1">
      <alignment horizontal="center" vertical="center"/>
    </xf>
    <xf numFmtId="166" fontId="57" fillId="0" borderId="15" xfId="0" applyNumberFormat="1" applyFont="1" applyFill="1" applyBorder="1" applyAlignment="1" applyProtection="1">
      <alignment horizontal="center" vertical="center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5" xfId="0" applyNumberFormat="1" applyFont="1" applyFill="1" applyBorder="1" applyAlignment="1">
      <alignment horizontal="center" vertical="center"/>
    </xf>
    <xf numFmtId="1" fontId="13" fillId="4" borderId="1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0" fontId="59" fillId="0" borderId="60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wrapText="1"/>
    </xf>
    <xf numFmtId="0" fontId="16" fillId="4" borderId="10" xfId="2" applyNumberFormat="1" applyFont="1" applyFill="1" applyBorder="1" applyAlignment="1" applyProtection="1">
      <alignment horizontal="center" vertical="center"/>
    </xf>
    <xf numFmtId="0" fontId="16" fillId="4" borderId="34" xfId="2" applyNumberFormat="1" applyFont="1" applyFill="1" applyBorder="1" applyAlignment="1" applyProtection="1">
      <alignment horizontal="center" vertical="center"/>
    </xf>
    <xf numFmtId="49" fontId="57" fillId="0" borderId="18" xfId="0" applyNumberFormat="1" applyFont="1" applyFill="1" applyBorder="1" applyAlignment="1">
      <alignment horizontal="left" vertical="center" wrapText="1"/>
    </xf>
    <xf numFmtId="0" fontId="57" fillId="0" borderId="32" xfId="0" applyFont="1" applyFill="1" applyBorder="1" applyAlignment="1">
      <alignment horizontal="center" vertical="center" wrapText="1"/>
    </xf>
    <xf numFmtId="0" fontId="57" fillId="0" borderId="33" xfId="0" applyFont="1" applyFill="1" applyBorder="1" applyAlignment="1">
      <alignment vertical="center" wrapText="1"/>
    </xf>
    <xf numFmtId="0" fontId="57" fillId="0" borderId="33" xfId="0" applyFont="1" applyFill="1" applyBorder="1" applyAlignment="1">
      <alignment horizontal="center" vertical="center" wrapText="1"/>
    </xf>
    <xf numFmtId="168" fontId="57" fillId="0" borderId="34" xfId="0" applyNumberFormat="1" applyFont="1" applyFill="1" applyBorder="1" applyAlignment="1" applyProtection="1">
      <alignment horizontal="center" vertical="center" wrapText="1"/>
    </xf>
    <xf numFmtId="166" fontId="16" fillId="0" borderId="24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172" fontId="13" fillId="0" borderId="32" xfId="0" applyNumberFormat="1" applyFont="1" applyFill="1" applyBorder="1" applyAlignment="1" applyProtection="1">
      <alignment horizontal="center" vertical="center"/>
    </xf>
    <xf numFmtId="172" fontId="13" fillId="0" borderId="33" xfId="0" applyNumberFormat="1" applyFont="1" applyFill="1" applyBorder="1" applyAlignment="1" applyProtection="1">
      <alignment horizontal="center" vertical="center"/>
    </xf>
    <xf numFmtId="172" fontId="13" fillId="0" borderId="61" xfId="0" applyNumberFormat="1" applyFont="1" applyFill="1" applyBorder="1" applyAlignment="1" applyProtection="1">
      <alignment horizontal="center" vertical="center"/>
    </xf>
    <xf numFmtId="168" fontId="61" fillId="4" borderId="61" xfId="0" applyNumberFormat="1" applyFont="1" applyFill="1" applyBorder="1" applyAlignment="1" applyProtection="1">
      <alignment vertical="center"/>
    </xf>
    <xf numFmtId="49" fontId="13" fillId="0" borderId="60" xfId="0" applyNumberFormat="1" applyFont="1" applyFill="1" applyBorder="1" applyAlignment="1">
      <alignment horizontal="left" vertical="center" wrapText="1"/>
    </xf>
    <xf numFmtId="0" fontId="57" fillId="0" borderId="2" xfId="0" applyFont="1" applyFill="1" applyBorder="1" applyAlignment="1">
      <alignment horizontal="center" vertical="center" wrapText="1"/>
    </xf>
    <xf numFmtId="168" fontId="57" fillId="0" borderId="2" xfId="0" applyNumberFormat="1" applyFont="1" applyFill="1" applyBorder="1" applyAlignment="1" applyProtection="1">
      <alignment horizontal="center" vertical="center" wrapText="1"/>
    </xf>
    <xf numFmtId="166" fontId="16" fillId="0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2" fontId="13" fillId="0" borderId="2" xfId="0" applyNumberFormat="1" applyFont="1" applyFill="1" applyBorder="1" applyAlignment="1" applyProtection="1">
      <alignment horizontal="center" vertical="center"/>
    </xf>
    <xf numFmtId="172" fontId="13" fillId="0" borderId="58" xfId="0" applyNumberFormat="1" applyFont="1" applyFill="1" applyBorder="1" applyAlignment="1" applyProtection="1">
      <alignment horizontal="center" vertical="center"/>
    </xf>
    <xf numFmtId="168" fontId="13" fillId="4" borderId="58" xfId="0" applyNumberFormat="1" applyFont="1" applyFill="1" applyBorder="1" applyAlignment="1" applyProtection="1">
      <alignment horizontal="center" vertical="center"/>
    </xf>
    <xf numFmtId="1" fontId="13" fillId="4" borderId="20" xfId="0" applyNumberFormat="1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vertical="center" wrapText="1"/>
    </xf>
    <xf numFmtId="168" fontId="57" fillId="0" borderId="15" xfId="0" applyNumberFormat="1" applyFont="1" applyFill="1" applyBorder="1" applyAlignment="1" applyProtection="1">
      <alignment vertical="center"/>
    </xf>
    <xf numFmtId="168" fontId="57" fillId="0" borderId="15" xfId="0" applyNumberFormat="1" applyFont="1" applyFill="1" applyBorder="1" applyAlignment="1" applyProtection="1">
      <alignment horizontal="center" vertical="center"/>
    </xf>
    <xf numFmtId="1" fontId="13" fillId="4" borderId="66" xfId="0" applyNumberFormat="1" applyFont="1" applyFill="1" applyBorder="1" applyAlignment="1" applyProtection="1">
      <alignment vertical="center"/>
    </xf>
    <xf numFmtId="0" fontId="13" fillId="0" borderId="19" xfId="0" applyFont="1" applyFill="1" applyBorder="1" applyAlignment="1">
      <alignment vertical="center" wrapText="1"/>
    </xf>
    <xf numFmtId="1" fontId="57" fillId="0" borderId="1" xfId="0" applyNumberFormat="1" applyFont="1" applyFill="1" applyBorder="1" applyAlignment="1">
      <alignment horizontal="center" vertical="center" wrapText="1"/>
    </xf>
    <xf numFmtId="49" fontId="16" fillId="0" borderId="78" xfId="3" applyNumberFormat="1" applyFont="1" applyFill="1" applyBorder="1" applyAlignment="1">
      <alignment vertical="center" wrapText="1"/>
    </xf>
    <xf numFmtId="0" fontId="13" fillId="4" borderId="20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6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49" fontId="16" fillId="0" borderId="1" xfId="1" applyNumberFormat="1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16" fillId="0" borderId="23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49" fontId="16" fillId="0" borderId="20" xfId="0" applyNumberFormat="1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16" fillId="0" borderId="22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7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16" fillId="0" borderId="0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16" fillId="0" borderId="22" xfId="1" applyFont="1" applyBorder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0" fontId="21" fillId="0" borderId="76" xfId="0" applyFont="1" applyBorder="1" applyAlignment="1">
      <alignment vertical="top" wrapText="1"/>
    </xf>
    <xf numFmtId="0" fontId="21" fillId="0" borderId="66" xfId="0" applyFont="1" applyBorder="1" applyAlignment="1">
      <alignment vertical="top" wrapText="1"/>
    </xf>
    <xf numFmtId="0" fontId="21" fillId="0" borderId="31" xfId="0" applyFont="1" applyBorder="1" applyAlignment="1">
      <alignment vertical="top" wrapText="1"/>
    </xf>
    <xf numFmtId="0" fontId="21" fillId="0" borderId="71" xfId="0" applyFont="1" applyBorder="1" applyAlignment="1">
      <alignment vertical="top" wrapText="1"/>
    </xf>
    <xf numFmtId="0" fontId="16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16" fillId="0" borderId="87" xfId="0" applyFont="1" applyBorder="1" applyAlignment="1">
      <alignment horizontal="center" wrapText="1"/>
    </xf>
    <xf numFmtId="0" fontId="21" fillId="0" borderId="88" xfId="0" applyFont="1" applyBorder="1" applyAlignment="1">
      <alignment horizontal="center" wrapText="1"/>
    </xf>
    <xf numFmtId="0" fontId="2" fillId="0" borderId="0" xfId="1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wrapText="1"/>
    </xf>
    <xf numFmtId="0" fontId="2" fillId="0" borderId="5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3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2" fillId="0" borderId="22" xfId="1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76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6" fillId="0" borderId="85" xfId="0" applyFont="1" applyBorder="1" applyAlignment="1">
      <alignment horizontal="center" wrapText="1"/>
    </xf>
    <xf numFmtId="0" fontId="21" fillId="0" borderId="86" xfId="0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0" fontId="54" fillId="0" borderId="23" xfId="0" applyFont="1" applyBorder="1" applyAlignment="1">
      <alignment horizontal="center" wrapText="1"/>
    </xf>
    <xf numFmtId="0" fontId="54" fillId="0" borderId="17" xfId="0" applyFont="1" applyBorder="1" applyAlignment="1">
      <alignment horizontal="center" wrapText="1"/>
    </xf>
    <xf numFmtId="0" fontId="13" fillId="0" borderId="23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16" fillId="0" borderId="22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6" xfId="0" applyFont="1" applyBorder="1" applyAlignment="1">
      <alignment horizontal="center" vertical="top" wrapText="1"/>
    </xf>
    <xf numFmtId="0" fontId="2" fillId="0" borderId="66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7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6" xfId="0" applyFont="1" applyBorder="1" applyAlignment="1">
      <alignment horizontal="center" wrapText="1"/>
    </xf>
    <xf numFmtId="0" fontId="20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9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" fillId="0" borderId="0" xfId="0" applyFont="1" applyAlignment="1">
      <alignment vertical="center" wrapText="1" shrinkToFi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 shrinkToFit="1"/>
    </xf>
    <xf numFmtId="0" fontId="20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66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166" fontId="1" fillId="0" borderId="1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48" fillId="0" borderId="0" xfId="0" applyFont="1" applyFill="1" applyBorder="1" applyAlignment="1">
      <alignment horizontal="right" vertical="center"/>
    </xf>
    <xf numFmtId="0" fontId="5" fillId="0" borderId="20" xfId="2" applyFont="1" applyFill="1" applyBorder="1" applyAlignment="1" applyProtection="1">
      <alignment horizontal="right" vertical="center"/>
    </xf>
    <xf numFmtId="0" fontId="5" fillId="0" borderId="23" xfId="2" applyFont="1" applyFill="1" applyBorder="1" applyAlignment="1" applyProtection="1">
      <alignment horizontal="right" vertical="center"/>
    </xf>
    <xf numFmtId="0" fontId="5" fillId="0" borderId="31" xfId="0" applyFont="1" applyFill="1" applyBorder="1" applyAlignment="1" applyProtection="1">
      <alignment horizontal="right" vertical="center"/>
    </xf>
    <xf numFmtId="0" fontId="48" fillId="0" borderId="31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right" vertical="center"/>
    </xf>
    <xf numFmtId="166" fontId="5" fillId="0" borderId="0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horizontal="left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right" vertical="center"/>
    </xf>
    <xf numFmtId="0" fontId="5" fillId="0" borderId="23" xfId="2" applyFont="1" applyFill="1" applyBorder="1" applyAlignment="1">
      <alignment horizontal="right" vertical="center"/>
    </xf>
    <xf numFmtId="0" fontId="5" fillId="0" borderId="51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2" fillId="0" borderId="69" xfId="0" applyNumberFormat="1" applyFont="1" applyFill="1" applyBorder="1" applyAlignment="1" applyProtection="1">
      <alignment horizontal="center" vertical="center"/>
    </xf>
    <xf numFmtId="0" fontId="12" fillId="0" borderId="80" xfId="0" applyNumberFormat="1" applyFont="1" applyFill="1" applyBorder="1" applyAlignment="1" applyProtection="1">
      <alignment horizontal="center" vertical="center"/>
    </xf>
    <xf numFmtId="0" fontId="1" fillId="0" borderId="90" xfId="0" applyFont="1" applyFill="1" applyBorder="1" applyAlignment="1">
      <alignment horizontal="center" vertical="center" wrapText="1"/>
    </xf>
    <xf numFmtId="0" fontId="1" fillId="0" borderId="95" xfId="0" applyFont="1" applyFill="1" applyBorder="1" applyAlignment="1">
      <alignment horizontal="center" vertical="center" wrapText="1"/>
    </xf>
    <xf numFmtId="0" fontId="12" fillId="0" borderId="77" xfId="0" applyNumberFormat="1" applyFont="1" applyFill="1" applyBorder="1" applyAlignment="1" applyProtection="1">
      <alignment horizontal="center" vertical="center"/>
    </xf>
    <xf numFmtId="0" fontId="12" fillId="0" borderId="56" xfId="0" applyNumberFormat="1" applyFont="1" applyFill="1" applyBorder="1" applyAlignment="1" applyProtection="1">
      <alignment horizontal="center" vertical="center"/>
    </xf>
    <xf numFmtId="0" fontId="5" fillId="0" borderId="90" xfId="2" applyNumberFormat="1" applyFont="1" applyFill="1" applyBorder="1" applyAlignment="1" applyProtection="1">
      <alignment horizontal="center" vertical="center"/>
    </xf>
    <xf numFmtId="0" fontId="5" fillId="0" borderId="91" xfId="2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8" fontId="5" fillId="0" borderId="51" xfId="2" applyNumberFormat="1" applyFont="1" applyFill="1" applyBorder="1" applyAlignment="1" applyProtection="1">
      <alignment horizontal="center" vertical="center" wrapText="1"/>
    </xf>
    <xf numFmtId="0" fontId="19" fillId="0" borderId="77" xfId="2" applyFont="1" applyFill="1" applyBorder="1" applyAlignment="1">
      <alignment wrapText="1"/>
    </xf>
    <xf numFmtId="0" fontId="48" fillId="0" borderId="77" xfId="0" applyFont="1" applyFill="1" applyBorder="1" applyAlignment="1">
      <alignment wrapText="1"/>
    </xf>
    <xf numFmtId="0" fontId="48" fillId="0" borderId="56" xfId="0" applyFont="1" applyFill="1" applyBorder="1" applyAlignment="1">
      <alignment wrapText="1"/>
    </xf>
    <xf numFmtId="168" fontId="1" fillId="0" borderId="89" xfId="2" applyNumberFormat="1" applyFont="1" applyFill="1" applyBorder="1" applyAlignment="1" applyProtection="1">
      <alignment horizontal="center" vertical="center" textRotation="90" wrapText="1"/>
    </xf>
    <xf numFmtId="168" fontId="1" fillId="0" borderId="27" xfId="2" applyNumberFormat="1" applyFont="1" applyFill="1" applyBorder="1" applyAlignment="1" applyProtection="1">
      <alignment horizontal="center" vertical="center" textRotation="90" wrapText="1"/>
    </xf>
    <xf numFmtId="168" fontId="1" fillId="0" borderId="70" xfId="2" applyNumberFormat="1" applyFont="1" applyFill="1" applyBorder="1" applyAlignment="1" applyProtection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165" fontId="12" fillId="0" borderId="59" xfId="0" applyNumberFormat="1" applyFont="1" applyFill="1" applyBorder="1" applyAlignment="1" applyProtection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4" xfId="2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48" fillId="0" borderId="69" xfId="0" applyFont="1" applyFill="1" applyBorder="1" applyAlignment="1">
      <alignment horizontal="center" vertical="center" wrapText="1"/>
    </xf>
    <xf numFmtId="0" fontId="48" fillId="0" borderId="4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top" wrapText="1"/>
    </xf>
    <xf numFmtId="0" fontId="48" fillId="0" borderId="6" xfId="0" applyFont="1" applyFill="1" applyBorder="1" applyAlignment="1">
      <alignment vertical="top" wrapText="1"/>
    </xf>
    <xf numFmtId="0" fontId="48" fillId="0" borderId="76" xfId="0" applyFont="1" applyFill="1" applyBorder="1" applyAlignment="1">
      <alignment vertical="top" wrapText="1"/>
    </xf>
    <xf numFmtId="0" fontId="48" fillId="0" borderId="74" xfId="0" applyFont="1" applyFill="1" applyBorder="1" applyAlignment="1">
      <alignment vertical="top" wrapText="1"/>
    </xf>
    <xf numFmtId="0" fontId="48" fillId="0" borderId="69" xfId="0" applyFont="1" applyFill="1" applyBorder="1" applyAlignment="1">
      <alignment vertical="top" wrapText="1"/>
    </xf>
    <xf numFmtId="0" fontId="48" fillId="0" borderId="49" xfId="0" applyFont="1" applyFill="1" applyBorder="1" applyAlignment="1">
      <alignment vertical="top" wrapText="1"/>
    </xf>
    <xf numFmtId="168" fontId="1" fillId="0" borderId="92" xfId="2" applyNumberFormat="1" applyFont="1" applyFill="1" applyBorder="1" applyAlignment="1" applyProtection="1">
      <alignment horizontal="center" vertical="center" textRotation="90" wrapText="1"/>
    </xf>
    <xf numFmtId="168" fontId="1" fillId="0" borderId="50" xfId="2" applyNumberFormat="1" applyFont="1" applyFill="1" applyBorder="1" applyAlignment="1" applyProtection="1">
      <alignment horizontal="center" vertical="center" textRotation="90" wrapText="1"/>
    </xf>
    <xf numFmtId="168" fontId="17" fillId="0" borderId="22" xfId="2" applyNumberFormat="1" applyFont="1" applyFill="1" applyBorder="1" applyAlignment="1" applyProtection="1">
      <alignment horizontal="center" vertical="center"/>
    </xf>
    <xf numFmtId="168" fontId="17" fillId="0" borderId="6" xfId="2" applyNumberFormat="1" applyFont="1" applyFill="1" applyBorder="1" applyAlignment="1" applyProtection="1">
      <alignment horizontal="center" vertical="center"/>
    </xf>
    <xf numFmtId="168" fontId="17" fillId="0" borderId="23" xfId="2" applyNumberFormat="1" applyFont="1" applyFill="1" applyBorder="1" applyAlignment="1" applyProtection="1">
      <alignment horizontal="center" vertical="center"/>
    </xf>
    <xf numFmtId="168" fontId="1" fillId="0" borderId="51" xfId="2" applyNumberFormat="1" applyFont="1" applyFill="1" applyBorder="1" applyAlignment="1" applyProtection="1">
      <alignment horizontal="center" vertical="center" wrapText="1"/>
    </xf>
    <xf numFmtId="168" fontId="1" fillId="0" borderId="77" xfId="2" applyNumberFormat="1" applyFont="1" applyFill="1" applyBorder="1" applyAlignment="1" applyProtection="1">
      <alignment horizontal="center" vertical="center" wrapText="1"/>
    </xf>
    <xf numFmtId="168" fontId="1" fillId="0" borderId="56" xfId="2" applyNumberFormat="1" applyFont="1" applyFill="1" applyBorder="1" applyAlignment="1" applyProtection="1">
      <alignment horizontal="center" vertical="center" wrapText="1"/>
    </xf>
    <xf numFmtId="168" fontId="4" fillId="0" borderId="90" xfId="2" applyNumberFormat="1" applyFont="1" applyFill="1" applyBorder="1" applyAlignment="1" applyProtection="1">
      <alignment horizontal="center" vertical="center" wrapText="1"/>
    </xf>
    <xf numFmtId="168" fontId="4" fillId="0" borderId="91" xfId="2" applyNumberFormat="1" applyFont="1" applyFill="1" applyBorder="1" applyAlignment="1" applyProtection="1">
      <alignment horizontal="center" vertical="center" wrapText="1"/>
    </xf>
    <xf numFmtId="168" fontId="4" fillId="0" borderId="93" xfId="2" applyNumberFormat="1" applyFont="1" applyFill="1" applyBorder="1" applyAlignment="1" applyProtection="1">
      <alignment horizontal="center" vertical="center" wrapText="1"/>
    </xf>
    <xf numFmtId="168" fontId="4" fillId="0" borderId="59" xfId="2" applyNumberFormat="1" applyFont="1" applyFill="1" applyBorder="1" applyAlignment="1" applyProtection="1">
      <alignment horizontal="center" vertical="center" wrapText="1"/>
    </xf>
    <xf numFmtId="168" fontId="4" fillId="0" borderId="0" xfId="2" applyNumberFormat="1" applyFont="1" applyFill="1" applyBorder="1" applyAlignment="1" applyProtection="1">
      <alignment horizontal="center" vertical="center" wrapText="1"/>
    </xf>
    <xf numFmtId="168" fontId="4" fillId="0" borderId="81" xfId="2" applyNumberFormat="1" applyFont="1" applyFill="1" applyBorder="1" applyAlignment="1" applyProtection="1">
      <alignment horizontal="center" vertical="center" wrapText="1"/>
    </xf>
    <xf numFmtId="168" fontId="1" fillId="0" borderId="51" xfId="2" applyNumberFormat="1" applyFont="1" applyFill="1" applyBorder="1" applyAlignment="1" applyProtection="1">
      <alignment horizontal="center" vertical="center"/>
    </xf>
    <xf numFmtId="168" fontId="1" fillId="0" borderId="77" xfId="2" applyNumberFormat="1" applyFont="1" applyFill="1" applyBorder="1" applyAlignment="1" applyProtection="1">
      <alignment horizontal="center" vertical="center"/>
    </xf>
    <xf numFmtId="168" fontId="1" fillId="0" borderId="56" xfId="2" applyNumberFormat="1" applyFont="1" applyFill="1" applyBorder="1" applyAlignment="1" applyProtection="1">
      <alignment horizontal="center" vertical="center"/>
    </xf>
    <xf numFmtId="164" fontId="1" fillId="0" borderId="87" xfId="0" applyNumberFormat="1" applyFont="1" applyFill="1" applyBorder="1" applyAlignment="1" applyProtection="1">
      <alignment horizontal="center" vertical="center" textRotation="90" wrapText="1"/>
    </xf>
    <xf numFmtId="164" fontId="1" fillId="0" borderId="94" xfId="0" applyNumberFormat="1" applyFont="1" applyFill="1" applyBorder="1" applyAlignment="1" applyProtection="1">
      <alignment horizontal="center" vertical="center" textRotation="90" wrapText="1"/>
    </xf>
    <xf numFmtId="164" fontId="1" fillId="0" borderId="40" xfId="0" applyNumberFormat="1" applyFont="1" applyFill="1" applyBorder="1" applyAlignment="1" applyProtection="1">
      <alignment horizontal="center" vertical="center" textRotation="90" wrapText="1"/>
    </xf>
    <xf numFmtId="168" fontId="12" fillId="0" borderId="51" xfId="2" applyNumberFormat="1" applyFont="1" applyFill="1" applyBorder="1" applyAlignment="1" applyProtection="1">
      <alignment horizontal="center" vertical="center" wrapText="1"/>
    </xf>
    <xf numFmtId="0" fontId="31" fillId="0" borderId="77" xfId="2" applyFont="1" applyFill="1" applyBorder="1" applyAlignment="1">
      <alignment wrapText="1"/>
    </xf>
    <xf numFmtId="168" fontId="13" fillId="0" borderId="23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 applyProtection="1">
      <alignment horizontal="center" vertical="center" wrapText="1"/>
    </xf>
    <xf numFmtId="0" fontId="1" fillId="0" borderId="76" xfId="2" applyNumberFormat="1" applyFont="1" applyFill="1" applyBorder="1" applyAlignment="1" applyProtection="1">
      <alignment horizontal="center" vertical="center" wrapText="1"/>
    </xf>
    <xf numFmtId="0" fontId="1" fillId="0" borderId="0" xfId="2" applyNumberFormat="1" applyFont="1" applyFill="1" applyBorder="1" applyAlignment="1" applyProtection="1">
      <alignment horizontal="center" vertical="center" wrapText="1"/>
    </xf>
    <xf numFmtId="0" fontId="1" fillId="0" borderId="84" xfId="2" applyNumberFormat="1" applyFont="1" applyFill="1" applyBorder="1" applyAlignment="1" applyProtection="1">
      <alignment horizontal="center" vertical="center" wrapText="1"/>
    </xf>
    <xf numFmtId="0" fontId="5" fillId="0" borderId="32" xfId="2" applyNumberFormat="1" applyFont="1" applyFill="1" applyBorder="1" applyAlignment="1" applyProtection="1">
      <alignment horizontal="center" vertical="center"/>
    </xf>
    <xf numFmtId="0" fontId="5" fillId="0" borderId="33" xfId="2" applyNumberFormat="1" applyFont="1" applyFill="1" applyBorder="1" applyAlignment="1" applyProtection="1">
      <alignment horizontal="center" vertical="center"/>
    </xf>
    <xf numFmtId="0" fontId="5" fillId="0" borderId="34" xfId="2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164" fontId="1" fillId="0" borderId="98" xfId="0" applyNumberFormat="1" applyFont="1" applyFill="1" applyBorder="1" applyAlignment="1" applyProtection="1">
      <alignment horizontal="center" vertical="center" wrapText="1"/>
    </xf>
    <xf numFmtId="164" fontId="1" fillId="0" borderId="99" xfId="0" applyNumberFormat="1" applyFont="1" applyFill="1" applyBorder="1" applyAlignment="1" applyProtection="1">
      <alignment horizontal="center" vertical="center" wrapText="1"/>
    </xf>
    <xf numFmtId="168" fontId="1" fillId="0" borderId="24" xfId="2" applyNumberFormat="1" applyFont="1" applyFill="1" applyBorder="1" applyAlignment="1" applyProtection="1">
      <alignment horizontal="center" vertical="center"/>
    </xf>
    <xf numFmtId="168" fontId="1" fillId="0" borderId="16" xfId="2" applyNumberFormat="1" applyFont="1" applyFill="1" applyBorder="1" applyAlignment="1" applyProtection="1">
      <alignment horizontal="center" vertical="center"/>
    </xf>
    <xf numFmtId="168" fontId="1" fillId="0" borderId="28" xfId="2" applyNumberFormat="1" applyFont="1" applyFill="1" applyBorder="1" applyAlignment="1" applyProtection="1">
      <alignment horizontal="center" vertical="center"/>
    </xf>
    <xf numFmtId="165" fontId="12" fillId="0" borderId="51" xfId="0" applyNumberFormat="1" applyFont="1" applyFill="1" applyBorder="1" applyAlignment="1" applyProtection="1">
      <alignment horizontal="center" vertical="center"/>
    </xf>
    <xf numFmtId="165" fontId="12" fillId="0" borderId="77" xfId="0" applyNumberFormat="1" applyFont="1" applyFill="1" applyBorder="1" applyAlignment="1" applyProtection="1">
      <alignment horizontal="center" vertical="center"/>
    </xf>
    <xf numFmtId="165" fontId="12" fillId="0" borderId="56" xfId="0" applyNumberFormat="1" applyFont="1" applyFill="1" applyBorder="1" applyAlignment="1" applyProtection="1">
      <alignment horizontal="center" vertical="center"/>
    </xf>
    <xf numFmtId="49" fontId="2" fillId="0" borderId="52" xfId="0" applyNumberFormat="1" applyFont="1" applyFill="1" applyBorder="1" applyAlignment="1" applyProtection="1">
      <alignment horizontal="center" vertical="center" textRotation="90"/>
    </xf>
    <xf numFmtId="49" fontId="2" fillId="0" borderId="100" xfId="0" applyNumberFormat="1" applyFont="1" applyFill="1" applyBorder="1" applyAlignment="1" applyProtection="1">
      <alignment horizontal="center" vertical="center" textRotation="90"/>
    </xf>
    <xf numFmtId="49" fontId="2" fillId="0" borderId="101" xfId="0" applyNumberFormat="1" applyFont="1" applyFill="1" applyBorder="1" applyAlignment="1" applyProtection="1">
      <alignment horizontal="center" vertical="center" textRotation="90"/>
    </xf>
    <xf numFmtId="168" fontId="3" fillId="0" borderId="51" xfId="2" applyNumberFormat="1" applyFont="1" applyFill="1" applyBorder="1" applyAlignment="1" applyProtection="1">
      <alignment horizontal="center" vertical="center" wrapText="1"/>
    </xf>
    <xf numFmtId="0" fontId="30" fillId="0" borderId="77" xfId="2" applyFont="1" applyFill="1" applyBorder="1" applyAlignment="1">
      <alignment wrapText="1"/>
    </xf>
    <xf numFmtId="164" fontId="1" fillId="0" borderId="1" xfId="0" applyNumberFormat="1" applyFont="1" applyFill="1" applyBorder="1" applyAlignment="1" applyProtection="1">
      <alignment horizontal="center" vertical="center" textRotation="90" wrapText="1"/>
    </xf>
    <xf numFmtId="164" fontId="1" fillId="0" borderId="2" xfId="0" applyNumberFormat="1" applyFont="1" applyFill="1" applyBorder="1" applyAlignment="1" applyProtection="1">
      <alignment horizontal="center" vertical="center" textRotation="90" wrapText="1"/>
    </xf>
    <xf numFmtId="168" fontId="1" fillId="0" borderId="59" xfId="2" applyNumberFormat="1" applyFont="1" applyFill="1" applyBorder="1" applyAlignment="1" applyProtection="1">
      <alignment horizontal="center" vertical="center" textRotation="90" wrapText="1"/>
    </xf>
    <xf numFmtId="168" fontId="1" fillId="0" borderId="96" xfId="2" applyNumberFormat="1" applyFont="1" applyFill="1" applyBorder="1" applyAlignment="1" applyProtection="1">
      <alignment horizontal="center" vertical="center" textRotation="90" wrapText="1"/>
    </xf>
    <xf numFmtId="168" fontId="1" fillId="0" borderId="7" xfId="2" applyNumberFormat="1" applyFont="1" applyFill="1" applyBorder="1" applyAlignment="1" applyProtection="1">
      <alignment horizontal="center" vertical="center" textRotation="90" wrapText="1"/>
    </xf>
    <xf numFmtId="168" fontId="1" fillId="0" borderId="81" xfId="2" applyNumberFormat="1" applyFont="1" applyFill="1" applyBorder="1" applyAlignment="1" applyProtection="1">
      <alignment horizontal="center" vertical="center" textRotation="90" wrapText="1"/>
    </xf>
    <xf numFmtId="168" fontId="1" fillId="0" borderId="97" xfId="2" applyNumberFormat="1" applyFont="1" applyFill="1" applyBorder="1" applyAlignment="1" applyProtection="1">
      <alignment horizontal="center" vertical="center" textRotation="90" wrapText="1"/>
    </xf>
    <xf numFmtId="168" fontId="1" fillId="0" borderId="8" xfId="2" applyNumberFormat="1" applyFont="1" applyFill="1" applyBorder="1" applyAlignment="1" applyProtection="1">
      <alignment horizontal="center" vertical="center" textRotation="90" wrapText="1"/>
    </xf>
    <xf numFmtId="0" fontId="1" fillId="0" borderId="9" xfId="2" applyNumberFormat="1" applyFont="1" applyFill="1" applyBorder="1" applyAlignment="1" applyProtection="1">
      <alignment horizontal="center" vertical="center"/>
    </xf>
    <xf numFmtId="0" fontId="1" fillId="0" borderId="5" xfId="2" applyNumberFormat="1" applyFont="1" applyFill="1" applyBorder="1" applyAlignment="1" applyProtection="1">
      <alignment horizontal="center" vertical="center"/>
    </xf>
    <xf numFmtId="0" fontId="1" fillId="0" borderId="10" xfId="2" applyNumberFormat="1" applyFont="1" applyFill="1" applyBorder="1" applyAlignment="1" applyProtection="1">
      <alignment horizontal="center" vertical="center"/>
    </xf>
    <xf numFmtId="164" fontId="16" fillId="0" borderId="87" xfId="0" applyNumberFormat="1" applyFont="1" applyFill="1" applyBorder="1" applyAlignment="1" applyProtection="1">
      <alignment horizontal="center" vertical="center" textRotation="90" wrapText="1"/>
    </xf>
    <xf numFmtId="164" fontId="16" fillId="0" borderId="94" xfId="0" applyNumberFormat="1" applyFont="1" applyFill="1" applyBorder="1" applyAlignment="1" applyProtection="1">
      <alignment horizontal="center" vertical="center" textRotation="90" wrapText="1"/>
    </xf>
    <xf numFmtId="164" fontId="16" fillId="0" borderId="40" xfId="0" applyNumberFormat="1" applyFont="1" applyFill="1" applyBorder="1" applyAlignment="1" applyProtection="1">
      <alignment horizontal="center" vertical="center" textRotation="90" wrapText="1"/>
    </xf>
    <xf numFmtId="168" fontId="16" fillId="0" borderId="92" xfId="2" applyNumberFormat="1" applyFont="1" applyFill="1" applyBorder="1" applyAlignment="1" applyProtection="1">
      <alignment horizontal="center" vertical="center" textRotation="90" wrapText="1"/>
    </xf>
    <xf numFmtId="168" fontId="16" fillId="0" borderId="50" xfId="2" applyNumberFormat="1" applyFont="1" applyFill="1" applyBorder="1" applyAlignment="1" applyProtection="1">
      <alignment horizontal="center" vertical="center" textRotation="90" wrapText="1"/>
    </xf>
    <xf numFmtId="164" fontId="16" fillId="0" borderId="1" xfId="0" applyNumberFormat="1" applyFont="1" applyFill="1" applyBorder="1" applyAlignment="1" applyProtection="1">
      <alignment horizontal="center" vertical="center" textRotation="90" wrapText="1"/>
    </xf>
    <xf numFmtId="164" fontId="16" fillId="0" borderId="2" xfId="0" applyNumberFormat="1" applyFont="1" applyFill="1" applyBorder="1" applyAlignment="1" applyProtection="1">
      <alignment horizontal="center" vertical="center" textRotation="90" wrapText="1"/>
    </xf>
    <xf numFmtId="168" fontId="16" fillId="0" borderId="59" xfId="2" applyNumberFormat="1" applyFont="1" applyFill="1" applyBorder="1" applyAlignment="1" applyProtection="1">
      <alignment horizontal="center" vertical="center" textRotation="90" wrapText="1"/>
    </xf>
    <xf numFmtId="168" fontId="16" fillId="0" borderId="96" xfId="2" applyNumberFormat="1" applyFont="1" applyFill="1" applyBorder="1" applyAlignment="1" applyProtection="1">
      <alignment horizontal="center" vertical="center" textRotation="90" wrapText="1"/>
    </xf>
    <xf numFmtId="168" fontId="16" fillId="0" borderId="7" xfId="2" applyNumberFormat="1" applyFont="1" applyFill="1" applyBorder="1" applyAlignment="1" applyProtection="1">
      <alignment horizontal="center" vertical="center" textRotation="90" wrapText="1"/>
    </xf>
    <xf numFmtId="0" fontId="16" fillId="4" borderId="1" xfId="2" applyNumberFormat="1" applyFont="1" applyFill="1" applyBorder="1" applyAlignment="1" applyProtection="1">
      <alignment horizontal="center" vertical="center" wrapText="1"/>
    </xf>
    <xf numFmtId="168" fontId="13" fillId="0" borderId="22" xfId="2" applyNumberFormat="1" applyFont="1" applyFill="1" applyBorder="1" applyAlignment="1" applyProtection="1">
      <alignment horizontal="center" vertical="center"/>
    </xf>
    <xf numFmtId="168" fontId="13" fillId="0" borderId="6" xfId="2" applyNumberFormat="1" applyFont="1" applyFill="1" applyBorder="1" applyAlignment="1" applyProtection="1">
      <alignment horizontal="center" vertical="center"/>
    </xf>
    <xf numFmtId="168" fontId="16" fillId="0" borderId="89" xfId="2" applyNumberFormat="1" applyFont="1" applyFill="1" applyBorder="1" applyAlignment="1" applyProtection="1">
      <alignment horizontal="center" vertical="center" textRotation="90" wrapText="1"/>
    </xf>
    <xf numFmtId="168" fontId="16" fillId="0" borderId="27" xfId="2" applyNumberFormat="1" applyFont="1" applyFill="1" applyBorder="1" applyAlignment="1" applyProtection="1">
      <alignment horizontal="center" vertical="center" textRotation="90" wrapText="1"/>
    </xf>
    <xf numFmtId="168" fontId="16" fillId="0" borderId="51" xfId="2" applyNumberFormat="1" applyFont="1" applyFill="1" applyBorder="1" applyAlignment="1" applyProtection="1">
      <alignment horizontal="center" vertical="center" wrapText="1"/>
    </xf>
    <xf numFmtId="168" fontId="16" fillId="0" borderId="77" xfId="2" applyNumberFormat="1" applyFont="1" applyFill="1" applyBorder="1" applyAlignment="1" applyProtection="1">
      <alignment horizontal="center" vertical="center" wrapText="1"/>
    </xf>
    <xf numFmtId="168" fontId="16" fillId="0" borderId="56" xfId="2" applyNumberFormat="1" applyFont="1" applyFill="1" applyBorder="1" applyAlignment="1" applyProtection="1">
      <alignment horizontal="center" vertical="center" wrapText="1"/>
    </xf>
    <xf numFmtId="0" fontId="16" fillId="4" borderId="6" xfId="2" applyNumberFormat="1" applyFont="1" applyFill="1" applyBorder="1" applyAlignment="1" applyProtection="1">
      <alignment horizontal="center" vertical="center" wrapText="1"/>
    </xf>
    <xf numFmtId="0" fontId="16" fillId="4" borderId="0" xfId="2" applyNumberFormat="1" applyFont="1" applyFill="1" applyBorder="1" applyAlignment="1" applyProtection="1">
      <alignment horizontal="center" vertical="center" wrapText="1"/>
    </xf>
    <xf numFmtId="168" fontId="16" fillId="0" borderId="70" xfId="2" applyNumberFormat="1" applyFont="1" applyFill="1" applyBorder="1" applyAlignment="1" applyProtection="1">
      <alignment horizontal="center" vertical="center" textRotation="90" wrapText="1"/>
    </xf>
    <xf numFmtId="168" fontId="16" fillId="0" borderId="81" xfId="2" applyNumberFormat="1" applyFont="1" applyFill="1" applyBorder="1" applyAlignment="1" applyProtection="1">
      <alignment horizontal="center" vertical="center" textRotation="90" wrapText="1"/>
    </xf>
    <xf numFmtId="168" fontId="16" fillId="0" borderId="97" xfId="2" applyNumberFormat="1" applyFont="1" applyFill="1" applyBorder="1" applyAlignment="1" applyProtection="1">
      <alignment horizontal="center" vertical="center" textRotation="90" wrapText="1"/>
    </xf>
    <xf numFmtId="168" fontId="16" fillId="0" borderId="8" xfId="2" applyNumberFormat="1" applyFont="1" applyFill="1" applyBorder="1" applyAlignment="1" applyProtection="1">
      <alignment horizontal="center" vertical="center" textRotation="90" wrapText="1"/>
    </xf>
    <xf numFmtId="164" fontId="16" fillId="0" borderId="98" xfId="0" applyNumberFormat="1" applyFont="1" applyFill="1" applyBorder="1" applyAlignment="1" applyProtection="1">
      <alignment horizontal="center" vertical="center" wrapText="1"/>
    </xf>
    <xf numFmtId="164" fontId="16" fillId="0" borderId="99" xfId="0" applyNumberFormat="1" applyFont="1" applyFill="1" applyBorder="1" applyAlignment="1" applyProtection="1">
      <alignment horizontal="center" vertical="center" wrapText="1"/>
    </xf>
    <xf numFmtId="168" fontId="16" fillId="0" borderId="24" xfId="2" applyNumberFormat="1" applyFont="1" applyFill="1" applyBorder="1" applyAlignment="1" applyProtection="1">
      <alignment horizontal="center" vertical="center"/>
    </xf>
    <xf numFmtId="168" fontId="16" fillId="0" borderId="16" xfId="2" applyNumberFormat="1" applyFont="1" applyFill="1" applyBorder="1" applyAlignment="1" applyProtection="1">
      <alignment horizontal="center" vertical="center"/>
    </xf>
    <xf numFmtId="168" fontId="16" fillId="0" borderId="28" xfId="2" applyNumberFormat="1" applyFont="1" applyFill="1" applyBorder="1" applyAlignment="1" applyProtection="1">
      <alignment horizontal="center" vertical="center"/>
    </xf>
    <xf numFmtId="49" fontId="16" fillId="0" borderId="52" xfId="0" applyNumberFormat="1" applyFont="1" applyFill="1" applyBorder="1" applyAlignment="1" applyProtection="1">
      <alignment horizontal="center" vertical="center" textRotation="90"/>
    </xf>
    <xf numFmtId="49" fontId="16" fillId="0" borderId="100" xfId="0" applyNumberFormat="1" applyFont="1" applyFill="1" applyBorder="1" applyAlignment="1" applyProtection="1">
      <alignment horizontal="center" vertical="center" textRotation="90"/>
    </xf>
    <xf numFmtId="49" fontId="16" fillId="0" borderId="101" xfId="0" applyNumberFormat="1" applyFont="1" applyFill="1" applyBorder="1" applyAlignment="1" applyProtection="1">
      <alignment horizontal="center" vertical="center" textRotation="90"/>
    </xf>
    <xf numFmtId="168" fontId="16" fillId="0" borderId="90" xfId="2" applyNumberFormat="1" applyFont="1" applyFill="1" applyBorder="1" applyAlignment="1" applyProtection="1">
      <alignment horizontal="center" vertical="center" wrapText="1"/>
    </xf>
    <xf numFmtId="168" fontId="16" fillId="0" borderId="91" xfId="2" applyNumberFormat="1" applyFont="1" applyFill="1" applyBorder="1" applyAlignment="1" applyProtection="1">
      <alignment horizontal="center" vertical="center" wrapText="1"/>
    </xf>
    <xf numFmtId="168" fontId="16" fillId="0" borderId="93" xfId="2" applyNumberFormat="1" applyFont="1" applyFill="1" applyBorder="1" applyAlignment="1" applyProtection="1">
      <alignment horizontal="center" vertical="center" wrapText="1"/>
    </xf>
    <xf numFmtId="168" fontId="16" fillId="0" borderId="59" xfId="2" applyNumberFormat="1" applyFont="1" applyFill="1" applyBorder="1" applyAlignment="1" applyProtection="1">
      <alignment horizontal="center" vertical="center" wrapText="1"/>
    </xf>
    <xf numFmtId="168" fontId="16" fillId="0" borderId="0" xfId="2" applyNumberFormat="1" applyFont="1" applyFill="1" applyBorder="1" applyAlignment="1" applyProtection="1">
      <alignment horizontal="center" vertical="center" wrapText="1"/>
    </xf>
    <xf numFmtId="168" fontId="16" fillId="0" borderId="81" xfId="2" applyNumberFormat="1" applyFont="1" applyFill="1" applyBorder="1" applyAlignment="1" applyProtection="1">
      <alignment horizontal="center" vertical="center" wrapText="1"/>
    </xf>
    <xf numFmtId="168" fontId="16" fillId="0" borderId="51" xfId="2" applyNumberFormat="1" applyFont="1" applyFill="1" applyBorder="1" applyAlignment="1" applyProtection="1">
      <alignment horizontal="center" vertical="center"/>
    </xf>
    <xf numFmtId="168" fontId="16" fillId="0" borderId="77" xfId="2" applyNumberFormat="1" applyFont="1" applyFill="1" applyBorder="1" applyAlignment="1" applyProtection="1">
      <alignment horizontal="center" vertical="center"/>
    </xf>
    <xf numFmtId="168" fontId="16" fillId="0" borderId="56" xfId="2" applyNumberFormat="1" applyFont="1" applyFill="1" applyBorder="1" applyAlignment="1" applyProtection="1">
      <alignment horizontal="center" vertical="center"/>
    </xf>
    <xf numFmtId="0" fontId="13" fillId="0" borderId="20" xfId="2" applyFont="1" applyFill="1" applyBorder="1" applyAlignment="1" applyProtection="1">
      <alignment horizontal="right" vertical="center"/>
    </xf>
    <xf numFmtId="0" fontId="13" fillId="0" borderId="23" xfId="2" applyFont="1" applyFill="1" applyBorder="1" applyAlignment="1" applyProtection="1">
      <alignment horizontal="right" vertical="center"/>
    </xf>
    <xf numFmtId="0" fontId="16" fillId="4" borderId="5" xfId="2" applyNumberFormat="1" applyFont="1" applyFill="1" applyBorder="1" applyAlignment="1" applyProtection="1">
      <alignment horizontal="center" vertical="center"/>
    </xf>
    <xf numFmtId="168" fontId="13" fillId="4" borderId="23" xfId="2" applyNumberFormat="1" applyFont="1" applyFill="1" applyBorder="1" applyAlignment="1" applyProtection="1">
      <alignment horizontal="center" vertical="center"/>
    </xf>
    <xf numFmtId="0" fontId="13" fillId="4" borderId="33" xfId="2" applyNumberFormat="1" applyFont="1" applyFill="1" applyBorder="1" applyAlignment="1" applyProtection="1">
      <alignment horizontal="center" vertical="center"/>
    </xf>
    <xf numFmtId="0" fontId="16" fillId="0" borderId="20" xfId="2" applyFont="1" applyFill="1" applyBorder="1" applyAlignment="1" applyProtection="1">
      <alignment horizontal="left" vertical="center"/>
    </xf>
    <xf numFmtId="0" fontId="16" fillId="0" borderId="23" xfId="2" applyFont="1" applyFill="1" applyBorder="1" applyAlignment="1" applyProtection="1">
      <alignment horizontal="left" vertical="center"/>
    </xf>
    <xf numFmtId="168" fontId="16" fillId="0" borderId="90" xfId="2" applyNumberFormat="1" applyFont="1" applyFill="1" applyBorder="1" applyAlignment="1" applyProtection="1">
      <alignment horizontal="center" vertical="center" textRotation="90" wrapText="1"/>
    </xf>
    <xf numFmtId="168" fontId="16" fillId="0" borderId="1" xfId="2" applyNumberFormat="1" applyFont="1" applyFill="1" applyBorder="1" applyAlignment="1" applyProtection="1">
      <alignment horizontal="center" vertical="center" wrapText="1"/>
    </xf>
    <xf numFmtId="168" fontId="16" fillId="0" borderId="74" xfId="2" applyNumberFormat="1" applyFont="1" applyFill="1" applyBorder="1" applyAlignment="1" applyProtection="1">
      <alignment horizontal="center" vertical="center"/>
    </xf>
    <xf numFmtId="168" fontId="16" fillId="0" borderId="69" xfId="2" applyNumberFormat="1" applyFont="1" applyFill="1" applyBorder="1" applyAlignment="1" applyProtection="1">
      <alignment horizontal="center" vertical="center"/>
    </xf>
    <xf numFmtId="168" fontId="16" fillId="0" borderId="80" xfId="2" applyNumberFormat="1" applyFont="1" applyFill="1" applyBorder="1" applyAlignment="1" applyProtection="1">
      <alignment horizontal="center" vertical="center"/>
    </xf>
    <xf numFmtId="0" fontId="16" fillId="4" borderId="76" xfId="2" applyNumberFormat="1" applyFont="1" applyFill="1" applyBorder="1" applyAlignment="1" applyProtection="1">
      <alignment horizontal="center" vertical="center" wrapText="1"/>
    </xf>
    <xf numFmtId="0" fontId="16" fillId="4" borderId="84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2 План Бакалаври Финанси уск.д-о основний  2014-2015" xfId="2"/>
    <cellStyle name="Обычный_Plan Уч(бакал.) д_о 2013_14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6"/>
  <sheetViews>
    <sheetView tabSelected="1" view="pageBreakPreview" topLeftCell="A13" zoomScale="60" zoomScaleNormal="50" zoomScaleSheetLayoutView="84" workbookViewId="0">
      <selection activeCell="AC26" sqref="AC26"/>
    </sheetView>
  </sheetViews>
  <sheetFormatPr defaultColWidth="3.28515625" defaultRowHeight="15.75" x14ac:dyDescent="0.25"/>
  <cols>
    <col min="1" max="1" width="8.28515625" style="1" customWidth="1"/>
    <col min="2" max="2" width="5.140625" style="1" customWidth="1"/>
    <col min="3" max="3" width="4.42578125" style="1" customWidth="1"/>
    <col min="4" max="5" width="4.28515625" style="1" customWidth="1"/>
    <col min="6" max="6" width="4.42578125" style="1" customWidth="1"/>
    <col min="7" max="7" width="3.7109375" style="1" customWidth="1"/>
    <col min="8" max="8" width="5" style="1" customWidth="1"/>
    <col min="9" max="9" width="4.42578125" style="1" customWidth="1"/>
    <col min="10" max="10" width="4.140625" style="1" customWidth="1"/>
    <col min="11" max="11" width="4.7109375" style="1" customWidth="1"/>
    <col min="12" max="12" width="3.28515625" style="1"/>
    <col min="13" max="13" width="4" style="1" customWidth="1"/>
    <col min="14" max="14" width="5" style="1" customWidth="1"/>
    <col min="15" max="15" width="5.140625" style="1" customWidth="1"/>
    <col min="16" max="17" width="4.7109375" style="1" customWidth="1"/>
    <col min="18" max="18" width="4.5703125" style="1" customWidth="1"/>
    <col min="19" max="19" width="5.42578125" style="1" customWidth="1"/>
    <col min="20" max="20" width="3.85546875" style="1" customWidth="1"/>
    <col min="21" max="21" width="3.7109375" style="1" customWidth="1"/>
    <col min="22" max="22" width="3.85546875" style="1" customWidth="1"/>
    <col min="23" max="23" width="4" style="1" bestFit="1" customWidth="1"/>
    <col min="24" max="25" width="3.85546875" style="1" customWidth="1"/>
    <col min="26" max="26" width="5" style="1" customWidth="1"/>
    <col min="27" max="27" width="5.42578125" style="1" customWidth="1"/>
    <col min="28" max="28" width="6" style="1" customWidth="1"/>
    <col min="29" max="29" width="5.28515625" style="1" customWidth="1"/>
    <col min="30" max="30" width="5.5703125" style="1" customWidth="1"/>
    <col min="31" max="31" width="7" style="1" customWidth="1"/>
    <col min="32" max="33" width="6.28515625" style="1" customWidth="1"/>
    <col min="34" max="34" width="6.140625" style="1" customWidth="1"/>
    <col min="35" max="35" width="4.28515625" style="1" customWidth="1"/>
    <col min="36" max="36" width="6.5703125" style="1" customWidth="1"/>
    <col min="37" max="37" width="7.28515625" style="1" customWidth="1"/>
    <col min="38" max="38" width="6.7109375" style="1" customWidth="1"/>
    <col min="39" max="39" width="7" style="1" customWidth="1"/>
    <col min="40" max="40" width="6" style="1" customWidth="1"/>
    <col min="41" max="42" width="6.140625" style="1" customWidth="1"/>
    <col min="43" max="43" width="4.140625" style="1" customWidth="1"/>
    <col min="44" max="44" width="4.28515625" style="1" customWidth="1"/>
    <col min="45" max="47" width="4" style="1" bestFit="1" customWidth="1"/>
    <col min="48" max="48" width="4.42578125" style="1" customWidth="1"/>
    <col min="49" max="49" width="4.85546875" style="1" customWidth="1"/>
    <col min="50" max="50" width="5" style="1" customWidth="1"/>
    <col min="51" max="51" width="5.140625" style="1" customWidth="1"/>
    <col min="52" max="52" width="5" style="1" customWidth="1"/>
    <col min="53" max="53" width="7.5703125" style="1" customWidth="1"/>
    <col min="54" max="54" width="0.28515625" style="1" customWidth="1"/>
    <col min="55" max="56" width="3.28515625" style="1" hidden="1" customWidth="1"/>
    <col min="57" max="16384" width="3.28515625" style="1"/>
  </cols>
  <sheetData>
    <row r="1" spans="1:56" ht="30" x14ac:dyDescent="0.4">
      <c r="A1" s="1239" t="s">
        <v>263</v>
      </c>
      <c r="B1" s="1239"/>
      <c r="C1" s="1239"/>
      <c r="D1" s="1239"/>
      <c r="E1" s="1239"/>
      <c r="F1" s="1239"/>
      <c r="G1" s="1239"/>
      <c r="H1" s="1239"/>
      <c r="I1" s="1239"/>
      <c r="J1" s="1239"/>
      <c r="K1" s="1239"/>
      <c r="L1" s="1239"/>
      <c r="M1" s="1239"/>
      <c r="N1" s="1239"/>
      <c r="O1" s="1239"/>
      <c r="P1" s="1246" t="s">
        <v>37</v>
      </c>
      <c r="Q1" s="1246"/>
      <c r="R1" s="1246"/>
      <c r="S1" s="1246"/>
      <c r="T1" s="1246"/>
      <c r="U1" s="1246"/>
      <c r="V1" s="1246"/>
      <c r="W1" s="1246"/>
      <c r="X1" s="1246"/>
      <c r="Y1" s="1246"/>
      <c r="Z1" s="1246"/>
      <c r="AA1" s="1246"/>
      <c r="AB1" s="1246"/>
      <c r="AC1" s="1246"/>
      <c r="AD1" s="1246"/>
      <c r="AE1" s="1246"/>
      <c r="AF1" s="1246"/>
      <c r="AG1" s="1246"/>
      <c r="AH1" s="1246"/>
      <c r="AI1" s="1246"/>
      <c r="AJ1" s="1246"/>
      <c r="AK1" s="1246"/>
      <c r="AL1" s="1246"/>
      <c r="AM1" s="1246"/>
      <c r="AN1" s="1246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</row>
    <row r="2" spans="1:56" ht="24" customHeight="1" x14ac:dyDescent="0.4">
      <c r="A2" s="1239" t="s">
        <v>264</v>
      </c>
      <c r="B2" s="1239"/>
      <c r="C2" s="1239"/>
      <c r="D2" s="1239"/>
      <c r="E2" s="1239"/>
      <c r="F2" s="1239"/>
      <c r="G2" s="1239"/>
      <c r="H2" s="1239"/>
      <c r="I2" s="1239"/>
      <c r="J2" s="1239"/>
      <c r="K2" s="1239"/>
      <c r="L2" s="1239"/>
      <c r="M2" s="1239"/>
      <c r="N2" s="1239"/>
      <c r="O2" s="1239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6" ht="28.5" x14ac:dyDescent="0.45">
      <c r="A3" s="1239" t="s">
        <v>315</v>
      </c>
      <c r="B3" s="1239"/>
      <c r="C3" s="1239"/>
      <c r="D3" s="1239"/>
      <c r="E3" s="1239"/>
      <c r="F3" s="1239"/>
      <c r="G3" s="1239"/>
      <c r="H3" s="1239"/>
      <c r="I3" s="1239"/>
      <c r="J3" s="1239"/>
      <c r="K3" s="1239"/>
      <c r="L3" s="1239"/>
      <c r="M3" s="1239"/>
      <c r="N3" s="1239"/>
      <c r="O3" s="1239"/>
      <c r="P3" s="1247" t="s">
        <v>0</v>
      </c>
      <c r="Q3" s="1248"/>
      <c r="R3" s="1248"/>
      <c r="S3" s="1248"/>
      <c r="T3" s="1248"/>
      <c r="U3" s="1248"/>
      <c r="V3" s="1248"/>
      <c r="W3" s="1248"/>
      <c r="X3" s="1248"/>
      <c r="Y3" s="1248"/>
      <c r="Z3" s="1248"/>
      <c r="AA3" s="1248"/>
      <c r="AB3" s="1248"/>
      <c r="AC3" s="1248"/>
      <c r="AD3" s="1248"/>
      <c r="AE3" s="1248"/>
      <c r="AF3" s="1248"/>
      <c r="AG3" s="1248"/>
      <c r="AH3" s="1248"/>
      <c r="AI3" s="1248"/>
      <c r="AJ3" s="1248"/>
      <c r="AK3" s="1248"/>
      <c r="AL3" s="1248"/>
      <c r="AM3" s="1248"/>
      <c r="AN3" s="1249" t="s">
        <v>268</v>
      </c>
      <c r="AO3" s="1250"/>
      <c r="AP3" s="1250"/>
      <c r="AQ3" s="1250"/>
      <c r="AR3" s="1250"/>
      <c r="AS3" s="1250"/>
      <c r="AT3" s="1250"/>
      <c r="AU3" s="1250"/>
      <c r="AV3" s="1250"/>
      <c r="AW3" s="1250"/>
      <c r="AX3" s="1250"/>
      <c r="AY3" s="1250"/>
      <c r="AZ3" s="1250"/>
      <c r="BA3" s="1250"/>
    </row>
    <row r="4" spans="1:56" ht="26.25" customHeight="1" x14ac:dyDescent="0.4">
      <c r="A4" s="1251" t="s">
        <v>316</v>
      </c>
      <c r="B4" s="1251"/>
      <c r="C4" s="1251"/>
      <c r="D4" s="1251"/>
      <c r="E4" s="1251"/>
      <c r="F4" s="1251"/>
      <c r="G4" s="1251"/>
      <c r="H4" s="1251"/>
      <c r="I4" s="1251"/>
      <c r="J4" s="1251"/>
      <c r="K4" s="1251"/>
      <c r="L4" s="1251"/>
      <c r="M4" s="1251"/>
      <c r="N4" s="1251"/>
      <c r="O4" s="1251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21"/>
      <c r="AN4" s="1250"/>
      <c r="AO4" s="1250"/>
      <c r="AP4" s="1250"/>
      <c r="AQ4" s="1250"/>
      <c r="AR4" s="1250"/>
      <c r="AS4" s="1250"/>
      <c r="AT4" s="1250"/>
      <c r="AU4" s="1250"/>
      <c r="AV4" s="1250"/>
      <c r="AW4" s="1250"/>
      <c r="AX4" s="1250"/>
      <c r="AY4" s="1250"/>
      <c r="AZ4" s="1250"/>
      <c r="BA4" s="1250"/>
    </row>
    <row r="5" spans="1:56" s="2" customFormat="1" ht="27.75" x14ac:dyDescent="0.4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2"/>
      <c r="AN5" s="1262" t="s">
        <v>50</v>
      </c>
      <c r="AO5" s="1237"/>
      <c r="AP5" s="1237"/>
      <c r="AQ5" s="1237"/>
      <c r="AR5" s="1237"/>
      <c r="AS5" s="1237"/>
      <c r="AT5" s="1237"/>
      <c r="AU5" s="1237"/>
      <c r="AV5" s="1237"/>
      <c r="AW5" s="1237"/>
      <c r="AX5" s="1237"/>
      <c r="AY5" s="1237"/>
      <c r="AZ5" s="1237"/>
      <c r="BA5" s="1237"/>
    </row>
    <row r="6" spans="1:56" s="2" customFormat="1" ht="27.75" x14ac:dyDescent="0.4">
      <c r="A6" s="1239" t="s">
        <v>265</v>
      </c>
      <c r="B6" s="1239"/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2"/>
      <c r="AN6" s="1236" t="s">
        <v>267</v>
      </c>
      <c r="AO6" s="1237"/>
      <c r="AP6" s="1237"/>
      <c r="AQ6" s="1237"/>
      <c r="AR6" s="1237"/>
      <c r="AS6" s="1237"/>
      <c r="AT6" s="1237"/>
      <c r="AU6" s="1237"/>
      <c r="AV6" s="1237"/>
      <c r="AW6" s="1237"/>
      <c r="AX6" s="1237"/>
      <c r="AY6" s="1237"/>
      <c r="AZ6" s="1237"/>
      <c r="BA6" s="1237"/>
    </row>
    <row r="7" spans="1:56" s="2" customFormat="1" ht="28.5" customHeight="1" x14ac:dyDescent="0.4">
      <c r="A7" s="1239" t="s">
        <v>266</v>
      </c>
      <c r="B7" s="1239"/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237"/>
      <c r="AO7" s="1237"/>
      <c r="AP7" s="1237"/>
      <c r="AQ7" s="1237"/>
      <c r="AR7" s="1237"/>
      <c r="AS7" s="1237"/>
      <c r="AT7" s="1237"/>
      <c r="AU7" s="1237"/>
      <c r="AV7" s="1237"/>
      <c r="AW7" s="1237"/>
      <c r="AX7" s="1237"/>
      <c r="AY7" s="1237"/>
      <c r="AZ7" s="1237"/>
      <c r="BA7" s="1237"/>
    </row>
    <row r="8" spans="1:56" s="2" customFormat="1" ht="24.75" customHeight="1" x14ac:dyDescent="0.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238"/>
      <c r="AO8" s="1238"/>
      <c r="AP8" s="1238"/>
      <c r="AQ8" s="1238"/>
      <c r="AR8" s="1238"/>
      <c r="AS8" s="1238"/>
      <c r="AT8" s="1238"/>
      <c r="AU8" s="1238"/>
      <c r="AV8" s="1238"/>
      <c r="AW8" s="1238"/>
      <c r="AX8" s="1238"/>
      <c r="AY8" s="1238"/>
      <c r="AZ8" s="1238"/>
      <c r="BA8" s="1238"/>
    </row>
    <row r="9" spans="1:56" s="2" customFormat="1" ht="27" customHeight="1" x14ac:dyDescent="0.35">
      <c r="A9" s="1255"/>
      <c r="B9" s="1255"/>
      <c r="C9" s="1255"/>
      <c r="D9" s="1255"/>
      <c r="E9" s="1255"/>
      <c r="F9" s="1255"/>
      <c r="G9" s="1255"/>
      <c r="H9" s="1255"/>
      <c r="I9" s="1255"/>
      <c r="J9" s="1255"/>
      <c r="K9" s="1255"/>
      <c r="L9" s="1255"/>
      <c r="M9" s="1255"/>
      <c r="N9" s="1255"/>
      <c r="O9" s="1255"/>
      <c r="P9" s="1242" t="s">
        <v>47</v>
      </c>
      <c r="Q9" s="1256"/>
      <c r="R9" s="1256"/>
      <c r="S9" s="1256"/>
      <c r="T9" s="1256"/>
      <c r="U9" s="1256"/>
      <c r="V9" s="1256"/>
      <c r="W9" s="1256"/>
      <c r="X9" s="1256"/>
      <c r="Y9" s="1256"/>
      <c r="Z9" s="1256"/>
      <c r="AA9" s="1256"/>
      <c r="AB9" s="1256"/>
      <c r="AC9" s="1256"/>
      <c r="AD9" s="1256"/>
      <c r="AE9" s="1256"/>
      <c r="AF9" s="1256"/>
      <c r="AG9" s="1256"/>
      <c r="AH9" s="1256"/>
      <c r="AI9" s="1256"/>
      <c r="AJ9" s="1256"/>
      <c r="AK9" s="1256"/>
      <c r="AL9" s="1256"/>
      <c r="AM9" s="1256"/>
      <c r="AN9" s="1257"/>
      <c r="AO9" s="1257"/>
      <c r="AP9" s="1257"/>
      <c r="AQ9" s="1257"/>
      <c r="AR9" s="1257"/>
      <c r="AS9" s="1257"/>
      <c r="AT9" s="1257"/>
      <c r="AU9" s="1257"/>
      <c r="AV9" s="1257"/>
      <c r="AW9" s="1257"/>
      <c r="AX9" s="1257"/>
      <c r="AY9" s="1257"/>
      <c r="AZ9" s="1257"/>
      <c r="BA9" s="1257"/>
      <c r="BB9" s="1257"/>
      <c r="BC9" s="1257"/>
      <c r="BD9" s="1257"/>
    </row>
    <row r="10" spans="1:56" s="2" customFormat="1" ht="27.75" customHeight="1" x14ac:dyDescent="0.4">
      <c r="P10" s="1252" t="s">
        <v>51</v>
      </c>
      <c r="Q10" s="1253"/>
      <c r="R10" s="1253"/>
      <c r="S10" s="1253"/>
      <c r="T10" s="1253"/>
      <c r="U10" s="1253"/>
      <c r="V10" s="1253"/>
      <c r="W10" s="1253"/>
      <c r="X10" s="1253"/>
      <c r="Y10" s="1253"/>
      <c r="Z10" s="1253"/>
      <c r="AA10" s="125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8"/>
      <c r="AM10" s="8"/>
      <c r="AN10" s="1254"/>
      <c r="AO10" s="1254"/>
      <c r="AP10" s="1254"/>
      <c r="AQ10" s="1254"/>
      <c r="AR10" s="1254"/>
      <c r="AS10" s="1254"/>
      <c r="AT10" s="1254"/>
      <c r="AU10" s="1254"/>
      <c r="AV10" s="1254"/>
      <c r="AW10" s="1254"/>
      <c r="AX10" s="1254"/>
      <c r="AY10" s="1254"/>
      <c r="AZ10" s="1254"/>
      <c r="BA10" s="1254"/>
      <c r="BB10" s="1254"/>
      <c r="BC10" s="1254"/>
      <c r="BD10" s="1254"/>
    </row>
    <row r="11" spans="1:56" s="2" customFormat="1" ht="27.75" customHeight="1" x14ac:dyDescent="0.35">
      <c r="P11" s="1252" t="s">
        <v>247</v>
      </c>
      <c r="Q11" s="1253"/>
      <c r="R11" s="1253"/>
      <c r="S11" s="1253"/>
      <c r="T11" s="1253"/>
      <c r="U11" s="1253"/>
      <c r="V11" s="1253"/>
      <c r="W11" s="1253"/>
      <c r="X11" s="1253"/>
      <c r="Y11" s="1253"/>
      <c r="Z11" s="1253"/>
      <c r="AA11" s="1253"/>
      <c r="AB11" s="1253"/>
      <c r="AC11" s="1253"/>
      <c r="AD11" s="1253"/>
      <c r="AE11" s="1253"/>
      <c r="AF11" s="1253"/>
      <c r="AG11" s="1253"/>
      <c r="AH11" s="1253"/>
      <c r="AI11" s="1253"/>
      <c r="AJ11" s="1253"/>
      <c r="AK11" s="1253"/>
      <c r="AL11" s="8"/>
      <c r="AM11" s="8"/>
      <c r="AN11" s="1254"/>
      <c r="AO11" s="1254"/>
      <c r="AP11" s="1254"/>
      <c r="AQ11" s="1254"/>
      <c r="AR11" s="1254"/>
      <c r="AS11" s="1254"/>
      <c r="AT11" s="1254"/>
      <c r="AU11" s="1254"/>
      <c r="AV11" s="1254"/>
      <c r="AW11" s="1254"/>
      <c r="AX11" s="1254"/>
      <c r="AY11" s="1254"/>
      <c r="AZ11" s="1254"/>
      <c r="BA11" s="1254"/>
      <c r="BB11" s="1254"/>
      <c r="BC11" s="1254"/>
      <c r="BD11" s="1254"/>
    </row>
    <row r="12" spans="1:56" s="2" customFormat="1" ht="27.75" customHeight="1" x14ac:dyDescent="0.35">
      <c r="P12" s="1252" t="s">
        <v>248</v>
      </c>
      <c r="Q12" s="1253"/>
      <c r="R12" s="1253"/>
      <c r="S12" s="1253"/>
      <c r="T12" s="1253"/>
      <c r="U12" s="1253"/>
      <c r="V12" s="1253"/>
      <c r="W12" s="1253"/>
      <c r="X12" s="1253"/>
      <c r="Y12" s="1253"/>
      <c r="Z12" s="1253"/>
      <c r="AA12" s="1253"/>
      <c r="AB12" s="1253"/>
      <c r="AC12" s="1253"/>
      <c r="AD12" s="1253"/>
      <c r="AE12" s="1253"/>
      <c r="AF12" s="1253"/>
      <c r="AG12" s="1253"/>
      <c r="AH12" s="1258"/>
      <c r="AI12" s="1258"/>
      <c r="AJ12" s="1258"/>
      <c r="AK12" s="1258"/>
      <c r="AL12" s="8"/>
      <c r="AM12" s="8"/>
      <c r="AN12" s="1254"/>
      <c r="AO12" s="1254"/>
      <c r="AP12" s="1254"/>
      <c r="AQ12" s="1254"/>
      <c r="AR12" s="1254"/>
      <c r="AS12" s="1254"/>
      <c r="AT12" s="1254"/>
      <c r="AU12" s="1254"/>
      <c r="AV12" s="1254"/>
      <c r="AW12" s="1254"/>
      <c r="AX12" s="1254"/>
      <c r="AY12" s="1254"/>
      <c r="AZ12" s="1254"/>
      <c r="BA12" s="1254"/>
      <c r="BB12" s="1254"/>
      <c r="BC12" s="1254"/>
      <c r="BD12" s="1254"/>
    </row>
    <row r="13" spans="1:56" s="2" customFormat="1" ht="27.75" customHeight="1" x14ac:dyDescent="0.4">
      <c r="P13" s="1259"/>
      <c r="Q13" s="1253"/>
      <c r="R13" s="1253"/>
      <c r="S13" s="1253"/>
      <c r="T13" s="1253"/>
      <c r="U13" s="1253"/>
      <c r="V13" s="1253"/>
      <c r="W13" s="1253"/>
      <c r="X13" s="1253"/>
      <c r="Y13" s="1253"/>
      <c r="Z13" s="1253"/>
      <c r="AA13" s="1253"/>
      <c r="AB13" s="1253"/>
      <c r="AC13" s="1253"/>
      <c r="AD13" s="1253"/>
      <c r="AE13" s="1253"/>
      <c r="AF13" s="1253"/>
      <c r="AG13" s="1253"/>
      <c r="AH13" s="1253"/>
      <c r="AI13" s="1253"/>
      <c r="AJ13" s="1258"/>
      <c r="AK13" s="1258"/>
      <c r="AL13" s="1258"/>
      <c r="AM13" s="15"/>
      <c r="AN13" s="1254"/>
      <c r="AO13" s="1254"/>
      <c r="AP13" s="1254"/>
      <c r="AQ13" s="1254"/>
      <c r="AR13" s="1254"/>
      <c r="AS13" s="1254"/>
      <c r="AT13" s="1254"/>
      <c r="AU13" s="1254"/>
      <c r="AV13" s="1254"/>
      <c r="AW13" s="1254"/>
      <c r="AX13" s="1254"/>
      <c r="AY13" s="1254"/>
      <c r="AZ13" s="1254"/>
      <c r="BA13" s="1254"/>
      <c r="BB13" s="1254"/>
      <c r="BC13" s="1254"/>
      <c r="BD13" s="1254"/>
    </row>
    <row r="14" spans="1:56" s="2" customFormat="1" ht="31.5" customHeight="1" x14ac:dyDescent="0.3">
      <c r="P14" s="1260" t="s">
        <v>279</v>
      </c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1260"/>
      <c r="AG14" s="1260"/>
      <c r="AH14" s="1260"/>
      <c r="AI14" s="1260"/>
      <c r="AJ14" s="1260"/>
      <c r="AK14" s="1260"/>
      <c r="AL14" s="16"/>
      <c r="AM14" s="16"/>
      <c r="AN14" s="1261"/>
      <c r="AO14" s="1261"/>
      <c r="AP14" s="1261"/>
      <c r="AQ14" s="1261"/>
      <c r="AR14" s="1261"/>
      <c r="AS14" s="1261"/>
      <c r="AT14" s="1261"/>
      <c r="AU14" s="1261"/>
      <c r="AV14" s="1261"/>
      <c r="AW14" s="1261"/>
      <c r="AX14" s="1261"/>
      <c r="AY14" s="1261"/>
      <c r="AZ14" s="1261"/>
      <c r="BA14" s="1261"/>
      <c r="BB14" s="1261"/>
      <c r="BC14" s="1261"/>
      <c r="BD14" s="1261"/>
    </row>
    <row r="15" spans="1:56" s="2" customFormat="1" ht="33.75" customHeight="1" x14ac:dyDescent="0.3">
      <c r="AN15" s="1240"/>
      <c r="AO15" s="1240"/>
      <c r="AP15" s="1240"/>
      <c r="AQ15" s="1240"/>
      <c r="AR15" s="1240"/>
      <c r="AS15" s="1240"/>
      <c r="AT15" s="1240"/>
      <c r="AU15" s="1240"/>
      <c r="AV15" s="1240"/>
      <c r="AW15" s="1240"/>
      <c r="AX15" s="1240"/>
      <c r="AY15" s="1240"/>
      <c r="AZ15" s="1240"/>
      <c r="BA15" s="1240"/>
      <c r="BB15" s="1240"/>
      <c r="BC15" s="1240"/>
      <c r="BD15" s="1240"/>
    </row>
    <row r="16" spans="1:56" s="2" customFormat="1" ht="21.75" customHeight="1" x14ac:dyDescent="0.3">
      <c r="AN16" s="1240"/>
      <c r="AO16" s="1240"/>
      <c r="AP16" s="1240"/>
      <c r="AQ16" s="1240"/>
      <c r="AR16" s="1240"/>
      <c r="AS16" s="1240"/>
      <c r="AT16" s="1240"/>
      <c r="AU16" s="1240"/>
      <c r="AV16" s="1240"/>
      <c r="AW16" s="1240"/>
      <c r="AX16" s="1240"/>
      <c r="AY16" s="1240"/>
      <c r="AZ16" s="1240"/>
      <c r="BA16" s="1240"/>
      <c r="BB16" s="1240"/>
      <c r="BC16" s="1240"/>
      <c r="BD16" s="1240"/>
    </row>
    <row r="17" spans="1:56" s="2" customFormat="1" ht="27.75" customHeight="1" x14ac:dyDescent="0.3">
      <c r="AN17" s="1240"/>
      <c r="AO17" s="1240"/>
      <c r="AP17" s="1240"/>
      <c r="AQ17" s="1240"/>
      <c r="AR17" s="1240"/>
      <c r="AS17" s="1240"/>
      <c r="AT17" s="1240"/>
      <c r="AU17" s="1240"/>
      <c r="AV17" s="1240"/>
      <c r="AW17" s="1240"/>
      <c r="AX17" s="1240"/>
      <c r="AY17" s="1240"/>
      <c r="AZ17" s="1240"/>
      <c r="BA17" s="1240"/>
      <c r="BB17" s="1240"/>
      <c r="BC17" s="1240"/>
      <c r="BD17" s="1240"/>
    </row>
    <row r="18" spans="1:56" s="2" customFormat="1" ht="24.75" customHeight="1" x14ac:dyDescent="0.3">
      <c r="AN18" s="1240"/>
      <c r="AO18" s="1240"/>
      <c r="AP18" s="1240"/>
      <c r="AQ18" s="1240"/>
      <c r="AR18" s="1240"/>
      <c r="AS18" s="1240"/>
      <c r="AT18" s="1240"/>
      <c r="AU18" s="1240"/>
      <c r="AV18" s="1240"/>
      <c r="AW18" s="1240"/>
      <c r="AX18" s="1240"/>
      <c r="AY18" s="1240"/>
      <c r="AZ18" s="1240"/>
      <c r="BA18" s="1240"/>
      <c r="BB18" s="1240"/>
      <c r="BC18" s="1240"/>
      <c r="BD18" s="1240"/>
    </row>
    <row r="19" spans="1:56" s="2" customFormat="1" ht="18" customHeight="1" x14ac:dyDescent="0.3">
      <c r="AN19" s="1241"/>
      <c r="AO19" s="1241"/>
      <c r="AP19" s="1241"/>
      <c r="AQ19" s="1241"/>
      <c r="AR19" s="1241"/>
      <c r="AS19" s="1241"/>
      <c r="AT19" s="1241"/>
      <c r="AU19" s="1241"/>
      <c r="AV19" s="1241"/>
      <c r="AW19" s="1241"/>
      <c r="AX19" s="1241"/>
      <c r="AY19" s="1241"/>
      <c r="AZ19" s="1241"/>
      <c r="BA19" s="1241"/>
    </row>
    <row r="20" spans="1:56" s="2" customFormat="1" ht="25.5" x14ac:dyDescent="0.35">
      <c r="A20" s="1242" t="s">
        <v>35</v>
      </c>
      <c r="B20" s="1242"/>
      <c r="C20" s="1242"/>
      <c r="D20" s="1242"/>
      <c r="E20" s="1242"/>
      <c r="F20" s="1242"/>
      <c r="G20" s="1242"/>
      <c r="H20" s="1242"/>
      <c r="I20" s="1242"/>
      <c r="J20" s="1242"/>
      <c r="K20" s="1242"/>
      <c r="L20" s="1242"/>
      <c r="M20" s="1242"/>
      <c r="N20" s="1242"/>
      <c r="O20" s="1242"/>
      <c r="P20" s="1242"/>
      <c r="Q20" s="1242"/>
      <c r="R20" s="1242"/>
      <c r="S20" s="1242"/>
      <c r="T20" s="1242"/>
      <c r="U20" s="1242"/>
      <c r="V20" s="1242"/>
      <c r="W20" s="1242"/>
      <c r="X20" s="1242"/>
      <c r="Y20" s="1242"/>
      <c r="Z20" s="1242"/>
      <c r="AA20" s="1242"/>
      <c r="AB20" s="1242"/>
      <c r="AC20" s="1242"/>
      <c r="AD20" s="1242"/>
      <c r="AE20" s="1242"/>
      <c r="AF20" s="1242"/>
      <c r="AG20" s="1242"/>
      <c r="AH20" s="1242"/>
      <c r="AI20" s="1242"/>
      <c r="AJ20" s="1242"/>
      <c r="AK20" s="1242"/>
      <c r="AL20" s="1242"/>
      <c r="AM20" s="1242"/>
      <c r="AN20" s="1242"/>
      <c r="AO20" s="1242"/>
      <c r="AP20" s="1242"/>
      <c r="AQ20" s="1242"/>
      <c r="AR20" s="1242"/>
      <c r="AS20" s="1242"/>
      <c r="AT20" s="1242"/>
      <c r="AU20" s="1242"/>
      <c r="AV20" s="1242"/>
      <c r="AW20" s="1242"/>
      <c r="AX20" s="1242"/>
      <c r="AY20" s="1242"/>
      <c r="AZ20" s="1242"/>
      <c r="BA20" s="1242"/>
    </row>
    <row r="21" spans="1:56" s="2" customFormat="1" ht="25.5" x14ac:dyDescent="0.3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</row>
    <row r="22" spans="1:56" ht="18" customHeight="1" x14ac:dyDescent="0.25">
      <c r="A22" s="1231" t="s">
        <v>1</v>
      </c>
      <c r="B22" s="1232" t="s">
        <v>2</v>
      </c>
      <c r="C22" s="1232"/>
      <c r="D22" s="1232"/>
      <c r="E22" s="1232"/>
      <c r="F22" s="1232" t="s">
        <v>3</v>
      </c>
      <c r="G22" s="1232"/>
      <c r="H22" s="1232"/>
      <c r="I22" s="1232"/>
      <c r="J22" s="1232" t="s">
        <v>4</v>
      </c>
      <c r="K22" s="1232"/>
      <c r="L22" s="1232"/>
      <c r="M22" s="1232"/>
      <c r="N22" s="1232" t="s">
        <v>5</v>
      </c>
      <c r="O22" s="1232"/>
      <c r="P22" s="1232"/>
      <c r="Q22" s="1232"/>
      <c r="R22" s="1232"/>
      <c r="S22" s="1243" t="s">
        <v>6</v>
      </c>
      <c r="T22" s="1244"/>
      <c r="U22" s="1244"/>
      <c r="V22" s="1244"/>
      <c r="W22" s="1208"/>
      <c r="X22" s="1243" t="s">
        <v>7</v>
      </c>
      <c r="Y22" s="1245"/>
      <c r="Z22" s="1245"/>
      <c r="AA22" s="1208"/>
      <c r="AB22" s="1232" t="s">
        <v>8</v>
      </c>
      <c r="AC22" s="1232"/>
      <c r="AD22" s="1232"/>
      <c r="AE22" s="1232"/>
      <c r="AF22" s="1232" t="s">
        <v>9</v>
      </c>
      <c r="AG22" s="1232"/>
      <c r="AH22" s="1232"/>
      <c r="AI22" s="1232"/>
      <c r="AJ22" s="1243" t="s">
        <v>10</v>
      </c>
      <c r="AK22" s="1244"/>
      <c r="AL22" s="1244"/>
      <c r="AM22" s="1244"/>
      <c r="AN22" s="1208"/>
      <c r="AO22" s="1243" t="s">
        <v>11</v>
      </c>
      <c r="AP22" s="1245"/>
      <c r="AQ22" s="1245"/>
      <c r="AR22" s="1208"/>
      <c r="AS22" s="1232" t="s">
        <v>12</v>
      </c>
      <c r="AT22" s="1232"/>
      <c r="AU22" s="1232"/>
      <c r="AV22" s="1232"/>
      <c r="AW22" s="1232" t="s">
        <v>13</v>
      </c>
      <c r="AX22" s="1232"/>
      <c r="AY22" s="1232"/>
      <c r="AZ22" s="1232"/>
      <c r="BA22" s="1232"/>
    </row>
    <row r="23" spans="1:56" s="3" customFormat="1" ht="20.25" customHeight="1" x14ac:dyDescent="0.2">
      <c r="A23" s="1231"/>
      <c r="B23" s="20">
        <v>1</v>
      </c>
      <c r="C23" s="20">
        <v>2</v>
      </c>
      <c r="D23" s="20">
        <v>3</v>
      </c>
      <c r="E23" s="20">
        <v>4</v>
      </c>
      <c r="F23" s="20">
        <v>5</v>
      </c>
      <c r="G23" s="20">
        <v>6</v>
      </c>
      <c r="H23" s="20">
        <v>7</v>
      </c>
      <c r="I23" s="20">
        <v>8</v>
      </c>
      <c r="J23" s="20">
        <v>9</v>
      </c>
      <c r="K23" s="20">
        <v>10</v>
      </c>
      <c r="L23" s="20">
        <v>11</v>
      </c>
      <c r="M23" s="20">
        <v>12</v>
      </c>
      <c r="N23" s="20">
        <v>13</v>
      </c>
      <c r="O23" s="20">
        <v>14</v>
      </c>
      <c r="P23" s="20">
        <v>15</v>
      </c>
      <c r="Q23" s="20">
        <v>16</v>
      </c>
      <c r="R23" s="20">
        <v>17</v>
      </c>
      <c r="S23" s="20">
        <v>18</v>
      </c>
      <c r="T23" s="20">
        <v>19</v>
      </c>
      <c r="U23" s="20">
        <v>20</v>
      </c>
      <c r="V23" s="20">
        <v>21</v>
      </c>
      <c r="W23" s="20">
        <v>22</v>
      </c>
      <c r="X23" s="20">
        <v>23</v>
      </c>
      <c r="Y23" s="20">
        <v>24</v>
      </c>
      <c r="Z23" s="20">
        <v>25</v>
      </c>
      <c r="AA23" s="20">
        <v>26</v>
      </c>
      <c r="AB23" s="20">
        <v>27</v>
      </c>
      <c r="AC23" s="20">
        <v>28</v>
      </c>
      <c r="AD23" s="20">
        <v>29</v>
      </c>
      <c r="AE23" s="20">
        <v>30</v>
      </c>
      <c r="AF23" s="20">
        <v>31</v>
      </c>
      <c r="AG23" s="20">
        <v>32</v>
      </c>
      <c r="AH23" s="20">
        <v>33</v>
      </c>
      <c r="AI23" s="20">
        <v>34</v>
      </c>
      <c r="AJ23" s="20">
        <v>35</v>
      </c>
      <c r="AK23" s="20">
        <v>36</v>
      </c>
      <c r="AL23" s="20">
        <v>37</v>
      </c>
      <c r="AM23" s="20">
        <v>38</v>
      </c>
      <c r="AN23" s="20">
        <v>39</v>
      </c>
      <c r="AO23" s="20">
        <v>40</v>
      </c>
      <c r="AP23" s="20">
        <v>41</v>
      </c>
      <c r="AQ23" s="20">
        <v>42</v>
      </c>
      <c r="AR23" s="20">
        <v>43</v>
      </c>
      <c r="AS23" s="20">
        <v>44</v>
      </c>
      <c r="AT23" s="20">
        <v>45</v>
      </c>
      <c r="AU23" s="20">
        <v>46</v>
      </c>
      <c r="AV23" s="20">
        <v>47</v>
      </c>
      <c r="AW23" s="20">
        <v>48</v>
      </c>
      <c r="AX23" s="20">
        <v>49</v>
      </c>
      <c r="AY23" s="20">
        <v>50</v>
      </c>
      <c r="AZ23" s="20">
        <v>51</v>
      </c>
      <c r="BA23" s="20">
        <v>52</v>
      </c>
    </row>
    <row r="24" spans="1:56" ht="20.100000000000001" customHeight="1" x14ac:dyDescent="0.3">
      <c r="A24" s="5" t="s">
        <v>101</v>
      </c>
      <c r="B24" s="302" t="s">
        <v>48</v>
      </c>
      <c r="C24" s="302" t="s">
        <v>48</v>
      </c>
      <c r="D24" s="302" t="s">
        <v>48</v>
      </c>
      <c r="E24" s="302" t="s">
        <v>48</v>
      </c>
      <c r="F24" s="302" t="s">
        <v>48</v>
      </c>
      <c r="G24" s="302" t="s">
        <v>48</v>
      </c>
      <c r="H24" s="302" t="s">
        <v>48</v>
      </c>
      <c r="I24" s="302" t="s">
        <v>48</v>
      </c>
      <c r="J24" s="302" t="s">
        <v>48</v>
      </c>
      <c r="K24" s="302" t="s">
        <v>48</v>
      </c>
      <c r="L24" s="302" t="s">
        <v>48</v>
      </c>
      <c r="M24" s="302" t="s">
        <v>48</v>
      </c>
      <c r="N24" s="302" t="s">
        <v>48</v>
      </c>
      <c r="O24" s="302" t="s">
        <v>48</v>
      </c>
      <c r="P24" s="302" t="s">
        <v>48</v>
      </c>
      <c r="Q24" s="303" t="s">
        <v>14</v>
      </c>
      <c r="R24" s="303" t="s">
        <v>14</v>
      </c>
      <c r="S24" s="302" t="s">
        <v>15</v>
      </c>
      <c r="T24" s="302" t="s">
        <v>48</v>
      </c>
      <c r="U24" s="302" t="s">
        <v>48</v>
      </c>
      <c r="V24" s="302" t="s">
        <v>48</v>
      </c>
      <c r="W24" s="302" t="s">
        <v>48</v>
      </c>
      <c r="X24" s="302" t="s">
        <v>48</v>
      </c>
      <c r="Y24" s="302" t="s">
        <v>48</v>
      </c>
      <c r="Z24" s="302" t="s">
        <v>48</v>
      </c>
      <c r="AA24" s="302" t="s">
        <v>48</v>
      </c>
      <c r="AB24" s="302" t="s">
        <v>48</v>
      </c>
      <c r="AC24" s="302" t="s">
        <v>289</v>
      </c>
      <c r="AD24" s="302" t="s">
        <v>15</v>
      </c>
      <c r="AE24" s="302" t="s">
        <v>15</v>
      </c>
      <c r="AF24" s="302" t="s">
        <v>48</v>
      </c>
      <c r="AG24" s="302" t="s">
        <v>48</v>
      </c>
      <c r="AH24" s="302" t="s">
        <v>48</v>
      </c>
      <c r="AI24" s="302" t="s">
        <v>48</v>
      </c>
      <c r="AJ24" s="302" t="s">
        <v>48</v>
      </c>
      <c r="AK24" s="302" t="s">
        <v>48</v>
      </c>
      <c r="AL24" s="302" t="s">
        <v>48</v>
      </c>
      <c r="AM24" s="302" t="s">
        <v>48</v>
      </c>
      <c r="AN24" s="302" t="s">
        <v>48</v>
      </c>
      <c r="AO24" s="302" t="s">
        <v>48</v>
      </c>
      <c r="AP24" s="303" t="s">
        <v>14</v>
      </c>
      <c r="AQ24" s="303" t="s">
        <v>14</v>
      </c>
      <c r="AR24" s="303" t="s">
        <v>14</v>
      </c>
      <c r="AS24" s="303" t="s">
        <v>15</v>
      </c>
      <c r="AT24" s="303" t="s">
        <v>15</v>
      </c>
      <c r="AU24" s="303" t="s">
        <v>15</v>
      </c>
      <c r="AV24" s="303" t="s">
        <v>15</v>
      </c>
      <c r="AW24" s="302" t="s">
        <v>15</v>
      </c>
      <c r="AX24" s="302" t="s">
        <v>15</v>
      </c>
      <c r="AY24" s="302" t="s">
        <v>15</v>
      </c>
      <c r="AZ24" s="302" t="s">
        <v>15</v>
      </c>
      <c r="BA24" s="304" t="s">
        <v>15</v>
      </c>
    </row>
    <row r="25" spans="1:56" ht="19.5" customHeight="1" thickBot="1" x14ac:dyDescent="0.35">
      <c r="A25" s="5" t="s">
        <v>102</v>
      </c>
      <c r="B25" s="305" t="s">
        <v>48</v>
      </c>
      <c r="C25" s="305" t="s">
        <v>48</v>
      </c>
      <c r="D25" s="305" t="s">
        <v>48</v>
      </c>
      <c r="E25" s="305" t="s">
        <v>48</v>
      </c>
      <c r="F25" s="305" t="s">
        <v>48</v>
      </c>
      <c r="G25" s="305" t="s">
        <v>48</v>
      </c>
      <c r="H25" s="305" t="s">
        <v>48</v>
      </c>
      <c r="I25" s="305" t="s">
        <v>48</v>
      </c>
      <c r="J25" s="305" t="s">
        <v>48</v>
      </c>
      <c r="K25" s="305" t="s">
        <v>48</v>
      </c>
      <c r="L25" s="305" t="s">
        <v>48</v>
      </c>
      <c r="M25" s="305" t="s">
        <v>48</v>
      </c>
      <c r="N25" s="305" t="s">
        <v>48</v>
      </c>
      <c r="O25" s="305" t="s">
        <v>48</v>
      </c>
      <c r="P25" s="302" t="s">
        <v>48</v>
      </c>
      <c r="Q25" s="305" t="s">
        <v>14</v>
      </c>
      <c r="R25" s="305" t="s">
        <v>14</v>
      </c>
      <c r="S25" s="305" t="s">
        <v>15</v>
      </c>
      <c r="T25" s="306" t="s">
        <v>320</v>
      </c>
      <c r="U25" s="306" t="s">
        <v>320</v>
      </c>
      <c r="V25" s="306" t="s">
        <v>320</v>
      </c>
      <c r="W25" s="306" t="s">
        <v>320</v>
      </c>
      <c r="X25" s="306" t="s">
        <v>320</v>
      </c>
      <c r="Y25" s="306" t="s">
        <v>320</v>
      </c>
      <c r="Z25" s="306" t="s">
        <v>320</v>
      </c>
      <c r="AA25" s="306" t="s">
        <v>320</v>
      </c>
      <c r="AB25" s="306" t="s">
        <v>320</v>
      </c>
      <c r="AC25" s="680" t="s">
        <v>14</v>
      </c>
      <c r="AD25" s="305" t="s">
        <v>294</v>
      </c>
      <c r="AE25" s="305" t="s">
        <v>294</v>
      </c>
      <c r="AF25" s="306" t="s">
        <v>36</v>
      </c>
      <c r="AG25" s="306" t="s">
        <v>36</v>
      </c>
      <c r="AH25" s="306" t="s">
        <v>36</v>
      </c>
      <c r="AI25" s="306" t="s">
        <v>36</v>
      </c>
      <c r="AJ25" s="306" t="s">
        <v>36</v>
      </c>
      <c r="AK25" s="306" t="s">
        <v>36</v>
      </c>
      <c r="AL25" s="306" t="s">
        <v>36</v>
      </c>
      <c r="AM25" s="306" t="s">
        <v>36</v>
      </c>
      <c r="AN25" s="307" t="s">
        <v>14</v>
      </c>
      <c r="AO25" s="305" t="s">
        <v>16</v>
      </c>
      <c r="AP25" s="305" t="s">
        <v>16</v>
      </c>
      <c r="AQ25" s="305" t="s">
        <v>16</v>
      </c>
      <c r="AR25" s="305" t="s">
        <v>317</v>
      </c>
      <c r="AS25" s="1176" t="s">
        <v>52</v>
      </c>
      <c r="AT25" s="1177"/>
      <c r="AU25" s="1177"/>
      <c r="AV25" s="1177"/>
      <c r="AW25" s="1177"/>
      <c r="AX25" s="1177"/>
      <c r="AY25" s="1177"/>
      <c r="AZ25" s="1177"/>
      <c r="BA25" s="1178"/>
    </row>
    <row r="26" spans="1:56" ht="20.100000000000001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 t="s">
        <v>34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6" s="4" customFormat="1" ht="21" customHeight="1" x14ac:dyDescent="0.3">
      <c r="A27" s="1179" t="s">
        <v>318</v>
      </c>
      <c r="B27" s="1179"/>
      <c r="C27" s="1179"/>
      <c r="D27" s="1179"/>
      <c r="E27" s="1179"/>
      <c r="F27" s="1179"/>
      <c r="G27" s="1179"/>
      <c r="H27" s="1179"/>
      <c r="I27" s="1179"/>
      <c r="J27" s="1180"/>
      <c r="K27" s="1180"/>
      <c r="L27" s="1180"/>
      <c r="M27" s="1180"/>
      <c r="N27" s="1180"/>
      <c r="O27" s="1180"/>
      <c r="P27" s="1180"/>
      <c r="Q27" s="1180"/>
      <c r="R27" s="1180"/>
      <c r="S27" s="1180"/>
      <c r="T27" s="1180"/>
      <c r="U27" s="1180"/>
      <c r="V27" s="1180"/>
      <c r="W27" s="1180"/>
      <c r="X27" s="1180"/>
      <c r="Y27" s="1180"/>
      <c r="Z27" s="1180"/>
      <c r="AA27" s="1180"/>
      <c r="AB27" s="1180"/>
      <c r="AC27" s="1180"/>
      <c r="AD27" s="1180"/>
      <c r="AE27" s="1180"/>
      <c r="AF27" s="1180"/>
      <c r="AG27" s="1180"/>
      <c r="AH27" s="1180"/>
      <c r="AI27" s="1180"/>
      <c r="AJ27" s="1180"/>
      <c r="AK27" s="1180"/>
      <c r="AL27" s="1180"/>
      <c r="AM27" s="1180"/>
      <c r="AN27" s="1180"/>
      <c r="AO27" s="1180"/>
      <c r="AP27" s="1180"/>
      <c r="AQ27" s="1180"/>
      <c r="AR27" s="1180"/>
      <c r="AS27" s="1180"/>
      <c r="AT27" s="1180"/>
      <c r="AU27" s="1180"/>
      <c r="AV27" s="12"/>
      <c r="AW27" s="12"/>
      <c r="AX27" s="12"/>
      <c r="AY27" s="12"/>
      <c r="AZ27" s="12"/>
      <c r="BA27" s="1"/>
    </row>
    <row r="28" spans="1:56" s="4" customFormat="1" ht="15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12"/>
      <c r="AW28" s="12"/>
      <c r="AX28" s="12"/>
      <c r="AY28" s="12"/>
      <c r="AZ28" s="12"/>
      <c r="BA28" s="1"/>
    </row>
    <row r="29" spans="1:56" ht="21.75" customHeight="1" x14ac:dyDescent="0.3">
      <c r="A29" s="1181" t="s">
        <v>45</v>
      </c>
      <c r="B29" s="1182"/>
      <c r="C29" s="1182"/>
      <c r="D29" s="1182"/>
      <c r="E29" s="1182"/>
      <c r="F29" s="1182"/>
      <c r="G29" s="1182"/>
      <c r="H29" s="1182"/>
      <c r="I29" s="1182"/>
      <c r="J29" s="1182"/>
      <c r="K29" s="1182"/>
      <c r="L29" s="1182"/>
      <c r="M29" s="1182"/>
      <c r="N29" s="1182"/>
      <c r="O29" s="1182"/>
      <c r="P29" s="1182"/>
      <c r="Q29" s="1182"/>
      <c r="R29" s="1182"/>
      <c r="S29" s="1182"/>
      <c r="T29" s="1182"/>
      <c r="U29" s="1182"/>
      <c r="V29" s="1182"/>
      <c r="W29" s="1182"/>
      <c r="X29" s="1182"/>
      <c r="Y29" s="1182"/>
      <c r="Z29" s="1182"/>
      <c r="AA29" s="1182"/>
      <c r="AB29" s="1182"/>
      <c r="AC29" s="1182"/>
      <c r="AD29" s="1182"/>
      <c r="AE29" s="1182"/>
      <c r="AF29" s="1182"/>
      <c r="AG29" s="1182"/>
      <c r="AH29" s="1182"/>
      <c r="AI29" s="1182"/>
      <c r="AJ29" s="1182"/>
      <c r="AK29" s="1182"/>
      <c r="AL29" s="1182"/>
      <c r="AM29" s="1182"/>
      <c r="AN29" s="1182"/>
      <c r="AO29" s="1182"/>
      <c r="AP29" s="1182"/>
      <c r="AQ29" s="1182"/>
      <c r="AR29" s="1182"/>
      <c r="AS29" s="1182"/>
      <c r="AT29" s="1182"/>
      <c r="AU29" s="1182"/>
      <c r="AV29" s="1182"/>
      <c r="AW29" s="1182"/>
      <c r="AX29" s="1182"/>
      <c r="AY29" s="1182"/>
      <c r="AZ29" s="1182"/>
      <c r="BA29" s="1182"/>
    </row>
    <row r="30" spans="1:56" ht="22.5" customHeight="1" x14ac:dyDescent="0.25">
      <c r="A30" s="1183" t="s">
        <v>1</v>
      </c>
      <c r="B30" s="1184"/>
      <c r="C30" s="1189" t="s">
        <v>17</v>
      </c>
      <c r="D30" s="1190"/>
      <c r="E30" s="1190"/>
      <c r="F30" s="1184"/>
      <c r="G30" s="1193" t="s">
        <v>323</v>
      </c>
      <c r="H30" s="1190"/>
      <c r="I30" s="1184"/>
      <c r="J30" s="1193" t="s">
        <v>19</v>
      </c>
      <c r="K30" s="1190"/>
      <c r="L30" s="1190"/>
      <c r="M30" s="1184"/>
      <c r="N30" s="1127" t="s">
        <v>46</v>
      </c>
      <c r="O30" s="1194"/>
      <c r="P30" s="1194"/>
      <c r="Q30" s="1195"/>
      <c r="R30" s="1189" t="s">
        <v>54</v>
      </c>
      <c r="S30" s="1196"/>
      <c r="T30" s="1193" t="s">
        <v>44</v>
      </c>
      <c r="U30" s="1190"/>
      <c r="V30" s="1184"/>
      <c r="W30" s="1193" t="s">
        <v>38</v>
      </c>
      <c r="X30" s="1190"/>
      <c r="Y30" s="1184"/>
      <c r="Z30" s="13"/>
      <c r="AA30" s="1209" t="s">
        <v>39</v>
      </c>
      <c r="AB30" s="1135"/>
      <c r="AC30" s="1135"/>
      <c r="AD30" s="1135"/>
      <c r="AE30" s="1135"/>
      <c r="AF30" s="1127" t="s">
        <v>288</v>
      </c>
      <c r="AG30" s="1135"/>
      <c r="AH30" s="1127" t="s">
        <v>40</v>
      </c>
      <c r="AI30" s="1135"/>
      <c r="AJ30" s="1135"/>
      <c r="AK30" s="1135"/>
      <c r="AL30" s="17"/>
      <c r="AM30" s="1210" t="s">
        <v>41</v>
      </c>
      <c r="AN30" s="1211"/>
      <c r="AO30" s="1212"/>
      <c r="AP30" s="1126" t="s">
        <v>42</v>
      </c>
      <c r="AQ30" s="1127"/>
      <c r="AR30" s="1127"/>
      <c r="AS30" s="1127"/>
      <c r="AT30" s="1127"/>
      <c r="AU30" s="1127"/>
      <c r="AV30" s="1127"/>
      <c r="AW30" s="1127"/>
      <c r="AX30" s="1127" t="s">
        <v>288</v>
      </c>
      <c r="AY30" s="1127"/>
      <c r="AZ30" s="1127"/>
      <c r="BA30" s="1201"/>
    </row>
    <row r="31" spans="1:56" ht="15.75" customHeight="1" x14ac:dyDescent="0.25">
      <c r="A31" s="1185"/>
      <c r="B31" s="1186"/>
      <c r="C31" s="1185"/>
      <c r="D31" s="1191"/>
      <c r="E31" s="1191"/>
      <c r="F31" s="1186"/>
      <c r="G31" s="1185"/>
      <c r="H31" s="1191"/>
      <c r="I31" s="1186"/>
      <c r="J31" s="1185"/>
      <c r="K31" s="1191"/>
      <c r="L31" s="1191"/>
      <c r="M31" s="1186"/>
      <c r="N31" s="1194"/>
      <c r="O31" s="1194"/>
      <c r="P31" s="1194"/>
      <c r="Q31" s="1195"/>
      <c r="R31" s="1197"/>
      <c r="S31" s="1198"/>
      <c r="T31" s="1185"/>
      <c r="U31" s="1191"/>
      <c r="V31" s="1186"/>
      <c r="W31" s="1185"/>
      <c r="X31" s="1191"/>
      <c r="Y31" s="1186"/>
      <c r="Z31" s="13"/>
      <c r="AA31" s="1135"/>
      <c r="AB31" s="1135"/>
      <c r="AC31" s="1135"/>
      <c r="AD31" s="1135"/>
      <c r="AE31" s="1135"/>
      <c r="AF31" s="1135"/>
      <c r="AG31" s="1135"/>
      <c r="AH31" s="1135"/>
      <c r="AI31" s="1135"/>
      <c r="AJ31" s="1135"/>
      <c r="AK31" s="1135"/>
      <c r="AL31" s="18"/>
      <c r="AM31" s="1213"/>
      <c r="AN31" s="1214"/>
      <c r="AO31" s="1215"/>
      <c r="AP31" s="1126"/>
      <c r="AQ31" s="1127"/>
      <c r="AR31" s="1127"/>
      <c r="AS31" s="1127"/>
      <c r="AT31" s="1127"/>
      <c r="AU31" s="1127"/>
      <c r="AV31" s="1127"/>
      <c r="AW31" s="1127"/>
      <c r="AX31" s="1127"/>
      <c r="AY31" s="1127"/>
      <c r="AZ31" s="1127"/>
      <c r="BA31" s="1201"/>
    </row>
    <row r="32" spans="1:56" ht="77.25" customHeight="1" x14ac:dyDescent="0.25">
      <c r="A32" s="1187"/>
      <c r="B32" s="1188"/>
      <c r="C32" s="1187"/>
      <c r="D32" s="1192"/>
      <c r="E32" s="1192"/>
      <c r="F32" s="1188"/>
      <c r="G32" s="1187"/>
      <c r="H32" s="1192"/>
      <c r="I32" s="1188"/>
      <c r="J32" s="1187"/>
      <c r="K32" s="1192"/>
      <c r="L32" s="1192"/>
      <c r="M32" s="1188"/>
      <c r="N32" s="1194"/>
      <c r="O32" s="1194"/>
      <c r="P32" s="1194"/>
      <c r="Q32" s="1195"/>
      <c r="R32" s="1199"/>
      <c r="S32" s="1200"/>
      <c r="T32" s="1187"/>
      <c r="U32" s="1192"/>
      <c r="V32" s="1188"/>
      <c r="W32" s="1187"/>
      <c r="X32" s="1192"/>
      <c r="Y32" s="1188"/>
      <c r="Z32" s="13"/>
      <c r="AA32" s="1130" t="s">
        <v>43</v>
      </c>
      <c r="AB32" s="1131"/>
      <c r="AC32" s="1131"/>
      <c r="AD32" s="1131"/>
      <c r="AE32" s="1131"/>
      <c r="AF32" s="1132" t="s">
        <v>285</v>
      </c>
      <c r="AG32" s="1133"/>
      <c r="AH32" s="1134" t="s">
        <v>324</v>
      </c>
      <c r="AI32" s="1135"/>
      <c r="AJ32" s="1135"/>
      <c r="AK32" s="1135"/>
      <c r="AL32" s="18"/>
      <c r="AM32" s="1213"/>
      <c r="AN32" s="1214"/>
      <c r="AO32" s="1215"/>
      <c r="AP32" s="1126"/>
      <c r="AQ32" s="1127"/>
      <c r="AR32" s="1127"/>
      <c r="AS32" s="1127"/>
      <c r="AT32" s="1127"/>
      <c r="AU32" s="1127"/>
      <c r="AV32" s="1127"/>
      <c r="AW32" s="1127"/>
      <c r="AX32" s="1127"/>
      <c r="AY32" s="1127"/>
      <c r="AZ32" s="1127"/>
      <c r="BA32" s="1201"/>
    </row>
    <row r="33" spans="1:53" ht="25.5" customHeight="1" x14ac:dyDescent="0.3">
      <c r="A33" s="1202" t="s">
        <v>101</v>
      </c>
      <c r="B33" s="1203"/>
      <c r="C33" s="1204">
        <v>34</v>
      </c>
      <c r="D33" s="1205"/>
      <c r="E33" s="1205"/>
      <c r="F33" s="1206"/>
      <c r="G33" s="1204">
        <v>6</v>
      </c>
      <c r="H33" s="1205"/>
      <c r="I33" s="1206"/>
      <c r="J33" s="1204"/>
      <c r="K33" s="1144"/>
      <c r="L33" s="1144"/>
      <c r="M33" s="1145"/>
      <c r="N33" s="1221"/>
      <c r="O33" s="1222"/>
      <c r="P33" s="1222"/>
      <c r="Q33" s="1223"/>
      <c r="R33" s="1207"/>
      <c r="S33" s="1208"/>
      <c r="T33" s="1204">
        <v>12</v>
      </c>
      <c r="U33" s="1144"/>
      <c r="V33" s="1145"/>
      <c r="W33" s="1161">
        <f>C33+T33+G33</f>
        <v>52</v>
      </c>
      <c r="X33" s="1144"/>
      <c r="Y33" s="1145"/>
      <c r="Z33" s="13"/>
      <c r="AA33" s="1219" t="s">
        <v>20</v>
      </c>
      <c r="AB33" s="1220"/>
      <c r="AC33" s="1220"/>
      <c r="AD33" s="1220"/>
      <c r="AE33" s="1220"/>
      <c r="AF33" s="1134" t="s">
        <v>285</v>
      </c>
      <c r="AG33" s="1195"/>
      <c r="AH33" s="1134" t="s">
        <v>242</v>
      </c>
      <c r="AI33" s="1175"/>
      <c r="AJ33" s="1175"/>
      <c r="AK33" s="1175"/>
      <c r="AL33" s="18"/>
      <c r="AM33" s="1216"/>
      <c r="AN33" s="1217"/>
      <c r="AO33" s="1218"/>
      <c r="AP33" s="1128"/>
      <c r="AQ33" s="1129"/>
      <c r="AR33" s="1129"/>
      <c r="AS33" s="1129"/>
      <c r="AT33" s="1129"/>
      <c r="AU33" s="1129"/>
      <c r="AV33" s="1129"/>
      <c r="AW33" s="1129"/>
      <c r="AX33" s="1127"/>
      <c r="AY33" s="1127"/>
      <c r="AZ33" s="1127"/>
      <c r="BA33" s="1201"/>
    </row>
    <row r="34" spans="1:53" ht="25.5" customHeight="1" x14ac:dyDescent="0.3">
      <c r="A34" s="1165" t="s">
        <v>102</v>
      </c>
      <c r="B34" s="1166"/>
      <c r="C34" s="1233" t="s">
        <v>239</v>
      </c>
      <c r="D34" s="1234"/>
      <c r="E34" s="1234"/>
      <c r="F34" s="1235"/>
      <c r="G34" s="1148">
        <v>4</v>
      </c>
      <c r="H34" s="1149"/>
      <c r="I34" s="1150"/>
      <c r="J34" s="1148" t="s">
        <v>324</v>
      </c>
      <c r="K34" s="1149"/>
      <c r="L34" s="1149"/>
      <c r="M34" s="1150"/>
      <c r="N34" s="1151" t="s">
        <v>242</v>
      </c>
      <c r="O34" s="1152"/>
      <c r="P34" s="1152"/>
      <c r="Q34" s="1152"/>
      <c r="R34" s="1141">
        <v>1</v>
      </c>
      <c r="S34" s="1142"/>
      <c r="T34" s="1224" t="s">
        <v>245</v>
      </c>
      <c r="U34" s="1149"/>
      <c r="V34" s="1150"/>
      <c r="W34" s="1224" t="s">
        <v>241</v>
      </c>
      <c r="X34" s="1149"/>
      <c r="Y34" s="1150"/>
      <c r="Z34" s="13"/>
      <c r="AA34" s="1220"/>
      <c r="AB34" s="1220"/>
      <c r="AC34" s="1220"/>
      <c r="AD34" s="1220"/>
      <c r="AE34" s="1220"/>
      <c r="AF34" s="1195"/>
      <c r="AG34" s="1195"/>
      <c r="AH34" s="1175"/>
      <c r="AI34" s="1175"/>
      <c r="AJ34" s="1175"/>
      <c r="AK34" s="1175"/>
      <c r="AL34" s="14"/>
      <c r="AM34" s="1225" t="s">
        <v>20</v>
      </c>
      <c r="AN34" s="1226"/>
      <c r="AO34" s="1227"/>
      <c r="AP34" s="1173" t="s">
        <v>55</v>
      </c>
      <c r="AQ34" s="1173"/>
      <c r="AR34" s="1173"/>
      <c r="AS34" s="1173"/>
      <c r="AT34" s="1173"/>
      <c r="AU34" s="1173"/>
      <c r="AV34" s="1173"/>
      <c r="AW34" s="1173"/>
      <c r="AX34" s="1155" t="s">
        <v>285</v>
      </c>
      <c r="AY34" s="1156"/>
      <c r="AZ34" s="1156"/>
      <c r="BA34" s="1157"/>
    </row>
    <row r="35" spans="1:53" ht="27.75" customHeight="1" x14ac:dyDescent="0.3">
      <c r="A35" s="1161" t="s">
        <v>21</v>
      </c>
      <c r="B35" s="1145"/>
      <c r="C35" s="1162" t="s">
        <v>319</v>
      </c>
      <c r="D35" s="1163"/>
      <c r="E35" s="1163"/>
      <c r="F35" s="1164"/>
      <c r="G35" s="1143" t="s">
        <v>113</v>
      </c>
      <c r="H35" s="1144"/>
      <c r="I35" s="1145"/>
      <c r="J35" s="1161" t="s">
        <v>324</v>
      </c>
      <c r="K35" s="1144"/>
      <c r="L35" s="1144"/>
      <c r="M35" s="1145"/>
      <c r="N35" s="1151" t="s">
        <v>242</v>
      </c>
      <c r="O35" s="1152"/>
      <c r="P35" s="1152"/>
      <c r="Q35" s="1152"/>
      <c r="R35" s="1141">
        <v>1</v>
      </c>
      <c r="S35" s="1142"/>
      <c r="T35" s="1143" t="s">
        <v>115</v>
      </c>
      <c r="U35" s="1144"/>
      <c r="V35" s="1145"/>
      <c r="W35" s="1143" t="s">
        <v>49</v>
      </c>
      <c r="X35" s="1144"/>
      <c r="Y35" s="1145"/>
      <c r="Z35" s="13"/>
      <c r="AA35" s="1170"/>
      <c r="AB35" s="1171"/>
      <c r="AC35" s="1171"/>
      <c r="AD35" s="1171"/>
      <c r="AE35" s="1171"/>
      <c r="AF35" s="1136"/>
      <c r="AG35" s="1137"/>
      <c r="AH35" s="1137"/>
      <c r="AI35" s="1138"/>
      <c r="AJ35" s="1137"/>
      <c r="AK35" s="1137"/>
      <c r="AL35" s="19"/>
      <c r="AM35" s="1228"/>
      <c r="AN35" s="1229"/>
      <c r="AO35" s="1230"/>
      <c r="AP35" s="1174"/>
      <c r="AQ35" s="1174"/>
      <c r="AR35" s="1174"/>
      <c r="AS35" s="1174"/>
      <c r="AT35" s="1174"/>
      <c r="AU35" s="1174"/>
      <c r="AV35" s="1174"/>
      <c r="AW35" s="1174"/>
      <c r="AX35" s="1158"/>
      <c r="AY35" s="1159"/>
      <c r="AZ35" s="1159"/>
      <c r="BA35" s="1160"/>
    </row>
    <row r="36" spans="1:53" ht="43.5" customHeight="1" x14ac:dyDescent="0.3">
      <c r="A36" s="1169"/>
      <c r="B36" s="1154"/>
      <c r="C36" s="1124"/>
      <c r="D36" s="1125"/>
      <c r="E36" s="1125"/>
      <c r="F36" s="1125"/>
      <c r="G36" s="1169"/>
      <c r="H36" s="1154"/>
      <c r="I36" s="1154"/>
      <c r="J36" s="1169"/>
      <c r="K36" s="1154"/>
      <c r="L36" s="1154"/>
      <c r="M36" s="1154"/>
      <c r="N36" s="1124"/>
      <c r="O36" s="1125"/>
      <c r="P36" s="1125"/>
      <c r="Q36" s="1146"/>
      <c r="R36" s="1147"/>
      <c r="S36" s="1147"/>
      <c r="T36" s="1153"/>
      <c r="U36" s="1154"/>
      <c r="V36" s="1154"/>
      <c r="W36" s="1153"/>
      <c r="X36" s="1154"/>
      <c r="Y36" s="1154"/>
      <c r="Z36" s="13"/>
      <c r="AA36" s="1172"/>
      <c r="AB36" s="1137"/>
      <c r="AC36" s="1137"/>
      <c r="AD36" s="1137"/>
      <c r="AE36" s="1137"/>
      <c r="AF36" s="1137"/>
      <c r="AG36" s="1137"/>
      <c r="AH36" s="1137"/>
      <c r="AI36" s="1137"/>
      <c r="AJ36" s="1137"/>
      <c r="AK36" s="1137"/>
      <c r="AL36" s="14"/>
      <c r="AM36" s="1139"/>
      <c r="AN36" s="1140"/>
      <c r="AO36" s="1140"/>
      <c r="AP36" s="1139"/>
      <c r="AQ36" s="1140"/>
      <c r="AR36" s="1140"/>
      <c r="AS36" s="1140"/>
      <c r="AT36" s="1140"/>
      <c r="AU36" s="1140"/>
      <c r="AV36" s="1140"/>
      <c r="AW36" s="1140"/>
      <c r="AX36" s="1167"/>
      <c r="AY36" s="1167"/>
      <c r="AZ36" s="1167"/>
      <c r="BA36" s="1168"/>
    </row>
  </sheetData>
  <sheetProtection selectLockedCells="1" selectUnlockedCells="1"/>
  <mergeCells count="108">
    <mergeCell ref="A1:O1"/>
    <mergeCell ref="P1:AN1"/>
    <mergeCell ref="A2:O2"/>
    <mergeCell ref="A3:O3"/>
    <mergeCell ref="P3:AM3"/>
    <mergeCell ref="AN3:BA4"/>
    <mergeCell ref="A4:O4"/>
    <mergeCell ref="AN15:BD15"/>
    <mergeCell ref="AN16:BD16"/>
    <mergeCell ref="P10:AA10"/>
    <mergeCell ref="AN10:BD10"/>
    <mergeCell ref="P11:AK11"/>
    <mergeCell ref="AN11:BD11"/>
    <mergeCell ref="A9:O9"/>
    <mergeCell ref="P9:AM9"/>
    <mergeCell ref="AN9:BD9"/>
    <mergeCell ref="P12:AK12"/>
    <mergeCell ref="AN12:BD12"/>
    <mergeCell ref="P13:AL13"/>
    <mergeCell ref="AN13:BD13"/>
    <mergeCell ref="P14:AK14"/>
    <mergeCell ref="AN14:BD14"/>
    <mergeCell ref="AN5:BA5"/>
    <mergeCell ref="A6:O6"/>
    <mergeCell ref="A22:A23"/>
    <mergeCell ref="B22:E22"/>
    <mergeCell ref="F22:I22"/>
    <mergeCell ref="J22:M22"/>
    <mergeCell ref="C34:F34"/>
    <mergeCell ref="G34:I34"/>
    <mergeCell ref="AN6:BA8"/>
    <mergeCell ref="A7:O7"/>
    <mergeCell ref="AN17:BD17"/>
    <mergeCell ref="AN18:BD18"/>
    <mergeCell ref="AN19:BA19"/>
    <mergeCell ref="A20:BA20"/>
    <mergeCell ref="N22:R22"/>
    <mergeCell ref="S22:W22"/>
    <mergeCell ref="AW22:BA22"/>
    <mergeCell ref="X22:AA22"/>
    <mergeCell ref="AB22:AE22"/>
    <mergeCell ref="AF22:AI22"/>
    <mergeCell ref="AJ22:AN22"/>
    <mergeCell ref="AO22:AR22"/>
    <mergeCell ref="AS22:AV22"/>
    <mergeCell ref="AS25:BA25"/>
    <mergeCell ref="A27:AU27"/>
    <mergeCell ref="A29:BA29"/>
    <mergeCell ref="A30:B32"/>
    <mergeCell ref="C30:F32"/>
    <mergeCell ref="G30:I32"/>
    <mergeCell ref="J30:M32"/>
    <mergeCell ref="N30:Q32"/>
    <mergeCell ref="R30:S32"/>
    <mergeCell ref="AX30:BA33"/>
    <mergeCell ref="T30:V32"/>
    <mergeCell ref="W30:Y32"/>
    <mergeCell ref="A33:B33"/>
    <mergeCell ref="C33:F33"/>
    <mergeCell ref="G33:I33"/>
    <mergeCell ref="J33:M33"/>
    <mergeCell ref="R33:S33"/>
    <mergeCell ref="T33:V33"/>
    <mergeCell ref="W33:Y33"/>
    <mergeCell ref="AA30:AE31"/>
    <mergeCell ref="AF30:AG31"/>
    <mergeCell ref="AH30:AK31"/>
    <mergeCell ref="AM30:AO33"/>
    <mergeCell ref="AA33:AE34"/>
    <mergeCell ref="J34:M34"/>
    <mergeCell ref="N34:Q34"/>
    <mergeCell ref="R34:S34"/>
    <mergeCell ref="T36:V36"/>
    <mergeCell ref="AX34:BA35"/>
    <mergeCell ref="A35:B35"/>
    <mergeCell ref="C35:F35"/>
    <mergeCell ref="G35:I35"/>
    <mergeCell ref="J35:M35"/>
    <mergeCell ref="N35:Q35"/>
    <mergeCell ref="A34:B34"/>
    <mergeCell ref="AP36:AW36"/>
    <mergeCell ref="AX36:BA36"/>
    <mergeCell ref="A36:B36"/>
    <mergeCell ref="C36:F36"/>
    <mergeCell ref="G36:I36"/>
    <mergeCell ref="J36:M36"/>
    <mergeCell ref="W35:Y35"/>
    <mergeCell ref="AA35:AE35"/>
    <mergeCell ref="AA36:AK36"/>
    <mergeCell ref="AP34:AW35"/>
    <mergeCell ref="W36:Y36"/>
    <mergeCell ref="AH33:AK34"/>
    <mergeCell ref="N33:Q33"/>
    <mergeCell ref="N36:P36"/>
    <mergeCell ref="AP30:AW33"/>
    <mergeCell ref="AA32:AE32"/>
    <mergeCell ref="AF32:AG32"/>
    <mergeCell ref="AH32:AK32"/>
    <mergeCell ref="AF35:AH35"/>
    <mergeCell ref="AI35:AK35"/>
    <mergeCell ref="AM36:AO36"/>
    <mergeCell ref="R35:S35"/>
    <mergeCell ref="T35:V35"/>
    <mergeCell ref="Q36:S36"/>
    <mergeCell ref="AF33:AG34"/>
    <mergeCell ref="T34:V34"/>
    <mergeCell ref="W34:Y34"/>
    <mergeCell ref="AM34:AO35"/>
  </mergeCells>
  <phoneticPr fontId="11" type="noConversion"/>
  <pageMargins left="0.39370078740157483" right="0.39370078740157483" top="0.39370078740157483" bottom="0" header="0.51181102362204722" footer="0.51181102362204722"/>
  <pageSetup paperSize="9" scale="8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6"/>
  <sheetViews>
    <sheetView view="pageBreakPreview" topLeftCell="A13" zoomScale="60" zoomScaleNormal="50" zoomScaleSheetLayoutView="84" workbookViewId="0">
      <selection activeCell="I21" sqref="I21"/>
    </sheetView>
  </sheetViews>
  <sheetFormatPr defaultColWidth="3.28515625" defaultRowHeight="15.75" x14ac:dyDescent="0.25"/>
  <cols>
    <col min="1" max="1" width="8.28515625" style="1" customWidth="1"/>
    <col min="2" max="2" width="5.140625" style="1" customWidth="1"/>
    <col min="3" max="3" width="4.42578125" style="1" customWidth="1"/>
    <col min="4" max="5" width="4.28515625" style="1" customWidth="1"/>
    <col min="6" max="6" width="4.42578125" style="1" customWidth="1"/>
    <col min="7" max="7" width="3.7109375" style="1" customWidth="1"/>
    <col min="8" max="8" width="3.85546875" style="1" customWidth="1"/>
    <col min="9" max="9" width="3.7109375" style="1" customWidth="1"/>
    <col min="10" max="10" width="4.140625" style="1" customWidth="1"/>
    <col min="11" max="11" width="4.7109375" style="1" customWidth="1"/>
    <col min="12" max="12" width="3.28515625" style="1"/>
    <col min="13" max="13" width="4" style="1" customWidth="1"/>
    <col min="14" max="14" width="5" style="1" customWidth="1"/>
    <col min="15" max="15" width="5.140625" style="1" customWidth="1"/>
    <col min="16" max="17" width="4.7109375" style="1" customWidth="1"/>
    <col min="18" max="18" width="4.5703125" style="1" customWidth="1"/>
    <col min="19" max="19" width="5.42578125" style="1" customWidth="1"/>
    <col min="20" max="20" width="3.85546875" style="1" customWidth="1"/>
    <col min="21" max="21" width="3.7109375" style="1" customWidth="1"/>
    <col min="22" max="22" width="3.85546875" style="1" customWidth="1"/>
    <col min="23" max="23" width="4" style="1" bestFit="1" customWidth="1"/>
    <col min="24" max="25" width="3.85546875" style="1" customWidth="1"/>
    <col min="26" max="26" width="5" style="1" customWidth="1"/>
    <col min="27" max="27" width="5.42578125" style="1" customWidth="1"/>
    <col min="28" max="28" width="6" style="1" customWidth="1"/>
    <col min="29" max="29" width="5.28515625" style="1" customWidth="1"/>
    <col min="30" max="30" width="5.5703125" style="1" customWidth="1"/>
    <col min="31" max="31" width="7" style="1" customWidth="1"/>
    <col min="32" max="33" width="6.28515625" style="1" customWidth="1"/>
    <col min="34" max="34" width="6.140625" style="1" customWidth="1"/>
    <col min="35" max="35" width="4.28515625" style="1" customWidth="1"/>
    <col min="36" max="36" width="6.5703125" style="1" customWidth="1"/>
    <col min="37" max="37" width="7.28515625" style="1" customWidth="1"/>
    <col min="38" max="38" width="6.7109375" style="1" customWidth="1"/>
    <col min="39" max="39" width="7" style="1" customWidth="1"/>
    <col min="40" max="40" width="6" style="1" customWidth="1"/>
    <col min="41" max="42" width="6.140625" style="1" customWidth="1"/>
    <col min="43" max="43" width="4.140625" style="1" customWidth="1"/>
    <col min="44" max="44" width="4.28515625" style="1" customWidth="1"/>
    <col min="45" max="47" width="4" style="1" bestFit="1" customWidth="1"/>
    <col min="48" max="48" width="4.42578125" style="1" customWidth="1"/>
    <col min="49" max="49" width="4.85546875" style="1" customWidth="1"/>
    <col min="50" max="50" width="5" style="1" customWidth="1"/>
    <col min="51" max="51" width="5.140625" style="1" customWidth="1"/>
    <col min="52" max="52" width="5" style="1" customWidth="1"/>
    <col min="53" max="53" width="7.5703125" style="1" customWidth="1"/>
    <col min="54" max="54" width="0.28515625" style="1" customWidth="1"/>
    <col min="55" max="56" width="3.28515625" style="1" hidden="1" customWidth="1"/>
    <col min="57" max="16384" width="3.28515625" style="1"/>
  </cols>
  <sheetData>
    <row r="1" spans="1:56" ht="30" x14ac:dyDescent="0.4">
      <c r="A1" s="1239" t="s">
        <v>263</v>
      </c>
      <c r="B1" s="1239"/>
      <c r="C1" s="1239"/>
      <c r="D1" s="1239"/>
      <c r="E1" s="1239"/>
      <c r="F1" s="1239"/>
      <c r="G1" s="1239"/>
      <c r="H1" s="1239"/>
      <c r="I1" s="1239"/>
      <c r="J1" s="1239"/>
      <c r="K1" s="1239"/>
      <c r="L1" s="1239"/>
      <c r="M1" s="1239"/>
      <c r="N1" s="1239"/>
      <c r="O1" s="1239"/>
      <c r="P1" s="1246" t="s">
        <v>37</v>
      </c>
      <c r="Q1" s="1246"/>
      <c r="R1" s="1246"/>
      <c r="S1" s="1246"/>
      <c r="T1" s="1246"/>
      <c r="U1" s="1246"/>
      <c r="V1" s="1246"/>
      <c r="W1" s="1246"/>
      <c r="X1" s="1246"/>
      <c r="Y1" s="1246"/>
      <c r="Z1" s="1246"/>
      <c r="AA1" s="1246"/>
      <c r="AB1" s="1246"/>
      <c r="AC1" s="1246"/>
      <c r="AD1" s="1246"/>
      <c r="AE1" s="1246"/>
      <c r="AF1" s="1246"/>
      <c r="AG1" s="1246"/>
      <c r="AH1" s="1246"/>
      <c r="AI1" s="1246"/>
      <c r="AJ1" s="1246"/>
      <c r="AK1" s="1246"/>
      <c r="AL1" s="1246"/>
      <c r="AM1" s="1246"/>
      <c r="AN1" s="1246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</row>
    <row r="2" spans="1:56" ht="24" customHeight="1" x14ac:dyDescent="0.4">
      <c r="A2" s="1239" t="s">
        <v>264</v>
      </c>
      <c r="B2" s="1239"/>
      <c r="C2" s="1239"/>
      <c r="D2" s="1239"/>
      <c r="E2" s="1239"/>
      <c r="F2" s="1239"/>
      <c r="G2" s="1239"/>
      <c r="H2" s="1239"/>
      <c r="I2" s="1239"/>
      <c r="J2" s="1239"/>
      <c r="K2" s="1239"/>
      <c r="L2" s="1239"/>
      <c r="M2" s="1239"/>
      <c r="N2" s="1239"/>
      <c r="O2" s="1239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6" ht="28.5" x14ac:dyDescent="0.45">
      <c r="A3" s="1239" t="s">
        <v>269</v>
      </c>
      <c r="B3" s="1239"/>
      <c r="C3" s="1239"/>
      <c r="D3" s="1239"/>
      <c r="E3" s="1239"/>
      <c r="F3" s="1239"/>
      <c r="G3" s="1239"/>
      <c r="H3" s="1239"/>
      <c r="I3" s="1239"/>
      <c r="J3" s="1239"/>
      <c r="K3" s="1239"/>
      <c r="L3" s="1239"/>
      <c r="M3" s="1239"/>
      <c r="N3" s="1239"/>
      <c r="O3" s="1239"/>
      <c r="P3" s="1247" t="s">
        <v>0</v>
      </c>
      <c r="Q3" s="1248"/>
      <c r="R3" s="1248"/>
      <c r="S3" s="1248"/>
      <c r="T3" s="1248"/>
      <c r="U3" s="1248"/>
      <c r="V3" s="1248"/>
      <c r="W3" s="1248"/>
      <c r="X3" s="1248"/>
      <c r="Y3" s="1248"/>
      <c r="Z3" s="1248"/>
      <c r="AA3" s="1248"/>
      <c r="AB3" s="1248"/>
      <c r="AC3" s="1248"/>
      <c r="AD3" s="1248"/>
      <c r="AE3" s="1248"/>
      <c r="AF3" s="1248"/>
      <c r="AG3" s="1248"/>
      <c r="AH3" s="1248"/>
      <c r="AI3" s="1248"/>
      <c r="AJ3" s="1248"/>
      <c r="AK3" s="1248"/>
      <c r="AL3" s="1248"/>
      <c r="AM3" s="1248"/>
      <c r="AN3" s="1249" t="s">
        <v>268</v>
      </c>
      <c r="AO3" s="1250"/>
      <c r="AP3" s="1250"/>
      <c r="AQ3" s="1250"/>
      <c r="AR3" s="1250"/>
      <c r="AS3" s="1250"/>
      <c r="AT3" s="1250"/>
      <c r="AU3" s="1250"/>
      <c r="AV3" s="1250"/>
      <c r="AW3" s="1250"/>
      <c r="AX3" s="1250"/>
      <c r="AY3" s="1250"/>
      <c r="AZ3" s="1250"/>
      <c r="BA3" s="1250"/>
    </row>
    <row r="4" spans="1:56" ht="26.25" customHeight="1" x14ac:dyDescent="0.4">
      <c r="A4" s="1251" t="s">
        <v>270</v>
      </c>
      <c r="B4" s="1251"/>
      <c r="C4" s="1251"/>
      <c r="D4" s="1251"/>
      <c r="E4" s="1251"/>
      <c r="F4" s="1251"/>
      <c r="G4" s="1251"/>
      <c r="H4" s="1251"/>
      <c r="I4" s="1251"/>
      <c r="J4" s="1251"/>
      <c r="K4" s="1251"/>
      <c r="L4" s="1251"/>
      <c r="M4" s="1251"/>
      <c r="N4" s="1251"/>
      <c r="O4" s="1251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21"/>
      <c r="AN4" s="1250"/>
      <c r="AO4" s="1250"/>
      <c r="AP4" s="1250"/>
      <c r="AQ4" s="1250"/>
      <c r="AR4" s="1250"/>
      <c r="AS4" s="1250"/>
      <c r="AT4" s="1250"/>
      <c r="AU4" s="1250"/>
      <c r="AV4" s="1250"/>
      <c r="AW4" s="1250"/>
      <c r="AX4" s="1250"/>
      <c r="AY4" s="1250"/>
      <c r="AZ4" s="1250"/>
      <c r="BA4" s="1250"/>
    </row>
    <row r="5" spans="1:56" s="2" customFormat="1" ht="27.75" x14ac:dyDescent="0.4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2"/>
      <c r="AN5" s="1262" t="s">
        <v>50</v>
      </c>
      <c r="AO5" s="1237"/>
      <c r="AP5" s="1237"/>
      <c r="AQ5" s="1237"/>
      <c r="AR5" s="1237"/>
      <c r="AS5" s="1237"/>
      <c r="AT5" s="1237"/>
      <c r="AU5" s="1237"/>
      <c r="AV5" s="1237"/>
      <c r="AW5" s="1237"/>
      <c r="AX5" s="1237"/>
      <c r="AY5" s="1237"/>
      <c r="AZ5" s="1237"/>
      <c r="BA5" s="1237"/>
    </row>
    <row r="6" spans="1:56" s="2" customFormat="1" ht="27.75" x14ac:dyDescent="0.4">
      <c r="A6" s="1239" t="s">
        <v>265</v>
      </c>
      <c r="B6" s="1239"/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2"/>
      <c r="AN6" s="1236" t="s">
        <v>267</v>
      </c>
      <c r="AO6" s="1237"/>
      <c r="AP6" s="1237"/>
      <c r="AQ6" s="1237"/>
      <c r="AR6" s="1237"/>
      <c r="AS6" s="1237"/>
      <c r="AT6" s="1237"/>
      <c r="AU6" s="1237"/>
      <c r="AV6" s="1237"/>
      <c r="AW6" s="1237"/>
      <c r="AX6" s="1237"/>
      <c r="AY6" s="1237"/>
      <c r="AZ6" s="1237"/>
      <c r="BA6" s="1237"/>
    </row>
    <row r="7" spans="1:56" s="2" customFormat="1" ht="28.5" customHeight="1" x14ac:dyDescent="0.4">
      <c r="A7" s="1239" t="s">
        <v>266</v>
      </c>
      <c r="B7" s="1239"/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237"/>
      <c r="AO7" s="1237"/>
      <c r="AP7" s="1237"/>
      <c r="AQ7" s="1237"/>
      <c r="AR7" s="1237"/>
      <c r="AS7" s="1237"/>
      <c r="AT7" s="1237"/>
      <c r="AU7" s="1237"/>
      <c r="AV7" s="1237"/>
      <c r="AW7" s="1237"/>
      <c r="AX7" s="1237"/>
      <c r="AY7" s="1237"/>
      <c r="AZ7" s="1237"/>
      <c r="BA7" s="1237"/>
    </row>
    <row r="8" spans="1:56" s="2" customFormat="1" ht="24.75" customHeight="1" x14ac:dyDescent="0.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238"/>
      <c r="AO8" s="1238"/>
      <c r="AP8" s="1238"/>
      <c r="AQ8" s="1238"/>
      <c r="AR8" s="1238"/>
      <c r="AS8" s="1238"/>
      <c r="AT8" s="1238"/>
      <c r="AU8" s="1238"/>
      <c r="AV8" s="1238"/>
      <c r="AW8" s="1238"/>
      <c r="AX8" s="1238"/>
      <c r="AY8" s="1238"/>
      <c r="AZ8" s="1238"/>
      <c r="BA8" s="1238"/>
    </row>
    <row r="9" spans="1:56" s="2" customFormat="1" ht="27" customHeight="1" x14ac:dyDescent="0.35">
      <c r="A9" s="1255"/>
      <c r="B9" s="1255"/>
      <c r="C9" s="1255"/>
      <c r="D9" s="1255"/>
      <c r="E9" s="1255"/>
      <c r="F9" s="1255"/>
      <c r="G9" s="1255"/>
      <c r="H9" s="1255"/>
      <c r="I9" s="1255"/>
      <c r="J9" s="1255"/>
      <c r="K9" s="1255"/>
      <c r="L9" s="1255"/>
      <c r="M9" s="1255"/>
      <c r="N9" s="1255"/>
      <c r="O9" s="1255"/>
      <c r="P9" s="1242" t="s">
        <v>47</v>
      </c>
      <c r="Q9" s="1256"/>
      <c r="R9" s="1256"/>
      <c r="S9" s="1256"/>
      <c r="T9" s="1256"/>
      <c r="U9" s="1256"/>
      <c r="V9" s="1256"/>
      <c r="W9" s="1256"/>
      <c r="X9" s="1256"/>
      <c r="Y9" s="1256"/>
      <c r="Z9" s="1256"/>
      <c r="AA9" s="1256"/>
      <c r="AB9" s="1256"/>
      <c r="AC9" s="1256"/>
      <c r="AD9" s="1256"/>
      <c r="AE9" s="1256"/>
      <c r="AF9" s="1256"/>
      <c r="AG9" s="1256"/>
      <c r="AH9" s="1256"/>
      <c r="AI9" s="1256"/>
      <c r="AJ9" s="1256"/>
      <c r="AK9" s="1256"/>
      <c r="AL9" s="1256"/>
      <c r="AM9" s="1256"/>
      <c r="AN9" s="1257"/>
      <c r="AO9" s="1257"/>
      <c r="AP9" s="1257"/>
      <c r="AQ9" s="1257"/>
      <c r="AR9" s="1257"/>
      <c r="AS9" s="1257"/>
      <c r="AT9" s="1257"/>
      <c r="AU9" s="1257"/>
      <c r="AV9" s="1257"/>
      <c r="AW9" s="1257"/>
      <c r="AX9" s="1257"/>
      <c r="AY9" s="1257"/>
      <c r="AZ9" s="1257"/>
      <c r="BA9" s="1257"/>
      <c r="BB9" s="1257"/>
      <c r="BC9" s="1257"/>
      <c r="BD9" s="1257"/>
    </row>
    <row r="10" spans="1:56" s="2" customFormat="1" ht="27.75" customHeight="1" x14ac:dyDescent="0.4">
      <c r="P10" s="1252" t="s">
        <v>51</v>
      </c>
      <c r="Q10" s="1253"/>
      <c r="R10" s="1253"/>
      <c r="S10" s="1253"/>
      <c r="T10" s="1253"/>
      <c r="U10" s="1253"/>
      <c r="V10" s="1253"/>
      <c r="W10" s="1253"/>
      <c r="X10" s="1253"/>
      <c r="Y10" s="1253"/>
      <c r="Z10" s="1253"/>
      <c r="AA10" s="125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8"/>
      <c r="AM10" s="8"/>
      <c r="AN10" s="1254"/>
      <c r="AO10" s="1254"/>
      <c r="AP10" s="1254"/>
      <c r="AQ10" s="1254"/>
      <c r="AR10" s="1254"/>
      <c r="AS10" s="1254"/>
      <c r="AT10" s="1254"/>
      <c r="AU10" s="1254"/>
      <c r="AV10" s="1254"/>
      <c r="AW10" s="1254"/>
      <c r="AX10" s="1254"/>
      <c r="AY10" s="1254"/>
      <c r="AZ10" s="1254"/>
      <c r="BA10" s="1254"/>
      <c r="BB10" s="1254"/>
      <c r="BC10" s="1254"/>
      <c r="BD10" s="1254"/>
    </row>
    <row r="11" spans="1:56" s="2" customFormat="1" ht="27.75" customHeight="1" x14ac:dyDescent="0.35">
      <c r="P11" s="1252" t="s">
        <v>247</v>
      </c>
      <c r="Q11" s="1253"/>
      <c r="R11" s="1253"/>
      <c r="S11" s="1253"/>
      <c r="T11" s="1253"/>
      <c r="U11" s="1253"/>
      <c r="V11" s="1253"/>
      <c r="W11" s="1253"/>
      <c r="X11" s="1253"/>
      <c r="Y11" s="1253"/>
      <c r="Z11" s="1253"/>
      <c r="AA11" s="1253"/>
      <c r="AB11" s="1253"/>
      <c r="AC11" s="1253"/>
      <c r="AD11" s="1253"/>
      <c r="AE11" s="1253"/>
      <c r="AF11" s="1253"/>
      <c r="AG11" s="1253"/>
      <c r="AH11" s="1253"/>
      <c r="AI11" s="1253"/>
      <c r="AJ11" s="1253"/>
      <c r="AK11" s="1253"/>
      <c r="AL11" s="8"/>
      <c r="AM11" s="8"/>
      <c r="AN11" s="1254"/>
      <c r="AO11" s="1254"/>
      <c r="AP11" s="1254"/>
      <c r="AQ11" s="1254"/>
      <c r="AR11" s="1254"/>
      <c r="AS11" s="1254"/>
      <c r="AT11" s="1254"/>
      <c r="AU11" s="1254"/>
      <c r="AV11" s="1254"/>
      <c r="AW11" s="1254"/>
      <c r="AX11" s="1254"/>
      <c r="AY11" s="1254"/>
      <c r="AZ11" s="1254"/>
      <c r="BA11" s="1254"/>
      <c r="BB11" s="1254"/>
      <c r="BC11" s="1254"/>
      <c r="BD11" s="1254"/>
    </row>
    <row r="12" spans="1:56" s="2" customFormat="1" ht="27.75" customHeight="1" x14ac:dyDescent="0.35">
      <c r="P12" s="1252" t="s">
        <v>248</v>
      </c>
      <c r="Q12" s="1253"/>
      <c r="R12" s="1253"/>
      <c r="S12" s="1253"/>
      <c r="T12" s="1253"/>
      <c r="U12" s="1253"/>
      <c r="V12" s="1253"/>
      <c r="W12" s="1253"/>
      <c r="X12" s="1253"/>
      <c r="Y12" s="1253"/>
      <c r="Z12" s="1253"/>
      <c r="AA12" s="1253"/>
      <c r="AB12" s="1253"/>
      <c r="AC12" s="1253"/>
      <c r="AD12" s="1253"/>
      <c r="AE12" s="1253"/>
      <c r="AF12" s="1253"/>
      <c r="AG12" s="1253"/>
      <c r="AH12" s="1258"/>
      <c r="AI12" s="1258"/>
      <c r="AJ12" s="1258"/>
      <c r="AK12" s="1258"/>
      <c r="AL12" s="8"/>
      <c r="AM12" s="8"/>
      <c r="AN12" s="1254"/>
      <c r="AO12" s="1254"/>
      <c r="AP12" s="1254"/>
      <c r="AQ12" s="1254"/>
      <c r="AR12" s="1254"/>
      <c r="AS12" s="1254"/>
      <c r="AT12" s="1254"/>
      <c r="AU12" s="1254"/>
      <c r="AV12" s="1254"/>
      <c r="AW12" s="1254"/>
      <c r="AX12" s="1254"/>
      <c r="AY12" s="1254"/>
      <c r="AZ12" s="1254"/>
      <c r="BA12" s="1254"/>
      <c r="BB12" s="1254"/>
      <c r="BC12" s="1254"/>
      <c r="BD12" s="1254"/>
    </row>
    <row r="13" spans="1:56" s="2" customFormat="1" ht="27.75" customHeight="1" x14ac:dyDescent="0.4">
      <c r="P13" s="1259"/>
      <c r="Q13" s="1253"/>
      <c r="R13" s="1253"/>
      <c r="S13" s="1253"/>
      <c r="T13" s="1253"/>
      <c r="U13" s="1253"/>
      <c r="V13" s="1253"/>
      <c r="W13" s="1253"/>
      <c r="X13" s="1253"/>
      <c r="Y13" s="1253"/>
      <c r="Z13" s="1253"/>
      <c r="AA13" s="1253"/>
      <c r="AB13" s="1253"/>
      <c r="AC13" s="1253"/>
      <c r="AD13" s="1253"/>
      <c r="AE13" s="1253"/>
      <c r="AF13" s="1253"/>
      <c r="AG13" s="1253"/>
      <c r="AH13" s="1253"/>
      <c r="AI13" s="1253"/>
      <c r="AJ13" s="1258"/>
      <c r="AK13" s="1258"/>
      <c r="AL13" s="1258"/>
      <c r="AM13" s="15"/>
      <c r="AN13" s="1254"/>
      <c r="AO13" s="1254"/>
      <c r="AP13" s="1254"/>
      <c r="AQ13" s="1254"/>
      <c r="AR13" s="1254"/>
      <c r="AS13" s="1254"/>
      <c r="AT13" s="1254"/>
      <c r="AU13" s="1254"/>
      <c r="AV13" s="1254"/>
      <c r="AW13" s="1254"/>
      <c r="AX13" s="1254"/>
      <c r="AY13" s="1254"/>
      <c r="AZ13" s="1254"/>
      <c r="BA13" s="1254"/>
      <c r="BB13" s="1254"/>
      <c r="BC13" s="1254"/>
      <c r="BD13" s="1254"/>
    </row>
    <row r="14" spans="1:56" s="2" customFormat="1" ht="31.5" customHeight="1" x14ac:dyDescent="0.3">
      <c r="P14" s="1260" t="s">
        <v>279</v>
      </c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1260"/>
      <c r="AG14" s="1260"/>
      <c r="AH14" s="1260"/>
      <c r="AI14" s="1260"/>
      <c r="AJ14" s="1260"/>
      <c r="AK14" s="1260"/>
      <c r="AL14" s="16"/>
      <c r="AM14" s="16"/>
      <c r="AN14" s="1261"/>
      <c r="AO14" s="1261"/>
      <c r="AP14" s="1261"/>
      <c r="AQ14" s="1261"/>
      <c r="AR14" s="1261"/>
      <c r="AS14" s="1261"/>
      <c r="AT14" s="1261"/>
      <c r="AU14" s="1261"/>
      <c r="AV14" s="1261"/>
      <c r="AW14" s="1261"/>
      <c r="AX14" s="1261"/>
      <c r="AY14" s="1261"/>
      <c r="AZ14" s="1261"/>
      <c r="BA14" s="1261"/>
      <c r="BB14" s="1261"/>
      <c r="BC14" s="1261"/>
      <c r="BD14" s="1261"/>
    </row>
    <row r="15" spans="1:56" s="2" customFormat="1" ht="33.75" customHeight="1" x14ac:dyDescent="0.3">
      <c r="AN15" s="1240"/>
      <c r="AO15" s="1240"/>
      <c r="AP15" s="1240"/>
      <c r="AQ15" s="1240"/>
      <c r="AR15" s="1240"/>
      <c r="AS15" s="1240"/>
      <c r="AT15" s="1240"/>
      <c r="AU15" s="1240"/>
      <c r="AV15" s="1240"/>
      <c r="AW15" s="1240"/>
      <c r="AX15" s="1240"/>
      <c r="AY15" s="1240"/>
      <c r="AZ15" s="1240"/>
      <c r="BA15" s="1240"/>
      <c r="BB15" s="1240"/>
      <c r="BC15" s="1240"/>
      <c r="BD15" s="1240"/>
    </row>
    <row r="16" spans="1:56" s="2" customFormat="1" ht="21.75" customHeight="1" x14ac:dyDescent="0.3">
      <c r="AN16" s="1240"/>
      <c r="AO16" s="1240"/>
      <c r="AP16" s="1240"/>
      <c r="AQ16" s="1240"/>
      <c r="AR16" s="1240"/>
      <c r="AS16" s="1240"/>
      <c r="AT16" s="1240"/>
      <c r="AU16" s="1240"/>
      <c r="AV16" s="1240"/>
      <c r="AW16" s="1240"/>
      <c r="AX16" s="1240"/>
      <c r="AY16" s="1240"/>
      <c r="AZ16" s="1240"/>
      <c r="BA16" s="1240"/>
      <c r="BB16" s="1240"/>
      <c r="BC16" s="1240"/>
      <c r="BD16" s="1240"/>
    </row>
    <row r="17" spans="1:56" s="2" customFormat="1" ht="27.75" customHeight="1" x14ac:dyDescent="0.3">
      <c r="AN17" s="1240"/>
      <c r="AO17" s="1240"/>
      <c r="AP17" s="1240"/>
      <c r="AQ17" s="1240"/>
      <c r="AR17" s="1240"/>
      <c r="AS17" s="1240"/>
      <c r="AT17" s="1240"/>
      <c r="AU17" s="1240"/>
      <c r="AV17" s="1240"/>
      <c r="AW17" s="1240"/>
      <c r="AX17" s="1240"/>
      <c r="AY17" s="1240"/>
      <c r="AZ17" s="1240"/>
      <c r="BA17" s="1240"/>
      <c r="BB17" s="1240"/>
      <c r="BC17" s="1240"/>
      <c r="BD17" s="1240"/>
    </row>
    <row r="18" spans="1:56" s="2" customFormat="1" ht="24.75" customHeight="1" x14ac:dyDescent="0.3">
      <c r="AN18" s="1240"/>
      <c r="AO18" s="1240"/>
      <c r="AP18" s="1240"/>
      <c r="AQ18" s="1240"/>
      <c r="AR18" s="1240"/>
      <c r="AS18" s="1240"/>
      <c r="AT18" s="1240"/>
      <c r="AU18" s="1240"/>
      <c r="AV18" s="1240"/>
      <c r="AW18" s="1240"/>
      <c r="AX18" s="1240"/>
      <c r="AY18" s="1240"/>
      <c r="AZ18" s="1240"/>
      <c r="BA18" s="1240"/>
      <c r="BB18" s="1240"/>
      <c r="BC18" s="1240"/>
      <c r="BD18" s="1240"/>
    </row>
    <row r="19" spans="1:56" s="2" customFormat="1" ht="18" customHeight="1" x14ac:dyDescent="0.3">
      <c r="AN19" s="1241"/>
      <c r="AO19" s="1241"/>
      <c r="AP19" s="1241"/>
      <c r="AQ19" s="1241"/>
      <c r="AR19" s="1241"/>
      <c r="AS19" s="1241"/>
      <c r="AT19" s="1241"/>
      <c r="AU19" s="1241"/>
      <c r="AV19" s="1241"/>
      <c r="AW19" s="1241"/>
      <c r="AX19" s="1241"/>
      <c r="AY19" s="1241"/>
      <c r="AZ19" s="1241"/>
      <c r="BA19" s="1241"/>
    </row>
    <row r="20" spans="1:56" s="2" customFormat="1" ht="25.5" x14ac:dyDescent="0.35">
      <c r="A20" s="1242" t="s">
        <v>35</v>
      </c>
      <c r="B20" s="1242"/>
      <c r="C20" s="1242"/>
      <c r="D20" s="1242"/>
      <c r="E20" s="1242"/>
      <c r="F20" s="1242"/>
      <c r="G20" s="1242"/>
      <c r="H20" s="1242"/>
      <c r="I20" s="1242"/>
      <c r="J20" s="1242"/>
      <c r="K20" s="1242"/>
      <c r="L20" s="1242"/>
      <c r="M20" s="1242"/>
      <c r="N20" s="1242"/>
      <c r="O20" s="1242"/>
      <c r="P20" s="1242"/>
      <c r="Q20" s="1242"/>
      <c r="R20" s="1242"/>
      <c r="S20" s="1242"/>
      <c r="T20" s="1242"/>
      <c r="U20" s="1242"/>
      <c r="V20" s="1242"/>
      <c r="W20" s="1242"/>
      <c r="X20" s="1242"/>
      <c r="Y20" s="1242"/>
      <c r="Z20" s="1242"/>
      <c r="AA20" s="1242"/>
      <c r="AB20" s="1242"/>
      <c r="AC20" s="1242"/>
      <c r="AD20" s="1242"/>
      <c r="AE20" s="1242"/>
      <c r="AF20" s="1242"/>
      <c r="AG20" s="1242"/>
      <c r="AH20" s="1242"/>
      <c r="AI20" s="1242"/>
      <c r="AJ20" s="1242"/>
      <c r="AK20" s="1242"/>
      <c r="AL20" s="1242"/>
      <c r="AM20" s="1242"/>
      <c r="AN20" s="1242"/>
      <c r="AO20" s="1242"/>
      <c r="AP20" s="1242"/>
      <c r="AQ20" s="1242"/>
      <c r="AR20" s="1242"/>
      <c r="AS20" s="1242"/>
      <c r="AT20" s="1242"/>
      <c r="AU20" s="1242"/>
      <c r="AV20" s="1242"/>
      <c r="AW20" s="1242"/>
      <c r="AX20" s="1242"/>
      <c r="AY20" s="1242"/>
      <c r="AZ20" s="1242"/>
      <c r="BA20" s="1242"/>
    </row>
    <row r="21" spans="1:56" s="2" customFormat="1" ht="25.5" x14ac:dyDescent="0.3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</row>
    <row r="22" spans="1:56" ht="18" customHeight="1" x14ac:dyDescent="0.25">
      <c r="A22" s="1231" t="s">
        <v>1</v>
      </c>
      <c r="B22" s="1232" t="s">
        <v>2</v>
      </c>
      <c r="C22" s="1232"/>
      <c r="D22" s="1232"/>
      <c r="E22" s="1232"/>
      <c r="F22" s="1232" t="s">
        <v>3</v>
      </c>
      <c r="G22" s="1232"/>
      <c r="H22" s="1232"/>
      <c r="I22" s="1232"/>
      <c r="J22" s="1232" t="s">
        <v>4</v>
      </c>
      <c r="K22" s="1232"/>
      <c r="L22" s="1232"/>
      <c r="M22" s="1232"/>
      <c r="N22" s="1232" t="s">
        <v>5</v>
      </c>
      <c r="O22" s="1232"/>
      <c r="P22" s="1232"/>
      <c r="Q22" s="1232"/>
      <c r="R22" s="1232"/>
      <c r="S22" s="1243" t="s">
        <v>6</v>
      </c>
      <c r="T22" s="1244"/>
      <c r="U22" s="1244"/>
      <c r="V22" s="1244"/>
      <c r="W22" s="1208"/>
      <c r="X22" s="1243" t="s">
        <v>7</v>
      </c>
      <c r="Y22" s="1245"/>
      <c r="Z22" s="1245"/>
      <c r="AA22" s="1208"/>
      <c r="AB22" s="1232" t="s">
        <v>8</v>
      </c>
      <c r="AC22" s="1232"/>
      <c r="AD22" s="1232"/>
      <c r="AE22" s="1232"/>
      <c r="AF22" s="1232" t="s">
        <v>9</v>
      </c>
      <c r="AG22" s="1232"/>
      <c r="AH22" s="1232"/>
      <c r="AI22" s="1232"/>
      <c r="AJ22" s="1243" t="s">
        <v>10</v>
      </c>
      <c r="AK22" s="1244"/>
      <c r="AL22" s="1244"/>
      <c r="AM22" s="1244"/>
      <c r="AN22" s="1208"/>
      <c r="AO22" s="1243" t="s">
        <v>11</v>
      </c>
      <c r="AP22" s="1245"/>
      <c r="AQ22" s="1245"/>
      <c r="AR22" s="1208"/>
      <c r="AS22" s="1232" t="s">
        <v>12</v>
      </c>
      <c r="AT22" s="1232"/>
      <c r="AU22" s="1232"/>
      <c r="AV22" s="1232"/>
      <c r="AW22" s="1232" t="s">
        <v>13</v>
      </c>
      <c r="AX22" s="1232"/>
      <c r="AY22" s="1232"/>
      <c r="AZ22" s="1232"/>
      <c r="BA22" s="1232"/>
    </row>
    <row r="23" spans="1:56" s="3" customFormat="1" ht="20.25" customHeight="1" x14ac:dyDescent="0.2">
      <c r="A23" s="1231"/>
      <c r="B23" s="20">
        <v>1</v>
      </c>
      <c r="C23" s="20">
        <v>2</v>
      </c>
      <c r="D23" s="20">
        <v>3</v>
      </c>
      <c r="E23" s="20">
        <v>4</v>
      </c>
      <c r="F23" s="20">
        <v>5</v>
      </c>
      <c r="G23" s="20">
        <v>6</v>
      </c>
      <c r="H23" s="20">
        <v>7</v>
      </c>
      <c r="I23" s="20">
        <v>8</v>
      </c>
      <c r="J23" s="20">
        <v>9</v>
      </c>
      <c r="K23" s="20">
        <v>10</v>
      </c>
      <c r="L23" s="20">
        <v>11</v>
      </c>
      <c r="M23" s="20">
        <v>12</v>
      </c>
      <c r="N23" s="20">
        <v>13</v>
      </c>
      <c r="O23" s="20">
        <v>14</v>
      </c>
      <c r="P23" s="20">
        <v>15</v>
      </c>
      <c r="Q23" s="20">
        <v>16</v>
      </c>
      <c r="R23" s="20">
        <v>17</v>
      </c>
      <c r="S23" s="20">
        <v>18</v>
      </c>
      <c r="T23" s="20">
        <v>19</v>
      </c>
      <c r="U23" s="20">
        <v>20</v>
      </c>
      <c r="V23" s="20">
        <v>21</v>
      </c>
      <c r="W23" s="20">
        <v>22</v>
      </c>
      <c r="X23" s="20">
        <v>23</v>
      </c>
      <c r="Y23" s="20">
        <v>24</v>
      </c>
      <c r="Z23" s="20">
        <v>25</v>
      </c>
      <c r="AA23" s="20">
        <v>26</v>
      </c>
      <c r="AB23" s="20">
        <v>27</v>
      </c>
      <c r="AC23" s="20">
        <v>28</v>
      </c>
      <c r="AD23" s="20">
        <v>29</v>
      </c>
      <c r="AE23" s="20">
        <v>30</v>
      </c>
      <c r="AF23" s="20">
        <v>31</v>
      </c>
      <c r="AG23" s="20">
        <v>32</v>
      </c>
      <c r="AH23" s="20">
        <v>33</v>
      </c>
      <c r="AI23" s="20">
        <v>34</v>
      </c>
      <c r="AJ23" s="20">
        <v>35</v>
      </c>
      <c r="AK23" s="20">
        <v>36</v>
      </c>
      <c r="AL23" s="20">
        <v>37</v>
      </c>
      <c r="AM23" s="20">
        <v>38</v>
      </c>
      <c r="AN23" s="20">
        <v>39</v>
      </c>
      <c r="AO23" s="20">
        <v>40</v>
      </c>
      <c r="AP23" s="20">
        <v>41</v>
      </c>
      <c r="AQ23" s="20">
        <v>42</v>
      </c>
      <c r="AR23" s="20">
        <v>43</v>
      </c>
      <c r="AS23" s="20">
        <v>44</v>
      </c>
      <c r="AT23" s="20">
        <v>45</v>
      </c>
      <c r="AU23" s="20">
        <v>46</v>
      </c>
      <c r="AV23" s="20">
        <v>47</v>
      </c>
      <c r="AW23" s="20">
        <v>48</v>
      </c>
      <c r="AX23" s="20">
        <v>49</v>
      </c>
      <c r="AY23" s="20">
        <v>50</v>
      </c>
      <c r="AZ23" s="20">
        <v>51</v>
      </c>
      <c r="BA23" s="20">
        <v>52</v>
      </c>
    </row>
    <row r="24" spans="1:56" ht="20.100000000000001" customHeight="1" x14ac:dyDescent="0.3">
      <c r="A24" s="5" t="s">
        <v>101</v>
      </c>
      <c r="B24" s="302" t="s">
        <v>48</v>
      </c>
      <c r="C24" s="302" t="s">
        <v>48</v>
      </c>
      <c r="D24" s="302" t="s">
        <v>48</v>
      </c>
      <c r="E24" s="302" t="s">
        <v>48</v>
      </c>
      <c r="F24" s="302" t="s">
        <v>48</v>
      </c>
      <c r="G24" s="302" t="s">
        <v>48</v>
      </c>
      <c r="H24" s="302" t="s">
        <v>48</v>
      </c>
      <c r="I24" s="302" t="s">
        <v>48</v>
      </c>
      <c r="J24" s="302" t="s">
        <v>48</v>
      </c>
      <c r="K24" s="302" t="s">
        <v>48</v>
      </c>
      <c r="L24" s="302" t="s">
        <v>48</v>
      </c>
      <c r="M24" s="302" t="s">
        <v>48</v>
      </c>
      <c r="N24" s="302" t="s">
        <v>48</v>
      </c>
      <c r="O24" s="302" t="s">
        <v>48</v>
      </c>
      <c r="P24" s="303" t="s">
        <v>14</v>
      </c>
      <c r="Q24" s="303" t="s">
        <v>14</v>
      </c>
      <c r="R24" s="302" t="s">
        <v>291</v>
      </c>
      <c r="S24" s="302" t="s">
        <v>15</v>
      </c>
      <c r="T24" s="302" t="s">
        <v>48</v>
      </c>
      <c r="U24" s="302" t="s">
        <v>48</v>
      </c>
      <c r="V24" s="302" t="s">
        <v>48</v>
      </c>
      <c r="W24" s="302" t="s">
        <v>48</v>
      </c>
      <c r="X24" s="302" t="s">
        <v>48</v>
      </c>
      <c r="Y24" s="302" t="s">
        <v>48</v>
      </c>
      <c r="Z24" s="302" t="s">
        <v>48</v>
      </c>
      <c r="AA24" s="302" t="s">
        <v>48</v>
      </c>
      <c r="AB24" s="302" t="s">
        <v>289</v>
      </c>
      <c r="AC24" s="302" t="s">
        <v>292</v>
      </c>
      <c r="AD24" s="302" t="s">
        <v>292</v>
      </c>
      <c r="AE24" s="302" t="s">
        <v>292</v>
      </c>
      <c r="AF24" s="302" t="s">
        <v>48</v>
      </c>
      <c r="AG24" s="302" t="s">
        <v>48</v>
      </c>
      <c r="AH24" s="302" t="s">
        <v>48</v>
      </c>
      <c r="AI24" s="302" t="s">
        <v>48</v>
      </c>
      <c r="AJ24" s="302" t="s">
        <v>48</v>
      </c>
      <c r="AK24" s="302" t="s">
        <v>48</v>
      </c>
      <c r="AL24" s="302" t="s">
        <v>48</v>
      </c>
      <c r="AM24" s="302" t="s">
        <v>48</v>
      </c>
      <c r="AN24" s="302" t="s">
        <v>48</v>
      </c>
      <c r="AO24" s="303" t="s">
        <v>14</v>
      </c>
      <c r="AP24" s="303" t="s">
        <v>14</v>
      </c>
      <c r="AQ24" s="303" t="s">
        <v>14</v>
      </c>
      <c r="AR24" s="303" t="s">
        <v>15</v>
      </c>
      <c r="AS24" s="303" t="s">
        <v>15</v>
      </c>
      <c r="AT24" s="303" t="s">
        <v>15</v>
      </c>
      <c r="AU24" s="303" t="s">
        <v>15</v>
      </c>
      <c r="AV24" s="303" t="s">
        <v>15</v>
      </c>
      <c r="AW24" s="302" t="s">
        <v>15</v>
      </c>
      <c r="AX24" s="302" t="s">
        <v>15</v>
      </c>
      <c r="AY24" s="302" t="s">
        <v>15</v>
      </c>
      <c r="AZ24" s="302" t="s">
        <v>15</v>
      </c>
      <c r="BA24" s="304" t="s">
        <v>15</v>
      </c>
    </row>
    <row r="25" spans="1:56" ht="19.5" customHeight="1" thickBot="1" x14ac:dyDescent="0.35">
      <c r="A25" s="5" t="s">
        <v>102</v>
      </c>
      <c r="B25" s="305" t="s">
        <v>48</v>
      </c>
      <c r="C25" s="305" t="s">
        <v>48</v>
      </c>
      <c r="D25" s="305" t="s">
        <v>48</v>
      </c>
      <c r="E25" s="305" t="s">
        <v>48</v>
      </c>
      <c r="F25" s="305" t="s">
        <v>48</v>
      </c>
      <c r="G25" s="305" t="s">
        <v>48</v>
      </c>
      <c r="H25" s="305" t="s">
        <v>48</v>
      </c>
      <c r="I25" s="305" t="s">
        <v>48</v>
      </c>
      <c r="J25" s="305" t="s">
        <v>48</v>
      </c>
      <c r="K25" s="305" t="s">
        <v>48</v>
      </c>
      <c r="L25" s="305" t="s">
        <v>48</v>
      </c>
      <c r="M25" s="305" t="s">
        <v>48</v>
      </c>
      <c r="N25" s="305" t="s">
        <v>48</v>
      </c>
      <c r="O25" s="305" t="s">
        <v>48</v>
      </c>
      <c r="P25" s="305" t="s">
        <v>14</v>
      </c>
      <c r="Q25" s="305" t="s">
        <v>14</v>
      </c>
      <c r="R25" s="302" t="s">
        <v>291</v>
      </c>
      <c r="S25" s="305" t="s">
        <v>15</v>
      </c>
      <c r="T25" s="305" t="s">
        <v>48</v>
      </c>
      <c r="U25" s="305" t="s">
        <v>48</v>
      </c>
      <c r="V25" s="305" t="s">
        <v>48</v>
      </c>
      <c r="W25" s="305" t="s">
        <v>48</v>
      </c>
      <c r="X25" s="305" t="s">
        <v>48</v>
      </c>
      <c r="Y25" s="305" t="s">
        <v>48</v>
      </c>
      <c r="Z25" s="305" t="s">
        <v>48</v>
      </c>
      <c r="AA25" s="305" t="s">
        <v>48</v>
      </c>
      <c r="AB25" s="305" t="s">
        <v>14</v>
      </c>
      <c r="AC25" s="305" t="s">
        <v>293</v>
      </c>
      <c r="AD25" s="305" t="s">
        <v>294</v>
      </c>
      <c r="AE25" s="305" t="s">
        <v>294</v>
      </c>
      <c r="AF25" s="306" t="s">
        <v>36</v>
      </c>
      <c r="AG25" s="306" t="s">
        <v>36</v>
      </c>
      <c r="AH25" s="306" t="s">
        <v>36</v>
      </c>
      <c r="AI25" s="306" t="s">
        <v>36</v>
      </c>
      <c r="AJ25" s="306" t="s">
        <v>36</v>
      </c>
      <c r="AK25" s="306" t="s">
        <v>36</v>
      </c>
      <c r="AL25" s="306" t="s">
        <v>36</v>
      </c>
      <c r="AM25" s="306" t="s">
        <v>36</v>
      </c>
      <c r="AN25" s="307" t="s">
        <v>14</v>
      </c>
      <c r="AO25" s="305" t="s">
        <v>16</v>
      </c>
      <c r="AP25" s="305" t="s">
        <v>16</v>
      </c>
      <c r="AQ25" s="305" t="s">
        <v>16</v>
      </c>
      <c r="AR25" s="305" t="s">
        <v>57</v>
      </c>
      <c r="AS25" s="1176" t="s">
        <v>52</v>
      </c>
      <c r="AT25" s="1177"/>
      <c r="AU25" s="1177"/>
      <c r="AV25" s="1177"/>
      <c r="AW25" s="1177"/>
      <c r="AX25" s="1177"/>
      <c r="AY25" s="1177"/>
      <c r="AZ25" s="1177"/>
      <c r="BA25" s="1178"/>
    </row>
    <row r="26" spans="1:56" ht="20.100000000000001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 t="s">
        <v>34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6" s="4" customFormat="1" ht="21" customHeight="1" x14ac:dyDescent="0.3">
      <c r="A27" s="1179" t="s">
        <v>290</v>
      </c>
      <c r="B27" s="1179"/>
      <c r="C27" s="1179"/>
      <c r="D27" s="1179"/>
      <c r="E27" s="1179"/>
      <c r="F27" s="1179"/>
      <c r="G27" s="1179"/>
      <c r="H27" s="1179"/>
      <c r="I27" s="1179"/>
      <c r="J27" s="1180"/>
      <c r="K27" s="1180"/>
      <c r="L27" s="1180"/>
      <c r="M27" s="1180"/>
      <c r="N27" s="1180"/>
      <c r="O27" s="1180"/>
      <c r="P27" s="1180"/>
      <c r="Q27" s="1180"/>
      <c r="R27" s="1180"/>
      <c r="S27" s="1180"/>
      <c r="T27" s="1180"/>
      <c r="U27" s="1180"/>
      <c r="V27" s="1180"/>
      <c r="W27" s="1180"/>
      <c r="X27" s="1180"/>
      <c r="Y27" s="1180"/>
      <c r="Z27" s="1180"/>
      <c r="AA27" s="1180"/>
      <c r="AB27" s="1180"/>
      <c r="AC27" s="1180"/>
      <c r="AD27" s="1180"/>
      <c r="AE27" s="1180"/>
      <c r="AF27" s="1180"/>
      <c r="AG27" s="1180"/>
      <c r="AH27" s="1180"/>
      <c r="AI27" s="1180"/>
      <c r="AJ27" s="1180"/>
      <c r="AK27" s="1180"/>
      <c r="AL27" s="1180"/>
      <c r="AM27" s="1180"/>
      <c r="AN27" s="1180"/>
      <c r="AO27" s="1180"/>
      <c r="AP27" s="1180"/>
      <c r="AQ27" s="1180"/>
      <c r="AR27" s="1180"/>
      <c r="AS27" s="1180"/>
      <c r="AT27" s="1180"/>
      <c r="AU27" s="1180"/>
      <c r="AV27" s="12"/>
      <c r="AW27" s="12"/>
      <c r="AX27" s="12"/>
      <c r="AY27" s="12"/>
      <c r="AZ27" s="12"/>
      <c r="BA27" s="1"/>
    </row>
    <row r="28" spans="1:56" s="4" customFormat="1" ht="15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12"/>
      <c r="AW28" s="12"/>
      <c r="AX28" s="12"/>
      <c r="AY28" s="12"/>
      <c r="AZ28" s="12"/>
      <c r="BA28" s="1"/>
    </row>
    <row r="29" spans="1:56" ht="21.75" customHeight="1" x14ac:dyDescent="0.3">
      <c r="A29" s="1181" t="s">
        <v>45</v>
      </c>
      <c r="B29" s="1182"/>
      <c r="C29" s="1182"/>
      <c r="D29" s="1182"/>
      <c r="E29" s="1182"/>
      <c r="F29" s="1182"/>
      <c r="G29" s="1182"/>
      <c r="H29" s="1182"/>
      <c r="I29" s="1182"/>
      <c r="J29" s="1182"/>
      <c r="K29" s="1182"/>
      <c r="L29" s="1182"/>
      <c r="M29" s="1182"/>
      <c r="N29" s="1182"/>
      <c r="O29" s="1182"/>
      <c r="P29" s="1182"/>
      <c r="Q29" s="1182"/>
      <c r="R29" s="1182"/>
      <c r="S29" s="1182"/>
      <c r="T29" s="1182"/>
      <c r="U29" s="1182"/>
      <c r="V29" s="1182"/>
      <c r="W29" s="1182"/>
      <c r="X29" s="1182"/>
      <c r="Y29" s="1182"/>
      <c r="Z29" s="1182"/>
      <c r="AA29" s="1182"/>
      <c r="AB29" s="1182"/>
      <c r="AC29" s="1182"/>
      <c r="AD29" s="1182"/>
      <c r="AE29" s="1182"/>
      <c r="AF29" s="1182"/>
      <c r="AG29" s="1182"/>
      <c r="AH29" s="1182"/>
      <c r="AI29" s="1182"/>
      <c r="AJ29" s="1182"/>
      <c r="AK29" s="1182"/>
      <c r="AL29" s="1182"/>
      <c r="AM29" s="1182"/>
      <c r="AN29" s="1182"/>
      <c r="AO29" s="1182"/>
      <c r="AP29" s="1182"/>
      <c r="AQ29" s="1182"/>
      <c r="AR29" s="1182"/>
      <c r="AS29" s="1182"/>
      <c r="AT29" s="1182"/>
      <c r="AU29" s="1182"/>
      <c r="AV29" s="1182"/>
      <c r="AW29" s="1182"/>
      <c r="AX29" s="1182"/>
      <c r="AY29" s="1182"/>
      <c r="AZ29" s="1182"/>
      <c r="BA29" s="1182"/>
    </row>
    <row r="30" spans="1:56" ht="22.5" customHeight="1" x14ac:dyDescent="0.25">
      <c r="A30" s="1183" t="s">
        <v>1</v>
      </c>
      <c r="B30" s="1184"/>
      <c r="C30" s="1189" t="s">
        <v>17</v>
      </c>
      <c r="D30" s="1190"/>
      <c r="E30" s="1190"/>
      <c r="F30" s="1184"/>
      <c r="G30" s="1193" t="s">
        <v>18</v>
      </c>
      <c r="H30" s="1190"/>
      <c r="I30" s="1184"/>
      <c r="J30" s="1193" t="s">
        <v>19</v>
      </c>
      <c r="K30" s="1190"/>
      <c r="L30" s="1190"/>
      <c r="M30" s="1184"/>
      <c r="N30" s="1127" t="s">
        <v>46</v>
      </c>
      <c r="O30" s="1194"/>
      <c r="P30" s="1194"/>
      <c r="Q30" s="1195"/>
      <c r="R30" s="1189" t="s">
        <v>54</v>
      </c>
      <c r="S30" s="1196"/>
      <c r="T30" s="1193" t="s">
        <v>44</v>
      </c>
      <c r="U30" s="1190"/>
      <c r="V30" s="1184"/>
      <c r="W30" s="1193" t="s">
        <v>38</v>
      </c>
      <c r="X30" s="1190"/>
      <c r="Y30" s="1184"/>
      <c r="Z30" s="13"/>
      <c r="AA30" s="1209" t="s">
        <v>39</v>
      </c>
      <c r="AB30" s="1135"/>
      <c r="AC30" s="1135"/>
      <c r="AD30" s="1135"/>
      <c r="AE30" s="1135"/>
      <c r="AF30" s="1127" t="s">
        <v>288</v>
      </c>
      <c r="AG30" s="1135"/>
      <c r="AH30" s="1127" t="s">
        <v>40</v>
      </c>
      <c r="AI30" s="1135"/>
      <c r="AJ30" s="1135"/>
      <c r="AK30" s="1135"/>
      <c r="AL30" s="17"/>
      <c r="AM30" s="1210" t="s">
        <v>41</v>
      </c>
      <c r="AN30" s="1211"/>
      <c r="AO30" s="1212"/>
      <c r="AP30" s="1126" t="s">
        <v>42</v>
      </c>
      <c r="AQ30" s="1127"/>
      <c r="AR30" s="1127"/>
      <c r="AS30" s="1127"/>
      <c r="AT30" s="1127"/>
      <c r="AU30" s="1127"/>
      <c r="AV30" s="1127"/>
      <c r="AW30" s="1127"/>
      <c r="AX30" s="1127" t="s">
        <v>288</v>
      </c>
      <c r="AY30" s="1127"/>
      <c r="AZ30" s="1127"/>
      <c r="BA30" s="1201"/>
    </row>
    <row r="31" spans="1:56" ht="15.75" customHeight="1" x14ac:dyDescent="0.25">
      <c r="A31" s="1185"/>
      <c r="B31" s="1186"/>
      <c r="C31" s="1185"/>
      <c r="D31" s="1191"/>
      <c r="E31" s="1191"/>
      <c r="F31" s="1186"/>
      <c r="G31" s="1185"/>
      <c r="H31" s="1191"/>
      <c r="I31" s="1186"/>
      <c r="J31" s="1185"/>
      <c r="K31" s="1191"/>
      <c r="L31" s="1191"/>
      <c r="M31" s="1186"/>
      <c r="N31" s="1194"/>
      <c r="O31" s="1194"/>
      <c r="P31" s="1194"/>
      <c r="Q31" s="1195"/>
      <c r="R31" s="1197"/>
      <c r="S31" s="1198"/>
      <c r="T31" s="1185"/>
      <c r="U31" s="1191"/>
      <c r="V31" s="1186"/>
      <c r="W31" s="1185"/>
      <c r="X31" s="1191"/>
      <c r="Y31" s="1186"/>
      <c r="Z31" s="13"/>
      <c r="AA31" s="1135"/>
      <c r="AB31" s="1135"/>
      <c r="AC31" s="1135"/>
      <c r="AD31" s="1135"/>
      <c r="AE31" s="1135"/>
      <c r="AF31" s="1135"/>
      <c r="AG31" s="1135"/>
      <c r="AH31" s="1135"/>
      <c r="AI31" s="1135"/>
      <c r="AJ31" s="1135"/>
      <c r="AK31" s="1135"/>
      <c r="AL31" s="18"/>
      <c r="AM31" s="1213"/>
      <c r="AN31" s="1214"/>
      <c r="AO31" s="1215"/>
      <c r="AP31" s="1126"/>
      <c r="AQ31" s="1127"/>
      <c r="AR31" s="1127"/>
      <c r="AS31" s="1127"/>
      <c r="AT31" s="1127"/>
      <c r="AU31" s="1127"/>
      <c r="AV31" s="1127"/>
      <c r="AW31" s="1127"/>
      <c r="AX31" s="1127"/>
      <c r="AY31" s="1127"/>
      <c r="AZ31" s="1127"/>
      <c r="BA31" s="1201"/>
    </row>
    <row r="32" spans="1:56" ht="36" customHeight="1" x14ac:dyDescent="0.25">
      <c r="A32" s="1187"/>
      <c r="B32" s="1188"/>
      <c r="C32" s="1187"/>
      <c r="D32" s="1192"/>
      <c r="E32" s="1192"/>
      <c r="F32" s="1188"/>
      <c r="G32" s="1187"/>
      <c r="H32" s="1192"/>
      <c r="I32" s="1188"/>
      <c r="J32" s="1187"/>
      <c r="K32" s="1192"/>
      <c r="L32" s="1192"/>
      <c r="M32" s="1188"/>
      <c r="N32" s="1194"/>
      <c r="O32" s="1194"/>
      <c r="P32" s="1194"/>
      <c r="Q32" s="1195"/>
      <c r="R32" s="1199"/>
      <c r="S32" s="1200"/>
      <c r="T32" s="1187"/>
      <c r="U32" s="1192"/>
      <c r="V32" s="1188"/>
      <c r="W32" s="1187"/>
      <c r="X32" s="1192"/>
      <c r="Y32" s="1188"/>
      <c r="Z32" s="13"/>
      <c r="AA32" s="1130" t="s">
        <v>43</v>
      </c>
      <c r="AB32" s="1131"/>
      <c r="AC32" s="1131"/>
      <c r="AD32" s="1131"/>
      <c r="AE32" s="1131"/>
      <c r="AF32" s="1134" t="s">
        <v>285</v>
      </c>
      <c r="AG32" s="1135"/>
      <c r="AH32" s="1134" t="s">
        <v>243</v>
      </c>
      <c r="AI32" s="1135"/>
      <c r="AJ32" s="1135"/>
      <c r="AK32" s="1135"/>
      <c r="AL32" s="18"/>
      <c r="AM32" s="1213"/>
      <c r="AN32" s="1214"/>
      <c r="AO32" s="1215"/>
      <c r="AP32" s="1126"/>
      <c r="AQ32" s="1127"/>
      <c r="AR32" s="1127"/>
      <c r="AS32" s="1127"/>
      <c r="AT32" s="1127"/>
      <c r="AU32" s="1127"/>
      <c r="AV32" s="1127"/>
      <c r="AW32" s="1127"/>
      <c r="AX32" s="1127"/>
      <c r="AY32" s="1127"/>
      <c r="AZ32" s="1127"/>
      <c r="BA32" s="1201"/>
    </row>
    <row r="33" spans="1:53" ht="25.5" customHeight="1" x14ac:dyDescent="0.3">
      <c r="A33" s="1202" t="s">
        <v>101</v>
      </c>
      <c r="B33" s="1203"/>
      <c r="C33" s="1161">
        <v>33</v>
      </c>
      <c r="D33" s="1144"/>
      <c r="E33" s="1144"/>
      <c r="F33" s="1145"/>
      <c r="G33" s="1204">
        <v>7</v>
      </c>
      <c r="H33" s="1144"/>
      <c r="I33" s="1145"/>
      <c r="J33" s="1204"/>
      <c r="K33" s="1144"/>
      <c r="L33" s="1144"/>
      <c r="M33" s="1145"/>
      <c r="N33" s="1221"/>
      <c r="O33" s="1222"/>
      <c r="P33" s="1222"/>
      <c r="Q33" s="1223"/>
      <c r="R33" s="1207"/>
      <c r="S33" s="1208"/>
      <c r="T33" s="1204">
        <v>12</v>
      </c>
      <c r="U33" s="1144"/>
      <c r="V33" s="1145"/>
      <c r="W33" s="1161">
        <f>C33+G33+T33</f>
        <v>52</v>
      </c>
      <c r="X33" s="1144"/>
      <c r="Y33" s="1145"/>
      <c r="Z33" s="13"/>
      <c r="AA33" s="1219" t="s">
        <v>20</v>
      </c>
      <c r="AB33" s="1220"/>
      <c r="AC33" s="1220"/>
      <c r="AD33" s="1220"/>
      <c r="AE33" s="1220"/>
      <c r="AF33" s="1134" t="s">
        <v>285</v>
      </c>
      <c r="AG33" s="1195"/>
      <c r="AH33" s="1134" t="s">
        <v>242</v>
      </c>
      <c r="AI33" s="1175"/>
      <c r="AJ33" s="1175"/>
      <c r="AK33" s="1175"/>
      <c r="AL33" s="18"/>
      <c r="AM33" s="1216"/>
      <c r="AN33" s="1217"/>
      <c r="AO33" s="1218"/>
      <c r="AP33" s="1128"/>
      <c r="AQ33" s="1129"/>
      <c r="AR33" s="1129"/>
      <c r="AS33" s="1129"/>
      <c r="AT33" s="1129"/>
      <c r="AU33" s="1129"/>
      <c r="AV33" s="1129"/>
      <c r="AW33" s="1129"/>
      <c r="AX33" s="1127"/>
      <c r="AY33" s="1127"/>
      <c r="AZ33" s="1127"/>
      <c r="BA33" s="1201"/>
    </row>
    <row r="34" spans="1:53" ht="25.5" customHeight="1" x14ac:dyDescent="0.3">
      <c r="A34" s="1165" t="s">
        <v>102</v>
      </c>
      <c r="B34" s="1166"/>
      <c r="C34" s="1233" t="s">
        <v>239</v>
      </c>
      <c r="D34" s="1234"/>
      <c r="E34" s="1234"/>
      <c r="F34" s="1235"/>
      <c r="G34" s="1148">
        <v>5</v>
      </c>
      <c r="H34" s="1149"/>
      <c r="I34" s="1150"/>
      <c r="J34" s="1148" t="s">
        <v>243</v>
      </c>
      <c r="K34" s="1149"/>
      <c r="L34" s="1149"/>
      <c r="M34" s="1150"/>
      <c r="N34" s="1263" t="s">
        <v>242</v>
      </c>
      <c r="O34" s="1264"/>
      <c r="P34" s="1264"/>
      <c r="Q34" s="1264"/>
      <c r="R34" s="1141">
        <v>1</v>
      </c>
      <c r="S34" s="1142"/>
      <c r="T34" s="1224" t="s">
        <v>245</v>
      </c>
      <c r="U34" s="1149"/>
      <c r="V34" s="1150"/>
      <c r="W34" s="1224" t="s">
        <v>241</v>
      </c>
      <c r="X34" s="1149"/>
      <c r="Y34" s="1150"/>
      <c r="Z34" s="13"/>
      <c r="AA34" s="1220"/>
      <c r="AB34" s="1220"/>
      <c r="AC34" s="1220"/>
      <c r="AD34" s="1220"/>
      <c r="AE34" s="1220"/>
      <c r="AF34" s="1195"/>
      <c r="AG34" s="1195"/>
      <c r="AH34" s="1175"/>
      <c r="AI34" s="1175"/>
      <c r="AJ34" s="1175"/>
      <c r="AK34" s="1175"/>
      <c r="AL34" s="14"/>
      <c r="AM34" s="1225" t="s">
        <v>20</v>
      </c>
      <c r="AN34" s="1226"/>
      <c r="AO34" s="1227"/>
      <c r="AP34" s="1173" t="s">
        <v>55</v>
      </c>
      <c r="AQ34" s="1173"/>
      <c r="AR34" s="1173"/>
      <c r="AS34" s="1173"/>
      <c r="AT34" s="1173"/>
      <c r="AU34" s="1173"/>
      <c r="AV34" s="1173"/>
      <c r="AW34" s="1173"/>
      <c r="AX34" s="1155" t="s">
        <v>285</v>
      </c>
      <c r="AY34" s="1156"/>
      <c r="AZ34" s="1156"/>
      <c r="BA34" s="1157"/>
    </row>
    <row r="35" spans="1:53" ht="27.75" customHeight="1" x14ac:dyDescent="0.3">
      <c r="A35" s="1161" t="s">
        <v>21</v>
      </c>
      <c r="B35" s="1145"/>
      <c r="C35" s="1162" t="s">
        <v>240</v>
      </c>
      <c r="D35" s="1163"/>
      <c r="E35" s="1163"/>
      <c r="F35" s="1164"/>
      <c r="G35" s="1143" t="s">
        <v>114</v>
      </c>
      <c r="H35" s="1144"/>
      <c r="I35" s="1145"/>
      <c r="J35" s="1161" t="s">
        <v>244</v>
      </c>
      <c r="K35" s="1144"/>
      <c r="L35" s="1144"/>
      <c r="M35" s="1145"/>
      <c r="N35" s="1263" t="s">
        <v>242</v>
      </c>
      <c r="O35" s="1264"/>
      <c r="P35" s="1264"/>
      <c r="Q35" s="1264"/>
      <c r="R35" s="1141">
        <v>1</v>
      </c>
      <c r="S35" s="1142"/>
      <c r="T35" s="1143" t="s">
        <v>115</v>
      </c>
      <c r="U35" s="1144"/>
      <c r="V35" s="1145"/>
      <c r="W35" s="1143" t="s">
        <v>49</v>
      </c>
      <c r="X35" s="1144"/>
      <c r="Y35" s="1145"/>
      <c r="Z35" s="13"/>
      <c r="AA35" s="1170"/>
      <c r="AB35" s="1171"/>
      <c r="AC35" s="1171"/>
      <c r="AD35" s="1171"/>
      <c r="AE35" s="1171"/>
      <c r="AF35" s="1136"/>
      <c r="AG35" s="1137"/>
      <c r="AH35" s="1137"/>
      <c r="AI35" s="1138"/>
      <c r="AJ35" s="1137"/>
      <c r="AK35" s="1137"/>
      <c r="AL35" s="19"/>
      <c r="AM35" s="1228"/>
      <c r="AN35" s="1229"/>
      <c r="AO35" s="1230"/>
      <c r="AP35" s="1174"/>
      <c r="AQ35" s="1174"/>
      <c r="AR35" s="1174"/>
      <c r="AS35" s="1174"/>
      <c r="AT35" s="1174"/>
      <c r="AU35" s="1174"/>
      <c r="AV35" s="1174"/>
      <c r="AW35" s="1174"/>
      <c r="AX35" s="1158"/>
      <c r="AY35" s="1159"/>
      <c r="AZ35" s="1159"/>
      <c r="BA35" s="1160"/>
    </row>
    <row r="36" spans="1:53" ht="43.5" customHeight="1" x14ac:dyDescent="0.3">
      <c r="A36" s="1169"/>
      <c r="B36" s="1154"/>
      <c r="C36" s="1124"/>
      <c r="D36" s="1125"/>
      <c r="E36" s="1125"/>
      <c r="F36" s="1125"/>
      <c r="G36" s="1169"/>
      <c r="H36" s="1154"/>
      <c r="I36" s="1154"/>
      <c r="J36" s="1169"/>
      <c r="K36" s="1154"/>
      <c r="L36" s="1154"/>
      <c r="M36" s="1154"/>
      <c r="N36" s="1124"/>
      <c r="O36" s="1125"/>
      <c r="P36" s="1125"/>
      <c r="Q36" s="1146"/>
      <c r="R36" s="1147"/>
      <c r="S36" s="1147"/>
      <c r="T36" s="1153"/>
      <c r="U36" s="1154"/>
      <c r="V36" s="1154"/>
      <c r="W36" s="1153"/>
      <c r="X36" s="1154"/>
      <c r="Y36" s="1154"/>
      <c r="Z36" s="13"/>
      <c r="AA36" s="1172"/>
      <c r="AB36" s="1137"/>
      <c r="AC36" s="1137"/>
      <c r="AD36" s="1137"/>
      <c r="AE36" s="1137"/>
      <c r="AF36" s="1137"/>
      <c r="AG36" s="1137"/>
      <c r="AH36" s="1137"/>
      <c r="AI36" s="1137"/>
      <c r="AJ36" s="1137"/>
      <c r="AK36" s="1137"/>
      <c r="AL36" s="14"/>
      <c r="AM36" s="1139"/>
      <c r="AN36" s="1140"/>
      <c r="AO36" s="1140"/>
      <c r="AP36" s="1139"/>
      <c r="AQ36" s="1140"/>
      <c r="AR36" s="1140"/>
      <c r="AS36" s="1140"/>
      <c r="AT36" s="1140"/>
      <c r="AU36" s="1140"/>
      <c r="AV36" s="1140"/>
      <c r="AW36" s="1140"/>
      <c r="AX36" s="1167"/>
      <c r="AY36" s="1167"/>
      <c r="AZ36" s="1167"/>
      <c r="BA36" s="1168"/>
    </row>
  </sheetData>
  <sheetProtection selectLockedCells="1" selectUnlockedCells="1"/>
  <mergeCells count="108">
    <mergeCell ref="G30:I32"/>
    <mergeCell ref="A22:A23"/>
    <mergeCell ref="A36:B36"/>
    <mergeCell ref="N22:R22"/>
    <mergeCell ref="S22:W22"/>
    <mergeCell ref="X22:AA22"/>
    <mergeCell ref="G33:I33"/>
    <mergeCell ref="T36:V36"/>
    <mergeCell ref="AA33:AE34"/>
    <mergeCell ref="AX36:BA36"/>
    <mergeCell ref="AH33:AK34"/>
    <mergeCell ref="AP34:AW35"/>
    <mergeCell ref="AM34:AO35"/>
    <mergeCell ref="AM36:AO36"/>
    <mergeCell ref="AX34:BA35"/>
    <mergeCell ref="AM30:AO33"/>
    <mergeCell ref="AA30:AE31"/>
    <mergeCell ref="AA32:AE32"/>
    <mergeCell ref="G34:I34"/>
    <mergeCell ref="R34:S34"/>
    <mergeCell ref="W34:Y34"/>
    <mergeCell ref="AA35:AE35"/>
    <mergeCell ref="W35:Y35"/>
    <mergeCell ref="AN10:BD10"/>
    <mergeCell ref="AN12:BD12"/>
    <mergeCell ref="P11:AK11"/>
    <mergeCell ref="AN11:BD11"/>
    <mergeCell ref="AW22:BA22"/>
    <mergeCell ref="AB22:AE22"/>
    <mergeCell ref="J22:M22"/>
    <mergeCell ref="AP30:AW33"/>
    <mergeCell ref="AS25:BA25"/>
    <mergeCell ref="N34:Q34"/>
    <mergeCell ref="J35:M35"/>
    <mergeCell ref="W30:Y32"/>
    <mergeCell ref="N35:Q35"/>
    <mergeCell ref="N33:Q33"/>
    <mergeCell ref="W33:Y33"/>
    <mergeCell ref="T30:V32"/>
    <mergeCell ref="T34:V34"/>
    <mergeCell ref="N30:Q32"/>
    <mergeCell ref="R30:S32"/>
    <mergeCell ref="A6:O6"/>
    <mergeCell ref="P10:AA10"/>
    <mergeCell ref="P9:AM9"/>
    <mergeCell ref="AN6:BA8"/>
    <mergeCell ref="AN13:BD13"/>
    <mergeCell ref="A7:O7"/>
    <mergeCell ref="P1:AN1"/>
    <mergeCell ref="A1:O1"/>
    <mergeCell ref="A3:O3"/>
    <mergeCell ref="P3:AM3"/>
    <mergeCell ref="A2:O2"/>
    <mergeCell ref="AN9:BD9"/>
    <mergeCell ref="A4:O4"/>
    <mergeCell ref="AN3:BA4"/>
    <mergeCell ref="AN5:BA5"/>
    <mergeCell ref="A9:O9"/>
    <mergeCell ref="P13:AL13"/>
    <mergeCell ref="P12:AK12"/>
    <mergeCell ref="AI35:AK35"/>
    <mergeCell ref="AO22:AR22"/>
    <mergeCell ref="AF33:AG34"/>
    <mergeCell ref="AF30:AG31"/>
    <mergeCell ref="AF32:AG32"/>
    <mergeCell ref="AF35:AH35"/>
    <mergeCell ref="AA36:AK36"/>
    <mergeCell ref="Q36:S36"/>
    <mergeCell ref="J36:M36"/>
    <mergeCell ref="N36:P36"/>
    <mergeCell ref="AP36:AW36"/>
    <mergeCell ref="W36:Y36"/>
    <mergeCell ref="A29:BA29"/>
    <mergeCell ref="G36:I36"/>
    <mergeCell ref="C35:F35"/>
    <mergeCell ref="A35:B35"/>
    <mergeCell ref="A27:AU27"/>
    <mergeCell ref="C36:F36"/>
    <mergeCell ref="R33:S33"/>
    <mergeCell ref="J33:M33"/>
    <mergeCell ref="T35:V35"/>
    <mergeCell ref="G35:I35"/>
    <mergeCell ref="R35:S35"/>
    <mergeCell ref="T33:V33"/>
    <mergeCell ref="AX30:BA33"/>
    <mergeCell ref="J34:M34"/>
    <mergeCell ref="J30:M32"/>
    <mergeCell ref="AH30:AK31"/>
    <mergeCell ref="AH32:AK32"/>
    <mergeCell ref="P14:AK14"/>
    <mergeCell ref="B22:E22"/>
    <mergeCell ref="F22:I22"/>
    <mergeCell ref="AF22:AI22"/>
    <mergeCell ref="AJ22:AN22"/>
    <mergeCell ref="A30:B32"/>
    <mergeCell ref="A34:B34"/>
    <mergeCell ref="C30:F32"/>
    <mergeCell ref="C34:F34"/>
    <mergeCell ref="A33:B33"/>
    <mergeCell ref="AN14:BD14"/>
    <mergeCell ref="AN19:BA19"/>
    <mergeCell ref="AN17:BD17"/>
    <mergeCell ref="AN15:BD15"/>
    <mergeCell ref="AN16:BD16"/>
    <mergeCell ref="AN18:BD18"/>
    <mergeCell ref="A20:BA20"/>
    <mergeCell ref="C33:F33"/>
    <mergeCell ref="AS22:AV22"/>
  </mergeCells>
  <phoneticPr fontId="11" type="noConversion"/>
  <pageMargins left="0.39370078740157483" right="0.39370078740157483" top="0.39370078740157483" bottom="0" header="0.51181102362204722" footer="0.51181102362204722"/>
  <pageSetup paperSize="9" scale="8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8"/>
  <sheetViews>
    <sheetView view="pageBreakPreview" zoomScale="75" zoomScaleNormal="86" zoomScaleSheetLayoutView="75" workbookViewId="0">
      <pane ySplit="8" topLeftCell="A160" activePane="bottomLeft" state="frozen"/>
      <selection pane="bottomLeft" activeCell="I182" sqref="I182:M182"/>
    </sheetView>
  </sheetViews>
  <sheetFormatPr defaultRowHeight="15.75" x14ac:dyDescent="0.2"/>
  <cols>
    <col min="1" max="1" width="10.7109375" style="73" customWidth="1"/>
    <col min="2" max="2" width="42.7109375" style="72" customWidth="1"/>
    <col min="3" max="3" width="7.42578125" style="74" customWidth="1"/>
    <col min="4" max="4" width="9.7109375" style="75" customWidth="1"/>
    <col min="5" max="6" width="6.5703125" style="75" customWidth="1"/>
    <col min="7" max="7" width="10.140625" style="74" customWidth="1"/>
    <col min="8" max="8" width="11.42578125" style="74" customWidth="1"/>
    <col min="9" max="9" width="8.7109375" style="72" customWidth="1"/>
    <col min="10" max="10" width="8.140625" style="72" customWidth="1"/>
    <col min="11" max="11" width="8.42578125" style="72" customWidth="1"/>
    <col min="12" max="12" width="7.85546875" style="72" customWidth="1"/>
    <col min="13" max="13" width="9.140625" style="72"/>
    <col min="14" max="14" width="8" style="76" customWidth="1"/>
    <col min="15" max="15" width="7.42578125" style="76" customWidth="1"/>
    <col min="16" max="16" width="8.28515625" style="76" customWidth="1"/>
    <col min="17" max="17" width="8.7109375" style="76" customWidth="1"/>
    <col min="18" max="18" width="8.85546875" style="76" customWidth="1"/>
    <col min="19" max="19" width="8.7109375" style="76" customWidth="1"/>
    <col min="20" max="23" width="9.140625" style="72"/>
    <col min="24" max="24" width="2.28515625" style="72" customWidth="1"/>
    <col min="25" max="25" width="15.28515625" style="72" customWidth="1"/>
    <col min="26" max="16384" width="9.140625" style="72"/>
  </cols>
  <sheetData>
    <row r="1" spans="1:22" s="27" customFormat="1" ht="23.25" thickBot="1" x14ac:dyDescent="0.25">
      <c r="A1" s="1323" t="s">
        <v>298</v>
      </c>
      <c r="B1" s="1324"/>
      <c r="C1" s="1325"/>
      <c r="D1" s="1325"/>
      <c r="E1" s="1324"/>
      <c r="F1" s="1324"/>
      <c r="G1" s="1325"/>
      <c r="H1" s="1324"/>
      <c r="I1" s="1324"/>
      <c r="J1" s="1324"/>
      <c r="K1" s="1324"/>
      <c r="L1" s="1324"/>
      <c r="M1" s="1324"/>
      <c r="N1" s="1343" t="s">
        <v>100</v>
      </c>
      <c r="O1" s="1343"/>
      <c r="P1" s="1343"/>
      <c r="Q1" s="1343"/>
      <c r="R1" s="1343"/>
      <c r="S1" s="1343"/>
    </row>
    <row r="2" spans="1:22" s="27" customFormat="1" ht="18.75" customHeight="1" thickBot="1" x14ac:dyDescent="0.25">
      <c r="A2" s="1361" t="s">
        <v>138</v>
      </c>
      <c r="B2" s="1355" t="s">
        <v>23</v>
      </c>
      <c r="C2" s="1329" t="s">
        <v>281</v>
      </c>
      <c r="D2" s="1330"/>
      <c r="E2" s="1330"/>
      <c r="F2" s="1331"/>
      <c r="G2" s="1298" t="s">
        <v>58</v>
      </c>
      <c r="H2" s="1326" t="s">
        <v>59</v>
      </c>
      <c r="I2" s="1327"/>
      <c r="J2" s="1327"/>
      <c r="K2" s="1327"/>
      <c r="L2" s="1327"/>
      <c r="M2" s="1328"/>
      <c r="N2" s="1344" t="s">
        <v>24</v>
      </c>
      <c r="O2" s="1344"/>
      <c r="P2" s="1344"/>
      <c r="Q2" s="1344"/>
      <c r="R2" s="1344"/>
      <c r="S2" s="1345"/>
    </row>
    <row r="3" spans="1:22" s="27" customFormat="1" ht="24.75" customHeight="1" thickBot="1" x14ac:dyDescent="0.25">
      <c r="A3" s="1362"/>
      <c r="B3" s="1356"/>
      <c r="C3" s="1332"/>
      <c r="D3" s="1333"/>
      <c r="E3" s="1333"/>
      <c r="F3" s="1334"/>
      <c r="G3" s="1299"/>
      <c r="H3" s="1368" t="s">
        <v>25</v>
      </c>
      <c r="I3" s="1335" t="s">
        <v>26</v>
      </c>
      <c r="J3" s="1336"/>
      <c r="K3" s="1336"/>
      <c r="L3" s="1337"/>
      <c r="M3" s="1371" t="s">
        <v>60</v>
      </c>
      <c r="N3" s="1346"/>
      <c r="O3" s="1346"/>
      <c r="P3" s="1346"/>
      <c r="Q3" s="1346"/>
      <c r="R3" s="1346"/>
      <c r="S3" s="1347"/>
    </row>
    <row r="4" spans="1:22" s="27" customFormat="1" ht="18" customHeight="1" x14ac:dyDescent="0.2">
      <c r="A4" s="1362"/>
      <c r="B4" s="1356"/>
      <c r="C4" s="1298" t="s">
        <v>27</v>
      </c>
      <c r="D4" s="1298" t="s">
        <v>28</v>
      </c>
      <c r="E4" s="1353" t="s">
        <v>109</v>
      </c>
      <c r="F4" s="1354"/>
      <c r="G4" s="1299"/>
      <c r="H4" s="1369"/>
      <c r="I4" s="1321" t="s">
        <v>21</v>
      </c>
      <c r="J4" s="1321" t="s">
        <v>29</v>
      </c>
      <c r="K4" s="1321" t="s">
        <v>30</v>
      </c>
      <c r="L4" s="1321" t="s">
        <v>31</v>
      </c>
      <c r="M4" s="1372"/>
      <c r="N4" s="1348" t="s">
        <v>101</v>
      </c>
      <c r="O4" s="1349"/>
      <c r="P4" s="1350"/>
      <c r="Q4" s="1348" t="s">
        <v>102</v>
      </c>
      <c r="R4" s="1349"/>
      <c r="S4" s="1350"/>
    </row>
    <row r="5" spans="1:22" s="27" customFormat="1" ht="16.5" customHeight="1" thickBot="1" x14ac:dyDescent="0.25">
      <c r="A5" s="1362"/>
      <c r="B5" s="1356"/>
      <c r="C5" s="1299"/>
      <c r="D5" s="1299"/>
      <c r="E5" s="1338" t="s">
        <v>107</v>
      </c>
      <c r="F5" s="1366" t="s">
        <v>108</v>
      </c>
      <c r="G5" s="1299"/>
      <c r="H5" s="1369"/>
      <c r="I5" s="1321"/>
      <c r="J5" s="1321"/>
      <c r="K5" s="1321"/>
      <c r="L5" s="1321"/>
      <c r="M5" s="1372"/>
      <c r="N5" s="28">
        <v>1</v>
      </c>
      <c r="O5" s="28" t="s">
        <v>282</v>
      </c>
      <c r="P5" s="29" t="s">
        <v>283</v>
      </c>
      <c r="Q5" s="30">
        <v>3</v>
      </c>
      <c r="R5" s="28" t="s">
        <v>284</v>
      </c>
      <c r="S5" s="29" t="s">
        <v>285</v>
      </c>
    </row>
    <row r="6" spans="1:22" s="27" customFormat="1" ht="16.5" customHeight="1" thickBot="1" x14ac:dyDescent="0.25">
      <c r="A6" s="1362"/>
      <c r="B6" s="1356"/>
      <c r="C6" s="1299"/>
      <c r="D6" s="1299"/>
      <c r="E6" s="1339"/>
      <c r="F6" s="1366"/>
      <c r="G6" s="1299"/>
      <c r="H6" s="1369"/>
      <c r="I6" s="1321"/>
      <c r="J6" s="1321"/>
      <c r="K6" s="1321"/>
      <c r="L6" s="1321"/>
      <c r="M6" s="1372"/>
      <c r="N6" s="1374" t="s">
        <v>295</v>
      </c>
      <c r="O6" s="1375"/>
      <c r="P6" s="1375"/>
      <c r="Q6" s="1375"/>
      <c r="R6" s="1375"/>
      <c r="S6" s="1376"/>
    </row>
    <row r="7" spans="1:22" s="27" customFormat="1" ht="16.5" customHeight="1" thickBot="1" x14ac:dyDescent="0.25">
      <c r="A7" s="1363"/>
      <c r="B7" s="1357"/>
      <c r="C7" s="1300"/>
      <c r="D7" s="1300"/>
      <c r="E7" s="1340"/>
      <c r="F7" s="1367"/>
      <c r="G7" s="1299"/>
      <c r="H7" s="1370"/>
      <c r="I7" s="1322"/>
      <c r="J7" s="1322"/>
      <c r="K7" s="1322"/>
      <c r="L7" s="1322"/>
      <c r="M7" s="1373"/>
      <c r="N7" s="749">
        <v>15</v>
      </c>
      <c r="O7" s="750">
        <v>9</v>
      </c>
      <c r="P7" s="751">
        <v>9</v>
      </c>
      <c r="Q7" s="749">
        <v>15</v>
      </c>
      <c r="R7" s="750">
        <v>9</v>
      </c>
      <c r="S7" s="751">
        <v>8</v>
      </c>
    </row>
    <row r="8" spans="1:22" s="27" customFormat="1" ht="16.5" thickBot="1" x14ac:dyDescent="0.25">
      <c r="A8" s="683">
        <v>1</v>
      </c>
      <c r="B8" s="31" t="s">
        <v>22</v>
      </c>
      <c r="C8" s="31" t="s">
        <v>32</v>
      </c>
      <c r="D8" s="31" t="s">
        <v>64</v>
      </c>
      <c r="E8" s="31" t="s">
        <v>110</v>
      </c>
      <c r="F8" s="31" t="s">
        <v>33</v>
      </c>
      <c r="G8" s="31" t="s">
        <v>103</v>
      </c>
      <c r="H8" s="31" t="s">
        <v>111</v>
      </c>
      <c r="I8" s="31" t="s">
        <v>112</v>
      </c>
      <c r="J8" s="31" t="s">
        <v>113</v>
      </c>
      <c r="K8" s="31" t="s">
        <v>53</v>
      </c>
      <c r="L8" s="31" t="s">
        <v>114</v>
      </c>
      <c r="M8" s="31" t="s">
        <v>115</v>
      </c>
      <c r="N8" s="31" t="s">
        <v>56</v>
      </c>
      <c r="O8" s="31" t="s">
        <v>116</v>
      </c>
      <c r="P8" s="31" t="s">
        <v>117</v>
      </c>
      <c r="Q8" s="31" t="s">
        <v>118</v>
      </c>
      <c r="R8" s="31" t="s">
        <v>119</v>
      </c>
      <c r="S8" s="31" t="s">
        <v>120</v>
      </c>
    </row>
    <row r="9" spans="1:22" s="27" customFormat="1" ht="17.25" customHeight="1" thickBot="1" x14ac:dyDescent="0.3">
      <c r="A9" s="1364" t="s">
        <v>236</v>
      </c>
      <c r="B9" s="1365"/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296"/>
      <c r="O9" s="1296"/>
      <c r="P9" s="1296"/>
      <c r="Q9" s="1296"/>
      <c r="R9" s="1296"/>
      <c r="S9" s="1296"/>
    </row>
    <row r="10" spans="1:22" s="32" customFormat="1" ht="18.75" customHeight="1" thickBot="1" x14ac:dyDescent="0.35">
      <c r="A10" s="1341" t="s">
        <v>61</v>
      </c>
      <c r="B10" s="1342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296"/>
      <c r="O10" s="1296"/>
      <c r="P10" s="1296"/>
      <c r="Q10" s="1296"/>
      <c r="R10" s="1296"/>
      <c r="S10" s="1297"/>
    </row>
    <row r="11" spans="1:22" s="33" customFormat="1" ht="32.25" thickBot="1" x14ac:dyDescent="0.25">
      <c r="A11" s="119" t="s">
        <v>121</v>
      </c>
      <c r="B11" s="269" t="s">
        <v>122</v>
      </c>
      <c r="C11" s="394" t="s">
        <v>123</v>
      </c>
      <c r="D11" s="395"/>
      <c r="E11" s="396"/>
      <c r="F11" s="397"/>
      <c r="G11" s="133">
        <f>G12+G14</f>
        <v>6.5</v>
      </c>
      <c r="H11" s="134">
        <f>G11*30</f>
        <v>195</v>
      </c>
      <c r="I11" s="135"/>
      <c r="J11" s="136"/>
      <c r="K11" s="136"/>
      <c r="L11" s="136"/>
      <c r="M11" s="273"/>
      <c r="N11" s="398"/>
      <c r="O11" s="182"/>
      <c r="P11" s="137"/>
      <c r="Q11" s="275"/>
      <c r="R11" s="138"/>
      <c r="S11" s="137"/>
    </row>
    <row r="12" spans="1:22" s="33" customFormat="1" ht="16.5" thickBot="1" x14ac:dyDescent="0.25">
      <c r="A12" s="122"/>
      <c r="B12" s="347" t="s">
        <v>128</v>
      </c>
      <c r="C12" s="353"/>
      <c r="D12" s="399"/>
      <c r="E12" s="349"/>
      <c r="F12" s="400"/>
      <c r="G12" s="348">
        <v>5</v>
      </c>
      <c r="H12" s="140">
        <f>G12*30</f>
        <v>150</v>
      </c>
      <c r="I12" s="349"/>
      <c r="J12" s="349"/>
      <c r="K12" s="349"/>
      <c r="L12" s="349"/>
      <c r="M12" s="350"/>
      <c r="N12" s="351"/>
      <c r="O12" s="349"/>
      <c r="P12" s="352"/>
      <c r="Q12" s="353"/>
      <c r="R12" s="349"/>
      <c r="S12" s="144"/>
    </row>
    <row r="13" spans="1:22" s="33" customFormat="1" x14ac:dyDescent="0.2">
      <c r="A13" s="128" t="s">
        <v>214</v>
      </c>
      <c r="B13" s="354" t="s">
        <v>130</v>
      </c>
      <c r="C13" s="353"/>
      <c r="D13" s="399"/>
      <c r="E13" s="349"/>
      <c r="F13" s="400"/>
      <c r="G13" s="348"/>
      <c r="H13" s="140"/>
      <c r="I13" s="349"/>
      <c r="J13" s="349"/>
      <c r="K13" s="349"/>
      <c r="L13" s="349"/>
      <c r="M13" s="350"/>
      <c r="N13" s="85" t="s">
        <v>250</v>
      </c>
      <c r="O13" s="85" t="s">
        <v>250</v>
      </c>
      <c r="P13" s="85" t="s">
        <v>250</v>
      </c>
      <c r="Q13" s="85" t="s">
        <v>250</v>
      </c>
      <c r="R13" s="85" t="s">
        <v>250</v>
      </c>
      <c r="S13" s="277"/>
    </row>
    <row r="14" spans="1:22" s="33" customFormat="1" ht="17.25" thickBot="1" x14ac:dyDescent="0.25">
      <c r="A14" s="128" t="s">
        <v>215</v>
      </c>
      <c r="B14" s="270" t="s">
        <v>130</v>
      </c>
      <c r="C14" s="401"/>
      <c r="D14" s="401" t="s">
        <v>285</v>
      </c>
      <c r="E14" s="401"/>
      <c r="F14" s="402"/>
      <c r="G14" s="271">
        <v>1.5</v>
      </c>
      <c r="H14" s="252">
        <v>45</v>
      </c>
      <c r="I14" s="272">
        <v>16</v>
      </c>
      <c r="J14" s="272"/>
      <c r="K14" s="272"/>
      <c r="L14" s="272">
        <v>16</v>
      </c>
      <c r="M14" s="274">
        <f>H14-I14</f>
        <v>29</v>
      </c>
      <c r="N14" s="403"/>
      <c r="O14" s="132"/>
      <c r="P14" s="152"/>
      <c r="Q14" s="276"/>
      <c r="R14" s="278"/>
      <c r="S14" s="151">
        <v>2</v>
      </c>
      <c r="T14" s="391">
        <v>2</v>
      </c>
      <c r="U14" s="391" t="s">
        <v>277</v>
      </c>
      <c r="V14" s="392">
        <f>SUMIF(T$12:T$35,1,G$12:G$35)</f>
        <v>8</v>
      </c>
    </row>
    <row r="15" spans="1:22" s="33" customFormat="1" ht="17.25" thickBot="1" x14ac:dyDescent="0.25">
      <c r="A15" s="120" t="s">
        <v>124</v>
      </c>
      <c r="B15" s="684" t="s">
        <v>125</v>
      </c>
      <c r="C15" s="349" t="s">
        <v>123</v>
      </c>
      <c r="D15" s="404"/>
      <c r="E15" s="405"/>
      <c r="F15" s="406"/>
      <c r="G15" s="267">
        <v>4.5</v>
      </c>
      <c r="H15" s="268">
        <f>G15*30</f>
        <v>135</v>
      </c>
      <c r="I15" s="108"/>
      <c r="J15" s="108"/>
      <c r="K15" s="108"/>
      <c r="L15" s="108"/>
      <c r="M15" s="108"/>
      <c r="N15" s="240"/>
      <c r="O15" s="311"/>
      <c r="P15" s="159"/>
      <c r="Q15" s="159"/>
      <c r="R15" s="159"/>
      <c r="S15" s="159"/>
      <c r="T15" s="391"/>
      <c r="U15" s="391" t="s">
        <v>278</v>
      </c>
      <c r="V15" s="392">
        <f>SUMIF(T$12:T$35,2,G$12:G$35)</f>
        <v>3.5</v>
      </c>
    </row>
    <row r="16" spans="1:22" s="37" customFormat="1" ht="16.5" x14ac:dyDescent="0.2">
      <c r="A16" s="119" t="s">
        <v>126</v>
      </c>
      <c r="B16" s="121" t="s">
        <v>127</v>
      </c>
      <c r="C16" s="351"/>
      <c r="D16" s="407"/>
      <c r="E16" s="408"/>
      <c r="F16" s="409"/>
      <c r="G16" s="264">
        <f>G17+G18</f>
        <v>3</v>
      </c>
      <c r="H16" s="155">
        <f t="shared" ref="H16:H25" si="0">G16*30</f>
        <v>90</v>
      </c>
      <c r="I16" s="104"/>
      <c r="J16" s="265"/>
      <c r="K16" s="265"/>
      <c r="L16" s="265"/>
      <c r="M16" s="266"/>
      <c r="N16" s="338"/>
      <c r="O16" s="311"/>
      <c r="P16" s="157"/>
      <c r="Q16" s="158"/>
      <c r="R16" s="159"/>
      <c r="S16" s="157"/>
      <c r="T16" s="391"/>
      <c r="U16" s="391"/>
      <c r="V16" s="392">
        <f>SUM(V14:V15)</f>
        <v>11.5</v>
      </c>
    </row>
    <row r="17" spans="1:22" s="37" customFormat="1" ht="16.5" x14ac:dyDescent="0.2">
      <c r="A17" s="122"/>
      <c r="B17" s="123" t="s">
        <v>128</v>
      </c>
      <c r="C17" s="359"/>
      <c r="D17" s="410"/>
      <c r="E17" s="131"/>
      <c r="F17" s="168"/>
      <c r="G17" s="141">
        <v>2</v>
      </c>
      <c r="H17" s="142">
        <f t="shared" si="0"/>
        <v>60</v>
      </c>
      <c r="I17" s="83"/>
      <c r="J17" s="99"/>
      <c r="K17" s="99"/>
      <c r="L17" s="99"/>
      <c r="M17" s="143"/>
      <c r="N17" s="411"/>
      <c r="O17" s="99"/>
      <c r="P17" s="144"/>
      <c r="Q17" s="145"/>
      <c r="R17" s="146"/>
      <c r="S17" s="144"/>
      <c r="T17" s="391"/>
      <c r="U17" s="391"/>
      <c r="V17" s="391"/>
    </row>
    <row r="18" spans="1:22" s="33" customFormat="1" ht="17.25" thickBot="1" x14ac:dyDescent="0.25">
      <c r="A18" s="124" t="s">
        <v>129</v>
      </c>
      <c r="B18" s="125" t="s">
        <v>130</v>
      </c>
      <c r="C18" s="149"/>
      <c r="D18" s="412" t="s">
        <v>282</v>
      </c>
      <c r="E18" s="413"/>
      <c r="F18" s="414"/>
      <c r="G18" s="147">
        <v>1</v>
      </c>
      <c r="H18" s="148">
        <f t="shared" si="0"/>
        <v>30</v>
      </c>
      <c r="I18" s="149">
        <v>10</v>
      </c>
      <c r="J18" s="150">
        <v>10</v>
      </c>
      <c r="K18" s="150"/>
      <c r="L18" s="150"/>
      <c r="M18" s="151">
        <f>H18-I18</f>
        <v>20</v>
      </c>
      <c r="N18" s="415"/>
      <c r="O18" s="416">
        <v>1</v>
      </c>
      <c r="P18" s="152"/>
      <c r="Q18" s="153"/>
      <c r="R18" s="154"/>
      <c r="S18" s="152"/>
      <c r="T18" s="391">
        <v>1</v>
      </c>
      <c r="U18" s="391"/>
      <c r="V18" s="391"/>
    </row>
    <row r="19" spans="1:22" s="33" customFormat="1" ht="31.5" customHeight="1" x14ac:dyDescent="0.2">
      <c r="A19" s="126" t="s">
        <v>131</v>
      </c>
      <c r="B19" s="127" t="s">
        <v>132</v>
      </c>
      <c r="C19" s="351" t="s">
        <v>123</v>
      </c>
      <c r="D19" s="404"/>
      <c r="E19" s="405"/>
      <c r="F19" s="417"/>
      <c r="G19" s="418">
        <v>4</v>
      </c>
      <c r="H19" s="155">
        <f t="shared" si="0"/>
        <v>120</v>
      </c>
      <c r="I19" s="104"/>
      <c r="J19" s="108"/>
      <c r="K19" s="108"/>
      <c r="L19" s="108"/>
      <c r="M19" s="156"/>
      <c r="N19" s="419"/>
      <c r="O19" s="420"/>
      <c r="P19" s="157"/>
      <c r="Q19" s="158"/>
      <c r="R19" s="159"/>
      <c r="S19" s="157"/>
      <c r="T19" s="391"/>
      <c r="U19" s="391"/>
      <c r="V19" s="391"/>
    </row>
    <row r="20" spans="1:22" s="33" customFormat="1" ht="16.5" x14ac:dyDescent="0.2">
      <c r="A20" s="128" t="s">
        <v>133</v>
      </c>
      <c r="B20" s="129" t="s">
        <v>134</v>
      </c>
      <c r="C20" s="421"/>
      <c r="D20" s="422"/>
      <c r="E20" s="85"/>
      <c r="F20" s="423"/>
      <c r="G20" s="160">
        <f>G21+G22</f>
        <v>4.5</v>
      </c>
      <c r="H20" s="142">
        <f t="shared" si="0"/>
        <v>135</v>
      </c>
      <c r="I20" s="83"/>
      <c r="J20" s="161"/>
      <c r="K20" s="161"/>
      <c r="L20" s="161"/>
      <c r="M20" s="162"/>
      <c r="N20" s="411"/>
      <c r="O20" s="99"/>
      <c r="P20" s="144"/>
      <c r="Q20" s="145"/>
      <c r="R20" s="146"/>
      <c r="S20" s="144"/>
      <c r="T20" s="391"/>
      <c r="U20" s="391"/>
      <c r="V20" s="391"/>
    </row>
    <row r="21" spans="1:22" s="33" customFormat="1" ht="16.5" x14ac:dyDescent="0.2">
      <c r="A21" s="128"/>
      <c r="B21" s="123" t="s">
        <v>128</v>
      </c>
      <c r="C21" s="424"/>
      <c r="D21" s="425"/>
      <c r="E21" s="426"/>
      <c r="F21" s="427"/>
      <c r="G21" s="163">
        <v>3</v>
      </c>
      <c r="H21" s="142">
        <f t="shared" si="0"/>
        <v>90</v>
      </c>
      <c r="I21" s="139"/>
      <c r="J21" s="164"/>
      <c r="K21" s="164"/>
      <c r="L21" s="164"/>
      <c r="M21" s="165"/>
      <c r="N21" s="428"/>
      <c r="O21" s="319"/>
      <c r="P21" s="144"/>
      <c r="Q21" s="145"/>
      <c r="R21" s="146"/>
      <c r="S21" s="144"/>
      <c r="T21" s="391"/>
      <c r="U21" s="391"/>
      <c r="V21" s="391"/>
    </row>
    <row r="22" spans="1:22" s="37" customFormat="1" ht="16.5" x14ac:dyDescent="0.2">
      <c r="A22" s="128" t="s">
        <v>135</v>
      </c>
      <c r="B22" s="130" t="s">
        <v>130</v>
      </c>
      <c r="C22" s="101">
        <v>1</v>
      </c>
      <c r="D22" s="429"/>
      <c r="E22" s="430"/>
      <c r="F22" s="431"/>
      <c r="G22" s="166">
        <v>1.5</v>
      </c>
      <c r="H22" s="167">
        <f t="shared" si="0"/>
        <v>45</v>
      </c>
      <c r="I22" s="83">
        <v>15</v>
      </c>
      <c r="J22" s="752">
        <v>15</v>
      </c>
      <c r="K22" s="752"/>
      <c r="L22" s="752"/>
      <c r="M22" s="143">
        <f>H22-I22</f>
        <v>30</v>
      </c>
      <c r="N22" s="432">
        <v>1</v>
      </c>
      <c r="O22" s="131"/>
      <c r="P22" s="144"/>
      <c r="Q22" s="145"/>
      <c r="R22" s="146"/>
      <c r="S22" s="144"/>
      <c r="T22" s="391">
        <v>1</v>
      </c>
      <c r="U22" s="391"/>
      <c r="V22" s="391"/>
    </row>
    <row r="23" spans="1:22" s="37" customFormat="1" ht="33" x14ac:dyDescent="0.2">
      <c r="A23" s="375" t="s">
        <v>136</v>
      </c>
      <c r="B23" s="376" t="s">
        <v>271</v>
      </c>
      <c r="C23" s="387"/>
      <c r="D23" s="433"/>
      <c r="E23" s="433"/>
      <c r="F23" s="377"/>
      <c r="G23" s="377">
        <v>4.5</v>
      </c>
      <c r="H23" s="378">
        <f t="shared" si="0"/>
        <v>135</v>
      </c>
      <c r="I23" s="379"/>
      <c r="J23" s="379"/>
      <c r="K23" s="379"/>
      <c r="L23" s="379"/>
      <c r="M23" s="380"/>
      <c r="N23" s="434"/>
      <c r="O23" s="435"/>
      <c r="P23" s="381"/>
      <c r="Q23" s="381"/>
      <c r="R23" s="381"/>
      <c r="S23" s="381"/>
      <c r="T23" s="391"/>
      <c r="U23" s="391"/>
      <c r="V23" s="391"/>
    </row>
    <row r="24" spans="1:22" s="37" customFormat="1" ht="16.5" x14ac:dyDescent="0.2">
      <c r="A24" s="375"/>
      <c r="B24" s="382" t="s">
        <v>128</v>
      </c>
      <c r="C24" s="387"/>
      <c r="D24" s="433"/>
      <c r="E24" s="433"/>
      <c r="F24" s="377"/>
      <c r="G24" s="377">
        <v>2.5</v>
      </c>
      <c r="H24" s="378">
        <f t="shared" si="0"/>
        <v>75</v>
      </c>
      <c r="I24" s="379"/>
      <c r="J24" s="379"/>
      <c r="K24" s="379"/>
      <c r="L24" s="379"/>
      <c r="M24" s="380"/>
      <c r="N24" s="434"/>
      <c r="O24" s="435"/>
      <c r="P24" s="381"/>
      <c r="Q24" s="381"/>
      <c r="R24" s="381"/>
      <c r="S24" s="381"/>
      <c r="T24" s="391"/>
      <c r="U24" s="391"/>
      <c r="V24" s="391"/>
    </row>
    <row r="25" spans="1:22" s="37" customFormat="1" ht="16.5" x14ac:dyDescent="0.2">
      <c r="A25" s="375" t="s">
        <v>272</v>
      </c>
      <c r="B25" s="383" t="s">
        <v>130</v>
      </c>
      <c r="C25" s="387"/>
      <c r="D25" s="433" t="s">
        <v>284</v>
      </c>
      <c r="E25" s="436"/>
      <c r="F25" s="437"/>
      <c r="G25" s="384">
        <v>2</v>
      </c>
      <c r="H25" s="385">
        <f t="shared" si="0"/>
        <v>60</v>
      </c>
      <c r="I25" s="379">
        <v>20</v>
      </c>
      <c r="J25" s="379">
        <v>10</v>
      </c>
      <c r="K25" s="379"/>
      <c r="L25" s="379">
        <v>10</v>
      </c>
      <c r="M25" s="386">
        <f>H25-I25</f>
        <v>40</v>
      </c>
      <c r="N25" s="434"/>
      <c r="O25" s="435"/>
      <c r="P25" s="381"/>
      <c r="Q25" s="381"/>
      <c r="R25" s="381">
        <v>2</v>
      </c>
      <c r="S25" s="381"/>
      <c r="T25" s="391">
        <v>2</v>
      </c>
      <c r="U25" s="391"/>
      <c r="V25" s="391"/>
    </row>
    <row r="26" spans="1:22" s="37" customFormat="1" ht="16.5" hidden="1" x14ac:dyDescent="0.2">
      <c r="A26" s="375"/>
      <c r="B26" s="376"/>
      <c r="C26" s="387"/>
      <c r="D26" s="433"/>
      <c r="E26" s="433"/>
      <c r="F26" s="377"/>
      <c r="G26" s="377"/>
      <c r="H26" s="378"/>
      <c r="I26" s="387"/>
      <c r="J26" s="387"/>
      <c r="K26" s="387"/>
      <c r="L26" s="387"/>
      <c r="M26" s="388"/>
      <c r="N26" s="434"/>
      <c r="O26" s="435"/>
      <c r="P26" s="381"/>
      <c r="Q26" s="381"/>
      <c r="R26" s="381"/>
      <c r="S26" s="381"/>
      <c r="T26" s="391"/>
      <c r="U26" s="391"/>
      <c r="V26" s="391"/>
    </row>
    <row r="27" spans="1:22" s="37" customFormat="1" ht="16.5" hidden="1" x14ac:dyDescent="0.2">
      <c r="A27" s="375"/>
      <c r="B27" s="382"/>
      <c r="C27" s="387"/>
      <c r="D27" s="436"/>
      <c r="E27" s="436"/>
      <c r="F27" s="437"/>
      <c r="G27" s="377"/>
      <c r="H27" s="378"/>
      <c r="I27" s="379"/>
      <c r="J27" s="379"/>
      <c r="K27" s="379"/>
      <c r="L27" s="379"/>
      <c r="M27" s="380"/>
      <c r="N27" s="434"/>
      <c r="O27" s="435"/>
      <c r="P27" s="381"/>
      <c r="Q27" s="381"/>
      <c r="R27" s="381"/>
      <c r="S27" s="381"/>
      <c r="T27" s="391"/>
      <c r="U27" s="391"/>
      <c r="V27" s="391"/>
    </row>
    <row r="28" spans="1:22" s="37" customFormat="1" ht="16.5" hidden="1" x14ac:dyDescent="0.2">
      <c r="A28" s="375"/>
      <c r="B28" s="383"/>
      <c r="C28" s="387"/>
      <c r="D28" s="436"/>
      <c r="E28" s="436"/>
      <c r="F28" s="437"/>
      <c r="G28" s="384"/>
      <c r="H28" s="385"/>
      <c r="I28" s="379"/>
      <c r="J28" s="379"/>
      <c r="K28" s="379"/>
      <c r="L28" s="379"/>
      <c r="M28" s="380"/>
      <c r="N28" s="434"/>
      <c r="O28" s="435"/>
      <c r="P28" s="381"/>
      <c r="Q28" s="381"/>
      <c r="R28" s="381"/>
      <c r="S28" s="381"/>
      <c r="T28" s="391">
        <v>1</v>
      </c>
      <c r="U28" s="391"/>
      <c r="V28" s="391"/>
    </row>
    <row r="29" spans="1:22" s="37" customFormat="1" ht="16.5" x14ac:dyDescent="0.2">
      <c r="A29" s="375" t="s">
        <v>273</v>
      </c>
      <c r="B29" s="376" t="s">
        <v>276</v>
      </c>
      <c r="C29" s="387"/>
      <c r="D29" s="436"/>
      <c r="E29" s="436"/>
      <c r="F29" s="437"/>
      <c r="G29" s="377">
        <v>3</v>
      </c>
      <c r="H29" s="378">
        <f>G29*30</f>
        <v>90</v>
      </c>
      <c r="I29" s="379"/>
      <c r="J29" s="379"/>
      <c r="K29" s="379"/>
      <c r="L29" s="379"/>
      <c r="M29" s="380"/>
      <c r="N29" s="434"/>
      <c r="O29" s="435"/>
      <c r="P29" s="381"/>
      <c r="Q29" s="381"/>
      <c r="R29" s="381"/>
      <c r="S29" s="381"/>
      <c r="T29" s="391"/>
      <c r="U29" s="391"/>
      <c r="V29" s="391"/>
    </row>
    <row r="30" spans="1:22" s="37" customFormat="1" ht="16.5" x14ac:dyDescent="0.2">
      <c r="A30" s="375"/>
      <c r="B30" s="382" t="s">
        <v>128</v>
      </c>
      <c r="C30" s="387"/>
      <c r="D30" s="436"/>
      <c r="E30" s="436"/>
      <c r="F30" s="437"/>
      <c r="G30" s="377">
        <v>2</v>
      </c>
      <c r="H30" s="378">
        <f>G30*30</f>
        <v>60</v>
      </c>
      <c r="I30" s="379"/>
      <c r="J30" s="379"/>
      <c r="K30" s="379"/>
      <c r="L30" s="379"/>
      <c r="M30" s="380"/>
      <c r="N30" s="434"/>
      <c r="O30" s="435"/>
      <c r="P30" s="381"/>
      <c r="Q30" s="381"/>
      <c r="R30" s="381"/>
      <c r="S30" s="381"/>
      <c r="T30" s="391"/>
      <c r="U30" s="391"/>
      <c r="V30" s="391"/>
    </row>
    <row r="31" spans="1:22" s="37" customFormat="1" ht="16.5" x14ac:dyDescent="0.2">
      <c r="A31" s="375" t="s">
        <v>274</v>
      </c>
      <c r="B31" s="389" t="s">
        <v>130</v>
      </c>
      <c r="C31" s="387"/>
      <c r="D31" s="436" t="s">
        <v>282</v>
      </c>
      <c r="E31" s="436"/>
      <c r="F31" s="437"/>
      <c r="G31" s="390">
        <v>1</v>
      </c>
      <c r="H31" s="379">
        <f>G31*30</f>
        <v>30</v>
      </c>
      <c r="I31" s="379">
        <v>10</v>
      </c>
      <c r="J31" s="379">
        <v>10</v>
      </c>
      <c r="K31" s="379"/>
      <c r="L31" s="379"/>
      <c r="M31" s="380">
        <v>20</v>
      </c>
      <c r="N31" s="434"/>
      <c r="O31" s="435">
        <v>1</v>
      </c>
      <c r="P31" s="381"/>
      <c r="Q31" s="381"/>
      <c r="R31" s="381"/>
      <c r="S31" s="381"/>
      <c r="T31" s="391">
        <v>1</v>
      </c>
      <c r="U31" s="391"/>
      <c r="V31" s="391"/>
    </row>
    <row r="32" spans="1:22" s="33" customFormat="1" ht="32.25" customHeight="1" x14ac:dyDescent="0.2">
      <c r="A32" s="128" t="s">
        <v>275</v>
      </c>
      <c r="B32" s="355" t="s">
        <v>137</v>
      </c>
      <c r="C32" s="356"/>
      <c r="D32" s="188" t="s">
        <v>286</v>
      </c>
      <c r="E32" s="188"/>
      <c r="F32" s="189"/>
      <c r="G32" s="438">
        <v>4.5</v>
      </c>
      <c r="H32" s="357">
        <f>G32*30</f>
        <v>135</v>
      </c>
      <c r="I32" s="356">
        <v>60</v>
      </c>
      <c r="J32" s="188"/>
      <c r="K32" s="188"/>
      <c r="L32" s="188">
        <v>60</v>
      </c>
      <c r="M32" s="189">
        <f>H32-I32</f>
        <v>75</v>
      </c>
      <c r="N32" s="356" t="s">
        <v>249</v>
      </c>
      <c r="O32" s="356" t="s">
        <v>249</v>
      </c>
      <c r="P32" s="356" t="s">
        <v>249</v>
      </c>
      <c r="Q32" s="356"/>
      <c r="R32" s="188"/>
      <c r="S32" s="168"/>
      <c r="T32" s="391">
        <v>1</v>
      </c>
      <c r="U32" s="391"/>
      <c r="V32" s="391"/>
    </row>
    <row r="33" spans="1:22" s="33" customFormat="1" ht="31.5" x14ac:dyDescent="0.2">
      <c r="A33" s="120"/>
      <c r="B33" s="358" t="s">
        <v>137</v>
      </c>
      <c r="C33" s="359"/>
      <c r="D33" s="131" t="s">
        <v>287</v>
      </c>
      <c r="E33" s="131"/>
      <c r="F33" s="168"/>
      <c r="G33" s="360"/>
      <c r="H33" s="360"/>
      <c r="I33" s="359"/>
      <c r="J33" s="131"/>
      <c r="K33" s="131"/>
      <c r="L33" s="131"/>
      <c r="M33" s="168"/>
      <c r="N33" s="359"/>
      <c r="O33" s="188"/>
      <c r="P33" s="168"/>
      <c r="Q33" s="356" t="s">
        <v>139</v>
      </c>
      <c r="R33" s="356" t="s">
        <v>139</v>
      </c>
      <c r="S33" s="356" t="s">
        <v>139</v>
      </c>
      <c r="T33" s="391"/>
      <c r="U33" s="391"/>
      <c r="V33" s="391"/>
    </row>
    <row r="34" spans="1:22" s="38" customFormat="1" ht="16.5" customHeight="1" thickBot="1" x14ac:dyDescent="0.25">
      <c r="A34" s="1315" t="s">
        <v>252</v>
      </c>
      <c r="B34" s="1316"/>
      <c r="C34" s="1317"/>
      <c r="D34" s="207"/>
      <c r="E34" s="132"/>
      <c r="F34" s="169"/>
      <c r="G34" s="170"/>
      <c r="H34" s="170"/>
      <c r="I34" s="403"/>
      <c r="J34" s="132"/>
      <c r="K34" s="132"/>
      <c r="L34" s="132"/>
      <c r="M34" s="242"/>
      <c r="N34" s="243"/>
      <c r="O34" s="243"/>
      <c r="P34" s="243"/>
      <c r="Q34" s="131"/>
      <c r="R34" s="131"/>
      <c r="S34" s="131"/>
      <c r="T34" s="391"/>
      <c r="U34" s="391"/>
      <c r="V34" s="391"/>
    </row>
    <row r="35" spans="1:22" s="33" customFormat="1" ht="16.5" customHeight="1" thickBot="1" x14ac:dyDescent="0.25">
      <c r="A35" s="1318"/>
      <c r="B35" s="1319"/>
      <c r="C35" s="1320"/>
      <c r="D35" s="344"/>
      <c r="E35" s="344"/>
      <c r="F35" s="344"/>
      <c r="G35" s="345"/>
      <c r="H35" s="345"/>
      <c r="I35" s="344"/>
      <c r="J35" s="344"/>
      <c r="K35" s="344"/>
      <c r="L35" s="344"/>
      <c r="M35" s="344"/>
      <c r="N35" s="243"/>
      <c r="O35" s="243"/>
      <c r="P35" s="243"/>
      <c r="Q35" s="131"/>
      <c r="R35" s="131"/>
      <c r="S35" s="131"/>
      <c r="T35" s="391"/>
      <c r="U35" s="391"/>
      <c r="V35" s="391"/>
    </row>
    <row r="36" spans="1:22" s="39" customFormat="1" ht="17.25" thickBot="1" x14ac:dyDescent="0.25">
      <c r="A36" s="1283" t="s">
        <v>140</v>
      </c>
      <c r="B36" s="1284"/>
      <c r="C36" s="171"/>
      <c r="D36" s="172"/>
      <c r="E36" s="172"/>
      <c r="F36" s="173"/>
      <c r="G36" s="439">
        <f>G11+G15+G16+G19+G20+G32+G23+G26+G29</f>
        <v>34.5</v>
      </c>
      <c r="H36" s="439">
        <f>H11+H15+H16+H19+H20+H32+H23+H26+H29</f>
        <v>1035</v>
      </c>
      <c r="I36" s="440"/>
      <c r="J36" s="440"/>
      <c r="K36" s="441"/>
      <c r="L36" s="441"/>
      <c r="M36" s="442"/>
      <c r="N36" s="443"/>
      <c r="O36" s="443"/>
      <c r="P36" s="443"/>
      <c r="Q36" s="443"/>
      <c r="R36" s="443"/>
      <c r="S36" s="443"/>
    </row>
    <row r="37" spans="1:22" s="33" customFormat="1" ht="17.25" thickBot="1" x14ac:dyDescent="0.25">
      <c r="A37" s="1277" t="s">
        <v>141</v>
      </c>
      <c r="B37" s="1278"/>
      <c r="C37" s="174"/>
      <c r="D37" s="175"/>
      <c r="E37" s="175"/>
      <c r="F37" s="176"/>
      <c r="G37" s="439">
        <f t="shared" ref="G37:M37" si="1">G18+G22+G14+G32+G25+G28+G31</f>
        <v>11.5</v>
      </c>
      <c r="H37" s="439">
        <f t="shared" si="1"/>
        <v>345</v>
      </c>
      <c r="I37" s="439">
        <f t="shared" si="1"/>
        <v>131</v>
      </c>
      <c r="J37" s="439">
        <f t="shared" si="1"/>
        <v>45</v>
      </c>
      <c r="K37" s="439">
        <f t="shared" si="1"/>
        <v>0</v>
      </c>
      <c r="L37" s="439">
        <f t="shared" si="1"/>
        <v>86</v>
      </c>
      <c r="M37" s="439">
        <f t="shared" si="1"/>
        <v>214</v>
      </c>
      <c r="N37" s="444">
        <f>SUM(N11:N34)+2</f>
        <v>3</v>
      </c>
      <c r="O37" s="444">
        <f>SUM(O11:O34)+2</f>
        <v>4</v>
      </c>
      <c r="P37" s="444">
        <v>2</v>
      </c>
      <c r="Q37" s="444">
        <f>SUM(Q11:Q34)</f>
        <v>0</v>
      </c>
      <c r="R37" s="444">
        <f>SUM(R11:R34)</f>
        <v>2</v>
      </c>
      <c r="S37" s="444">
        <f>SUM(S11:S34)</f>
        <v>2</v>
      </c>
    </row>
    <row r="38" spans="1:22" s="40" customFormat="1" ht="15.75" customHeight="1" thickBot="1" x14ac:dyDescent="0.25">
      <c r="A38" s="1279" t="s">
        <v>142</v>
      </c>
      <c r="B38" s="1280"/>
      <c r="C38" s="174"/>
      <c r="D38" s="175"/>
      <c r="E38" s="175"/>
      <c r="F38" s="176"/>
      <c r="G38" s="439">
        <f>G15+G17+G19+G21+G12+G24+G27+G30</f>
        <v>23</v>
      </c>
      <c r="H38" s="439">
        <f>H15+H17+H19+H21+H12+H24+H27+H30</f>
        <v>690</v>
      </c>
      <c r="I38" s="445"/>
      <c r="J38" s="445"/>
      <c r="K38" s="445"/>
      <c r="L38" s="445"/>
      <c r="M38" s="445"/>
      <c r="N38" s="446"/>
      <c r="O38" s="446"/>
      <c r="P38" s="446"/>
      <c r="Q38" s="446"/>
      <c r="R38" s="446"/>
      <c r="S38" s="447"/>
    </row>
    <row r="39" spans="1:22" s="27" customFormat="1" ht="15.75" customHeight="1" thickBot="1" x14ac:dyDescent="0.25">
      <c r="A39" s="1358" t="s">
        <v>143</v>
      </c>
      <c r="B39" s="1359"/>
      <c r="C39" s="1359"/>
      <c r="D39" s="1359"/>
      <c r="E39" s="1359"/>
      <c r="F39" s="1359"/>
      <c r="G39" s="1359"/>
      <c r="H39" s="1359"/>
      <c r="I39" s="1359"/>
      <c r="J39" s="1359"/>
      <c r="K39" s="1359"/>
      <c r="L39" s="1359"/>
      <c r="M39" s="1359"/>
      <c r="N39" s="1359"/>
      <c r="O39" s="1359"/>
      <c r="P39" s="1359"/>
      <c r="Q39" s="1359"/>
      <c r="R39" s="1359"/>
      <c r="S39" s="1360"/>
    </row>
    <row r="40" spans="1:22" s="27" customFormat="1" ht="15.75" customHeight="1" x14ac:dyDescent="0.2">
      <c r="A40" s="326" t="s">
        <v>144</v>
      </c>
      <c r="B40" s="448" t="s">
        <v>251</v>
      </c>
      <c r="C40" s="449"/>
      <c r="D40" s="449"/>
      <c r="E40" s="449"/>
      <c r="F40" s="450"/>
      <c r="G40" s="524">
        <v>3</v>
      </c>
      <c r="H40" s="451">
        <f>G40*30</f>
        <v>90</v>
      </c>
      <c r="I40" s="452"/>
      <c r="J40" s="449"/>
      <c r="K40" s="449"/>
      <c r="L40" s="449"/>
      <c r="M40" s="449"/>
      <c r="N40" s="449"/>
      <c r="O40" s="334"/>
      <c r="P40" s="335"/>
      <c r="Q40" s="333"/>
      <c r="R40" s="334"/>
      <c r="S40" s="335"/>
    </row>
    <row r="41" spans="1:22" s="27" customFormat="1" ht="15.75" customHeight="1" x14ac:dyDescent="0.2">
      <c r="A41" s="326"/>
      <c r="B41" s="361" t="s">
        <v>62</v>
      </c>
      <c r="C41" s="453"/>
      <c r="D41" s="453"/>
      <c r="E41" s="453"/>
      <c r="F41" s="454"/>
      <c r="G41" s="695">
        <v>2</v>
      </c>
      <c r="H41" s="455">
        <f>G41*30</f>
        <v>60</v>
      </c>
      <c r="I41" s="456"/>
      <c r="J41" s="453"/>
      <c r="K41" s="453"/>
      <c r="L41" s="453"/>
      <c r="M41" s="453"/>
      <c r="N41" s="453"/>
      <c r="O41" s="332"/>
      <c r="P41" s="337"/>
      <c r="Q41" s="336"/>
      <c r="R41" s="332"/>
      <c r="S41" s="337"/>
    </row>
    <row r="42" spans="1:22" s="27" customFormat="1" ht="15.75" customHeight="1" thickBot="1" x14ac:dyDescent="0.25">
      <c r="A42" s="457" t="s">
        <v>145</v>
      </c>
      <c r="B42" s="362" t="s">
        <v>63</v>
      </c>
      <c r="C42" s="458"/>
      <c r="D42" s="459">
        <v>1</v>
      </c>
      <c r="E42" s="458"/>
      <c r="F42" s="460"/>
      <c r="G42" s="696">
        <v>1</v>
      </c>
      <c r="H42" s="461">
        <f>G42*30</f>
        <v>30</v>
      </c>
      <c r="I42" s="459">
        <f>J42+K42+L42</f>
        <v>14</v>
      </c>
      <c r="J42" s="459">
        <v>8</v>
      </c>
      <c r="K42" s="459"/>
      <c r="L42" s="459">
        <v>6</v>
      </c>
      <c r="M42" s="459">
        <f>H42-I42</f>
        <v>16</v>
      </c>
      <c r="N42" s="459">
        <v>1</v>
      </c>
      <c r="O42" s="341"/>
      <c r="P42" s="342"/>
      <c r="Q42" s="343"/>
      <c r="R42" s="341"/>
      <c r="S42" s="342"/>
      <c r="T42" s="391">
        <v>1</v>
      </c>
      <c r="U42" s="391" t="s">
        <v>277</v>
      </c>
      <c r="V42" s="392">
        <f>SUMIF(T$40:T$63,1,G$40:G$63)</f>
        <v>30</v>
      </c>
    </row>
    <row r="43" spans="1:22" s="27" customFormat="1" ht="15.75" customHeight="1" thickBot="1" x14ac:dyDescent="0.25">
      <c r="A43" s="681" t="s">
        <v>146</v>
      </c>
      <c r="B43" s="376" t="s">
        <v>322</v>
      </c>
      <c r="C43" s="387"/>
      <c r="D43" s="433" t="s">
        <v>321</v>
      </c>
      <c r="E43" s="433"/>
      <c r="F43" s="377"/>
      <c r="G43" s="377">
        <v>3</v>
      </c>
      <c r="H43" s="682">
        <f>G43*30</f>
        <v>90</v>
      </c>
      <c r="I43" s="387"/>
      <c r="J43" s="387"/>
      <c r="K43" s="387"/>
      <c r="L43" s="387"/>
      <c r="M43" s="388"/>
      <c r="N43" s="434"/>
      <c r="O43" s="435"/>
      <c r="P43" s="381"/>
      <c r="Q43" s="381"/>
      <c r="R43" s="381"/>
      <c r="S43" s="381"/>
      <c r="T43" s="391"/>
      <c r="U43" s="391"/>
      <c r="V43" s="391"/>
    </row>
    <row r="44" spans="1:22" s="27" customFormat="1" ht="33.75" customHeight="1" x14ac:dyDescent="0.25">
      <c r="A44" s="462" t="s">
        <v>147</v>
      </c>
      <c r="B44" s="327" t="s">
        <v>237</v>
      </c>
      <c r="C44" s="340"/>
      <c r="D44" s="268"/>
      <c r="E44" s="108"/>
      <c r="F44" s="328"/>
      <c r="G44" s="697">
        <f>G46+G45</f>
        <v>7</v>
      </c>
      <c r="H44" s="698">
        <f>H46+H45</f>
        <v>210</v>
      </c>
      <c r="I44" s="485"/>
      <c r="J44" s="485"/>
      <c r="K44" s="485"/>
      <c r="L44" s="485"/>
      <c r="M44" s="486"/>
      <c r="N44" s="338"/>
      <c r="O44" s="108"/>
      <c r="P44" s="329"/>
      <c r="Q44" s="339"/>
      <c r="R44" s="330"/>
      <c r="S44" s="331"/>
      <c r="T44" s="391"/>
      <c r="U44" s="391" t="s">
        <v>278</v>
      </c>
      <c r="V44" s="392">
        <f>SUMIF(T$40:T$63,2,G$40:G$63)</f>
        <v>0</v>
      </c>
    </row>
    <row r="45" spans="1:22" s="27" customFormat="1" ht="15.75" customHeight="1" x14ac:dyDescent="0.25">
      <c r="A45" s="463"/>
      <c r="B45" s="464" t="s">
        <v>62</v>
      </c>
      <c r="C45" s="340"/>
      <c r="D45" s="268"/>
      <c r="E45" s="108"/>
      <c r="F45" s="328"/>
      <c r="G45" s="699">
        <v>3.5</v>
      </c>
      <c r="H45" s="465">
        <f t="shared" ref="H45:H63" si="2">G45*30</f>
        <v>105</v>
      </c>
      <c r="I45" s="752"/>
      <c r="J45" s="752"/>
      <c r="K45" s="752"/>
      <c r="L45" s="752"/>
      <c r="M45" s="466"/>
      <c r="N45" s="411"/>
      <c r="O45" s="752"/>
      <c r="P45" s="467"/>
      <c r="Q45" s="468"/>
      <c r="R45" s="177"/>
      <c r="S45" s="178"/>
      <c r="T45" s="391"/>
      <c r="U45" s="391"/>
      <c r="V45" s="392">
        <f>SUM(V42:V44)</f>
        <v>30</v>
      </c>
    </row>
    <row r="46" spans="1:22" s="27" customFormat="1" ht="15.75" customHeight="1" thickBot="1" x14ac:dyDescent="0.25">
      <c r="A46" s="469" t="s">
        <v>327</v>
      </c>
      <c r="B46" s="470" t="s">
        <v>63</v>
      </c>
      <c r="C46" s="471"/>
      <c r="D46" s="472" t="s">
        <v>282</v>
      </c>
      <c r="E46" s="473"/>
      <c r="F46" s="474"/>
      <c r="G46" s="700">
        <v>3.5</v>
      </c>
      <c r="H46" s="475">
        <f t="shared" si="2"/>
        <v>105</v>
      </c>
      <c r="I46" s="416">
        <f>J46+K46+L46</f>
        <v>36</v>
      </c>
      <c r="J46" s="416">
        <v>18</v>
      </c>
      <c r="K46" s="416">
        <v>9</v>
      </c>
      <c r="L46" s="416">
        <v>9</v>
      </c>
      <c r="M46" s="476">
        <f>H46-I46</f>
        <v>69</v>
      </c>
      <c r="N46" s="179"/>
      <c r="O46" s="253">
        <f>I46/O7</f>
        <v>4</v>
      </c>
      <c r="P46" s="477"/>
      <c r="Q46" s="478"/>
      <c r="R46" s="180"/>
      <c r="S46" s="181"/>
      <c r="T46" s="391">
        <v>1</v>
      </c>
      <c r="U46" s="391"/>
      <c r="V46" s="391"/>
    </row>
    <row r="47" spans="1:22" ht="16.5" hidden="1" thickBot="1" x14ac:dyDescent="0.25"/>
    <row r="48" spans="1:22" s="27" customFormat="1" ht="15.75" customHeight="1" thickBot="1" x14ac:dyDescent="0.25">
      <c r="A48" s="462" t="s">
        <v>148</v>
      </c>
      <c r="B48" s="479" t="s">
        <v>65</v>
      </c>
      <c r="C48" s="480"/>
      <c r="D48" s="481"/>
      <c r="E48" s="482"/>
      <c r="F48" s="483"/>
      <c r="G48" s="524">
        <f>G49+G50</f>
        <v>8</v>
      </c>
      <c r="H48" s="484">
        <f>H49+H50</f>
        <v>240</v>
      </c>
      <c r="I48" s="485"/>
      <c r="J48" s="485"/>
      <c r="K48" s="485"/>
      <c r="L48" s="485"/>
      <c r="M48" s="486"/>
      <c r="N48" s="487"/>
      <c r="O48" s="488"/>
      <c r="P48" s="489"/>
      <c r="Q48" s="490"/>
      <c r="R48" s="182"/>
      <c r="S48" s="183"/>
      <c r="T48" s="391"/>
      <c r="U48" s="391"/>
      <c r="V48" s="391"/>
    </row>
    <row r="49" spans="1:22" s="27" customFormat="1" ht="15.75" customHeight="1" x14ac:dyDescent="0.2">
      <c r="A49" s="462"/>
      <c r="B49" s="491" t="s">
        <v>62</v>
      </c>
      <c r="C49" s="492"/>
      <c r="D49" s="493"/>
      <c r="E49" s="493"/>
      <c r="F49" s="494"/>
      <c r="G49" s="495">
        <v>4</v>
      </c>
      <c r="H49" s="184">
        <f t="shared" si="2"/>
        <v>120</v>
      </c>
      <c r="I49" s="81"/>
      <c r="J49" s="81"/>
      <c r="K49" s="81"/>
      <c r="L49" s="81"/>
      <c r="M49" s="496"/>
      <c r="N49" s="497"/>
      <c r="O49" s="752"/>
      <c r="P49" s="498"/>
      <c r="Q49" s="105"/>
      <c r="R49" s="88"/>
      <c r="S49" s="185"/>
      <c r="T49" s="391"/>
      <c r="U49" s="391"/>
      <c r="V49" s="391"/>
    </row>
    <row r="50" spans="1:22" s="27" customFormat="1" ht="15.75" customHeight="1" thickBot="1" x14ac:dyDescent="0.25">
      <c r="A50" s="463" t="s">
        <v>149</v>
      </c>
      <c r="B50" s="470" t="s">
        <v>63</v>
      </c>
      <c r="C50" s="499"/>
      <c r="D50" s="416">
        <v>1</v>
      </c>
      <c r="E50" s="500"/>
      <c r="F50" s="501"/>
      <c r="G50" s="502">
        <v>4</v>
      </c>
      <c r="H50" s="503">
        <f t="shared" si="2"/>
        <v>120</v>
      </c>
      <c r="I50" s="504">
        <f>J50+K50+L50</f>
        <v>45</v>
      </c>
      <c r="J50" s="504">
        <v>15</v>
      </c>
      <c r="K50" s="504">
        <v>30</v>
      </c>
      <c r="L50" s="504"/>
      <c r="M50" s="505">
        <f>H50-I50</f>
        <v>75</v>
      </c>
      <c r="N50" s="475">
        <f>I50/N7</f>
        <v>3</v>
      </c>
      <c r="O50" s="253"/>
      <c r="P50" s="477"/>
      <c r="Q50" s="506"/>
      <c r="R50" s="180"/>
      <c r="S50" s="181"/>
      <c r="T50" s="391">
        <v>1</v>
      </c>
      <c r="U50" s="391"/>
      <c r="V50" s="391"/>
    </row>
    <row r="51" spans="1:22" s="27" customFormat="1" ht="15.75" customHeight="1" thickBot="1" x14ac:dyDescent="0.25">
      <c r="A51" s="469" t="s">
        <v>150</v>
      </c>
      <c r="B51" s="507" t="s">
        <v>66</v>
      </c>
      <c r="C51" s="508"/>
      <c r="D51" s="500">
        <v>1</v>
      </c>
      <c r="E51" s="416"/>
      <c r="F51" s="509"/>
      <c r="G51" s="510">
        <v>4</v>
      </c>
      <c r="H51" s="511">
        <f>G51*30</f>
        <v>120</v>
      </c>
      <c r="I51" s="512">
        <v>45</v>
      </c>
      <c r="J51" s="512">
        <v>30</v>
      </c>
      <c r="K51" s="512"/>
      <c r="L51" s="512">
        <v>15</v>
      </c>
      <c r="M51" s="513">
        <f>H51-I51</f>
        <v>75</v>
      </c>
      <c r="N51" s="475">
        <f>I51/N7</f>
        <v>3</v>
      </c>
      <c r="O51" s="514"/>
      <c r="P51" s="515"/>
      <c r="Q51" s="516"/>
      <c r="R51" s="517"/>
      <c r="S51" s="518"/>
      <c r="T51" s="391">
        <v>1</v>
      </c>
      <c r="U51" s="391"/>
      <c r="V51" s="391"/>
    </row>
    <row r="52" spans="1:22" s="33" customFormat="1" ht="16.5" x14ac:dyDescent="0.2">
      <c r="A52" s="462" t="s">
        <v>151</v>
      </c>
      <c r="B52" s="519" t="s">
        <v>67</v>
      </c>
      <c r="C52" s="520"/>
      <c r="D52" s="521"/>
      <c r="E52" s="522"/>
      <c r="F52" s="523"/>
      <c r="G52" s="524">
        <f>G54+G53</f>
        <v>6</v>
      </c>
      <c r="H52" s="525">
        <f>H54+H53</f>
        <v>180</v>
      </c>
      <c r="I52" s="526"/>
      <c r="J52" s="526"/>
      <c r="K52" s="526"/>
      <c r="L52" s="526"/>
      <c r="M52" s="527"/>
      <c r="N52" s="528"/>
      <c r="O52" s="529"/>
      <c r="P52" s="515"/>
      <c r="Q52" s="516"/>
      <c r="R52" s="517"/>
      <c r="S52" s="518"/>
      <c r="T52" s="391"/>
      <c r="U52" s="391"/>
      <c r="V52" s="391"/>
    </row>
    <row r="53" spans="1:22" s="33" customFormat="1" ht="16.5" x14ac:dyDescent="0.2">
      <c r="A53" s="463"/>
      <c r="B53" s="464" t="s">
        <v>62</v>
      </c>
      <c r="C53" s="492"/>
      <c r="D53" s="493"/>
      <c r="E53" s="530"/>
      <c r="F53" s="530"/>
      <c r="G53" s="531">
        <v>2.5</v>
      </c>
      <c r="H53" s="184">
        <f t="shared" si="2"/>
        <v>75</v>
      </c>
      <c r="I53" s="430"/>
      <c r="J53" s="430"/>
      <c r="K53" s="430"/>
      <c r="L53" s="430"/>
      <c r="M53" s="532"/>
      <c r="N53" s="533"/>
      <c r="O53" s="752"/>
      <c r="P53" s="534"/>
      <c r="Q53" s="535"/>
      <c r="R53" s="536"/>
      <c r="S53" s="537"/>
      <c r="T53" s="391"/>
      <c r="U53" s="391"/>
      <c r="V53" s="391"/>
    </row>
    <row r="54" spans="1:22" s="37" customFormat="1" ht="17.25" thickBot="1" x14ac:dyDescent="0.25">
      <c r="A54" s="538" t="s">
        <v>216</v>
      </c>
      <c r="B54" s="539" t="s">
        <v>63</v>
      </c>
      <c r="C54" s="499"/>
      <c r="D54" s="500" t="s">
        <v>282</v>
      </c>
      <c r="E54" s="509"/>
      <c r="F54" s="509"/>
      <c r="G54" s="540">
        <v>3.5</v>
      </c>
      <c r="H54" s="503">
        <f t="shared" si="2"/>
        <v>105</v>
      </c>
      <c r="I54" s="541">
        <f>SUM(J54:L54)</f>
        <v>36</v>
      </c>
      <c r="J54" s="541">
        <v>18</v>
      </c>
      <c r="K54" s="541"/>
      <c r="L54" s="541">
        <v>18</v>
      </c>
      <c r="M54" s="542">
        <f>H54-I54</f>
        <v>69</v>
      </c>
      <c r="N54" s="475"/>
      <c r="O54" s="253">
        <v>4</v>
      </c>
      <c r="P54" s="477"/>
      <c r="Q54" s="506"/>
      <c r="R54" s="180"/>
      <c r="S54" s="181"/>
      <c r="T54" s="391">
        <v>1</v>
      </c>
      <c r="U54" s="391"/>
      <c r="V54" s="391"/>
    </row>
    <row r="55" spans="1:22" s="33" customFormat="1" ht="16.5" x14ac:dyDescent="0.2">
      <c r="A55" s="462" t="s">
        <v>152</v>
      </c>
      <c r="B55" s="479" t="s">
        <v>68</v>
      </c>
      <c r="C55" s="480"/>
      <c r="D55" s="543"/>
      <c r="E55" s="543"/>
      <c r="F55" s="544"/>
      <c r="G55" s="524">
        <f>G56+G57</f>
        <v>14</v>
      </c>
      <c r="H55" s="525">
        <f>H56+H57</f>
        <v>420</v>
      </c>
      <c r="I55" s="526"/>
      <c r="J55" s="526"/>
      <c r="K55" s="526"/>
      <c r="L55" s="526"/>
      <c r="M55" s="527"/>
      <c r="N55" s="487"/>
      <c r="O55" s="488"/>
      <c r="P55" s="489"/>
      <c r="Q55" s="490"/>
      <c r="R55" s="182"/>
      <c r="S55" s="183"/>
      <c r="T55" s="391"/>
      <c r="U55" s="391"/>
      <c r="V55" s="391"/>
    </row>
    <row r="56" spans="1:22" s="33" customFormat="1" ht="16.5" x14ac:dyDescent="0.2">
      <c r="A56" s="86"/>
      <c r="B56" s="491" t="s">
        <v>62</v>
      </c>
      <c r="C56" s="492"/>
      <c r="D56" s="493"/>
      <c r="E56" s="81"/>
      <c r="F56" s="530"/>
      <c r="G56" s="495">
        <v>7</v>
      </c>
      <c r="H56" s="184">
        <f t="shared" si="2"/>
        <v>210</v>
      </c>
      <c r="I56" s="430"/>
      <c r="J56" s="430"/>
      <c r="K56" s="430"/>
      <c r="L56" s="430"/>
      <c r="M56" s="532"/>
      <c r="N56" s="545"/>
      <c r="O56" s="546"/>
      <c r="P56" s="547"/>
      <c r="Q56" s="200"/>
      <c r="R56" s="131"/>
      <c r="S56" s="168"/>
      <c r="T56" s="391"/>
      <c r="U56" s="391"/>
      <c r="V56" s="391"/>
    </row>
    <row r="57" spans="1:22" s="33" customFormat="1" ht="17.25" thickBot="1" x14ac:dyDescent="0.25">
      <c r="A57" s="548" t="s">
        <v>153</v>
      </c>
      <c r="B57" s="549" t="s">
        <v>63</v>
      </c>
      <c r="C57" s="550">
        <v>1</v>
      </c>
      <c r="D57" s="551"/>
      <c r="E57" s="504"/>
      <c r="F57" s="552"/>
      <c r="G57" s="553">
        <v>7</v>
      </c>
      <c r="H57" s="503">
        <f t="shared" si="2"/>
        <v>210</v>
      </c>
      <c r="I57" s="541">
        <f>J57+L57</f>
        <v>105</v>
      </c>
      <c r="J57" s="541">
        <v>45</v>
      </c>
      <c r="K57" s="541"/>
      <c r="L57" s="541">
        <v>60</v>
      </c>
      <c r="M57" s="542">
        <f>H57-I57</f>
        <v>105</v>
      </c>
      <c r="N57" s="554">
        <f>I57/N7</f>
        <v>7</v>
      </c>
      <c r="O57" s="89"/>
      <c r="P57" s="555"/>
      <c r="Q57" s="556"/>
      <c r="R57" s="186"/>
      <c r="S57" s="187"/>
      <c r="T57" s="391">
        <v>1</v>
      </c>
      <c r="U57" s="391"/>
      <c r="V57" s="391"/>
    </row>
    <row r="58" spans="1:22" s="33" customFormat="1" ht="16.5" x14ac:dyDescent="0.2">
      <c r="A58" s="557" t="s">
        <v>253</v>
      </c>
      <c r="B58" s="519" t="s">
        <v>69</v>
      </c>
      <c r="C58" s="520"/>
      <c r="D58" s="521"/>
      <c r="E58" s="522"/>
      <c r="F58" s="523"/>
      <c r="G58" s="701">
        <f>SUM(G59:G60)</f>
        <v>6</v>
      </c>
      <c r="H58" s="559">
        <f>H59+H60</f>
        <v>180</v>
      </c>
      <c r="I58" s="526"/>
      <c r="J58" s="526"/>
      <c r="K58" s="526"/>
      <c r="L58" s="526"/>
      <c r="M58" s="702"/>
      <c r="N58" s="558"/>
      <c r="O58" s="529"/>
      <c r="P58" s="527"/>
      <c r="Q58" s="559"/>
      <c r="R58" s="244"/>
      <c r="S58" s="245"/>
      <c r="T58" s="391"/>
      <c r="U58" s="391"/>
      <c r="V58" s="391"/>
    </row>
    <row r="59" spans="1:22" s="33" customFormat="1" ht="17.25" thickBot="1" x14ac:dyDescent="0.25">
      <c r="A59" s="463"/>
      <c r="B59" s="491" t="s">
        <v>62</v>
      </c>
      <c r="C59" s="492"/>
      <c r="D59" s="493"/>
      <c r="E59" s="81"/>
      <c r="F59" s="530"/>
      <c r="G59" s="531">
        <v>2.5</v>
      </c>
      <c r="H59" s="475">
        <f t="shared" si="2"/>
        <v>75</v>
      </c>
      <c r="I59" s="430"/>
      <c r="J59" s="430"/>
      <c r="K59" s="430"/>
      <c r="L59" s="430"/>
      <c r="M59" s="560"/>
      <c r="N59" s="561"/>
      <c r="O59" s="752"/>
      <c r="P59" s="498"/>
      <c r="Q59" s="105"/>
      <c r="R59" s="88"/>
      <c r="S59" s="185"/>
      <c r="T59" s="391"/>
      <c r="U59" s="391"/>
      <c r="V59" s="391"/>
    </row>
    <row r="60" spans="1:22" s="33" customFormat="1" ht="17.25" thickBot="1" x14ac:dyDescent="0.25">
      <c r="A60" s="469" t="s">
        <v>254</v>
      </c>
      <c r="B60" s="470" t="s">
        <v>63</v>
      </c>
      <c r="C60" s="499">
        <v>1</v>
      </c>
      <c r="D60" s="500"/>
      <c r="E60" s="416"/>
      <c r="F60" s="509"/>
      <c r="G60" s="540">
        <v>3.5</v>
      </c>
      <c r="H60" s="475">
        <f t="shared" si="2"/>
        <v>105</v>
      </c>
      <c r="I60" s="562">
        <v>45</v>
      </c>
      <c r="J60" s="562">
        <v>30</v>
      </c>
      <c r="K60" s="562"/>
      <c r="L60" s="562">
        <v>15</v>
      </c>
      <c r="M60" s="563">
        <f>H60-I60</f>
        <v>60</v>
      </c>
      <c r="N60" s="179">
        <v>3</v>
      </c>
      <c r="O60" s="253"/>
      <c r="P60" s="477"/>
      <c r="Q60" s="506"/>
      <c r="R60" s="180"/>
      <c r="S60" s="181"/>
      <c r="T60" s="391">
        <v>1</v>
      </c>
      <c r="U60" s="391"/>
      <c r="V60" s="391"/>
    </row>
    <row r="61" spans="1:22" s="33" customFormat="1" ht="16.5" x14ac:dyDescent="0.2">
      <c r="A61" s="557" t="s">
        <v>325</v>
      </c>
      <c r="B61" s="564" t="s">
        <v>70</v>
      </c>
      <c r="C61" s="565"/>
      <c r="D61" s="566"/>
      <c r="E61" s="566"/>
      <c r="F61" s="567"/>
      <c r="G61" s="697">
        <f>G62+G63</f>
        <v>6</v>
      </c>
      <c r="H61" s="484">
        <f>H62+H63</f>
        <v>180</v>
      </c>
      <c r="I61" s="485"/>
      <c r="J61" s="485"/>
      <c r="K61" s="485"/>
      <c r="L61" s="485"/>
      <c r="M61" s="486"/>
      <c r="N61" s="568"/>
      <c r="O61" s="569"/>
      <c r="P61" s="570"/>
      <c r="Q61" s="571"/>
      <c r="R61" s="188"/>
      <c r="S61" s="189"/>
      <c r="T61" s="391"/>
      <c r="U61" s="391"/>
      <c r="V61" s="391"/>
    </row>
    <row r="62" spans="1:22" s="33" customFormat="1" ht="16.5" x14ac:dyDescent="0.2">
      <c r="A62" s="463"/>
      <c r="B62" s="347" t="s">
        <v>62</v>
      </c>
      <c r="C62" s="572"/>
      <c r="D62" s="573"/>
      <c r="E62" s="78"/>
      <c r="F62" s="574"/>
      <c r="G62" s="495">
        <v>2.5</v>
      </c>
      <c r="H62" s="184">
        <f t="shared" si="2"/>
        <v>75</v>
      </c>
      <c r="I62" s="575"/>
      <c r="J62" s="575"/>
      <c r="K62" s="576"/>
      <c r="L62" s="576"/>
      <c r="M62" s="577"/>
      <c r="N62" s="545"/>
      <c r="O62" s="546"/>
      <c r="P62" s="547"/>
      <c r="Q62" s="200"/>
      <c r="R62" s="131"/>
      <c r="S62" s="168"/>
      <c r="T62" s="391"/>
      <c r="U62" s="391"/>
      <c r="V62" s="391"/>
    </row>
    <row r="63" spans="1:22" s="33" customFormat="1" ht="17.25" thickBot="1" x14ac:dyDescent="0.25">
      <c r="A63" s="469" t="s">
        <v>326</v>
      </c>
      <c r="B63" s="470" t="s">
        <v>63</v>
      </c>
      <c r="C63" s="550">
        <v>1</v>
      </c>
      <c r="D63" s="578"/>
      <c r="E63" s="579"/>
      <c r="F63" s="580"/>
      <c r="G63" s="553">
        <v>3.5</v>
      </c>
      <c r="H63" s="179">
        <f t="shared" si="2"/>
        <v>105</v>
      </c>
      <c r="I63" s="562">
        <v>45</v>
      </c>
      <c r="J63" s="562">
        <v>30</v>
      </c>
      <c r="K63" s="562"/>
      <c r="L63" s="562">
        <v>15</v>
      </c>
      <c r="M63" s="581">
        <f>H63-I63</f>
        <v>60</v>
      </c>
      <c r="N63" s="497">
        <f>I63/N7</f>
        <v>3</v>
      </c>
      <c r="O63" s="752"/>
      <c r="P63" s="498"/>
      <c r="Q63" s="105"/>
      <c r="R63" s="88"/>
      <c r="S63" s="185"/>
      <c r="T63" s="391">
        <v>1</v>
      </c>
      <c r="U63" s="391"/>
      <c r="V63" s="391"/>
    </row>
    <row r="64" spans="1:22" s="371" customFormat="1" ht="16.5" thickBot="1" x14ac:dyDescent="0.25">
      <c r="A64" s="1283" t="s">
        <v>154</v>
      </c>
      <c r="B64" s="1284"/>
      <c r="C64" s="582"/>
      <c r="D64" s="583"/>
      <c r="E64" s="584"/>
      <c r="F64" s="585"/>
      <c r="G64" s="256">
        <f>G40+G44+G48+G51+G52+G55+G58+G61+G43</f>
        <v>57</v>
      </c>
      <c r="H64" s="256">
        <f>H40+H44+H48+H51+H52+H55+H58+H61+H43</f>
        <v>1710</v>
      </c>
      <c r="I64" s="257"/>
      <c r="J64" s="257"/>
      <c r="K64" s="257"/>
      <c r="L64" s="257"/>
      <c r="M64" s="257"/>
      <c r="N64" s="586"/>
      <c r="O64" s="586"/>
      <c r="P64" s="586">
        <f>SUM(P44:P63)</f>
        <v>0</v>
      </c>
      <c r="Q64" s="586">
        <f>SUM(Q44:Q63)</f>
        <v>0</v>
      </c>
      <c r="R64" s="586">
        <f>SUM(R44:R63)</f>
        <v>0</v>
      </c>
      <c r="S64" s="586">
        <f>SUM(S44:S63)</f>
        <v>0</v>
      </c>
    </row>
    <row r="65" spans="1:22" s="372" customFormat="1" ht="16.5" thickBot="1" x14ac:dyDescent="0.25">
      <c r="A65" s="1277" t="s">
        <v>155</v>
      </c>
      <c r="B65" s="1278"/>
      <c r="C65" s="587"/>
      <c r="D65" s="512"/>
      <c r="E65" s="512"/>
      <c r="F65" s="588"/>
      <c r="G65" s="703">
        <f>G42+G46+G50+G51+G54+G57+G60+G63</f>
        <v>30</v>
      </c>
      <c r="H65" s="704">
        <f t="shared" ref="H65:M65" si="3">H42+H46+H50+H51+H54+H57+H60+H63</f>
        <v>900</v>
      </c>
      <c r="I65" s="704">
        <f t="shared" si="3"/>
        <v>371</v>
      </c>
      <c r="J65" s="704">
        <f t="shared" si="3"/>
        <v>194</v>
      </c>
      <c r="K65" s="704">
        <f t="shared" si="3"/>
        <v>39</v>
      </c>
      <c r="L65" s="704">
        <f t="shared" si="3"/>
        <v>138</v>
      </c>
      <c r="M65" s="704">
        <f t="shared" si="3"/>
        <v>529</v>
      </c>
      <c r="N65" s="589">
        <f>SUM(N42:N63)</f>
        <v>20</v>
      </c>
      <c r="O65" s="589">
        <f>SUM(O44:O63)</f>
        <v>8</v>
      </c>
      <c r="P65" s="589">
        <f>SUM(P44:P63)</f>
        <v>0</v>
      </c>
      <c r="Q65" s="589">
        <f>SUM(Q44:Q63)</f>
        <v>0</v>
      </c>
      <c r="R65" s="589">
        <f>SUM(R44:R63)</f>
        <v>0</v>
      </c>
      <c r="S65" s="589">
        <f>SUM(S44:S63)</f>
        <v>0</v>
      </c>
    </row>
    <row r="66" spans="1:22" s="373" customFormat="1" ht="16.5" thickBot="1" x14ac:dyDescent="0.25">
      <c r="A66" s="1279" t="s">
        <v>142</v>
      </c>
      <c r="B66" s="1280"/>
      <c r="C66" s="590"/>
      <c r="D66" s="591"/>
      <c r="E66" s="591"/>
      <c r="F66" s="592"/>
      <c r="G66" s="703">
        <f>G41+G49+G53+G56+G59+G62+G45+G43</f>
        <v>27</v>
      </c>
      <c r="H66" s="703">
        <f>H41+H49+H53+H56+H59+H62+H45+H43</f>
        <v>810</v>
      </c>
      <c r="I66" s="593"/>
      <c r="J66" s="593"/>
      <c r="K66" s="593"/>
      <c r="L66" s="593"/>
      <c r="M66" s="593"/>
      <c r="N66" s="593"/>
      <c r="O66" s="593"/>
      <c r="P66" s="593"/>
      <c r="Q66" s="593"/>
      <c r="R66" s="593"/>
      <c r="S66" s="593"/>
    </row>
    <row r="67" spans="1:22" s="33" customFormat="1" ht="20.25" thickBot="1" x14ac:dyDescent="0.25">
      <c r="A67" s="1302" t="s">
        <v>257</v>
      </c>
      <c r="B67" s="1303"/>
      <c r="C67" s="1303"/>
      <c r="D67" s="1303"/>
      <c r="E67" s="1303"/>
      <c r="F67" s="1303"/>
      <c r="G67" s="1303"/>
      <c r="H67" s="1303"/>
      <c r="I67" s="1303"/>
      <c r="J67" s="1303"/>
      <c r="K67" s="1303"/>
      <c r="L67" s="1303"/>
      <c r="M67" s="1303"/>
      <c r="N67" s="1304"/>
      <c r="O67" s="1304"/>
      <c r="P67" s="1304"/>
      <c r="Q67" s="1304"/>
      <c r="R67" s="1304"/>
      <c r="S67" s="1304"/>
    </row>
    <row r="68" spans="1:22" s="33" customFormat="1" ht="16.5" thickBot="1" x14ac:dyDescent="0.25">
      <c r="A68" s="77" t="s">
        <v>156</v>
      </c>
      <c r="B68" s="673" t="s">
        <v>86</v>
      </c>
      <c r="C68" s="79"/>
      <c r="D68" s="78"/>
      <c r="E68" s="78"/>
      <c r="F68" s="78"/>
      <c r="G68" s="365">
        <f>SUM(G69:G71)</f>
        <v>7.5</v>
      </c>
      <c r="H68" s="85">
        <f>G68*30</f>
        <v>225</v>
      </c>
      <c r="I68" s="79"/>
      <c r="J68" s="79"/>
      <c r="K68" s="79"/>
      <c r="L68" s="79"/>
      <c r="M68" s="79"/>
      <c r="N68" s="99"/>
      <c r="O68" s="99"/>
      <c r="P68" s="99"/>
      <c r="Q68" s="99"/>
      <c r="R68" s="99"/>
      <c r="S68" s="99"/>
    </row>
    <row r="69" spans="1:22" s="33" customFormat="1" ht="16.5" thickBot="1" x14ac:dyDescent="0.25">
      <c r="A69" s="77"/>
      <c r="B69" s="91" t="s">
        <v>62</v>
      </c>
      <c r="C69" s="79"/>
      <c r="D69" s="78"/>
      <c r="E69" s="78"/>
      <c r="F69" s="78"/>
      <c r="G69" s="365">
        <v>2.5</v>
      </c>
      <c r="H69" s="748">
        <f t="shared" ref="H69:H91" si="4">G69*30</f>
        <v>75</v>
      </c>
      <c r="I69" s="79"/>
      <c r="J69" s="79"/>
      <c r="K69" s="80"/>
      <c r="L69" s="80"/>
      <c r="M69" s="85"/>
      <c r="N69" s="99"/>
      <c r="O69" s="99"/>
      <c r="P69" s="109"/>
      <c r="Q69" s="109"/>
      <c r="R69" s="109"/>
      <c r="S69" s="109"/>
    </row>
    <row r="70" spans="1:22" s="33" customFormat="1" ht="17.25" thickBot="1" x14ac:dyDescent="0.25">
      <c r="A70" s="77" t="s">
        <v>176</v>
      </c>
      <c r="B70" s="92" t="s">
        <v>63</v>
      </c>
      <c r="C70" s="752">
        <v>3</v>
      </c>
      <c r="D70" s="81"/>
      <c r="E70" s="81"/>
      <c r="F70" s="81"/>
      <c r="G70" s="366">
        <v>4</v>
      </c>
      <c r="H70" s="752">
        <f t="shared" si="4"/>
        <v>120</v>
      </c>
      <c r="I70" s="752">
        <f>SUM(J70:L70)</f>
        <v>45</v>
      </c>
      <c r="J70" s="752">
        <v>30</v>
      </c>
      <c r="K70" s="752"/>
      <c r="L70" s="752">
        <v>15</v>
      </c>
      <c r="M70" s="99">
        <f>H70-I70</f>
        <v>75</v>
      </c>
      <c r="N70" s="752"/>
      <c r="O70" s="81"/>
      <c r="P70" s="115"/>
      <c r="Q70" s="109">
        <v>3</v>
      </c>
      <c r="R70" s="109"/>
      <c r="S70" s="109"/>
      <c r="T70" s="33">
        <v>2</v>
      </c>
      <c r="U70" s="391" t="s">
        <v>277</v>
      </c>
      <c r="V70" s="392">
        <f>SUMIF(T$68:T$134,1,G$68:G$134)</f>
        <v>26.5</v>
      </c>
    </row>
    <row r="71" spans="1:22" s="33" customFormat="1" ht="32.25" thickBot="1" x14ac:dyDescent="0.25">
      <c r="A71" s="77" t="s">
        <v>177</v>
      </c>
      <c r="B71" s="92" t="s">
        <v>87</v>
      </c>
      <c r="C71" s="752"/>
      <c r="D71" s="81"/>
      <c r="E71" s="82"/>
      <c r="F71" s="82" t="s">
        <v>284</v>
      </c>
      <c r="G71" s="366">
        <v>1</v>
      </c>
      <c r="H71" s="752">
        <f t="shared" si="4"/>
        <v>30</v>
      </c>
      <c r="I71" s="752">
        <f>SUM(J71:L71)</f>
        <v>10</v>
      </c>
      <c r="J71" s="752"/>
      <c r="K71" s="752"/>
      <c r="L71" s="752">
        <v>10</v>
      </c>
      <c r="M71" s="99">
        <f>H71-I71</f>
        <v>20</v>
      </c>
      <c r="N71" s="752"/>
      <c r="O71" s="81"/>
      <c r="P71" s="115"/>
      <c r="Q71" s="109"/>
      <c r="R71" s="109">
        <v>1</v>
      </c>
      <c r="S71" s="109"/>
      <c r="T71" s="33">
        <v>2</v>
      </c>
      <c r="U71" s="391" t="s">
        <v>278</v>
      </c>
      <c r="V71" s="392">
        <f>SUMIF(T$68:T$134,2,G$68:G$134)</f>
        <v>43.5</v>
      </c>
    </row>
    <row r="72" spans="1:22" s="33" customFormat="1" ht="17.25" thickBot="1" x14ac:dyDescent="0.25">
      <c r="A72" s="77" t="s">
        <v>178</v>
      </c>
      <c r="B72" s="364" t="s">
        <v>262</v>
      </c>
      <c r="C72" s="752"/>
      <c r="D72" s="81">
        <v>3</v>
      </c>
      <c r="E72" s="82"/>
      <c r="F72" s="82"/>
      <c r="G72" s="366">
        <v>4.5</v>
      </c>
      <c r="H72" s="752">
        <f t="shared" si="4"/>
        <v>135</v>
      </c>
      <c r="I72" s="752">
        <f>SUM(J72:L72)</f>
        <v>45</v>
      </c>
      <c r="J72" s="752">
        <v>30</v>
      </c>
      <c r="K72" s="752"/>
      <c r="L72" s="752">
        <v>15</v>
      </c>
      <c r="M72" s="99">
        <f>H72-I72</f>
        <v>90</v>
      </c>
      <c r="N72" s="752"/>
      <c r="O72" s="81"/>
      <c r="P72" s="115"/>
      <c r="Q72" s="109">
        <v>3</v>
      </c>
      <c r="R72" s="109"/>
      <c r="S72" s="109"/>
      <c r="T72" s="33">
        <v>2</v>
      </c>
      <c r="U72" s="391"/>
      <c r="V72" s="392">
        <f>SUM(V70:V71)</f>
        <v>70</v>
      </c>
    </row>
    <row r="73" spans="1:22" s="27" customFormat="1" ht="21" customHeight="1" thickBot="1" x14ac:dyDescent="0.25">
      <c r="A73" s="77" t="s">
        <v>157</v>
      </c>
      <c r="B73" s="90" t="s">
        <v>71</v>
      </c>
      <c r="C73" s="79"/>
      <c r="D73" s="78"/>
      <c r="E73" s="78"/>
      <c r="F73" s="78"/>
      <c r="G73" s="365">
        <f>SUM(G74:G77)</f>
        <v>8</v>
      </c>
      <c r="H73" s="752">
        <f t="shared" si="4"/>
        <v>240</v>
      </c>
      <c r="I73" s="103">
        <f>SUM(I75:I77)</f>
        <v>87</v>
      </c>
      <c r="J73" s="103">
        <f>SUM(J75:J77)</f>
        <v>36</v>
      </c>
      <c r="K73" s="103"/>
      <c r="L73" s="103">
        <f>SUM(L75:L77)</f>
        <v>51</v>
      </c>
      <c r="M73" s="103">
        <f>H73-I73</f>
        <v>153</v>
      </c>
      <c r="N73" s="752"/>
      <c r="O73" s="81"/>
      <c r="P73" s="115"/>
      <c r="Q73" s="109"/>
      <c r="R73" s="109"/>
      <c r="S73" s="109"/>
    </row>
    <row r="74" spans="1:22" s="27" customFormat="1" ht="16.5" thickBot="1" x14ac:dyDescent="0.25">
      <c r="A74" s="77"/>
      <c r="B74" s="91" t="s">
        <v>62</v>
      </c>
      <c r="C74" s="79"/>
      <c r="D74" s="78"/>
      <c r="E74" s="78"/>
      <c r="F74" s="78"/>
      <c r="G74" s="365">
        <v>2</v>
      </c>
      <c r="H74" s="748">
        <f t="shared" si="4"/>
        <v>60</v>
      </c>
      <c r="I74" s="79"/>
      <c r="J74" s="79"/>
      <c r="K74" s="80"/>
      <c r="L74" s="80"/>
      <c r="M74" s="85"/>
      <c r="N74" s="752"/>
      <c r="O74" s="81"/>
      <c r="P74" s="115"/>
      <c r="Q74" s="109"/>
      <c r="R74" s="109"/>
      <c r="S74" s="109"/>
    </row>
    <row r="75" spans="1:22" s="33" customFormat="1" ht="16.5" thickBot="1" x14ac:dyDescent="0.25">
      <c r="A75" s="77" t="s">
        <v>179</v>
      </c>
      <c r="B75" s="92" t="s">
        <v>63</v>
      </c>
      <c r="C75" s="79"/>
      <c r="D75" s="78"/>
      <c r="E75" s="78"/>
      <c r="F75" s="78"/>
      <c r="G75" s="366">
        <v>1.5</v>
      </c>
      <c r="H75" s="752">
        <f t="shared" si="4"/>
        <v>45</v>
      </c>
      <c r="I75" s="752">
        <f>SUM(J75:L75)</f>
        <v>27</v>
      </c>
      <c r="J75" s="752">
        <v>18</v>
      </c>
      <c r="K75" s="752"/>
      <c r="L75" s="752">
        <v>9</v>
      </c>
      <c r="M75" s="99">
        <f>H75-I75</f>
        <v>18</v>
      </c>
      <c r="N75" s="752"/>
      <c r="O75" s="81">
        <v>3</v>
      </c>
      <c r="P75" s="115"/>
      <c r="Q75" s="109"/>
      <c r="R75" s="109"/>
      <c r="S75" s="109"/>
      <c r="T75" s="33">
        <v>1</v>
      </c>
    </row>
    <row r="76" spans="1:22" s="33" customFormat="1" ht="16.5" thickBot="1" x14ac:dyDescent="0.25">
      <c r="A76" s="77" t="s">
        <v>180</v>
      </c>
      <c r="B76" s="92" t="s">
        <v>63</v>
      </c>
      <c r="C76" s="752" t="s">
        <v>283</v>
      </c>
      <c r="D76" s="81"/>
      <c r="E76" s="81"/>
      <c r="F76" s="81"/>
      <c r="G76" s="366">
        <v>3.5</v>
      </c>
      <c r="H76" s="752">
        <f t="shared" si="4"/>
        <v>105</v>
      </c>
      <c r="I76" s="752">
        <f>SUM(J76:L76)</f>
        <v>45</v>
      </c>
      <c r="J76" s="752">
        <v>18</v>
      </c>
      <c r="K76" s="752"/>
      <c r="L76" s="752">
        <v>27</v>
      </c>
      <c r="M76" s="99">
        <f>H76-I76</f>
        <v>60</v>
      </c>
      <c r="N76" s="752"/>
      <c r="O76" s="81"/>
      <c r="P76" s="115">
        <v>5</v>
      </c>
      <c r="Q76" s="109"/>
      <c r="R76" s="109"/>
      <c r="S76" s="109"/>
      <c r="T76" s="33">
        <v>1</v>
      </c>
    </row>
    <row r="77" spans="1:22" s="33" customFormat="1" ht="16.5" thickBot="1" x14ac:dyDescent="0.25">
      <c r="A77" s="77" t="s">
        <v>181</v>
      </c>
      <c r="B77" s="92" t="s">
        <v>72</v>
      </c>
      <c r="C77" s="752"/>
      <c r="D77" s="81"/>
      <c r="E77" s="82"/>
      <c r="F77" s="82">
        <v>3</v>
      </c>
      <c r="G77" s="366">
        <v>1</v>
      </c>
      <c r="H77" s="752">
        <f t="shared" si="4"/>
        <v>30</v>
      </c>
      <c r="I77" s="752">
        <f>SUM(J77:L77)</f>
        <v>15</v>
      </c>
      <c r="J77" s="752"/>
      <c r="K77" s="752"/>
      <c r="L77" s="752">
        <v>15</v>
      </c>
      <c r="M77" s="99">
        <f>H77-I77</f>
        <v>15</v>
      </c>
      <c r="N77" s="752"/>
      <c r="O77" s="81"/>
      <c r="P77" s="115"/>
      <c r="Q77" s="109">
        <v>1</v>
      </c>
      <c r="R77" s="109"/>
      <c r="S77" s="109"/>
      <c r="T77" s="33">
        <v>2</v>
      </c>
    </row>
    <row r="78" spans="1:22" s="33" customFormat="1" x14ac:dyDescent="0.2">
      <c r="A78" s="462" t="s">
        <v>158</v>
      </c>
      <c r="B78" s="94" t="s">
        <v>73</v>
      </c>
      <c r="C78" s="79"/>
      <c r="D78" s="78"/>
      <c r="E78" s="78"/>
      <c r="F78" s="78"/>
      <c r="G78" s="365">
        <f>SUM(G79:G81)</f>
        <v>6</v>
      </c>
      <c r="H78" s="85">
        <f t="shared" si="4"/>
        <v>180</v>
      </c>
      <c r="I78" s="79"/>
      <c r="J78" s="79"/>
      <c r="K78" s="80"/>
      <c r="L78" s="80"/>
      <c r="M78" s="85"/>
      <c r="N78" s="99"/>
      <c r="O78" s="99"/>
      <c r="P78" s="109"/>
      <c r="Q78" s="109"/>
      <c r="R78" s="109"/>
      <c r="S78" s="109"/>
    </row>
    <row r="79" spans="1:22" s="33" customFormat="1" x14ac:dyDescent="0.2">
      <c r="A79" s="86"/>
      <c r="B79" s="91" t="s">
        <v>62</v>
      </c>
      <c r="C79" s="79"/>
      <c r="D79" s="78"/>
      <c r="E79" s="78"/>
      <c r="F79" s="78"/>
      <c r="G79" s="365">
        <v>1.5</v>
      </c>
      <c r="H79" s="85">
        <f t="shared" si="4"/>
        <v>45</v>
      </c>
      <c r="I79" s="79"/>
      <c r="J79" s="79"/>
      <c r="K79" s="80"/>
      <c r="L79" s="80"/>
      <c r="M79" s="85"/>
      <c r="N79" s="99"/>
      <c r="O79" s="99"/>
      <c r="P79" s="109"/>
      <c r="Q79" s="109"/>
      <c r="R79" s="109"/>
      <c r="S79" s="109"/>
    </row>
    <row r="80" spans="1:22" s="33" customFormat="1" ht="16.5" thickBot="1" x14ac:dyDescent="0.25">
      <c r="A80" s="548" t="s">
        <v>182</v>
      </c>
      <c r="B80" s="92" t="s">
        <v>63</v>
      </c>
      <c r="C80" s="752" t="s">
        <v>282</v>
      </c>
      <c r="D80" s="81"/>
      <c r="E80" s="81"/>
      <c r="F80" s="81"/>
      <c r="G80" s="366">
        <v>3.5</v>
      </c>
      <c r="H80" s="752">
        <f t="shared" si="4"/>
        <v>105</v>
      </c>
      <c r="I80" s="752">
        <f>SUM(J80:L80)</f>
        <v>36</v>
      </c>
      <c r="J80" s="752">
        <v>27</v>
      </c>
      <c r="K80" s="752"/>
      <c r="L80" s="752">
        <v>9</v>
      </c>
      <c r="M80" s="99">
        <f>H80-I80</f>
        <v>69</v>
      </c>
      <c r="N80" s="752"/>
      <c r="O80" s="81">
        <v>4</v>
      </c>
      <c r="P80" s="115"/>
      <c r="Q80" s="109"/>
      <c r="R80" s="109"/>
      <c r="S80" s="109"/>
      <c r="T80" s="33">
        <v>1</v>
      </c>
    </row>
    <row r="81" spans="1:20" s="33" customFormat="1" ht="29.25" customHeight="1" thickBot="1" x14ac:dyDescent="0.25">
      <c r="A81" s="548" t="s">
        <v>217</v>
      </c>
      <c r="B81" s="92" t="s">
        <v>74</v>
      </c>
      <c r="C81" s="752"/>
      <c r="D81" s="81"/>
      <c r="E81" s="81"/>
      <c r="F81" s="81" t="s">
        <v>283</v>
      </c>
      <c r="G81" s="366">
        <v>1</v>
      </c>
      <c r="H81" s="752">
        <f t="shared" si="4"/>
        <v>30</v>
      </c>
      <c r="I81" s="752">
        <v>10</v>
      </c>
      <c r="J81" s="752"/>
      <c r="K81" s="752"/>
      <c r="L81" s="752">
        <v>10</v>
      </c>
      <c r="M81" s="99">
        <f>H81-I81</f>
        <v>20</v>
      </c>
      <c r="N81" s="752"/>
      <c r="O81" s="81"/>
      <c r="P81" s="115">
        <v>1</v>
      </c>
      <c r="Q81" s="109"/>
      <c r="R81" s="109"/>
      <c r="S81" s="109"/>
      <c r="T81" s="33">
        <v>1</v>
      </c>
    </row>
    <row r="82" spans="1:20" s="33" customFormat="1" ht="31.5" x14ac:dyDescent="0.2">
      <c r="A82" s="462" t="s">
        <v>159</v>
      </c>
      <c r="B82" s="94" t="s">
        <v>90</v>
      </c>
      <c r="C82" s="79"/>
      <c r="D82" s="80"/>
      <c r="E82" s="80"/>
      <c r="F82" s="80"/>
      <c r="G82" s="365">
        <f>G83+G84</f>
        <v>3.5</v>
      </c>
      <c r="H82" s="85">
        <f t="shared" si="4"/>
        <v>105</v>
      </c>
      <c r="I82" s="79"/>
      <c r="J82" s="79"/>
      <c r="K82" s="80"/>
      <c r="L82" s="80"/>
      <c r="M82" s="85"/>
      <c r="N82" s="99"/>
      <c r="O82" s="99"/>
      <c r="P82" s="109"/>
      <c r="Q82" s="109"/>
      <c r="R82" s="109"/>
      <c r="S82" s="109"/>
    </row>
    <row r="83" spans="1:20" s="33" customFormat="1" x14ac:dyDescent="0.2">
      <c r="A83" s="86"/>
      <c r="B83" s="91" t="s">
        <v>62</v>
      </c>
      <c r="C83" s="79"/>
      <c r="D83" s="80"/>
      <c r="E83" s="80"/>
      <c r="F83" s="80"/>
      <c r="G83" s="365">
        <v>1</v>
      </c>
      <c r="H83" s="85">
        <f t="shared" si="4"/>
        <v>30</v>
      </c>
      <c r="I83" s="79"/>
      <c r="J83" s="79"/>
      <c r="K83" s="80"/>
      <c r="L83" s="80"/>
      <c r="M83" s="85"/>
      <c r="N83" s="99"/>
      <c r="O83" s="99"/>
      <c r="P83" s="109"/>
      <c r="Q83" s="109"/>
      <c r="R83" s="109"/>
      <c r="S83" s="109"/>
    </row>
    <row r="84" spans="1:20" s="33" customFormat="1" ht="16.5" thickBot="1" x14ac:dyDescent="0.25">
      <c r="A84" s="548" t="s">
        <v>183</v>
      </c>
      <c r="B84" s="92" t="s">
        <v>63</v>
      </c>
      <c r="C84" s="752" t="s">
        <v>283</v>
      </c>
      <c r="D84" s="81"/>
      <c r="E84" s="81"/>
      <c r="F84" s="81"/>
      <c r="G84" s="366">
        <v>2.5</v>
      </c>
      <c r="H84" s="752">
        <f t="shared" si="4"/>
        <v>75</v>
      </c>
      <c r="I84" s="752">
        <f>SUM(J84:L84)</f>
        <v>36</v>
      </c>
      <c r="J84" s="752">
        <v>27</v>
      </c>
      <c r="K84" s="752"/>
      <c r="L84" s="752">
        <v>9</v>
      </c>
      <c r="M84" s="99">
        <f>H84-I84</f>
        <v>39</v>
      </c>
      <c r="N84" s="752"/>
      <c r="O84" s="81"/>
      <c r="P84" s="115">
        <v>4</v>
      </c>
      <c r="Q84" s="109"/>
      <c r="R84" s="109"/>
      <c r="S84" s="109"/>
      <c r="T84" s="33">
        <v>1</v>
      </c>
    </row>
    <row r="85" spans="1:20" s="33" customFormat="1" x14ac:dyDescent="0.2">
      <c r="A85" s="462" t="s">
        <v>160</v>
      </c>
      <c r="B85" s="255" t="s">
        <v>88</v>
      </c>
      <c r="C85" s="84"/>
      <c r="D85" s="84"/>
      <c r="E85" s="84"/>
      <c r="F85" s="84"/>
      <c r="G85" s="367">
        <f>SUM(G86:G87)</f>
        <v>4</v>
      </c>
      <c r="H85" s="100">
        <f t="shared" ref="H85:H90" si="5">G85*30</f>
        <v>120</v>
      </c>
      <c r="I85" s="84"/>
      <c r="J85" s="84"/>
      <c r="K85" s="84"/>
      <c r="L85" s="84"/>
      <c r="M85" s="84"/>
      <c r="N85" s="116"/>
      <c r="O85" s="116"/>
      <c r="P85" s="117"/>
      <c r="Q85" s="117"/>
      <c r="R85" s="117"/>
      <c r="S85" s="109"/>
    </row>
    <row r="86" spans="1:20" s="33" customFormat="1" x14ac:dyDescent="0.2">
      <c r="A86" s="86"/>
      <c r="B86" s="91" t="s">
        <v>62</v>
      </c>
      <c r="C86" s="85"/>
      <c r="D86" s="85"/>
      <c r="E86" s="85"/>
      <c r="F86" s="85"/>
      <c r="G86" s="367">
        <v>2</v>
      </c>
      <c r="H86" s="85">
        <f t="shared" si="5"/>
        <v>60</v>
      </c>
      <c r="I86" s="79"/>
      <c r="J86" s="85"/>
      <c r="K86" s="85"/>
      <c r="L86" s="85"/>
      <c r="M86" s="88"/>
      <c r="N86" s="99"/>
      <c r="O86" s="99"/>
      <c r="P86" s="109"/>
      <c r="Q86" s="109"/>
      <c r="R86" s="109"/>
      <c r="S86" s="109"/>
    </row>
    <row r="87" spans="1:20" s="33" customFormat="1" ht="16.5" thickBot="1" x14ac:dyDescent="0.25">
      <c r="A87" s="548" t="s">
        <v>184</v>
      </c>
      <c r="B87" s="92" t="s">
        <v>63</v>
      </c>
      <c r="C87" s="752" t="s">
        <v>284</v>
      </c>
      <c r="D87" s="81"/>
      <c r="E87" s="81"/>
      <c r="F87" s="81"/>
      <c r="G87" s="594">
        <v>2</v>
      </c>
      <c r="H87" s="752">
        <f t="shared" si="5"/>
        <v>60</v>
      </c>
      <c r="I87" s="752">
        <f>SUM(J87:L87)</f>
        <v>36</v>
      </c>
      <c r="J87" s="752">
        <v>18</v>
      </c>
      <c r="K87" s="752"/>
      <c r="L87" s="752">
        <v>18</v>
      </c>
      <c r="M87" s="99">
        <f>H87-I87</f>
        <v>24</v>
      </c>
      <c r="N87" s="752"/>
      <c r="O87" s="81"/>
      <c r="P87" s="115"/>
      <c r="Q87" s="109"/>
      <c r="R87" s="109">
        <v>4</v>
      </c>
      <c r="S87" s="109"/>
      <c r="T87" s="33">
        <v>2</v>
      </c>
    </row>
    <row r="88" spans="1:20" s="33" customFormat="1" ht="31.5" x14ac:dyDescent="0.2">
      <c r="A88" s="462" t="s">
        <v>161</v>
      </c>
      <c r="B88" s="93" t="s">
        <v>89</v>
      </c>
      <c r="C88" s="752"/>
      <c r="D88" s="81"/>
      <c r="E88" s="81"/>
      <c r="F88" s="81"/>
      <c r="G88" s="367">
        <f>G89+G90</f>
        <v>5</v>
      </c>
      <c r="H88" s="100">
        <f t="shared" si="5"/>
        <v>150</v>
      </c>
      <c r="I88" s="84"/>
      <c r="J88" s="84"/>
      <c r="K88" s="84"/>
      <c r="L88" s="84"/>
      <c r="M88" s="84"/>
      <c r="N88" s="752"/>
      <c r="O88" s="81"/>
      <c r="P88" s="115"/>
      <c r="Q88" s="109"/>
      <c r="R88" s="109"/>
      <c r="S88" s="109"/>
    </row>
    <row r="89" spans="1:20" s="33" customFormat="1" x14ac:dyDescent="0.2">
      <c r="A89" s="86"/>
      <c r="B89" s="91" t="s">
        <v>62</v>
      </c>
      <c r="C89" s="752"/>
      <c r="D89" s="81"/>
      <c r="E89" s="81"/>
      <c r="F89" s="81"/>
      <c r="G89" s="367">
        <v>2.5</v>
      </c>
      <c r="H89" s="85">
        <f t="shared" si="5"/>
        <v>75</v>
      </c>
      <c r="I89" s="79"/>
      <c r="J89" s="85"/>
      <c r="K89" s="85"/>
      <c r="L89" s="85"/>
      <c r="M89" s="88"/>
      <c r="N89" s="752"/>
      <c r="O89" s="81"/>
      <c r="P89" s="115"/>
      <c r="Q89" s="109"/>
      <c r="R89" s="109"/>
      <c r="S89" s="109"/>
    </row>
    <row r="90" spans="1:20" s="33" customFormat="1" ht="16.5" thickBot="1" x14ac:dyDescent="0.25">
      <c r="A90" s="548" t="s">
        <v>185</v>
      </c>
      <c r="B90" s="92" t="s">
        <v>63</v>
      </c>
      <c r="C90" s="752" t="s">
        <v>285</v>
      </c>
      <c r="D90" s="81"/>
      <c r="E90" s="81"/>
      <c r="F90" s="81"/>
      <c r="G90" s="594">
        <v>2.5</v>
      </c>
      <c r="H90" s="752">
        <f t="shared" si="5"/>
        <v>75</v>
      </c>
      <c r="I90" s="752">
        <f>SUM(J90:L90)</f>
        <v>24</v>
      </c>
      <c r="J90" s="752">
        <v>8</v>
      </c>
      <c r="K90" s="752">
        <v>16</v>
      </c>
      <c r="L90" s="752"/>
      <c r="M90" s="99">
        <f>H90-I90</f>
        <v>51</v>
      </c>
      <c r="N90" s="752"/>
      <c r="O90" s="81"/>
      <c r="P90" s="115"/>
      <c r="Q90" s="109"/>
      <c r="R90" s="109"/>
      <c r="S90" s="109">
        <v>3</v>
      </c>
      <c r="T90" s="33">
        <v>2</v>
      </c>
    </row>
    <row r="91" spans="1:20" s="33" customFormat="1" ht="16.5" thickBot="1" x14ac:dyDescent="0.25">
      <c r="A91" s="595" t="s">
        <v>162</v>
      </c>
      <c r="B91" s="246" t="s">
        <v>75</v>
      </c>
      <c r="C91" s="752">
        <v>3</v>
      </c>
      <c r="D91" s="81"/>
      <c r="E91" s="81"/>
      <c r="F91" s="81"/>
      <c r="G91" s="366">
        <v>3.5</v>
      </c>
      <c r="H91" s="752">
        <f t="shared" si="4"/>
        <v>105</v>
      </c>
      <c r="I91" s="752">
        <f>SUM(J91:L91)</f>
        <v>45</v>
      </c>
      <c r="J91" s="752">
        <v>30</v>
      </c>
      <c r="K91" s="752"/>
      <c r="L91" s="752">
        <v>15</v>
      </c>
      <c r="M91" s="99">
        <f>H91-I91</f>
        <v>60</v>
      </c>
      <c r="N91" s="752"/>
      <c r="O91" s="81"/>
      <c r="P91" s="115"/>
      <c r="Q91" s="109">
        <v>3</v>
      </c>
      <c r="R91" s="109"/>
      <c r="S91" s="109"/>
      <c r="T91" s="33">
        <v>2</v>
      </c>
    </row>
    <row r="92" spans="1:20" s="33" customFormat="1" x14ac:dyDescent="0.2">
      <c r="A92" s="462" t="s">
        <v>163</v>
      </c>
      <c r="B92" s="94" t="s">
        <v>76</v>
      </c>
      <c r="C92" s="79"/>
      <c r="D92" s="78"/>
      <c r="E92" s="78"/>
      <c r="F92" s="78"/>
      <c r="G92" s="365">
        <f>G93+G94</f>
        <v>3.5</v>
      </c>
      <c r="H92" s="85">
        <f t="shared" ref="H92:H111" si="6">G92*30</f>
        <v>105</v>
      </c>
      <c r="I92" s="79"/>
      <c r="J92" s="79"/>
      <c r="K92" s="80"/>
      <c r="L92" s="80"/>
      <c r="M92" s="85"/>
      <c r="N92" s="99"/>
      <c r="O92" s="99"/>
      <c r="P92" s="109"/>
      <c r="Q92" s="109"/>
      <c r="R92" s="109"/>
      <c r="S92" s="109"/>
    </row>
    <row r="93" spans="1:20" s="33" customFormat="1" x14ac:dyDescent="0.2">
      <c r="A93" s="86"/>
      <c r="B93" s="91" t="s">
        <v>62</v>
      </c>
      <c r="C93" s="79"/>
      <c r="D93" s="78"/>
      <c r="E93" s="78"/>
      <c r="F93" s="78"/>
      <c r="G93" s="365">
        <v>1</v>
      </c>
      <c r="H93" s="85">
        <f t="shared" si="6"/>
        <v>30</v>
      </c>
      <c r="I93" s="79"/>
      <c r="J93" s="79"/>
      <c r="K93" s="80"/>
      <c r="L93" s="80"/>
      <c r="M93" s="85"/>
      <c r="N93" s="99"/>
      <c r="O93" s="99"/>
      <c r="P93" s="109"/>
      <c r="Q93" s="109"/>
      <c r="R93" s="109"/>
      <c r="S93" s="109"/>
    </row>
    <row r="94" spans="1:20" s="33" customFormat="1" ht="16.5" thickBot="1" x14ac:dyDescent="0.25">
      <c r="A94" s="548" t="s">
        <v>186</v>
      </c>
      <c r="B94" s="92" t="s">
        <v>63</v>
      </c>
      <c r="C94" s="752" t="s">
        <v>282</v>
      </c>
      <c r="D94" s="81"/>
      <c r="E94" s="81"/>
      <c r="F94" s="81"/>
      <c r="G94" s="366">
        <v>2.5</v>
      </c>
      <c r="H94" s="752">
        <f t="shared" si="6"/>
        <v>75</v>
      </c>
      <c r="I94" s="752">
        <f>SUM(J94:L94)</f>
        <v>36</v>
      </c>
      <c r="J94" s="752">
        <v>27</v>
      </c>
      <c r="K94" s="752"/>
      <c r="L94" s="752">
        <v>9</v>
      </c>
      <c r="M94" s="99">
        <f>H94-I94</f>
        <v>39</v>
      </c>
      <c r="N94" s="752"/>
      <c r="O94" s="81">
        <v>4</v>
      </c>
      <c r="P94" s="115"/>
      <c r="Q94" s="109"/>
      <c r="R94" s="109"/>
      <c r="S94" s="109"/>
      <c r="T94" s="33">
        <v>1</v>
      </c>
    </row>
    <row r="95" spans="1:20" s="33" customFormat="1" ht="16.5" thickBot="1" x14ac:dyDescent="0.25">
      <c r="A95" s="595" t="s">
        <v>164</v>
      </c>
      <c r="B95" s="316" t="s">
        <v>77</v>
      </c>
      <c r="C95" s="317"/>
      <c r="D95" s="89"/>
      <c r="E95" s="89"/>
      <c r="F95" s="89"/>
      <c r="G95" s="368">
        <v>3</v>
      </c>
      <c r="H95" s="318">
        <f t="shared" si="6"/>
        <v>90</v>
      </c>
      <c r="I95" s="89"/>
      <c r="J95" s="89"/>
      <c r="K95" s="89"/>
      <c r="L95" s="89"/>
      <c r="M95" s="89"/>
      <c r="N95" s="319"/>
      <c r="O95" s="89"/>
      <c r="P95" s="320"/>
      <c r="Q95" s="321"/>
      <c r="R95" s="321"/>
      <c r="S95" s="321"/>
    </row>
    <row r="96" spans="1:20" s="33" customFormat="1" ht="16.5" thickBot="1" x14ac:dyDescent="0.25">
      <c r="A96" s="595"/>
      <c r="B96" s="315" t="s">
        <v>62</v>
      </c>
      <c r="C96" s="596"/>
      <c r="D96" s="111"/>
      <c r="E96" s="597"/>
      <c r="F96" s="597"/>
      <c r="G96" s="247">
        <v>0.5</v>
      </c>
      <c r="H96" s="318">
        <f t="shared" si="6"/>
        <v>15</v>
      </c>
      <c r="I96" s="100"/>
      <c r="J96" s="100"/>
      <c r="K96" s="100"/>
      <c r="L96" s="100"/>
      <c r="M96" s="100"/>
      <c r="N96" s="84"/>
      <c r="O96" s="84"/>
      <c r="P96" s="598"/>
      <c r="Q96" s="88"/>
      <c r="R96" s="88"/>
      <c r="S96" s="88"/>
    </row>
    <row r="97" spans="1:20" s="33" customFormat="1" ht="16.5" thickBot="1" x14ac:dyDescent="0.25">
      <c r="A97" s="595"/>
      <c r="B97" s="312" t="s">
        <v>63</v>
      </c>
      <c r="C97" s="596"/>
      <c r="D97" s="111" t="s">
        <v>283</v>
      </c>
      <c r="E97" s="597"/>
      <c r="F97" s="597"/>
      <c r="G97" s="247">
        <v>2.5</v>
      </c>
      <c r="H97" s="85">
        <f>G97*30</f>
        <v>75</v>
      </c>
      <c r="I97" s="100">
        <f>J97+K97+L97</f>
        <v>27</v>
      </c>
      <c r="J97" s="100">
        <v>18</v>
      </c>
      <c r="K97" s="100"/>
      <c r="L97" s="100">
        <v>9</v>
      </c>
      <c r="M97" s="100">
        <f>H97-I97</f>
        <v>48</v>
      </c>
      <c r="N97" s="84"/>
      <c r="O97" s="84"/>
      <c r="P97" s="598">
        <v>3</v>
      </c>
      <c r="Q97" s="88"/>
      <c r="R97" s="88"/>
      <c r="S97" s="88"/>
      <c r="T97" s="33">
        <v>1</v>
      </c>
    </row>
    <row r="98" spans="1:20" s="33" customFormat="1" x14ac:dyDescent="0.2">
      <c r="A98" s="462" t="s">
        <v>165</v>
      </c>
      <c r="B98" s="674" t="s">
        <v>91</v>
      </c>
      <c r="C98" s="322"/>
      <c r="D98" s="322"/>
      <c r="E98" s="322"/>
      <c r="F98" s="322"/>
      <c r="G98" s="369">
        <f>G99+G100</f>
        <v>5</v>
      </c>
      <c r="H98" s="323">
        <f t="shared" si="6"/>
        <v>150</v>
      </c>
      <c r="I98" s="322"/>
      <c r="J98" s="322"/>
      <c r="K98" s="322"/>
      <c r="L98" s="322"/>
      <c r="M98" s="322"/>
      <c r="N98" s="324"/>
      <c r="O98" s="324"/>
      <c r="P98" s="325"/>
      <c r="Q98" s="325"/>
      <c r="R98" s="325"/>
      <c r="S98" s="325"/>
    </row>
    <row r="99" spans="1:20" s="33" customFormat="1" x14ac:dyDescent="0.2">
      <c r="A99" s="86"/>
      <c r="B99" s="91" t="s">
        <v>62</v>
      </c>
      <c r="C99" s="85"/>
      <c r="D99" s="85"/>
      <c r="E99" s="85"/>
      <c r="F99" s="85"/>
      <c r="G99" s="365">
        <v>2.5</v>
      </c>
      <c r="H99" s="85">
        <f t="shared" si="6"/>
        <v>75</v>
      </c>
      <c r="I99" s="79"/>
      <c r="J99" s="85"/>
      <c r="K99" s="85"/>
      <c r="L99" s="85"/>
      <c r="M99" s="88"/>
      <c r="N99" s="99"/>
      <c r="O99" s="99"/>
      <c r="P99" s="109"/>
      <c r="Q99" s="109"/>
      <c r="R99" s="109"/>
      <c r="S99" s="109"/>
    </row>
    <row r="100" spans="1:20" s="33" customFormat="1" ht="16.5" thickBot="1" x14ac:dyDescent="0.25">
      <c r="A100" s="548" t="s">
        <v>187</v>
      </c>
      <c r="B100" s="92" t="s">
        <v>63</v>
      </c>
      <c r="C100" s="752" t="s">
        <v>285</v>
      </c>
      <c r="D100" s="81"/>
      <c r="E100" s="81"/>
      <c r="F100" s="81"/>
      <c r="G100" s="366">
        <v>2.5</v>
      </c>
      <c r="H100" s="752">
        <f t="shared" si="6"/>
        <v>75</v>
      </c>
      <c r="I100" s="752">
        <f>SUM(J100:L100)</f>
        <v>24</v>
      </c>
      <c r="J100" s="752">
        <v>16</v>
      </c>
      <c r="K100" s="752"/>
      <c r="L100" s="752">
        <v>8</v>
      </c>
      <c r="M100" s="99">
        <f>H100-I100</f>
        <v>51</v>
      </c>
      <c r="N100" s="99"/>
      <c r="O100" s="99"/>
      <c r="P100" s="109"/>
      <c r="Q100" s="109"/>
      <c r="R100" s="109"/>
      <c r="S100" s="109">
        <v>3</v>
      </c>
      <c r="T100" s="33">
        <v>2</v>
      </c>
    </row>
    <row r="101" spans="1:20" s="33" customFormat="1" x14ac:dyDescent="0.2">
      <c r="A101" s="599" t="s">
        <v>166</v>
      </c>
      <c r="B101" s="95" t="s">
        <v>92</v>
      </c>
      <c r="C101" s="85"/>
      <c r="D101" s="85"/>
      <c r="E101" s="85"/>
      <c r="F101" s="85"/>
      <c r="G101" s="365">
        <f>G102+G103</f>
        <v>5</v>
      </c>
      <c r="H101" s="85">
        <f t="shared" si="6"/>
        <v>150</v>
      </c>
      <c r="I101" s="85"/>
      <c r="J101" s="85"/>
      <c r="K101" s="85"/>
      <c r="L101" s="85"/>
      <c r="M101" s="85"/>
      <c r="N101" s="99"/>
      <c r="O101" s="99"/>
      <c r="P101" s="109"/>
      <c r="Q101" s="109"/>
      <c r="R101" s="109"/>
      <c r="S101" s="109"/>
    </row>
    <row r="102" spans="1:20" s="33" customFormat="1" x14ac:dyDescent="0.2">
      <c r="A102" s="86"/>
      <c r="B102" s="91" t="s">
        <v>62</v>
      </c>
      <c r="C102" s="85"/>
      <c r="D102" s="85"/>
      <c r="E102" s="85"/>
      <c r="F102" s="85"/>
      <c r="G102" s="365">
        <v>1.5</v>
      </c>
      <c r="H102" s="85">
        <f t="shared" si="6"/>
        <v>45</v>
      </c>
      <c r="I102" s="85"/>
      <c r="J102" s="85"/>
      <c r="K102" s="85"/>
      <c r="L102" s="85"/>
      <c r="M102" s="85"/>
      <c r="N102" s="99"/>
      <c r="O102" s="99"/>
      <c r="P102" s="109"/>
      <c r="Q102" s="109"/>
      <c r="R102" s="109"/>
      <c r="S102" s="109"/>
    </row>
    <row r="103" spans="1:20" s="33" customFormat="1" ht="16.5" thickBot="1" x14ac:dyDescent="0.25">
      <c r="A103" s="548" t="s">
        <v>188</v>
      </c>
      <c r="B103" s="92" t="s">
        <v>63</v>
      </c>
      <c r="C103" s="752"/>
      <c r="D103" s="752" t="s">
        <v>284</v>
      </c>
      <c r="E103" s="752"/>
      <c r="F103" s="752"/>
      <c r="G103" s="247">
        <v>3.5</v>
      </c>
      <c r="H103" s="752">
        <f t="shared" si="6"/>
        <v>105</v>
      </c>
      <c r="I103" s="752">
        <f>J103+K103+L103</f>
        <v>36</v>
      </c>
      <c r="J103" s="752">
        <v>18</v>
      </c>
      <c r="K103" s="752"/>
      <c r="L103" s="752">
        <v>18</v>
      </c>
      <c r="M103" s="752">
        <f>H103-I103</f>
        <v>69</v>
      </c>
      <c r="N103" s="99"/>
      <c r="O103" s="99"/>
      <c r="P103" s="109"/>
      <c r="Q103" s="109"/>
      <c r="R103" s="109">
        <v>4</v>
      </c>
      <c r="S103" s="109"/>
      <c r="T103" s="33">
        <v>2</v>
      </c>
    </row>
    <row r="104" spans="1:20" s="33" customFormat="1" x14ac:dyDescent="0.2">
      <c r="A104" s="462" t="s">
        <v>167</v>
      </c>
      <c r="B104" s="93" t="s">
        <v>93</v>
      </c>
      <c r="C104" s="752"/>
      <c r="D104" s="752"/>
      <c r="E104" s="752"/>
      <c r="F104" s="752"/>
      <c r="G104" s="365">
        <f>G105+G106</f>
        <v>7</v>
      </c>
      <c r="H104" s="85">
        <f t="shared" si="6"/>
        <v>210</v>
      </c>
      <c r="I104" s="752"/>
      <c r="J104" s="752"/>
      <c r="K104" s="752"/>
      <c r="L104" s="752"/>
      <c r="M104" s="752"/>
      <c r="N104" s="99"/>
      <c r="O104" s="99"/>
      <c r="P104" s="109"/>
      <c r="Q104" s="109"/>
      <c r="R104" s="109"/>
      <c r="S104" s="109"/>
    </row>
    <row r="105" spans="1:20" s="33" customFormat="1" x14ac:dyDescent="0.2">
      <c r="A105" s="86"/>
      <c r="B105" s="91" t="s">
        <v>62</v>
      </c>
      <c r="C105" s="752"/>
      <c r="D105" s="752"/>
      <c r="E105" s="752"/>
      <c r="F105" s="752"/>
      <c r="G105" s="365">
        <v>3.5</v>
      </c>
      <c r="H105" s="85">
        <f t="shared" si="6"/>
        <v>105</v>
      </c>
      <c r="I105" s="85"/>
      <c r="J105" s="85"/>
      <c r="K105" s="85"/>
      <c r="L105" s="85"/>
      <c r="M105" s="85"/>
      <c r="N105" s="99"/>
      <c r="O105" s="99"/>
      <c r="P105" s="109"/>
      <c r="Q105" s="109"/>
      <c r="R105" s="109"/>
      <c r="S105" s="109"/>
    </row>
    <row r="106" spans="1:20" s="33" customFormat="1" ht="16.5" thickBot="1" x14ac:dyDescent="0.25">
      <c r="A106" s="600" t="s">
        <v>189</v>
      </c>
      <c r="B106" s="92" t="s">
        <v>63</v>
      </c>
      <c r="C106" s="752"/>
      <c r="D106" s="752" t="s">
        <v>284</v>
      </c>
      <c r="E106" s="752"/>
      <c r="F106" s="752"/>
      <c r="G106" s="247">
        <v>3.5</v>
      </c>
      <c r="H106" s="89">
        <f t="shared" si="6"/>
        <v>105</v>
      </c>
      <c r="I106" s="89">
        <f>J106+K106+L106</f>
        <v>36</v>
      </c>
      <c r="J106" s="89">
        <v>18</v>
      </c>
      <c r="K106" s="89"/>
      <c r="L106" s="752">
        <v>18</v>
      </c>
      <c r="M106" s="752">
        <f>H106-I106</f>
        <v>69</v>
      </c>
      <c r="N106" s="99"/>
      <c r="O106" s="99"/>
      <c r="P106" s="109"/>
      <c r="Q106" s="109"/>
      <c r="R106" s="109">
        <v>4</v>
      </c>
      <c r="S106" s="109"/>
      <c r="T106" s="33">
        <v>2</v>
      </c>
    </row>
    <row r="107" spans="1:20" s="33" customFormat="1" ht="31.5" x14ac:dyDescent="0.2">
      <c r="A107" s="601" t="s">
        <v>168</v>
      </c>
      <c r="B107" s="248" t="s">
        <v>218</v>
      </c>
      <c r="C107" s="508"/>
      <c r="D107" s="602"/>
      <c r="E107" s="602"/>
      <c r="F107" s="603"/>
      <c r="G107" s="604">
        <f>SUM(G108:G109)</f>
        <v>4</v>
      </c>
      <c r="H107" s="365">
        <f>SUM(H108:H109)</f>
        <v>120</v>
      </c>
      <c r="I107" s="605"/>
      <c r="J107" s="605"/>
      <c r="K107" s="605"/>
      <c r="L107" s="606"/>
      <c r="M107" s="607"/>
      <c r="N107" s="608"/>
      <c r="O107" s="609"/>
      <c r="P107" s="610"/>
      <c r="Q107" s="611"/>
      <c r="R107" s="612"/>
      <c r="S107" s="613"/>
    </row>
    <row r="108" spans="1:20" s="33" customFormat="1" ht="32.25" customHeight="1" thickBot="1" x14ac:dyDescent="0.25">
      <c r="A108" s="346"/>
      <c r="B108" s="491" t="s">
        <v>219</v>
      </c>
      <c r="C108" s="292"/>
      <c r="D108" s="113"/>
      <c r="E108" s="113"/>
      <c r="F108" s="614"/>
      <c r="G108" s="615">
        <v>2</v>
      </c>
      <c r="H108" s="616">
        <f t="shared" si="6"/>
        <v>60</v>
      </c>
      <c r="I108" s="617"/>
      <c r="J108" s="605"/>
      <c r="K108" s="605"/>
      <c r="L108" s="605"/>
      <c r="M108" s="618"/>
      <c r="N108" s="619"/>
      <c r="O108" s="620"/>
      <c r="P108" s="621"/>
      <c r="Q108" s="622"/>
      <c r="R108" s="623"/>
      <c r="S108" s="624"/>
    </row>
    <row r="109" spans="1:20" s="33" customFormat="1" ht="16.5" customHeight="1" x14ac:dyDescent="0.2">
      <c r="A109" s="77"/>
      <c r="B109" s="491" t="s">
        <v>220</v>
      </c>
      <c r="C109" s="292"/>
      <c r="D109" s="113"/>
      <c r="E109" s="113"/>
      <c r="F109" s="614"/>
      <c r="G109" s="615">
        <f>SUM(G110:G111)</f>
        <v>2</v>
      </c>
      <c r="H109" s="616">
        <f>SUM(H110:H111)</f>
        <v>60</v>
      </c>
      <c r="I109" s="625"/>
      <c r="J109" s="85"/>
      <c r="K109" s="85"/>
      <c r="L109" s="85"/>
      <c r="M109" s="626"/>
      <c r="N109" s="619"/>
      <c r="O109" s="620"/>
      <c r="P109" s="621"/>
      <c r="Q109" s="622"/>
      <c r="R109" s="623"/>
      <c r="S109" s="624"/>
    </row>
    <row r="110" spans="1:20" s="33" customFormat="1" ht="16.5" customHeight="1" x14ac:dyDescent="0.2">
      <c r="A110" s="249"/>
      <c r="B110" s="627" t="s">
        <v>221</v>
      </c>
      <c r="C110" s="628"/>
      <c r="D110" s="203"/>
      <c r="E110" s="203"/>
      <c r="F110" s="629"/>
      <c r="G110" s="615">
        <v>0.5</v>
      </c>
      <c r="H110" s="616">
        <f>G110*30</f>
        <v>15</v>
      </c>
      <c r="I110" s="630"/>
      <c r="J110" s="426"/>
      <c r="K110" s="426"/>
      <c r="L110" s="426"/>
      <c r="M110" s="631"/>
      <c r="N110" s="632"/>
      <c r="O110" s="633"/>
      <c r="P110" s="634"/>
      <c r="Q110" s="635"/>
      <c r="R110" s="623"/>
      <c r="S110" s="636"/>
    </row>
    <row r="111" spans="1:20" s="33" customFormat="1" ht="16.5" thickBot="1" x14ac:dyDescent="0.25">
      <c r="A111" s="548" t="s">
        <v>190</v>
      </c>
      <c r="B111" s="637" t="s">
        <v>63</v>
      </c>
      <c r="C111" s="638" t="s">
        <v>284</v>
      </c>
      <c r="D111" s="500"/>
      <c r="E111" s="500"/>
      <c r="F111" s="639"/>
      <c r="G111" s="640">
        <v>1.5</v>
      </c>
      <c r="H111" s="641">
        <f t="shared" si="6"/>
        <v>45</v>
      </c>
      <c r="I111" s="638">
        <f>J111+K111+L111</f>
        <v>18</v>
      </c>
      <c r="J111" s="253">
        <v>9</v>
      </c>
      <c r="K111" s="253">
        <v>9</v>
      </c>
      <c r="L111" s="253"/>
      <c r="M111" s="642">
        <f>H111-I111</f>
        <v>27</v>
      </c>
      <c r="N111" s="149"/>
      <c r="O111" s="643"/>
      <c r="P111" s="644"/>
      <c r="Q111" s="645"/>
      <c r="R111" s="254">
        <v>2</v>
      </c>
      <c r="S111" s="250"/>
      <c r="T111" s="33">
        <v>2</v>
      </c>
    </row>
    <row r="112" spans="1:20" s="33" customFormat="1" x14ac:dyDescent="0.2">
      <c r="A112" s="462" t="s">
        <v>169</v>
      </c>
      <c r="B112" s="97" t="s">
        <v>78</v>
      </c>
      <c r="C112" s="43"/>
      <c r="D112" s="45"/>
      <c r="E112" s="45"/>
      <c r="F112" s="45"/>
      <c r="G112" s="50">
        <f>G113+G114</f>
        <v>3</v>
      </c>
      <c r="H112" s="50">
        <f>H113+H114</f>
        <v>90</v>
      </c>
      <c r="I112" s="51"/>
      <c r="J112" s="50"/>
      <c r="K112" s="50"/>
      <c r="L112" s="50"/>
      <c r="M112" s="752">
        <f>H112-I112</f>
        <v>90</v>
      </c>
      <c r="N112" s="35"/>
      <c r="O112" s="35"/>
      <c r="P112" s="35"/>
      <c r="Q112" s="35"/>
      <c r="R112" s="251"/>
      <c r="S112" s="35"/>
    </row>
    <row r="113" spans="1:20" s="33" customFormat="1" x14ac:dyDescent="0.25">
      <c r="A113" s="86"/>
      <c r="B113" s="96" t="s">
        <v>62</v>
      </c>
      <c r="C113" s="43"/>
      <c r="D113" s="45"/>
      <c r="E113" s="45"/>
      <c r="F113" s="45"/>
      <c r="G113" s="50">
        <v>1</v>
      </c>
      <c r="H113" s="34">
        <f>G113*30</f>
        <v>30</v>
      </c>
      <c r="I113" s="51"/>
      <c r="J113" s="43"/>
      <c r="K113" s="42"/>
      <c r="L113" s="42"/>
      <c r="M113" s="49"/>
      <c r="N113" s="35"/>
      <c r="O113" s="35"/>
      <c r="P113" s="35"/>
      <c r="Q113" s="35"/>
      <c r="R113" s="35"/>
      <c r="S113" s="35"/>
      <c r="T113" s="37"/>
    </row>
    <row r="114" spans="1:20" s="33" customFormat="1" ht="16.5" thickBot="1" x14ac:dyDescent="0.3">
      <c r="A114" s="548" t="s">
        <v>191</v>
      </c>
      <c r="B114" s="98" t="s">
        <v>63</v>
      </c>
      <c r="C114" s="43"/>
      <c r="D114" s="49">
        <v>1</v>
      </c>
      <c r="E114" s="48"/>
      <c r="F114" s="48"/>
      <c r="G114" s="261">
        <v>2</v>
      </c>
      <c r="H114" s="36">
        <f>G114*30</f>
        <v>60</v>
      </c>
      <c r="I114" s="51">
        <f>J114+K114+L114</f>
        <v>24</v>
      </c>
      <c r="J114" s="51">
        <v>16</v>
      </c>
      <c r="K114" s="52"/>
      <c r="L114" s="52">
        <v>8</v>
      </c>
      <c r="M114" s="49">
        <f>H114-I114</f>
        <v>36</v>
      </c>
      <c r="N114" s="35">
        <v>1.5</v>
      </c>
      <c r="O114" s="35"/>
      <c r="P114" s="35"/>
      <c r="Q114" s="35"/>
      <c r="R114" s="35"/>
      <c r="S114" s="35"/>
      <c r="T114" s="37">
        <v>1</v>
      </c>
    </row>
    <row r="115" spans="1:20" s="33" customFormat="1" x14ac:dyDescent="0.25">
      <c r="A115" s="462" t="s">
        <v>170</v>
      </c>
      <c r="B115" s="98" t="s">
        <v>79</v>
      </c>
      <c r="C115" s="43"/>
      <c r="D115" s="53"/>
      <c r="E115" s="53"/>
      <c r="F115" s="53"/>
      <c r="G115" s="50">
        <f>G116+G117</f>
        <v>3</v>
      </c>
      <c r="H115" s="50">
        <f>H116+H117</f>
        <v>90</v>
      </c>
      <c r="I115" s="51"/>
      <c r="J115" s="50"/>
      <c r="K115" s="50"/>
      <c r="L115" s="50"/>
      <c r="M115" s="49"/>
      <c r="N115" s="35"/>
      <c r="O115" s="35"/>
      <c r="P115" s="118"/>
      <c r="Q115" s="35"/>
      <c r="R115" s="35"/>
      <c r="S115" s="35"/>
      <c r="T115" s="37"/>
    </row>
    <row r="116" spans="1:20" s="33" customFormat="1" x14ac:dyDescent="0.25">
      <c r="A116" s="86"/>
      <c r="B116" s="96" t="s">
        <v>62</v>
      </c>
      <c r="C116" s="43"/>
      <c r="D116" s="54"/>
      <c r="E116" s="54"/>
      <c r="F116" s="54"/>
      <c r="G116" s="50">
        <v>1</v>
      </c>
      <c r="H116" s="34">
        <f>G116*30</f>
        <v>30</v>
      </c>
      <c r="I116" s="51"/>
      <c r="J116" s="43"/>
      <c r="K116" s="42"/>
      <c r="L116" s="42"/>
      <c r="M116" s="49"/>
      <c r="N116" s="35"/>
      <c r="O116" s="35"/>
      <c r="P116" s="35"/>
      <c r="Q116" s="35"/>
      <c r="R116" s="35"/>
      <c r="S116" s="35"/>
      <c r="T116" s="37"/>
    </row>
    <row r="117" spans="1:20" s="33" customFormat="1" ht="16.5" thickBot="1" x14ac:dyDescent="0.3">
      <c r="A117" s="548" t="s">
        <v>192</v>
      </c>
      <c r="B117" s="98" t="s">
        <v>63</v>
      </c>
      <c r="C117" s="43"/>
      <c r="D117" s="49">
        <v>1</v>
      </c>
      <c r="E117" s="48"/>
      <c r="F117" s="48"/>
      <c r="G117" s="261">
        <v>2</v>
      </c>
      <c r="H117" s="36">
        <f>G117*30</f>
        <v>60</v>
      </c>
      <c r="I117" s="51">
        <f>J117+K117+L117</f>
        <v>24</v>
      </c>
      <c r="J117" s="51">
        <v>16</v>
      </c>
      <c r="K117" s="52"/>
      <c r="L117" s="52">
        <v>8</v>
      </c>
      <c r="M117" s="49">
        <f>H117-I117</f>
        <v>36</v>
      </c>
      <c r="N117" s="35">
        <v>1.5</v>
      </c>
      <c r="O117" s="35"/>
      <c r="P117" s="35"/>
      <c r="Q117" s="35"/>
      <c r="R117" s="35"/>
      <c r="S117" s="35"/>
      <c r="T117" s="37">
        <v>1</v>
      </c>
    </row>
    <row r="118" spans="1:20" s="374" customFormat="1" x14ac:dyDescent="0.25">
      <c r="A118" s="462" t="s">
        <v>171</v>
      </c>
      <c r="B118" s="97" t="s">
        <v>80</v>
      </c>
      <c r="C118" s="646"/>
      <c r="D118" s="54"/>
      <c r="E118" s="54"/>
      <c r="F118" s="54"/>
      <c r="G118" s="50">
        <f>G119+G120</f>
        <v>4</v>
      </c>
      <c r="H118" s="50">
        <f>H119+H120</f>
        <v>120</v>
      </c>
      <c r="I118" s="51"/>
      <c r="J118" s="50"/>
      <c r="K118" s="50"/>
      <c r="L118" s="50"/>
      <c r="M118" s="49"/>
      <c r="N118" s="35"/>
      <c r="O118" s="35"/>
      <c r="P118" s="35"/>
      <c r="Q118" s="35"/>
      <c r="R118" s="35"/>
      <c r="S118" s="35"/>
    </row>
    <row r="119" spans="1:20" s="374" customFormat="1" x14ac:dyDescent="0.25">
      <c r="A119" s="86"/>
      <c r="B119" s="647" t="s">
        <v>62</v>
      </c>
      <c r="C119" s="646"/>
      <c r="D119" s="54"/>
      <c r="E119" s="54"/>
      <c r="F119" s="54"/>
      <c r="G119" s="50">
        <v>1</v>
      </c>
      <c r="H119" s="648">
        <f t="shared" ref="H119:H134" si="7">G119*30</f>
        <v>30</v>
      </c>
      <c r="I119" s="51"/>
      <c r="J119" s="646"/>
      <c r="K119" s="649"/>
      <c r="L119" s="649"/>
      <c r="M119" s="49"/>
      <c r="N119" s="35"/>
      <c r="O119" s="35"/>
      <c r="P119" s="35"/>
      <c r="Q119" s="35"/>
      <c r="R119" s="35"/>
      <c r="S119" s="35"/>
    </row>
    <row r="120" spans="1:20" s="374" customFormat="1" ht="16.5" thickBot="1" x14ac:dyDescent="0.3">
      <c r="A120" s="548" t="s">
        <v>193</v>
      </c>
      <c r="B120" s="98" t="s">
        <v>63</v>
      </c>
      <c r="C120" s="51" t="s">
        <v>283</v>
      </c>
      <c r="D120" s="54"/>
      <c r="E120" s="54"/>
      <c r="F120" s="54"/>
      <c r="G120" s="261">
        <v>3</v>
      </c>
      <c r="H120" s="36">
        <f t="shared" si="7"/>
        <v>90</v>
      </c>
      <c r="I120" s="51">
        <f>J120+K120+L120</f>
        <v>36</v>
      </c>
      <c r="J120" s="51">
        <v>18</v>
      </c>
      <c r="K120" s="52"/>
      <c r="L120" s="52">
        <v>18</v>
      </c>
      <c r="M120" s="49">
        <f>H120-I120</f>
        <v>54</v>
      </c>
      <c r="N120" s="35"/>
      <c r="O120" s="35"/>
      <c r="P120" s="35">
        <v>4</v>
      </c>
      <c r="Q120" s="35"/>
      <c r="R120" s="35"/>
      <c r="S120" s="35"/>
      <c r="T120" s="374">
        <v>1</v>
      </c>
    </row>
    <row r="121" spans="1:20" s="33" customFormat="1" x14ac:dyDescent="0.2">
      <c r="A121" s="462" t="s">
        <v>172</v>
      </c>
      <c r="B121" s="363" t="s">
        <v>94</v>
      </c>
      <c r="C121" s="85"/>
      <c r="D121" s="85"/>
      <c r="E121" s="85"/>
      <c r="F121" s="85"/>
      <c r="G121" s="367">
        <f>G122+G123</f>
        <v>5</v>
      </c>
      <c r="H121" s="85">
        <f t="shared" si="7"/>
        <v>150</v>
      </c>
      <c r="I121" s="79"/>
      <c r="J121" s="85"/>
      <c r="K121" s="85"/>
      <c r="L121" s="85"/>
      <c r="M121" s="88"/>
      <c r="N121" s="99"/>
      <c r="O121" s="99"/>
      <c r="P121" s="109"/>
      <c r="Q121" s="109"/>
      <c r="R121" s="109"/>
      <c r="S121" s="109"/>
    </row>
    <row r="122" spans="1:20" s="33" customFormat="1" x14ac:dyDescent="0.2">
      <c r="A122" s="86"/>
      <c r="B122" s="91" t="s">
        <v>62</v>
      </c>
      <c r="C122" s="85"/>
      <c r="D122" s="85"/>
      <c r="E122" s="85"/>
      <c r="F122" s="85"/>
      <c r="G122" s="367">
        <v>2.5</v>
      </c>
      <c r="H122" s="85">
        <f t="shared" si="7"/>
        <v>75</v>
      </c>
      <c r="I122" s="85"/>
      <c r="J122" s="85"/>
      <c r="K122" s="85"/>
      <c r="L122" s="85"/>
      <c r="M122" s="85"/>
      <c r="N122" s="99"/>
      <c r="O122" s="99"/>
      <c r="P122" s="109"/>
      <c r="Q122" s="109"/>
      <c r="R122" s="109"/>
      <c r="S122" s="109"/>
    </row>
    <row r="123" spans="1:20" s="33" customFormat="1" x14ac:dyDescent="0.2">
      <c r="A123" s="650" t="s">
        <v>194</v>
      </c>
      <c r="B123" s="312" t="s">
        <v>63</v>
      </c>
      <c r="C123" s="752" t="s">
        <v>285</v>
      </c>
      <c r="D123" s="752"/>
      <c r="E123" s="752"/>
      <c r="F123" s="752"/>
      <c r="G123" s="651">
        <v>2.5</v>
      </c>
      <c r="H123" s="652">
        <f t="shared" si="7"/>
        <v>75</v>
      </c>
      <c r="I123" s="653">
        <f>SUM(J123:L123)</f>
        <v>24</v>
      </c>
      <c r="J123" s="652">
        <v>16</v>
      </c>
      <c r="K123" s="652"/>
      <c r="L123" s="652">
        <v>8</v>
      </c>
      <c r="M123" s="654">
        <f>H123-I123</f>
        <v>51</v>
      </c>
      <c r="N123" s="99"/>
      <c r="O123" s="99"/>
      <c r="P123" s="109"/>
      <c r="Q123" s="109"/>
      <c r="R123" s="109"/>
      <c r="S123" s="109">
        <v>3</v>
      </c>
      <c r="T123" s="33">
        <v>2</v>
      </c>
    </row>
    <row r="124" spans="1:20" s="33" customFormat="1" x14ac:dyDescent="0.2">
      <c r="A124" s="655" t="s">
        <v>173</v>
      </c>
      <c r="B124" s="313" t="s">
        <v>246</v>
      </c>
      <c r="C124" s="752"/>
      <c r="D124" s="752"/>
      <c r="E124" s="752"/>
      <c r="F124" s="752"/>
      <c r="G124" s="651">
        <f>G125+G126+G127</f>
        <v>7</v>
      </c>
      <c r="H124" s="652">
        <f t="shared" si="7"/>
        <v>210</v>
      </c>
      <c r="I124" s="653"/>
      <c r="J124" s="652"/>
      <c r="K124" s="652"/>
      <c r="L124" s="652"/>
      <c r="M124" s="654"/>
      <c r="N124" s="99"/>
      <c r="O124" s="99"/>
      <c r="P124" s="109"/>
      <c r="Q124" s="109"/>
      <c r="R124" s="109"/>
      <c r="S124" s="109"/>
    </row>
    <row r="125" spans="1:20" s="33" customFormat="1" x14ac:dyDescent="0.2">
      <c r="A125" s="655"/>
      <c r="B125" s="315" t="s">
        <v>62</v>
      </c>
      <c r="C125" s="596"/>
      <c r="D125" s="573"/>
      <c r="E125" s="573"/>
      <c r="F125" s="656"/>
      <c r="G125" s="651">
        <v>1</v>
      </c>
      <c r="H125" s="85">
        <f>G125*30</f>
        <v>30</v>
      </c>
      <c r="I125" s="596"/>
      <c r="J125" s="596"/>
      <c r="K125" s="596"/>
      <c r="L125" s="596"/>
      <c r="M125" s="596"/>
      <c r="N125" s="99"/>
      <c r="O125" s="99"/>
      <c r="P125" s="109"/>
      <c r="Q125" s="109"/>
      <c r="R125" s="109"/>
      <c r="S125" s="88"/>
    </row>
    <row r="126" spans="1:20" s="33" customFormat="1" x14ac:dyDescent="0.2">
      <c r="A126" s="650" t="s">
        <v>255</v>
      </c>
      <c r="B126" s="312" t="s">
        <v>63</v>
      </c>
      <c r="C126" s="596"/>
      <c r="D126" s="573" t="s">
        <v>283</v>
      </c>
      <c r="E126" s="573"/>
      <c r="F126" s="656"/>
      <c r="G126" s="651">
        <v>2.5</v>
      </c>
      <c r="H126" s="85">
        <f>G126*30</f>
        <v>75</v>
      </c>
      <c r="I126" s="596">
        <f>J126+K126+L126</f>
        <v>27</v>
      </c>
      <c r="J126" s="596">
        <v>18</v>
      </c>
      <c r="K126" s="596"/>
      <c r="L126" s="596">
        <v>9</v>
      </c>
      <c r="M126" s="596">
        <f>H126-I126</f>
        <v>48</v>
      </c>
      <c r="N126" s="99"/>
      <c r="O126" s="99"/>
      <c r="P126" s="109">
        <v>3</v>
      </c>
      <c r="Q126" s="109"/>
      <c r="R126" s="109"/>
      <c r="S126" s="88"/>
      <c r="T126" s="33">
        <v>1</v>
      </c>
    </row>
    <row r="127" spans="1:20" s="33" customFormat="1" x14ac:dyDescent="0.2">
      <c r="A127" s="650" t="s">
        <v>256</v>
      </c>
      <c r="B127" s="312" t="s">
        <v>63</v>
      </c>
      <c r="C127" s="596">
        <v>3</v>
      </c>
      <c r="D127" s="573"/>
      <c r="E127" s="573"/>
      <c r="F127" s="656"/>
      <c r="G127" s="651">
        <v>3.5</v>
      </c>
      <c r="H127" s="85">
        <f>G127*30</f>
        <v>105</v>
      </c>
      <c r="I127" s="596">
        <v>45</v>
      </c>
      <c r="J127" s="596">
        <v>30</v>
      </c>
      <c r="K127" s="596"/>
      <c r="L127" s="596">
        <v>15</v>
      </c>
      <c r="M127" s="596">
        <f>H127-I127</f>
        <v>60</v>
      </c>
      <c r="N127" s="99"/>
      <c r="O127" s="99"/>
      <c r="P127" s="109"/>
      <c r="Q127" s="109">
        <v>3</v>
      </c>
      <c r="R127" s="109"/>
      <c r="S127" s="88"/>
      <c r="T127" s="33">
        <v>2</v>
      </c>
    </row>
    <row r="128" spans="1:20" s="33" customFormat="1" ht="18.75" x14ac:dyDescent="0.2">
      <c r="A128" s="601" t="s">
        <v>174</v>
      </c>
      <c r="B128" s="314" t="s">
        <v>95</v>
      </c>
      <c r="C128" s="79"/>
      <c r="D128" s="78"/>
      <c r="E128" s="78"/>
      <c r="F128" s="78"/>
      <c r="G128" s="365">
        <f>G129+G130</f>
        <v>6</v>
      </c>
      <c r="H128" s="85">
        <f t="shared" si="7"/>
        <v>180</v>
      </c>
      <c r="I128" s="79"/>
      <c r="J128" s="79"/>
      <c r="K128" s="80"/>
      <c r="L128" s="80"/>
      <c r="M128" s="85"/>
      <c r="N128" s="99"/>
      <c r="O128" s="99"/>
      <c r="P128" s="109"/>
      <c r="Q128" s="109"/>
      <c r="R128" s="109"/>
      <c r="S128" s="109"/>
    </row>
    <row r="129" spans="1:27" s="33" customFormat="1" x14ac:dyDescent="0.2">
      <c r="A129" s="650"/>
      <c r="B129" s="315" t="s">
        <v>62</v>
      </c>
      <c r="C129" s="79"/>
      <c r="D129" s="78"/>
      <c r="E129" s="78"/>
      <c r="F129" s="78"/>
      <c r="G129" s="367">
        <v>2</v>
      </c>
      <c r="H129" s="85">
        <f t="shared" si="7"/>
        <v>60</v>
      </c>
      <c r="I129" s="79"/>
      <c r="J129" s="79"/>
      <c r="K129" s="80"/>
      <c r="L129" s="80"/>
      <c r="M129" s="85"/>
      <c r="N129" s="99"/>
      <c r="O129" s="99"/>
      <c r="P129" s="109"/>
      <c r="Q129" s="109"/>
      <c r="R129" s="109"/>
      <c r="S129" s="109"/>
    </row>
    <row r="130" spans="1:27" s="33" customFormat="1" x14ac:dyDescent="0.2">
      <c r="A130" s="650" t="s">
        <v>195</v>
      </c>
      <c r="B130" s="312" t="s">
        <v>63</v>
      </c>
      <c r="C130" s="752">
        <v>3</v>
      </c>
      <c r="D130" s="752"/>
      <c r="E130" s="752"/>
      <c r="F130" s="752"/>
      <c r="G130" s="651">
        <v>4</v>
      </c>
      <c r="H130" s="652">
        <f t="shared" si="7"/>
        <v>120</v>
      </c>
      <c r="I130" s="653">
        <f>SUM(J130:L130)</f>
        <v>60</v>
      </c>
      <c r="J130" s="652">
        <v>30</v>
      </c>
      <c r="K130" s="652"/>
      <c r="L130" s="652">
        <v>30</v>
      </c>
      <c r="M130" s="654">
        <f>H130-I130</f>
        <v>60</v>
      </c>
      <c r="N130" s="99"/>
      <c r="O130" s="99"/>
      <c r="P130" s="109"/>
      <c r="Q130" s="109">
        <v>4</v>
      </c>
      <c r="R130" s="109"/>
      <c r="S130" s="109"/>
      <c r="T130" s="33">
        <v>2</v>
      </c>
    </row>
    <row r="131" spans="1:27" s="33" customFormat="1" ht="18.75" x14ac:dyDescent="0.2">
      <c r="A131" s="657" t="s">
        <v>175</v>
      </c>
      <c r="B131" s="308" t="s">
        <v>96</v>
      </c>
      <c r="C131" s="309"/>
      <c r="D131" s="310"/>
      <c r="E131" s="310"/>
      <c r="F131" s="310"/>
      <c r="G131" s="369">
        <f>SUM(G132:G134)</f>
        <v>6</v>
      </c>
      <c r="H131" s="349">
        <f t="shared" si="7"/>
        <v>180</v>
      </c>
      <c r="I131" s="309"/>
      <c r="J131" s="309"/>
      <c r="K131" s="658"/>
      <c r="L131" s="658"/>
      <c r="M131" s="349"/>
      <c r="N131" s="311"/>
      <c r="O131" s="311"/>
      <c r="P131" s="240"/>
      <c r="Q131" s="240"/>
      <c r="R131" s="240"/>
      <c r="S131" s="240"/>
    </row>
    <row r="132" spans="1:27" s="33" customFormat="1" x14ac:dyDescent="0.2">
      <c r="A132" s="86"/>
      <c r="B132" s="91" t="s">
        <v>62</v>
      </c>
      <c r="C132" s="79"/>
      <c r="D132" s="78"/>
      <c r="E132" s="78"/>
      <c r="F132" s="78"/>
      <c r="G132" s="367">
        <v>2</v>
      </c>
      <c r="H132" s="85">
        <f t="shared" si="7"/>
        <v>60</v>
      </c>
      <c r="I132" s="79"/>
      <c r="J132" s="79"/>
      <c r="K132" s="80"/>
      <c r="L132" s="80"/>
      <c r="M132" s="85"/>
      <c r="N132" s="99"/>
      <c r="O132" s="99"/>
      <c r="P132" s="109"/>
      <c r="Q132" s="109"/>
      <c r="R132" s="109"/>
      <c r="S132" s="109"/>
    </row>
    <row r="133" spans="1:27" s="33" customFormat="1" ht="16.5" thickBot="1" x14ac:dyDescent="0.25">
      <c r="A133" s="548" t="s">
        <v>196</v>
      </c>
      <c r="B133" s="92" t="s">
        <v>63</v>
      </c>
      <c r="C133" s="752" t="s">
        <v>284</v>
      </c>
      <c r="D133" s="752"/>
      <c r="E133" s="752"/>
      <c r="F133" s="752"/>
      <c r="G133" s="651">
        <v>3</v>
      </c>
      <c r="H133" s="652">
        <f t="shared" si="7"/>
        <v>90</v>
      </c>
      <c r="I133" s="653">
        <f>SUM(J133:L133)</f>
        <v>36</v>
      </c>
      <c r="J133" s="652">
        <v>18</v>
      </c>
      <c r="K133" s="652"/>
      <c r="L133" s="652">
        <v>18</v>
      </c>
      <c r="M133" s="654">
        <f>H133-I133</f>
        <v>54</v>
      </c>
      <c r="N133" s="99"/>
      <c r="O133" s="190"/>
      <c r="P133" s="109"/>
      <c r="Q133" s="109"/>
      <c r="R133" s="109">
        <v>4</v>
      </c>
      <c r="S133" s="109"/>
      <c r="T133" s="33">
        <v>2</v>
      </c>
      <c r="Z133" s="33">
        <f>SUM(Z134:Z135)</f>
        <v>3105</v>
      </c>
      <c r="AA133" s="675">
        <f>Z133/30</f>
        <v>103.5</v>
      </c>
    </row>
    <row r="134" spans="1:27" s="33" customFormat="1" x14ac:dyDescent="0.2">
      <c r="A134" s="600" t="s">
        <v>197</v>
      </c>
      <c r="B134" s="316" t="s">
        <v>97</v>
      </c>
      <c r="C134" s="752"/>
      <c r="D134" s="752"/>
      <c r="E134" s="752"/>
      <c r="F134" s="752" t="s">
        <v>285</v>
      </c>
      <c r="G134" s="651">
        <v>1</v>
      </c>
      <c r="H134" s="652">
        <f t="shared" si="7"/>
        <v>30</v>
      </c>
      <c r="I134" s="653">
        <v>10</v>
      </c>
      <c r="J134" s="652"/>
      <c r="K134" s="652"/>
      <c r="L134" s="652">
        <v>10</v>
      </c>
      <c r="M134" s="654">
        <f>H134-I134</f>
        <v>20</v>
      </c>
      <c r="N134" s="99"/>
      <c r="O134" s="99"/>
      <c r="P134" s="109"/>
      <c r="Q134" s="109"/>
      <c r="R134" s="109"/>
      <c r="S134" s="109">
        <v>1</v>
      </c>
      <c r="T134" s="33">
        <v>2</v>
      </c>
      <c r="Z134" s="33">
        <f>H137</f>
        <v>1005</v>
      </c>
      <c r="AA134" s="675">
        <f>Z134/30</f>
        <v>33.5</v>
      </c>
    </row>
    <row r="135" spans="1:27" s="33" customFormat="1" x14ac:dyDescent="0.2">
      <c r="A135" s="1293" t="s">
        <v>198</v>
      </c>
      <c r="B135" s="1293"/>
      <c r="C135" s="676"/>
      <c r="D135" s="34"/>
      <c r="E135" s="34"/>
      <c r="F135" s="34"/>
      <c r="G135" s="261">
        <f>G136+G137</f>
        <v>103.5</v>
      </c>
      <c r="H135" s="652">
        <f>G135*30</f>
        <v>3105</v>
      </c>
      <c r="I135" s="43"/>
      <c r="J135" s="34"/>
      <c r="K135" s="34"/>
      <c r="L135" s="34"/>
      <c r="M135" s="705"/>
      <c r="N135" s="659"/>
      <c r="O135" s="659"/>
      <c r="P135" s="659"/>
      <c r="Q135" s="659"/>
      <c r="R135" s="659"/>
      <c r="S135" s="659"/>
      <c r="U135" s="33">
        <f>G135*30</f>
        <v>3105</v>
      </c>
      <c r="Z135" s="33">
        <f>H136</f>
        <v>2100</v>
      </c>
      <c r="AA135" s="675">
        <f>Z135/30</f>
        <v>70</v>
      </c>
    </row>
    <row r="136" spans="1:27" s="33" customFormat="1" x14ac:dyDescent="0.2">
      <c r="A136" s="1305" t="s">
        <v>155</v>
      </c>
      <c r="B136" s="1305"/>
      <c r="C136" s="676"/>
      <c r="D136" s="34"/>
      <c r="E136" s="34"/>
      <c r="F136" s="34"/>
      <c r="G136" s="261">
        <f>G70+G71+G72+G75+G76+G77+G126+G127+G87+G90+G80+G81+G84+G91+G94+G100+G103+G106+G111+G114+G117+G120+G123+G97+G130+G133+G134</f>
        <v>70</v>
      </c>
      <c r="H136" s="261">
        <f t="shared" ref="H136:M136" si="8">H70+H71+H72+H75+H76+H77+H126+H127+H87+H90+H80+H81+H84+H91+H94+H100+H103+H106+H111+H114+H117+H120+H123+H97+H130+H133+H134</f>
        <v>2100</v>
      </c>
      <c r="I136" s="261">
        <f t="shared" si="8"/>
        <v>837</v>
      </c>
      <c r="J136" s="261">
        <f t="shared" si="8"/>
        <v>474</v>
      </c>
      <c r="K136" s="261">
        <f t="shared" si="8"/>
        <v>25</v>
      </c>
      <c r="L136" s="261">
        <f t="shared" si="8"/>
        <v>338</v>
      </c>
      <c r="M136" s="261">
        <f t="shared" si="8"/>
        <v>1263</v>
      </c>
      <c r="N136" s="660">
        <f t="shared" ref="N136:S136" si="9">SUM(N68:N134)</f>
        <v>3</v>
      </c>
      <c r="O136" s="659">
        <f t="shared" si="9"/>
        <v>11</v>
      </c>
      <c r="P136" s="659">
        <f t="shared" si="9"/>
        <v>20</v>
      </c>
      <c r="Q136" s="659">
        <f t="shared" si="9"/>
        <v>17</v>
      </c>
      <c r="R136" s="659">
        <f t="shared" si="9"/>
        <v>19</v>
      </c>
      <c r="S136" s="659">
        <f t="shared" si="9"/>
        <v>10</v>
      </c>
      <c r="U136" s="33">
        <f>G136*30</f>
        <v>2100</v>
      </c>
    </row>
    <row r="137" spans="1:27" s="41" customFormat="1" ht="16.5" customHeight="1" x14ac:dyDescent="0.2">
      <c r="A137" s="1301" t="s">
        <v>142</v>
      </c>
      <c r="B137" s="1301"/>
      <c r="C137" s="677"/>
      <c r="D137" s="262"/>
      <c r="E137" s="262"/>
      <c r="F137" s="262"/>
      <c r="G137" s="263">
        <f>G69+G74+G86+G89+G79+G83+G93+G99+G102+G105+G108+G110+G113+G116+G119+G122+G129+G132+G125+G96</f>
        <v>33.5</v>
      </c>
      <c r="H137" s="263">
        <f>H69+H74+H86+H89+H79+H83+H93+H99+H102+H105+H108+H110+H113+H116+H119+H122+H129+H132+H125+H96</f>
        <v>1005</v>
      </c>
      <c r="I137" s="263"/>
      <c r="J137" s="263"/>
      <c r="K137" s="263"/>
      <c r="L137" s="263"/>
      <c r="M137" s="263"/>
      <c r="N137" s="262"/>
      <c r="O137" s="262"/>
      <c r="P137" s="262"/>
      <c r="Q137" s="262"/>
      <c r="R137" s="262"/>
      <c r="S137" s="262"/>
      <c r="U137" s="33">
        <f>G137*30</f>
        <v>1005</v>
      </c>
    </row>
    <row r="138" spans="1:27" s="41" customFormat="1" ht="16.5" customHeight="1" x14ac:dyDescent="0.2">
      <c r="A138" s="1301" t="s">
        <v>222</v>
      </c>
      <c r="B138" s="1301"/>
      <c r="C138" s="678"/>
      <c r="D138" s="260"/>
      <c r="E138" s="260"/>
      <c r="F138" s="260"/>
      <c r="G138" s="261">
        <f t="shared" ref="G138:H140" si="10">G36+G64+G135</f>
        <v>195</v>
      </c>
      <c r="H138" s="261">
        <f t="shared" si="10"/>
        <v>5850</v>
      </c>
      <c r="I138" s="261"/>
      <c r="J138" s="261"/>
      <c r="K138" s="261"/>
      <c r="L138" s="261"/>
      <c r="M138" s="261"/>
      <c r="N138" s="260"/>
      <c r="O138" s="260"/>
      <c r="P138" s="260"/>
      <c r="Q138" s="260"/>
      <c r="R138" s="260"/>
      <c r="S138" s="260"/>
    </row>
    <row r="139" spans="1:27" s="41" customFormat="1" ht="16.5" customHeight="1" x14ac:dyDescent="0.2">
      <c r="A139" s="1305" t="s">
        <v>155</v>
      </c>
      <c r="B139" s="1305"/>
      <c r="C139" s="678"/>
      <c r="D139" s="260"/>
      <c r="E139" s="260"/>
      <c r="F139" s="260"/>
      <c r="G139" s="261">
        <f t="shared" si="10"/>
        <v>111.5</v>
      </c>
      <c r="H139" s="261">
        <f t="shared" si="10"/>
        <v>3345</v>
      </c>
      <c r="I139" s="261">
        <f t="shared" ref="I139:S139" si="11">I37+I65+I136</f>
        <v>1339</v>
      </c>
      <c r="J139" s="261">
        <f t="shared" si="11"/>
        <v>713</v>
      </c>
      <c r="K139" s="261">
        <f t="shared" si="11"/>
        <v>64</v>
      </c>
      <c r="L139" s="261">
        <f t="shared" si="11"/>
        <v>562</v>
      </c>
      <c r="M139" s="261">
        <f t="shared" si="11"/>
        <v>2006</v>
      </c>
      <c r="N139" s="261">
        <f t="shared" si="11"/>
        <v>26</v>
      </c>
      <c r="O139" s="261">
        <f t="shared" si="11"/>
        <v>23</v>
      </c>
      <c r="P139" s="261">
        <f t="shared" si="11"/>
        <v>22</v>
      </c>
      <c r="Q139" s="261">
        <f t="shared" si="11"/>
        <v>17</v>
      </c>
      <c r="R139" s="261">
        <f t="shared" si="11"/>
        <v>21</v>
      </c>
      <c r="S139" s="261">
        <f t="shared" si="11"/>
        <v>12</v>
      </c>
    </row>
    <row r="140" spans="1:27" s="41" customFormat="1" ht="16.5" customHeight="1" x14ac:dyDescent="0.2">
      <c r="A140" s="1301" t="s">
        <v>142</v>
      </c>
      <c r="B140" s="1301"/>
      <c r="C140" s="678"/>
      <c r="D140" s="260"/>
      <c r="E140" s="260"/>
      <c r="F140" s="260"/>
      <c r="G140" s="261">
        <f t="shared" si="10"/>
        <v>83.5</v>
      </c>
      <c r="H140" s="261">
        <f t="shared" si="10"/>
        <v>2505</v>
      </c>
      <c r="I140" s="261"/>
      <c r="J140" s="261"/>
      <c r="K140" s="261"/>
      <c r="L140" s="261"/>
      <c r="M140" s="261"/>
      <c r="N140" s="260"/>
      <c r="O140" s="260"/>
      <c r="P140" s="260"/>
      <c r="Q140" s="260"/>
      <c r="R140" s="260"/>
      <c r="S140" s="260"/>
    </row>
    <row r="141" spans="1:27" s="37" customFormat="1" ht="16.5" thickBot="1" x14ac:dyDescent="0.25">
      <c r="A141" s="1306" t="s">
        <v>229</v>
      </c>
      <c r="B141" s="1307"/>
      <c r="C141" s="1307"/>
      <c r="D141" s="1307"/>
      <c r="E141" s="1307"/>
      <c r="F141" s="1307"/>
      <c r="G141" s="1307"/>
      <c r="H141" s="1307"/>
      <c r="I141" s="1307"/>
      <c r="J141" s="1307"/>
      <c r="K141" s="1307"/>
      <c r="L141" s="1307"/>
      <c r="M141" s="1307"/>
      <c r="N141" s="1308"/>
      <c r="O141" s="1308"/>
      <c r="P141" s="1308"/>
      <c r="Q141" s="1308"/>
      <c r="R141" s="1308"/>
      <c r="S141" s="1309"/>
    </row>
    <row r="142" spans="1:27" s="33" customFormat="1" ht="16.5" hidden="1" thickBot="1" x14ac:dyDescent="0.25">
      <c r="A142" s="1294" t="s">
        <v>230</v>
      </c>
      <c r="B142" s="1295"/>
      <c r="C142" s="1295"/>
      <c r="D142" s="1295"/>
      <c r="E142" s="1295"/>
      <c r="F142" s="1295"/>
      <c r="G142" s="1295"/>
      <c r="H142" s="1295"/>
      <c r="I142" s="1295"/>
      <c r="J142" s="1295"/>
      <c r="K142" s="1295"/>
      <c r="L142" s="1295"/>
      <c r="M142" s="1295"/>
      <c r="N142" s="1296"/>
      <c r="O142" s="1296"/>
      <c r="P142" s="1296"/>
      <c r="Q142" s="1296"/>
      <c r="R142" s="1296"/>
      <c r="S142" s="1297"/>
    </row>
    <row r="143" spans="1:27" s="33" customFormat="1" ht="15.75" hidden="1" customHeight="1" x14ac:dyDescent="0.2">
      <c r="A143" s="1351"/>
      <c r="B143" s="1352"/>
      <c r="C143" s="191"/>
      <c r="D143" s="192"/>
      <c r="E143" s="192"/>
      <c r="F143" s="753"/>
      <c r="G143" s="706"/>
      <c r="H143" s="140"/>
      <c r="I143" s="193"/>
      <c r="J143" s="193"/>
      <c r="K143" s="193"/>
      <c r="L143" s="193"/>
      <c r="M143" s="194"/>
      <c r="N143" s="195"/>
      <c r="O143" s="193"/>
      <c r="P143" s="196"/>
      <c r="Q143" s="195"/>
      <c r="R143" s="193"/>
      <c r="S143" s="194"/>
    </row>
    <row r="144" spans="1:27" s="33" customFormat="1" hidden="1" x14ac:dyDescent="0.2">
      <c r="A144" s="86"/>
      <c r="B144" s="197"/>
      <c r="C144" s="198"/>
      <c r="D144" s="113"/>
      <c r="E144" s="113"/>
      <c r="F144" s="199"/>
      <c r="G144" s="707"/>
      <c r="H144" s="83"/>
      <c r="I144" s="113"/>
      <c r="J144" s="113"/>
      <c r="K144" s="113"/>
      <c r="L144" s="113"/>
      <c r="M144" s="199"/>
      <c r="N144" s="200"/>
      <c r="O144" s="131"/>
      <c r="P144" s="168"/>
      <c r="Q144" s="200"/>
      <c r="R144" s="131"/>
      <c r="S144" s="168"/>
    </row>
    <row r="145" spans="1:22" s="33" customFormat="1" hidden="1" x14ac:dyDescent="0.2">
      <c r="A145" s="86"/>
      <c r="B145" s="197"/>
      <c r="C145" s="198"/>
      <c r="D145" s="113"/>
      <c r="E145" s="113"/>
      <c r="F145" s="199"/>
      <c r="G145" s="707"/>
      <c r="H145" s="83"/>
      <c r="I145" s="113"/>
      <c r="J145" s="113"/>
      <c r="K145" s="113"/>
      <c r="L145" s="113"/>
      <c r="M145" s="199"/>
      <c r="N145" s="200"/>
      <c r="O145" s="131"/>
      <c r="P145" s="168"/>
      <c r="Q145" s="200"/>
      <c r="R145" s="131"/>
      <c r="S145" s="168"/>
    </row>
    <row r="146" spans="1:22" s="33" customFormat="1" hidden="1" x14ac:dyDescent="0.2">
      <c r="A146" s="86"/>
      <c r="B146" s="197"/>
      <c r="C146" s="198"/>
      <c r="D146" s="113"/>
      <c r="E146" s="113"/>
      <c r="F146" s="199"/>
      <c r="G146" s="707"/>
      <c r="H146" s="83"/>
      <c r="I146" s="113"/>
      <c r="J146" s="113"/>
      <c r="K146" s="113"/>
      <c r="L146" s="113"/>
      <c r="M146" s="199"/>
      <c r="N146" s="200"/>
      <c r="O146" s="131"/>
      <c r="P146" s="168"/>
      <c r="Q146" s="200"/>
      <c r="R146" s="131"/>
      <c r="S146" s="168"/>
    </row>
    <row r="147" spans="1:22" s="33" customFormat="1" ht="16.5" hidden="1" thickBot="1" x14ac:dyDescent="0.25">
      <c r="A147" s="86"/>
      <c r="B147" s="201"/>
      <c r="C147" s="202"/>
      <c r="D147" s="113"/>
      <c r="E147" s="203"/>
      <c r="F147" s="204"/>
      <c r="G147" s="708"/>
      <c r="H147" s="149"/>
      <c r="I147" s="205"/>
      <c r="J147" s="205"/>
      <c r="K147" s="205"/>
      <c r="L147" s="205"/>
      <c r="M147" s="206"/>
      <c r="N147" s="207"/>
      <c r="O147" s="132"/>
      <c r="P147" s="169"/>
      <c r="Q147" s="207"/>
      <c r="R147" s="132"/>
      <c r="S147" s="169"/>
    </row>
    <row r="148" spans="1:22" s="33" customFormat="1" ht="19.5" hidden="1" thickBot="1" x14ac:dyDescent="0.25">
      <c r="A148" s="1283"/>
      <c r="B148" s="1284"/>
      <c r="C148" s="208"/>
      <c r="D148" s="208"/>
      <c r="E148" s="208"/>
      <c r="F148" s="209"/>
      <c r="G148" s="256"/>
      <c r="H148" s="256"/>
      <c r="I148" s="211"/>
      <c r="J148" s="212"/>
      <c r="K148" s="212"/>
      <c r="L148" s="212"/>
      <c r="M148" s="212"/>
      <c r="N148" s="213"/>
      <c r="O148" s="213"/>
      <c r="P148" s="213"/>
      <c r="Q148" s="213"/>
      <c r="R148" s="213"/>
      <c r="S148" s="214"/>
    </row>
    <row r="149" spans="1:22" s="33" customFormat="1" ht="19.5" hidden="1" thickBot="1" x14ac:dyDescent="0.25">
      <c r="A149" s="1277"/>
      <c r="B149" s="1278"/>
      <c r="C149" s="208"/>
      <c r="D149" s="208"/>
      <c r="E149" s="208"/>
      <c r="F149" s="209"/>
      <c r="G149" s="257"/>
      <c r="H149" s="257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</row>
    <row r="150" spans="1:22" s="33" customFormat="1" ht="19.5" hidden="1" thickBot="1" x14ac:dyDescent="0.25">
      <c r="A150" s="1279"/>
      <c r="B150" s="1280"/>
      <c r="C150" s="216"/>
      <c r="D150" s="217"/>
      <c r="E150" s="217"/>
      <c r="F150" s="218"/>
      <c r="G150" s="258"/>
      <c r="H150" s="259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1"/>
    </row>
    <row r="151" spans="1:22" s="33" customFormat="1" x14ac:dyDescent="0.2">
      <c r="A151" s="1291" t="s">
        <v>258</v>
      </c>
      <c r="B151" s="1292"/>
      <c r="C151" s="1292"/>
      <c r="D151" s="1292"/>
      <c r="E151" s="1292"/>
      <c r="F151" s="1292"/>
      <c r="G151" s="1292"/>
      <c r="H151" s="1292"/>
      <c r="I151" s="1292"/>
      <c r="J151" s="1292"/>
      <c r="K151" s="1292"/>
      <c r="L151" s="1292"/>
      <c r="M151" s="1292"/>
      <c r="N151" s="1292"/>
      <c r="O151" s="1292"/>
      <c r="P151" s="1292"/>
      <c r="Q151" s="1292"/>
      <c r="R151" s="1292"/>
      <c r="S151" s="1292"/>
    </row>
    <row r="152" spans="1:22" s="33" customFormat="1" ht="16.5" x14ac:dyDescent="0.2">
      <c r="A152" s="709" t="s">
        <v>223</v>
      </c>
      <c r="B152" s="255" t="s">
        <v>235</v>
      </c>
      <c r="C152" s="710"/>
      <c r="D152" s="84"/>
      <c r="E152" s="84"/>
      <c r="F152" s="711"/>
      <c r="G152" s="160">
        <f>G153+G154</f>
        <v>3</v>
      </c>
      <c r="H152" s="712">
        <f t="shared" ref="H152:H161" si="12">G152*30</f>
        <v>90</v>
      </c>
      <c r="I152" s="84"/>
      <c r="J152" s="84"/>
      <c r="K152" s="84"/>
      <c r="L152" s="84"/>
      <c r="M152" s="713"/>
      <c r="N152" s="109"/>
      <c r="O152" s="99"/>
      <c r="P152" s="99"/>
      <c r="Q152" s="99"/>
      <c r="R152" s="99"/>
      <c r="S152" s="752"/>
      <c r="U152" s="391" t="s">
        <v>277</v>
      </c>
      <c r="V152" s="392">
        <f>SUMIF(T$152:T$161,1,G$152:G$161)</f>
        <v>4.5</v>
      </c>
    </row>
    <row r="153" spans="1:22" s="33" customFormat="1" ht="16.5" x14ac:dyDescent="0.2">
      <c r="A153" s="709"/>
      <c r="B153" s="685" t="s">
        <v>62</v>
      </c>
      <c r="C153" s="710"/>
      <c r="D153" s="752"/>
      <c r="E153" s="752"/>
      <c r="F153" s="110"/>
      <c r="G153" s="141">
        <v>0.5</v>
      </c>
      <c r="H153" s="712">
        <f t="shared" si="12"/>
        <v>15</v>
      </c>
      <c r="I153" s="752"/>
      <c r="J153" s="103"/>
      <c r="K153" s="752"/>
      <c r="L153" s="752"/>
      <c r="M153" s="87"/>
      <c r="N153" s="109"/>
      <c r="O153" s="99"/>
      <c r="P153" s="99"/>
      <c r="Q153" s="99"/>
      <c r="R153" s="99"/>
      <c r="S153" s="752"/>
      <c r="U153" s="391" t="s">
        <v>278</v>
      </c>
      <c r="V153" s="392">
        <f>SUMIF(T$152:T$161,2,G$152:G$161)</f>
        <v>15</v>
      </c>
    </row>
    <row r="154" spans="1:22" s="33" customFormat="1" ht="16.5" x14ac:dyDescent="0.2">
      <c r="A154" s="709" t="s">
        <v>199</v>
      </c>
      <c r="B154" s="686" t="s">
        <v>63</v>
      </c>
      <c r="C154" s="710"/>
      <c r="D154" s="752" t="s">
        <v>283</v>
      </c>
      <c r="E154" s="752"/>
      <c r="F154" s="110"/>
      <c r="G154" s="714">
        <v>2.5</v>
      </c>
      <c r="H154" s="105">
        <f t="shared" si="12"/>
        <v>75</v>
      </c>
      <c r="I154" s="752">
        <f>SUM(J154:L154)</f>
        <v>27</v>
      </c>
      <c r="J154" s="103">
        <v>18</v>
      </c>
      <c r="K154" s="752"/>
      <c r="L154" s="752">
        <v>9</v>
      </c>
      <c r="M154" s="87">
        <f>H154-I154</f>
        <v>48</v>
      </c>
      <c r="N154" s="109"/>
      <c r="O154" s="99"/>
      <c r="P154" s="99">
        <v>3</v>
      </c>
      <c r="Q154" s="99"/>
      <c r="R154" s="99"/>
      <c r="S154" s="752"/>
      <c r="T154" s="33">
        <v>1</v>
      </c>
      <c r="U154" s="391"/>
      <c r="V154" s="392">
        <f>SUM(V152:V153)</f>
        <v>19.5</v>
      </c>
    </row>
    <row r="155" spans="1:22" s="33" customFormat="1" x14ac:dyDescent="0.2">
      <c r="A155" s="709" t="s">
        <v>224</v>
      </c>
      <c r="B155" s="296" t="s">
        <v>201</v>
      </c>
      <c r="C155" s="293"/>
      <c r="D155" s="752"/>
      <c r="E155" s="752"/>
      <c r="F155" s="110"/>
      <c r="G155" s="160">
        <f>G156+G157</f>
        <v>3</v>
      </c>
      <c r="H155" s="105">
        <f>SUM(H156:H157)</f>
        <v>90</v>
      </c>
      <c r="I155" s="89"/>
      <c r="J155" s="106"/>
      <c r="K155" s="89"/>
      <c r="L155" s="89"/>
      <c r="M155" s="752"/>
      <c r="N155" s="497"/>
      <c r="O155" s="99"/>
      <c r="P155" s="99"/>
      <c r="Q155" s="533"/>
      <c r="R155" s="99"/>
      <c r="S155" s="87"/>
    </row>
    <row r="156" spans="1:22" s="33" customFormat="1" x14ac:dyDescent="0.2">
      <c r="A156" s="709"/>
      <c r="B156" s="685" t="s">
        <v>62</v>
      </c>
      <c r="C156" s="710"/>
      <c r="D156" s="752"/>
      <c r="E156" s="752"/>
      <c r="F156" s="110"/>
      <c r="G156" s="141">
        <v>1</v>
      </c>
      <c r="H156" s="712">
        <f>G156*30</f>
        <v>30</v>
      </c>
      <c r="I156" s="752"/>
      <c r="J156" s="103"/>
      <c r="K156" s="752"/>
      <c r="L156" s="752"/>
      <c r="M156" s="87"/>
      <c r="N156" s="109"/>
      <c r="O156" s="99"/>
      <c r="P156" s="99"/>
      <c r="Q156" s="533"/>
      <c r="R156" s="99"/>
      <c r="S156" s="87"/>
    </row>
    <row r="157" spans="1:22" s="33" customFormat="1" x14ac:dyDescent="0.2">
      <c r="A157" s="709" t="s">
        <v>225</v>
      </c>
      <c r="B157" s="686" t="s">
        <v>63</v>
      </c>
      <c r="C157" s="710"/>
      <c r="D157" s="752" t="s">
        <v>282</v>
      </c>
      <c r="E157" s="752"/>
      <c r="F157" s="110"/>
      <c r="G157" s="714">
        <v>2</v>
      </c>
      <c r="H157" s="105">
        <f>G157*30</f>
        <v>60</v>
      </c>
      <c r="I157" s="752">
        <f>SUM(J157:L157)</f>
        <v>27</v>
      </c>
      <c r="J157" s="103">
        <v>18</v>
      </c>
      <c r="K157" s="752"/>
      <c r="L157" s="752">
        <v>9</v>
      </c>
      <c r="M157" s="87">
        <f>H157-I157</f>
        <v>33</v>
      </c>
      <c r="N157" s="109"/>
      <c r="O157" s="99">
        <v>3</v>
      </c>
      <c r="P157" s="99"/>
      <c r="Q157" s="533"/>
      <c r="R157" s="99"/>
      <c r="S157" s="87"/>
      <c r="T157" s="33">
        <v>1</v>
      </c>
    </row>
    <row r="158" spans="1:22" s="679" customFormat="1" x14ac:dyDescent="0.2">
      <c r="A158" s="709" t="s">
        <v>313</v>
      </c>
      <c r="B158" s="686" t="s">
        <v>314</v>
      </c>
      <c r="C158" s="710"/>
      <c r="D158" s="752">
        <v>3</v>
      </c>
      <c r="E158" s="752"/>
      <c r="F158" s="110"/>
      <c r="G158" s="714">
        <v>2</v>
      </c>
      <c r="H158" s="105">
        <f>G158*30</f>
        <v>60</v>
      </c>
      <c r="I158" s="752">
        <f>SUM(J158:L158)</f>
        <v>30</v>
      </c>
      <c r="J158" s="103">
        <v>15</v>
      </c>
      <c r="K158" s="752"/>
      <c r="L158" s="752">
        <v>15</v>
      </c>
      <c r="M158" s="87">
        <f>H158-I158</f>
        <v>30</v>
      </c>
      <c r="N158" s="109"/>
      <c r="O158" s="99"/>
      <c r="P158" s="99"/>
      <c r="Q158" s="533">
        <v>2</v>
      </c>
      <c r="R158" s="99"/>
      <c r="S158" s="87"/>
    </row>
    <row r="159" spans="1:22" s="33" customFormat="1" x14ac:dyDescent="0.25">
      <c r="A159" s="650" t="s">
        <v>303</v>
      </c>
      <c r="B159" s="222" t="s">
        <v>296</v>
      </c>
      <c r="C159" s="61"/>
      <c r="D159" s="49">
        <v>3.3</v>
      </c>
      <c r="E159" s="44"/>
      <c r="F159" s="44"/>
      <c r="G159" s="715">
        <v>6</v>
      </c>
      <c r="H159" s="105">
        <f t="shared" si="12"/>
        <v>180</v>
      </c>
      <c r="I159" s="89">
        <f>SUM(J159:L159)</f>
        <v>90</v>
      </c>
      <c r="J159" s="106">
        <v>60</v>
      </c>
      <c r="K159" s="89"/>
      <c r="L159" s="89">
        <v>30</v>
      </c>
      <c r="M159" s="107">
        <f>H159-I159</f>
        <v>90</v>
      </c>
      <c r="N159" s="59"/>
      <c r="O159" s="43"/>
      <c r="P159" s="60"/>
      <c r="Q159" s="59">
        <v>6</v>
      </c>
      <c r="R159" s="43"/>
      <c r="S159" s="60"/>
      <c r="T159" s="33">
        <v>2</v>
      </c>
    </row>
    <row r="160" spans="1:22" s="33" customFormat="1" x14ac:dyDescent="0.25">
      <c r="A160" s="650" t="s">
        <v>304</v>
      </c>
      <c r="B160" s="222" t="s">
        <v>300</v>
      </c>
      <c r="C160" s="62"/>
      <c r="D160" s="300" t="s">
        <v>284</v>
      </c>
      <c r="E160" s="62"/>
      <c r="F160" s="44"/>
      <c r="G160" s="715">
        <v>3</v>
      </c>
      <c r="H160" s="105">
        <f>G160*30</f>
        <v>90</v>
      </c>
      <c r="I160" s="89">
        <v>60</v>
      </c>
      <c r="J160" s="106">
        <v>20</v>
      </c>
      <c r="K160" s="89"/>
      <c r="L160" s="89">
        <v>10</v>
      </c>
      <c r="M160" s="107">
        <f>H160-I160</f>
        <v>30</v>
      </c>
      <c r="N160" s="59"/>
      <c r="O160" s="43"/>
      <c r="P160" s="60"/>
      <c r="Q160" s="59"/>
      <c r="R160" s="43">
        <v>3</v>
      </c>
      <c r="S160" s="60"/>
      <c r="T160" s="33">
        <v>2</v>
      </c>
    </row>
    <row r="161" spans="1:20" s="33" customFormat="1" ht="16.5" thickBot="1" x14ac:dyDescent="0.3">
      <c r="A161" s="650" t="s">
        <v>227</v>
      </c>
      <c r="B161" s="222" t="s">
        <v>297</v>
      </c>
      <c r="C161" s="62"/>
      <c r="D161" s="300" t="s">
        <v>302</v>
      </c>
      <c r="E161" s="62"/>
      <c r="F161" s="44"/>
      <c r="G161" s="715">
        <v>6</v>
      </c>
      <c r="H161" s="105">
        <f t="shared" si="12"/>
        <v>180</v>
      </c>
      <c r="I161" s="89">
        <v>60</v>
      </c>
      <c r="J161" s="106">
        <v>40</v>
      </c>
      <c r="K161" s="89"/>
      <c r="L161" s="89">
        <v>20</v>
      </c>
      <c r="M161" s="107">
        <f>H161-I161</f>
        <v>120</v>
      </c>
      <c r="N161" s="59"/>
      <c r="O161" s="43"/>
      <c r="P161" s="60"/>
      <c r="Q161" s="59"/>
      <c r="R161" s="43"/>
      <c r="S161" s="60">
        <v>6</v>
      </c>
      <c r="T161" s="33">
        <v>2</v>
      </c>
    </row>
    <row r="162" spans="1:20" s="33" customFormat="1" ht="16.5" thickBot="1" x14ac:dyDescent="0.25">
      <c r="A162" s="1283" t="s">
        <v>226</v>
      </c>
      <c r="B162" s="1284"/>
      <c r="C162" s="661"/>
      <c r="D162" s="661"/>
      <c r="E162" s="661"/>
      <c r="F162" s="662"/>
      <c r="G162" s="282">
        <f>G152+G155+G159+G160+G161</f>
        <v>21</v>
      </c>
      <c r="H162" s="282">
        <f>H152+H155+H159+H160+H161</f>
        <v>630</v>
      </c>
      <c r="I162" s="283"/>
      <c r="J162" s="283"/>
      <c r="K162" s="283"/>
      <c r="L162" s="283"/>
      <c r="M162" s="284"/>
      <c r="N162" s="59"/>
      <c r="O162" s="43"/>
      <c r="P162" s="60"/>
      <c r="Q162" s="59"/>
      <c r="R162" s="43"/>
      <c r="S162" s="60"/>
    </row>
    <row r="163" spans="1:20" s="33" customFormat="1" ht="16.5" thickBot="1" x14ac:dyDescent="0.25">
      <c r="A163" s="1277" t="s">
        <v>155</v>
      </c>
      <c r="B163" s="1278"/>
      <c r="C163" s="661"/>
      <c r="D163" s="661"/>
      <c r="E163" s="661"/>
      <c r="F163" s="661"/>
      <c r="G163" s="282">
        <f>G154+G157+G159+G160+G161</f>
        <v>19.5</v>
      </c>
      <c r="H163" s="282">
        <f t="shared" ref="H163:M163" si="13">H154+H157+H159+H160+H161</f>
        <v>585</v>
      </c>
      <c r="I163" s="282">
        <f t="shared" si="13"/>
        <v>264</v>
      </c>
      <c r="J163" s="282">
        <f t="shared" si="13"/>
        <v>156</v>
      </c>
      <c r="K163" s="282"/>
      <c r="L163" s="282">
        <f t="shared" si="13"/>
        <v>78</v>
      </c>
      <c r="M163" s="282">
        <f t="shared" si="13"/>
        <v>321</v>
      </c>
      <c r="N163" s="285">
        <f>SUM(N159:N162)</f>
        <v>0</v>
      </c>
      <c r="O163" s="285">
        <f>SUM(O152:O162)</f>
        <v>3</v>
      </c>
      <c r="P163" s="285">
        <f>SUM(P152:P162)</f>
        <v>3</v>
      </c>
      <c r="Q163" s="285">
        <f>SUM(Q152:Q162)</f>
        <v>8</v>
      </c>
      <c r="R163" s="285">
        <f>SUM(R159:R162)</f>
        <v>3</v>
      </c>
      <c r="S163" s="285">
        <f>SUM(S152:S162)</f>
        <v>6</v>
      </c>
    </row>
    <row r="164" spans="1:20" s="33" customFormat="1" ht="16.5" customHeight="1" x14ac:dyDescent="0.2">
      <c r="A164" s="1287" t="s">
        <v>142</v>
      </c>
      <c r="B164" s="1288"/>
      <c r="C164" s="279"/>
      <c r="D164" s="279"/>
      <c r="E164" s="279"/>
      <c r="F164" s="279"/>
      <c r="G164" s="280">
        <f>G153+G156</f>
        <v>1.5</v>
      </c>
      <c r="H164" s="280">
        <f>H153+H156</f>
        <v>45</v>
      </c>
      <c r="I164" s="280"/>
      <c r="J164" s="280"/>
      <c r="K164" s="280"/>
      <c r="L164" s="280"/>
      <c r="M164" s="280"/>
      <c r="N164" s="281">
        <f>SUM(N159:N161)</f>
        <v>0</v>
      </c>
      <c r="O164" s="281">
        <f>SUM(O159:O161)</f>
        <v>0</v>
      </c>
      <c r="P164" s="281">
        <f>SUM(P159:P161)</f>
        <v>0</v>
      </c>
      <c r="Q164" s="281"/>
      <c r="R164" s="281"/>
      <c r="S164" s="281"/>
    </row>
    <row r="165" spans="1:20" s="33" customFormat="1" x14ac:dyDescent="0.2">
      <c r="A165" s="650" t="s">
        <v>232</v>
      </c>
      <c r="B165" s="687" t="s">
        <v>299</v>
      </c>
      <c r="C165" s="292"/>
      <c r="D165" s="82" t="s">
        <v>285</v>
      </c>
      <c r="E165" s="82"/>
      <c r="F165" s="82"/>
      <c r="G165" s="247">
        <v>3</v>
      </c>
      <c r="H165" s="752">
        <f t="shared" ref="H165:H173" si="14">G165*30</f>
        <v>90</v>
      </c>
      <c r="I165" s="103">
        <f t="shared" ref="I165:I173" si="15">SUM(J165:L165)</f>
        <v>30</v>
      </c>
      <c r="J165" s="752">
        <v>20</v>
      </c>
      <c r="K165" s="752"/>
      <c r="L165" s="752">
        <v>10</v>
      </c>
      <c r="M165" s="109">
        <f t="shared" ref="M165:M173" si="16">H165-I165</f>
        <v>60</v>
      </c>
      <c r="N165" s="99"/>
      <c r="O165" s="99"/>
      <c r="P165" s="99"/>
      <c r="Q165" s="99"/>
      <c r="R165" s="99"/>
      <c r="S165" s="99">
        <v>3</v>
      </c>
    </row>
    <row r="166" spans="1:20" s="33" customFormat="1" x14ac:dyDescent="0.2">
      <c r="A166" s="650" t="s">
        <v>233</v>
      </c>
      <c r="B166" s="295" t="s">
        <v>228</v>
      </c>
      <c r="C166" s="293"/>
      <c r="D166" s="82" t="s">
        <v>285</v>
      </c>
      <c r="E166" s="82"/>
      <c r="F166" s="82"/>
      <c r="G166" s="247">
        <v>3</v>
      </c>
      <c r="H166" s="112">
        <f t="shared" si="14"/>
        <v>90</v>
      </c>
      <c r="I166" s="103">
        <f t="shared" si="15"/>
        <v>30</v>
      </c>
      <c r="J166" s="752">
        <v>20</v>
      </c>
      <c r="K166" s="112"/>
      <c r="L166" s="752">
        <v>10</v>
      </c>
      <c r="M166" s="109">
        <f t="shared" si="16"/>
        <v>60</v>
      </c>
      <c r="N166" s="112"/>
      <c r="O166" s="112"/>
      <c r="P166" s="112"/>
      <c r="Q166" s="112"/>
      <c r="R166" s="112"/>
      <c r="S166" s="99">
        <v>3</v>
      </c>
    </row>
    <row r="167" spans="1:20" s="33" customFormat="1" x14ac:dyDescent="0.2">
      <c r="A167" s="650" t="s">
        <v>234</v>
      </c>
      <c r="B167" s="102" t="s">
        <v>98</v>
      </c>
      <c r="C167" s="293"/>
      <c r="D167" s="752">
        <v>3</v>
      </c>
      <c r="E167" s="752"/>
      <c r="F167" s="110"/>
      <c r="G167" s="714">
        <v>3</v>
      </c>
      <c r="H167" s="105">
        <f t="shared" si="14"/>
        <v>90</v>
      </c>
      <c r="I167" s="752">
        <f>SUM(J167:L167)</f>
        <v>45</v>
      </c>
      <c r="J167" s="103">
        <v>30</v>
      </c>
      <c r="K167" s="752"/>
      <c r="L167" s="752">
        <v>15</v>
      </c>
      <c r="M167" s="87">
        <f>H167-I167</f>
        <v>45</v>
      </c>
      <c r="N167" s="109"/>
      <c r="O167" s="99"/>
      <c r="P167" s="99"/>
      <c r="Q167" s="99">
        <v>3</v>
      </c>
      <c r="R167" s="112"/>
      <c r="S167" s="99"/>
    </row>
    <row r="168" spans="1:20" s="33" customFormat="1" x14ac:dyDescent="0.2">
      <c r="A168" s="650" t="s">
        <v>306</v>
      </c>
      <c r="B168" s="114" t="s">
        <v>99</v>
      </c>
      <c r="C168" s="292"/>
      <c r="D168" s="82" t="s">
        <v>285</v>
      </c>
      <c r="E168" s="82"/>
      <c r="F168" s="82"/>
      <c r="G168" s="247">
        <v>3</v>
      </c>
      <c r="H168" s="752">
        <f t="shared" si="14"/>
        <v>90</v>
      </c>
      <c r="I168" s="103">
        <f t="shared" si="15"/>
        <v>30</v>
      </c>
      <c r="J168" s="752">
        <v>20</v>
      </c>
      <c r="K168" s="752"/>
      <c r="L168" s="752">
        <v>10</v>
      </c>
      <c r="M168" s="109">
        <f t="shared" si="16"/>
        <v>60</v>
      </c>
      <c r="N168" s="99"/>
      <c r="O168" s="99"/>
      <c r="P168" s="99"/>
      <c r="Q168" s="112"/>
      <c r="R168" s="113"/>
      <c r="S168" s="113">
        <v>3</v>
      </c>
      <c r="T168" s="33" t="s">
        <v>280</v>
      </c>
    </row>
    <row r="169" spans="1:20" s="33" customFormat="1" x14ac:dyDescent="0.2">
      <c r="A169" s="650" t="s">
        <v>307</v>
      </c>
      <c r="B169" s="663" t="s">
        <v>261</v>
      </c>
      <c r="C169" s="292"/>
      <c r="D169" s="82" t="s">
        <v>284</v>
      </c>
      <c r="E169" s="82"/>
      <c r="F169" s="82"/>
      <c r="G169" s="247">
        <v>3</v>
      </c>
      <c r="H169" s="752">
        <f>G169*30</f>
        <v>90</v>
      </c>
      <c r="I169" s="103">
        <f>SUM(J169:L169)</f>
        <v>30</v>
      </c>
      <c r="J169" s="752">
        <v>20</v>
      </c>
      <c r="K169" s="752"/>
      <c r="L169" s="752">
        <v>10</v>
      </c>
      <c r="M169" s="109">
        <f>H169-I169</f>
        <v>60</v>
      </c>
      <c r="N169" s="99"/>
      <c r="O169" s="99"/>
      <c r="P169" s="99"/>
      <c r="Q169" s="112"/>
      <c r="R169" s="99">
        <v>3</v>
      </c>
      <c r="S169" s="113"/>
    </row>
    <row r="170" spans="1:20" s="33" customFormat="1" x14ac:dyDescent="0.2">
      <c r="A170" s="650" t="s">
        <v>308</v>
      </c>
      <c r="B170" s="688" t="s">
        <v>305</v>
      </c>
      <c r="C170" s="292"/>
      <c r="D170" s="82" t="s">
        <v>284</v>
      </c>
      <c r="E170" s="82"/>
      <c r="F170" s="82"/>
      <c r="G170" s="247">
        <v>3</v>
      </c>
      <c r="H170" s="752">
        <f>G170*30</f>
        <v>90</v>
      </c>
      <c r="I170" s="103">
        <f>SUM(J170:L170)</f>
        <v>30</v>
      </c>
      <c r="J170" s="752">
        <v>20</v>
      </c>
      <c r="K170" s="752"/>
      <c r="L170" s="752">
        <v>10</v>
      </c>
      <c r="M170" s="109">
        <f>H170-I170</f>
        <v>60</v>
      </c>
      <c r="N170" s="99"/>
      <c r="O170" s="99"/>
      <c r="P170" s="99"/>
      <c r="Q170" s="112"/>
      <c r="R170" s="113">
        <v>3</v>
      </c>
      <c r="S170" s="113"/>
    </row>
    <row r="171" spans="1:20" s="33" customFormat="1" x14ac:dyDescent="0.2">
      <c r="A171" s="650" t="s">
        <v>309</v>
      </c>
      <c r="B171" s="114" t="s">
        <v>82</v>
      </c>
      <c r="C171" s="292"/>
      <c r="D171" s="82" t="s">
        <v>284</v>
      </c>
      <c r="E171" s="82"/>
      <c r="F171" s="82"/>
      <c r="G171" s="247">
        <v>3</v>
      </c>
      <c r="H171" s="752">
        <f t="shared" si="14"/>
        <v>90</v>
      </c>
      <c r="I171" s="103">
        <f t="shared" si="15"/>
        <v>30</v>
      </c>
      <c r="J171" s="752">
        <v>20</v>
      </c>
      <c r="K171" s="752"/>
      <c r="L171" s="752">
        <v>10</v>
      </c>
      <c r="M171" s="109">
        <f t="shared" si="16"/>
        <v>60</v>
      </c>
      <c r="N171" s="99"/>
      <c r="O171" s="99"/>
      <c r="P171" s="99"/>
      <c r="Q171" s="99"/>
      <c r="R171" s="113">
        <v>3</v>
      </c>
      <c r="S171" s="113"/>
    </row>
    <row r="172" spans="1:20" s="33" customFormat="1" x14ac:dyDescent="0.2">
      <c r="A172" s="650" t="s">
        <v>310</v>
      </c>
      <c r="B172" s="689" t="s">
        <v>301</v>
      </c>
      <c r="C172" s="293"/>
      <c r="D172" s="82">
        <v>3</v>
      </c>
      <c r="E172" s="82"/>
      <c r="F172" s="82"/>
      <c r="G172" s="247">
        <v>3</v>
      </c>
      <c r="H172" s="112">
        <f t="shared" si="14"/>
        <v>90</v>
      </c>
      <c r="I172" s="103">
        <f t="shared" si="15"/>
        <v>45</v>
      </c>
      <c r="J172" s="112">
        <v>30</v>
      </c>
      <c r="K172" s="112"/>
      <c r="L172" s="112">
        <v>15</v>
      </c>
      <c r="M172" s="109">
        <f t="shared" si="16"/>
        <v>45</v>
      </c>
      <c r="N172" s="112"/>
      <c r="O172" s="112"/>
      <c r="P172" s="112"/>
      <c r="Q172" s="112">
        <v>3</v>
      </c>
      <c r="R172" s="111"/>
      <c r="S172" s="111"/>
    </row>
    <row r="173" spans="1:20" s="33" customFormat="1" ht="32.25" thickBot="1" x14ac:dyDescent="0.25">
      <c r="A173" s="650" t="s">
        <v>311</v>
      </c>
      <c r="B173" s="296" t="s">
        <v>200</v>
      </c>
      <c r="C173" s="294"/>
      <c r="D173" s="82">
        <v>3</v>
      </c>
      <c r="E173" s="82"/>
      <c r="F173" s="82"/>
      <c r="G173" s="247">
        <v>3</v>
      </c>
      <c r="H173" s="752">
        <f t="shared" si="14"/>
        <v>90</v>
      </c>
      <c r="I173" s="103">
        <f t="shared" si="15"/>
        <v>45</v>
      </c>
      <c r="J173" s="752">
        <v>30</v>
      </c>
      <c r="K173" s="752">
        <v>15</v>
      </c>
      <c r="L173" s="752"/>
      <c r="M173" s="109">
        <f t="shared" si="16"/>
        <v>45</v>
      </c>
      <c r="N173" s="99"/>
      <c r="O173" s="99"/>
      <c r="P173" s="99"/>
      <c r="Q173" s="113">
        <v>3</v>
      </c>
      <c r="R173" s="99"/>
      <c r="S173" s="99"/>
    </row>
    <row r="174" spans="1:20" s="33" customFormat="1" ht="21" customHeight="1" thickBot="1" x14ac:dyDescent="0.25">
      <c r="A174" s="1313" t="s">
        <v>202</v>
      </c>
      <c r="B174" s="1314"/>
      <c r="C174" s="286"/>
      <c r="D174" s="287"/>
      <c r="E174" s="287"/>
      <c r="F174" s="287"/>
      <c r="G174" s="288">
        <f t="shared" ref="G174:H176" si="17">G148+G162</f>
        <v>21</v>
      </c>
      <c r="H174" s="288">
        <f t="shared" si="17"/>
        <v>630</v>
      </c>
      <c r="I174" s="55"/>
      <c r="J174" s="55"/>
      <c r="K174" s="55"/>
      <c r="L174" s="55"/>
      <c r="M174" s="57"/>
      <c r="N174" s="58"/>
      <c r="O174" s="55"/>
      <c r="P174" s="57"/>
      <c r="Q174" s="56"/>
      <c r="R174" s="55"/>
      <c r="S174" s="57"/>
    </row>
    <row r="175" spans="1:20" s="33" customFormat="1" ht="18.75" customHeight="1" thickBot="1" x14ac:dyDescent="0.25">
      <c r="A175" s="1277" t="s">
        <v>155</v>
      </c>
      <c r="B175" s="1278"/>
      <c r="C175" s="289"/>
      <c r="D175" s="290"/>
      <c r="E175" s="290"/>
      <c r="F175" s="290"/>
      <c r="G175" s="291">
        <f t="shared" si="17"/>
        <v>19.5</v>
      </c>
      <c r="H175" s="291">
        <f t="shared" si="17"/>
        <v>585</v>
      </c>
      <c r="I175" s="291">
        <f t="shared" ref="I175:S175" si="18">I149+I163</f>
        <v>264</v>
      </c>
      <c r="J175" s="291">
        <f t="shared" si="18"/>
        <v>156</v>
      </c>
      <c r="K175" s="291">
        <f t="shared" si="18"/>
        <v>0</v>
      </c>
      <c r="L175" s="291">
        <f t="shared" si="18"/>
        <v>78</v>
      </c>
      <c r="M175" s="291">
        <f t="shared" si="18"/>
        <v>321</v>
      </c>
      <c r="N175" s="291">
        <f t="shared" si="18"/>
        <v>0</v>
      </c>
      <c r="O175" s="291">
        <f t="shared" si="18"/>
        <v>3</v>
      </c>
      <c r="P175" s="291">
        <f t="shared" si="18"/>
        <v>3</v>
      </c>
      <c r="Q175" s="291">
        <f t="shared" si="18"/>
        <v>8</v>
      </c>
      <c r="R175" s="291">
        <f t="shared" si="18"/>
        <v>3</v>
      </c>
      <c r="S175" s="291">
        <f t="shared" si="18"/>
        <v>6</v>
      </c>
    </row>
    <row r="176" spans="1:20" s="33" customFormat="1" ht="21" customHeight="1" thickBot="1" x14ac:dyDescent="0.25">
      <c r="A176" s="1287" t="s">
        <v>142</v>
      </c>
      <c r="B176" s="1288"/>
      <c r="C176" s="289"/>
      <c r="D176" s="290"/>
      <c r="E176" s="290"/>
      <c r="F176" s="290"/>
      <c r="G176" s="291">
        <f t="shared" si="17"/>
        <v>1.5</v>
      </c>
      <c r="H176" s="291">
        <f t="shared" si="17"/>
        <v>45</v>
      </c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</row>
    <row r="177" spans="1:21" s="33" customFormat="1" ht="20.25" thickBot="1" x14ac:dyDescent="0.25">
      <c r="A177" s="1289" t="s">
        <v>259</v>
      </c>
      <c r="B177" s="1289"/>
      <c r="C177" s="1289"/>
      <c r="D177" s="1289"/>
      <c r="E177" s="1289"/>
      <c r="F177" s="1289"/>
      <c r="G177" s="1289"/>
      <c r="H177" s="1289"/>
      <c r="I177" s="1289"/>
      <c r="J177" s="1289"/>
      <c r="K177" s="1289"/>
      <c r="L177" s="1289"/>
      <c r="M177" s="1289"/>
      <c r="N177" s="1289"/>
      <c r="O177" s="1289"/>
      <c r="P177" s="1289"/>
      <c r="Q177" s="1289"/>
      <c r="R177" s="1289"/>
      <c r="S177" s="1290"/>
    </row>
    <row r="178" spans="1:21" s="33" customFormat="1" x14ac:dyDescent="0.2">
      <c r="A178" s="716" t="s">
        <v>203</v>
      </c>
      <c r="B178" s="690" t="s">
        <v>204</v>
      </c>
      <c r="C178" s="717"/>
      <c r="D178" s="718"/>
      <c r="E178" s="718"/>
      <c r="F178" s="719"/>
      <c r="G178" s="133">
        <f>G179</f>
        <v>4</v>
      </c>
      <c r="H178" s="720">
        <f t="shared" ref="H178:H183" si="19">G178*30</f>
        <v>120</v>
      </c>
      <c r="I178" s="721"/>
      <c r="J178" s="721"/>
      <c r="K178" s="721"/>
      <c r="L178" s="721"/>
      <c r="M178" s="722"/>
      <c r="N178" s="558"/>
      <c r="O178" s="723"/>
      <c r="P178" s="724"/>
      <c r="Q178" s="672"/>
      <c r="R178" s="240"/>
      <c r="S178" s="241"/>
    </row>
    <row r="179" spans="1:21" s="33" customFormat="1" x14ac:dyDescent="0.2">
      <c r="A179" s="725"/>
      <c r="B179" s="691" t="s">
        <v>62</v>
      </c>
      <c r="C179" s="101"/>
      <c r="D179" s="748"/>
      <c r="E179" s="748"/>
      <c r="F179" s="726"/>
      <c r="G179" s="160">
        <v>4</v>
      </c>
      <c r="H179" s="720">
        <f t="shared" si="19"/>
        <v>120</v>
      </c>
      <c r="I179" s="727"/>
      <c r="J179" s="727"/>
      <c r="K179" s="727"/>
      <c r="L179" s="727"/>
      <c r="M179" s="728"/>
      <c r="N179" s="561"/>
      <c r="O179" s="109"/>
      <c r="P179" s="729"/>
      <c r="Q179" s="497"/>
      <c r="R179" s="109"/>
      <c r="S179" s="729"/>
    </row>
    <row r="180" spans="1:21" s="33" customFormat="1" x14ac:dyDescent="0.2">
      <c r="A180" s="730" t="s">
        <v>205</v>
      </c>
      <c r="B180" s="692" t="s">
        <v>206</v>
      </c>
      <c r="C180" s="101"/>
      <c r="D180" s="748"/>
      <c r="E180" s="748"/>
      <c r="F180" s="726"/>
      <c r="G180" s="160">
        <v>5</v>
      </c>
      <c r="H180" s="720">
        <f t="shared" si="19"/>
        <v>150</v>
      </c>
      <c r="I180" s="727"/>
      <c r="J180" s="727"/>
      <c r="K180" s="727"/>
      <c r="L180" s="727"/>
      <c r="M180" s="728"/>
      <c r="N180" s="561"/>
      <c r="O180" s="109"/>
      <c r="P180" s="729"/>
      <c r="Q180" s="497"/>
      <c r="R180" s="109"/>
      <c r="S180" s="729"/>
    </row>
    <row r="181" spans="1:21" s="33" customFormat="1" x14ac:dyDescent="0.2">
      <c r="A181" s="725"/>
      <c r="B181" s="123" t="s">
        <v>62</v>
      </c>
      <c r="C181" s="101"/>
      <c r="D181" s="748"/>
      <c r="E181" s="748"/>
      <c r="F181" s="726"/>
      <c r="G181" s="160">
        <v>5</v>
      </c>
      <c r="H181" s="720">
        <f t="shared" si="19"/>
        <v>150</v>
      </c>
      <c r="I181" s="727"/>
      <c r="J181" s="727"/>
      <c r="K181" s="727"/>
      <c r="L181" s="727"/>
      <c r="M181" s="728"/>
      <c r="N181" s="561"/>
      <c r="O181" s="109"/>
      <c r="P181" s="729"/>
      <c r="Q181" s="497"/>
      <c r="R181" s="109"/>
      <c r="S181" s="729"/>
    </row>
    <row r="182" spans="1:21" s="33" customFormat="1" x14ac:dyDescent="0.2">
      <c r="A182" s="730" t="s">
        <v>207</v>
      </c>
      <c r="B182" s="693" t="s">
        <v>81</v>
      </c>
      <c r="C182" s="101"/>
      <c r="D182" s="748"/>
      <c r="E182" s="748"/>
      <c r="F182" s="726"/>
      <c r="G182" s="731">
        <v>4</v>
      </c>
      <c r="H182" s="720">
        <f t="shared" si="19"/>
        <v>120</v>
      </c>
      <c r="I182" s="1310" t="s">
        <v>324</v>
      </c>
      <c r="J182" s="1311"/>
      <c r="K182" s="1311"/>
      <c r="L182" s="1311"/>
      <c r="M182" s="1312"/>
      <c r="N182" s="561"/>
      <c r="O182" s="752"/>
      <c r="P182" s="498"/>
      <c r="Q182" s="105"/>
      <c r="R182" s="88"/>
      <c r="S182" s="185"/>
    </row>
    <row r="183" spans="1:21" s="33" customFormat="1" ht="16.5" thickBot="1" x14ac:dyDescent="0.25">
      <c r="A183" s="730" t="s">
        <v>208</v>
      </c>
      <c r="B183" s="694" t="s">
        <v>20</v>
      </c>
      <c r="C183" s="732"/>
      <c r="D183" s="111"/>
      <c r="E183" s="111"/>
      <c r="F183" s="733"/>
      <c r="G183" s="731">
        <v>9.5</v>
      </c>
      <c r="H183" s="720">
        <f t="shared" si="19"/>
        <v>285</v>
      </c>
      <c r="I183" s="1310" t="s">
        <v>242</v>
      </c>
      <c r="J183" s="1311"/>
      <c r="K183" s="1311"/>
      <c r="L183" s="1311"/>
      <c r="M183" s="1312"/>
      <c r="N183" s="561"/>
      <c r="O183" s="752"/>
      <c r="P183" s="498"/>
      <c r="Q183" s="105"/>
      <c r="R183" s="88"/>
      <c r="S183" s="185"/>
    </row>
    <row r="184" spans="1:21" s="33" customFormat="1" ht="19.5" thickBot="1" x14ac:dyDescent="0.25">
      <c r="A184" s="1283" t="s">
        <v>209</v>
      </c>
      <c r="B184" s="1284"/>
      <c r="C184" s="208"/>
      <c r="D184" s="208"/>
      <c r="E184" s="208"/>
      <c r="F184" s="209"/>
      <c r="G184" s="210">
        <f>G183+G182+G180+G178</f>
        <v>22.5</v>
      </c>
      <c r="H184" s="226">
        <f>H183+H182+H180+H178</f>
        <v>675</v>
      </c>
      <c r="I184" s="227"/>
      <c r="J184" s="228"/>
      <c r="K184" s="228"/>
      <c r="L184" s="228"/>
      <c r="M184" s="229"/>
      <c r="N184" s="230"/>
      <c r="O184" s="213"/>
      <c r="P184" s="213"/>
      <c r="Q184" s="213"/>
      <c r="R184" s="213"/>
      <c r="S184" s="214"/>
    </row>
    <row r="185" spans="1:21" s="33" customFormat="1" ht="19.5" thickBot="1" x14ac:dyDescent="0.25">
      <c r="A185" s="1277" t="s">
        <v>155</v>
      </c>
      <c r="B185" s="1278"/>
      <c r="C185" s="208"/>
      <c r="D185" s="208"/>
      <c r="E185" s="208"/>
      <c r="F185" s="209"/>
      <c r="G185" s="210">
        <f>G183+G182</f>
        <v>13.5</v>
      </c>
      <c r="H185" s="226">
        <f>H183+H182</f>
        <v>405</v>
      </c>
      <c r="I185" s="231"/>
      <c r="J185" s="232"/>
      <c r="K185" s="232"/>
      <c r="L185" s="232"/>
      <c r="M185" s="233"/>
      <c r="N185" s="234"/>
      <c r="O185" s="215"/>
      <c r="P185" s="215"/>
      <c r="Q185" s="215"/>
      <c r="R185" s="215"/>
      <c r="S185" s="215"/>
    </row>
    <row r="186" spans="1:21" s="33" customFormat="1" ht="19.5" thickBot="1" x14ac:dyDescent="0.25">
      <c r="A186" s="1279" t="s">
        <v>142</v>
      </c>
      <c r="B186" s="1280"/>
      <c r="C186" s="216"/>
      <c r="D186" s="217"/>
      <c r="E186" s="217"/>
      <c r="F186" s="218"/>
      <c r="G186" s="219">
        <f>G179+G181</f>
        <v>9</v>
      </c>
      <c r="H186" s="235">
        <f>H179+H181</f>
        <v>270</v>
      </c>
      <c r="I186" s="236"/>
      <c r="J186" s="237"/>
      <c r="K186" s="237"/>
      <c r="L186" s="237"/>
      <c r="M186" s="238"/>
      <c r="N186" s="239"/>
      <c r="O186" s="220"/>
      <c r="P186" s="220"/>
      <c r="Q186" s="220"/>
      <c r="R186" s="220"/>
      <c r="S186" s="221"/>
    </row>
    <row r="187" spans="1:21" s="33" customFormat="1" ht="20.25" thickBot="1" x14ac:dyDescent="0.25">
      <c r="A187" s="1285" t="s">
        <v>260</v>
      </c>
      <c r="B187" s="1285"/>
      <c r="C187" s="1285"/>
      <c r="D187" s="1285"/>
      <c r="E187" s="1285"/>
      <c r="F187" s="1285"/>
      <c r="G187" s="1285"/>
      <c r="H187" s="1285"/>
      <c r="I187" s="1285"/>
      <c r="J187" s="1285"/>
      <c r="K187" s="1285"/>
      <c r="L187" s="1285"/>
      <c r="M187" s="1285"/>
      <c r="N187" s="1285"/>
      <c r="O187" s="1285"/>
      <c r="P187" s="1285"/>
      <c r="Q187" s="1285"/>
      <c r="R187" s="1285"/>
      <c r="S187" s="1286"/>
    </row>
    <row r="188" spans="1:21" s="33" customFormat="1" ht="16.5" thickBot="1" x14ac:dyDescent="0.25">
      <c r="A188" s="664" t="s">
        <v>210</v>
      </c>
      <c r="B188" s="665" t="s">
        <v>55</v>
      </c>
      <c r="C188" s="666"/>
      <c r="D188" s="529" t="s">
        <v>285</v>
      </c>
      <c r="E188" s="529"/>
      <c r="F188" s="667"/>
      <c r="G188" s="706">
        <v>1.5</v>
      </c>
      <c r="H188" s="668">
        <f>G188*30</f>
        <v>45</v>
      </c>
      <c r="I188" s="669"/>
      <c r="J188" s="670"/>
      <c r="K188" s="670"/>
      <c r="L188" s="670"/>
      <c r="M188" s="671"/>
      <c r="N188" s="419"/>
      <c r="O188" s="240"/>
      <c r="P188" s="241"/>
      <c r="Q188" s="672"/>
      <c r="R188" s="240"/>
      <c r="S188" s="241"/>
    </row>
    <row r="189" spans="1:21" s="33" customFormat="1" ht="19.5" thickBot="1" x14ac:dyDescent="0.25">
      <c r="A189" s="1283" t="s">
        <v>211</v>
      </c>
      <c r="B189" s="1284"/>
      <c r="C189" s="208"/>
      <c r="D189" s="208"/>
      <c r="E189" s="208"/>
      <c r="F189" s="209"/>
      <c r="G189" s="210">
        <f>G188</f>
        <v>1.5</v>
      </c>
      <c r="H189" s="210">
        <f>H188</f>
        <v>45</v>
      </c>
      <c r="I189" s="227"/>
      <c r="J189" s="228"/>
      <c r="K189" s="228"/>
      <c r="L189" s="228"/>
      <c r="M189" s="229"/>
      <c r="N189" s="230"/>
      <c r="O189" s="213"/>
      <c r="P189" s="213"/>
      <c r="Q189" s="213"/>
      <c r="R189" s="213"/>
      <c r="S189" s="214"/>
    </row>
    <row r="190" spans="1:21" s="33" customFormat="1" ht="19.5" thickBot="1" x14ac:dyDescent="0.25">
      <c r="A190" s="1277" t="s">
        <v>155</v>
      </c>
      <c r="B190" s="1278"/>
      <c r="C190" s="208"/>
      <c r="D190" s="208"/>
      <c r="E190" s="208"/>
      <c r="F190" s="209"/>
      <c r="G190" s="210">
        <f>G188</f>
        <v>1.5</v>
      </c>
      <c r="H190" s="210">
        <f>H188</f>
        <v>45</v>
      </c>
      <c r="I190" s="231"/>
      <c r="J190" s="232"/>
      <c r="K190" s="232"/>
      <c r="L190" s="232"/>
      <c r="M190" s="233"/>
      <c r="N190" s="234"/>
      <c r="O190" s="215"/>
      <c r="P190" s="215"/>
      <c r="Q190" s="215"/>
      <c r="R190" s="215"/>
      <c r="S190" s="215"/>
    </row>
    <row r="191" spans="1:21" s="33" customFormat="1" ht="19.5" thickBot="1" x14ac:dyDescent="0.25">
      <c r="A191" s="1279" t="s">
        <v>142</v>
      </c>
      <c r="B191" s="1280"/>
      <c r="C191" s="216"/>
      <c r="D191" s="217"/>
      <c r="E191" s="217"/>
      <c r="F191" s="218"/>
      <c r="G191" s="219">
        <v>0</v>
      </c>
      <c r="H191" s="235">
        <v>0</v>
      </c>
      <c r="I191" s="236"/>
      <c r="J191" s="237"/>
      <c r="K191" s="237"/>
      <c r="L191" s="237"/>
      <c r="M191" s="238"/>
      <c r="N191" s="239"/>
      <c r="O191" s="220"/>
      <c r="P191" s="220"/>
      <c r="Q191" s="220"/>
      <c r="R191" s="220"/>
      <c r="S191" s="221"/>
    </row>
    <row r="192" spans="1:21" s="33" customFormat="1" ht="20.25" customHeight="1" thickBot="1" x14ac:dyDescent="0.25">
      <c r="A192" s="1283" t="s">
        <v>213</v>
      </c>
      <c r="B192" s="1284"/>
      <c r="C192" s="224"/>
      <c r="D192" s="224"/>
      <c r="E192" s="224"/>
      <c r="F192" s="224"/>
      <c r="G192" s="734">
        <f t="shared" ref="G192:H194" si="20">G138+G174+G184+G189</f>
        <v>240</v>
      </c>
      <c r="H192" s="734">
        <f t="shared" si="20"/>
        <v>7200</v>
      </c>
      <c r="I192" s="224"/>
      <c r="J192" s="224"/>
      <c r="K192" s="224"/>
      <c r="L192" s="224"/>
      <c r="M192" s="47"/>
      <c r="N192" s="223"/>
      <c r="O192" s="224"/>
      <c r="P192" s="47"/>
      <c r="Q192" s="46"/>
      <c r="R192" s="224"/>
      <c r="S192" s="225"/>
      <c r="T192" s="391" t="s">
        <v>277</v>
      </c>
      <c r="U192" s="393">
        <f>V14+V42+V70+V152</f>
        <v>69</v>
      </c>
    </row>
    <row r="193" spans="1:22" s="33" customFormat="1" ht="17.25" customHeight="1" thickBot="1" x14ac:dyDescent="0.25">
      <c r="A193" s="1277" t="s">
        <v>155</v>
      </c>
      <c r="B193" s="1278"/>
      <c r="C193" s="287"/>
      <c r="D193" s="287"/>
      <c r="E193" s="287"/>
      <c r="F193" s="287"/>
      <c r="G193" s="735">
        <f t="shared" si="20"/>
        <v>146</v>
      </c>
      <c r="H193" s="735">
        <f t="shared" si="20"/>
        <v>4380</v>
      </c>
      <c r="I193" s="735">
        <f t="shared" ref="I193:S193" si="21">I139+I175+I185+I190</f>
        <v>1603</v>
      </c>
      <c r="J193" s="735">
        <f t="shared" si="21"/>
        <v>869</v>
      </c>
      <c r="K193" s="735">
        <f t="shared" si="21"/>
        <v>64</v>
      </c>
      <c r="L193" s="735">
        <f t="shared" si="21"/>
        <v>640</v>
      </c>
      <c r="M193" s="735">
        <f t="shared" si="21"/>
        <v>2327</v>
      </c>
      <c r="N193" s="735">
        <f t="shared" si="21"/>
        <v>26</v>
      </c>
      <c r="O193" s="735">
        <f t="shared" si="21"/>
        <v>26</v>
      </c>
      <c r="P193" s="735">
        <f t="shared" si="21"/>
        <v>25</v>
      </c>
      <c r="Q193" s="735">
        <f t="shared" si="21"/>
        <v>25</v>
      </c>
      <c r="R193" s="735">
        <f t="shared" si="21"/>
        <v>24</v>
      </c>
      <c r="S193" s="735">
        <f t="shared" si="21"/>
        <v>18</v>
      </c>
      <c r="T193" s="391" t="s">
        <v>278</v>
      </c>
      <c r="U193" s="393">
        <f>V15+V44+V71+V153+G190+G185</f>
        <v>77</v>
      </c>
    </row>
    <row r="194" spans="1:22" s="33" customFormat="1" ht="19.5" customHeight="1" thickBot="1" x14ac:dyDescent="0.25">
      <c r="A194" s="1279" t="s">
        <v>142</v>
      </c>
      <c r="B194" s="1280"/>
      <c r="C194" s="736"/>
      <c r="D194" s="737"/>
      <c r="E194" s="737"/>
      <c r="F194" s="737"/>
      <c r="G194" s="738">
        <f t="shared" si="20"/>
        <v>94</v>
      </c>
      <c r="H194" s="738">
        <f t="shared" si="20"/>
        <v>2820</v>
      </c>
      <c r="I194" s="738"/>
      <c r="J194" s="738"/>
      <c r="K194" s="738"/>
      <c r="L194" s="738"/>
      <c r="M194" s="739"/>
      <c r="N194" s="739"/>
      <c r="O194" s="739"/>
      <c r="P194" s="739"/>
      <c r="Q194" s="739"/>
      <c r="R194" s="739"/>
      <c r="S194" s="739"/>
      <c r="U194" s="393">
        <f>SUM(U192:U193)</f>
        <v>146</v>
      </c>
      <c r="V194" s="33">
        <f>30*G192</f>
        <v>7200</v>
      </c>
    </row>
    <row r="195" spans="1:22" s="33" customFormat="1" ht="15.75" customHeight="1" x14ac:dyDescent="0.2">
      <c r="A195" s="63"/>
      <c r="B195" s="63"/>
      <c r="C195" s="64"/>
      <c r="D195" s="64"/>
      <c r="E195" s="64"/>
      <c r="F195" s="64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V195" s="33">
        <f>30*G193</f>
        <v>4380</v>
      </c>
    </row>
    <row r="196" spans="1:22" s="27" customFormat="1" ht="16.5" thickBot="1" x14ac:dyDescent="0.25">
      <c r="A196" s="1281" t="s">
        <v>212</v>
      </c>
      <c r="B196" s="1282"/>
      <c r="C196" s="1282"/>
      <c r="D196" s="1282"/>
      <c r="E196" s="1282"/>
      <c r="F196" s="1282"/>
      <c r="G196" s="1282"/>
      <c r="H196" s="1282"/>
      <c r="I196" s="1282"/>
      <c r="J196" s="1282"/>
      <c r="K196" s="1282"/>
      <c r="L196" s="1282"/>
      <c r="M196" s="1282"/>
      <c r="N196" s="66">
        <f t="shared" ref="N196:S196" si="22">N193</f>
        <v>26</v>
      </c>
      <c r="O196" s="66">
        <f t="shared" si="22"/>
        <v>26</v>
      </c>
      <c r="P196" s="67">
        <f t="shared" si="22"/>
        <v>25</v>
      </c>
      <c r="Q196" s="67">
        <f t="shared" si="22"/>
        <v>25</v>
      </c>
      <c r="R196" s="67">
        <f t="shared" si="22"/>
        <v>24</v>
      </c>
      <c r="S196" s="67">
        <f t="shared" si="22"/>
        <v>18</v>
      </c>
      <c r="V196" s="33">
        <f>30*G194</f>
        <v>2820</v>
      </c>
    </row>
    <row r="197" spans="1:22" s="27" customFormat="1" ht="16.5" thickBot="1" x14ac:dyDescent="0.25">
      <c r="A197" s="1270" t="s">
        <v>83</v>
      </c>
      <c r="B197" s="1271"/>
      <c r="C197" s="1271"/>
      <c r="D197" s="1271"/>
      <c r="E197" s="1271"/>
      <c r="F197" s="1271"/>
      <c r="G197" s="1271"/>
      <c r="H197" s="1271"/>
      <c r="I197" s="1271"/>
      <c r="J197" s="1271"/>
      <c r="K197" s="1271"/>
      <c r="L197" s="1271"/>
      <c r="M197" s="1271"/>
      <c r="N197" s="740">
        <v>4</v>
      </c>
      <c r="O197" s="741">
        <v>2</v>
      </c>
      <c r="P197" s="741">
        <v>3</v>
      </c>
      <c r="Q197" s="741">
        <v>4</v>
      </c>
      <c r="R197" s="741">
        <v>3</v>
      </c>
      <c r="S197" s="741">
        <v>3</v>
      </c>
    </row>
    <row r="198" spans="1:22" s="27" customFormat="1" ht="16.5" thickBot="1" x14ac:dyDescent="0.25">
      <c r="A198" s="1270" t="s">
        <v>84</v>
      </c>
      <c r="B198" s="1271"/>
      <c r="C198" s="1271"/>
      <c r="D198" s="1271"/>
      <c r="E198" s="1271"/>
      <c r="F198" s="1271"/>
      <c r="G198" s="1271"/>
      <c r="H198" s="1271"/>
      <c r="I198" s="1271"/>
      <c r="J198" s="1271"/>
      <c r="K198" s="1271"/>
      <c r="L198" s="1271"/>
      <c r="M198" s="1271"/>
      <c r="N198" s="742">
        <v>5</v>
      </c>
      <c r="O198" s="743">
        <v>5</v>
      </c>
      <c r="P198" s="743">
        <v>4</v>
      </c>
      <c r="Q198" s="743">
        <v>3</v>
      </c>
      <c r="R198" s="743">
        <v>4</v>
      </c>
      <c r="S198" s="743">
        <v>4</v>
      </c>
      <c r="T198" s="27" t="s">
        <v>238</v>
      </c>
    </row>
    <row r="199" spans="1:22" s="27" customFormat="1" x14ac:dyDescent="0.2">
      <c r="A199" s="1270" t="s">
        <v>85</v>
      </c>
      <c r="B199" s="1271"/>
      <c r="C199" s="1271"/>
      <c r="D199" s="1271"/>
      <c r="E199" s="1271"/>
      <c r="F199" s="1271"/>
      <c r="G199" s="1271"/>
      <c r="H199" s="1271"/>
      <c r="I199" s="1271"/>
      <c r="J199" s="1271"/>
      <c r="K199" s="1271"/>
      <c r="L199" s="1271"/>
      <c r="M199" s="1271"/>
      <c r="N199" s="744">
        <v>0</v>
      </c>
      <c r="O199" s="745">
        <v>0</v>
      </c>
      <c r="P199" s="745">
        <v>1</v>
      </c>
      <c r="Q199" s="745">
        <v>1</v>
      </c>
      <c r="R199" s="745">
        <v>1</v>
      </c>
      <c r="S199" s="745">
        <v>1</v>
      </c>
    </row>
    <row r="200" spans="1:22" s="27" customFormat="1" x14ac:dyDescent="0.2">
      <c r="A200" s="1270" t="s">
        <v>231</v>
      </c>
      <c r="B200" s="1271"/>
      <c r="C200" s="1271"/>
      <c r="D200" s="1271"/>
      <c r="E200" s="1271"/>
      <c r="F200" s="1271"/>
      <c r="G200" s="1271"/>
      <c r="H200" s="1271"/>
      <c r="I200" s="1271"/>
      <c r="J200" s="1271"/>
      <c r="K200" s="1271"/>
      <c r="L200" s="1271"/>
      <c r="M200" s="1271"/>
      <c r="N200" s="1265">
        <f>U192</f>
        <v>69</v>
      </c>
      <c r="O200" s="1266"/>
      <c r="P200" s="1266"/>
      <c r="Q200" s="1265">
        <f>U193</f>
        <v>77</v>
      </c>
      <c r="R200" s="1266"/>
      <c r="S200" s="1266"/>
      <c r="T200" s="299">
        <f>SUM(N200:S200)</f>
        <v>146</v>
      </c>
    </row>
    <row r="201" spans="1:22" s="27" customFormat="1" ht="18.600000000000001" customHeight="1" x14ac:dyDescent="0.2">
      <c r="B201" s="68"/>
      <c r="G201" s="746"/>
      <c r="N201" s="1267">
        <f>N200+Q200</f>
        <v>146</v>
      </c>
      <c r="O201" s="1267"/>
      <c r="P201" s="1267"/>
      <c r="Q201" s="1267"/>
      <c r="R201" s="1267"/>
      <c r="S201" s="1267"/>
    </row>
    <row r="202" spans="1:22" s="27" customFormat="1" x14ac:dyDescent="0.25">
      <c r="A202" s="69"/>
      <c r="L202" s="70"/>
      <c r="M202" s="70"/>
      <c r="N202" s="71"/>
      <c r="O202" s="71"/>
      <c r="P202" s="71"/>
      <c r="Q202" s="1275"/>
      <c r="R202" s="1276"/>
      <c r="S202" s="1276"/>
    </row>
    <row r="203" spans="1:22" x14ac:dyDescent="0.2">
      <c r="B203" s="747" t="s">
        <v>105</v>
      </c>
      <c r="C203" s="747"/>
      <c r="D203" s="1272"/>
      <c r="E203" s="1273"/>
      <c r="F203" s="1273"/>
      <c r="G203" s="1273"/>
      <c r="H203" s="747"/>
      <c r="I203" s="1268" t="s">
        <v>106</v>
      </c>
      <c r="J203" s="1274"/>
      <c r="K203" s="1274"/>
      <c r="Q203" s="298"/>
      <c r="R203" s="298"/>
      <c r="S203" s="298"/>
    </row>
    <row r="204" spans="1:22" ht="15" x14ac:dyDescent="0.2">
      <c r="A204" s="72"/>
      <c r="C204" s="72"/>
      <c r="D204" s="72"/>
      <c r="E204" s="72"/>
      <c r="F204" s="72"/>
      <c r="G204" s="72"/>
      <c r="H204" s="72"/>
      <c r="N204" s="72"/>
      <c r="O204" s="72"/>
      <c r="P204" s="72"/>
      <c r="Q204" s="72"/>
      <c r="R204" s="72"/>
      <c r="S204" s="72"/>
    </row>
    <row r="205" spans="1:22" x14ac:dyDescent="0.2">
      <c r="A205" s="72"/>
      <c r="B205" s="747" t="s">
        <v>104</v>
      </c>
      <c r="C205" s="747"/>
      <c r="D205" s="1272"/>
      <c r="E205" s="1273"/>
      <c r="F205" s="1273"/>
      <c r="G205" s="1273"/>
      <c r="H205" s="747"/>
      <c r="I205" s="1268" t="s">
        <v>312</v>
      </c>
      <c r="J205" s="1269"/>
      <c r="K205" s="1269"/>
      <c r="N205" s="72"/>
      <c r="O205" s="72"/>
      <c r="P205" s="72"/>
      <c r="Q205" s="72"/>
      <c r="R205" s="72"/>
      <c r="S205" s="72"/>
    </row>
    <row r="206" spans="1:22" ht="16.5" hidden="1" thickBot="1" x14ac:dyDescent="0.25">
      <c r="A206" s="72"/>
      <c r="C206" s="72"/>
      <c r="D206" s="72"/>
      <c r="E206" s="72"/>
      <c r="F206" s="72"/>
      <c r="G206" s="72"/>
      <c r="H206" s="72"/>
      <c r="N206" s="72"/>
      <c r="O206" s="301">
        <f>COUNTIF($C$10:$C$134,"=1")</f>
        <v>4</v>
      </c>
      <c r="P206" s="301">
        <f>COUNTIF($C$10:$C$134,"=2")</f>
        <v>0</v>
      </c>
      <c r="Q206" s="301">
        <f>COUNTIF($C$10:$C$134,"=3")</f>
        <v>4</v>
      </c>
      <c r="R206" s="301">
        <f>COUNTIF($C$10:$C$134,"=4")</f>
        <v>0</v>
      </c>
      <c r="S206" s="301">
        <f>COUNTIF($C$10:$C$134,"=5")</f>
        <v>0</v>
      </c>
      <c r="T206" s="301">
        <f>COUNTIF($C$10:$C$134,"=6")</f>
        <v>0</v>
      </c>
    </row>
    <row r="207" spans="1:22" hidden="1" x14ac:dyDescent="0.2">
      <c r="O207" s="301">
        <f>COUNTIF($D$10:$D$134,"=1")</f>
        <v>5</v>
      </c>
      <c r="P207" s="301">
        <f>COUNTIF($D$10:$D$134,"=2")</f>
        <v>0</v>
      </c>
      <c r="Q207" s="301">
        <f>COUNTIF($D$10:$D$134,"=3")</f>
        <v>1</v>
      </c>
      <c r="R207" s="301">
        <f>COUNTIF($D$10:$D$134,"=4")</f>
        <v>0</v>
      </c>
      <c r="S207" s="301">
        <f>COUNTIF($D$10:$D$134,"=5")</f>
        <v>0</v>
      </c>
      <c r="T207" s="301">
        <f>COUNTIF($D$10:$D$133,"=6")</f>
        <v>0</v>
      </c>
    </row>
    <row r="208" spans="1:22" x14ac:dyDescent="0.2">
      <c r="F208" s="297"/>
    </row>
  </sheetData>
  <mergeCells count="79">
    <mergeCell ref="N6:S6"/>
    <mergeCell ref="N4:P4"/>
    <mergeCell ref="A143:B143"/>
    <mergeCell ref="A137:B137"/>
    <mergeCell ref="A162:B162"/>
    <mergeCell ref="A163:B163"/>
    <mergeCell ref="E4:F4"/>
    <mergeCell ref="A38:B38"/>
    <mergeCell ref="A64:B64"/>
    <mergeCell ref="B2:B7"/>
    <mergeCell ref="A37:B37"/>
    <mergeCell ref="A39:S39"/>
    <mergeCell ref="A2:A7"/>
    <mergeCell ref="A9:S9"/>
    <mergeCell ref="F5:F7"/>
    <mergeCell ref="H3:H7"/>
    <mergeCell ref="M3:M7"/>
    <mergeCell ref="A34:C35"/>
    <mergeCell ref="I4:I7"/>
    <mergeCell ref="A1:M1"/>
    <mergeCell ref="G2:G7"/>
    <mergeCell ref="H2:M2"/>
    <mergeCell ref="C2:F3"/>
    <mergeCell ref="I3:L3"/>
    <mergeCell ref="L4:L7"/>
    <mergeCell ref="C4:C7"/>
    <mergeCell ref="E5:E7"/>
    <mergeCell ref="J4:J7"/>
    <mergeCell ref="A10:S10"/>
    <mergeCell ref="K4:K7"/>
    <mergeCell ref="N1:S1"/>
    <mergeCell ref="N2:S3"/>
    <mergeCell ref="Q4:S4"/>
    <mergeCell ref="A36:B36"/>
    <mergeCell ref="D4:D7"/>
    <mergeCell ref="A184:B184"/>
    <mergeCell ref="A185:B185"/>
    <mergeCell ref="A186:B186"/>
    <mergeCell ref="A138:B138"/>
    <mergeCell ref="A67:S67"/>
    <mergeCell ref="A149:B149"/>
    <mergeCell ref="A136:B136"/>
    <mergeCell ref="A148:B148"/>
    <mergeCell ref="A141:S141"/>
    <mergeCell ref="A139:B139"/>
    <mergeCell ref="A140:B140"/>
    <mergeCell ref="I183:M183"/>
    <mergeCell ref="I182:M182"/>
    <mergeCell ref="A174:B174"/>
    <mergeCell ref="A190:B190"/>
    <mergeCell ref="A196:M196"/>
    <mergeCell ref="A191:B191"/>
    <mergeCell ref="A192:B192"/>
    <mergeCell ref="A65:B65"/>
    <mergeCell ref="A189:B189"/>
    <mergeCell ref="A187:S187"/>
    <mergeCell ref="A176:B176"/>
    <mergeCell ref="A175:B175"/>
    <mergeCell ref="A177:S177"/>
    <mergeCell ref="A150:B150"/>
    <mergeCell ref="A151:S151"/>
    <mergeCell ref="A135:B135"/>
    <mergeCell ref="A164:B164"/>
    <mergeCell ref="A66:B66"/>
    <mergeCell ref="A142:S142"/>
    <mergeCell ref="A193:B193"/>
    <mergeCell ref="A194:B194"/>
    <mergeCell ref="A199:M199"/>
    <mergeCell ref="A197:M197"/>
    <mergeCell ref="A198:M198"/>
    <mergeCell ref="Q200:S200"/>
    <mergeCell ref="N200:P200"/>
    <mergeCell ref="N201:S201"/>
    <mergeCell ref="I205:K205"/>
    <mergeCell ref="A200:M200"/>
    <mergeCell ref="D203:G203"/>
    <mergeCell ref="I203:K203"/>
    <mergeCell ref="Q202:S202"/>
    <mergeCell ref="D205:G205"/>
  </mergeCells>
  <phoneticPr fontId="29" type="noConversion"/>
  <pageMargins left="0.19685039370078741" right="0" top="0.19685039370078741" bottom="0.19685039370078741" header="0.31496062992125984" footer="0.31496062992125984"/>
  <pageSetup paperSize="9" scale="65" fitToHeight="0" orientation="landscape" r:id="rId1"/>
  <headerFooter alignWithMargins="0"/>
  <rowBreaks count="5" manualBreakCount="5">
    <brk id="38" max="18" man="1"/>
    <brk id="69" max="18" man="1"/>
    <brk id="106" max="18" man="1"/>
    <brk id="140" max="18" man="1"/>
    <brk id="186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="75" zoomScaleNormal="86" zoomScaleSheetLayoutView="75" workbookViewId="0">
      <pane ySplit="7" topLeftCell="A17" activePane="bottomLeft" state="frozen"/>
      <selection pane="bottomLeft" sqref="A1:M1"/>
    </sheetView>
  </sheetViews>
  <sheetFormatPr defaultRowHeight="20.25" x14ac:dyDescent="0.2"/>
  <cols>
    <col min="1" max="1" width="10.7109375" style="830" customWidth="1"/>
    <col min="2" max="2" width="59.28515625" style="831" customWidth="1"/>
    <col min="3" max="3" width="7.42578125" style="832" customWidth="1"/>
    <col min="4" max="4" width="9.7109375" style="833" customWidth="1"/>
    <col min="5" max="6" width="6.5703125" style="833" customWidth="1"/>
    <col min="7" max="7" width="10.140625" style="832" hidden="1" customWidth="1"/>
    <col min="8" max="8" width="11.42578125" style="832" hidden="1" customWidth="1"/>
    <col min="9" max="9" width="8.7109375" style="831" customWidth="1"/>
    <col min="10" max="10" width="8.140625" style="831" customWidth="1"/>
    <col min="11" max="11" width="8.42578125" style="831" customWidth="1"/>
    <col min="12" max="12" width="7.85546875" style="831" customWidth="1"/>
    <col min="13" max="13" width="0" style="831" hidden="1" customWidth="1"/>
    <col min="14" max="14" width="14.85546875" style="834" customWidth="1"/>
    <col min="15" max="15" width="20.7109375" style="834" customWidth="1"/>
    <col min="16" max="19" width="9.140625" style="72"/>
    <col min="20" max="20" width="2.28515625" style="72" customWidth="1"/>
    <col min="21" max="21" width="15.28515625" style="72" customWidth="1"/>
    <col min="22" max="16384" width="9.140625" style="72"/>
  </cols>
  <sheetData>
    <row r="1" spans="1:18" s="32" customFormat="1" ht="21" thickBot="1" x14ac:dyDescent="0.25">
      <c r="A1" s="1388" t="s">
        <v>328</v>
      </c>
      <c r="B1" s="1389"/>
      <c r="C1" s="1343"/>
      <c r="D1" s="1343"/>
      <c r="E1" s="1389"/>
      <c r="F1" s="1389"/>
      <c r="G1" s="1343"/>
      <c r="H1" s="1389"/>
      <c r="I1" s="1389"/>
      <c r="J1" s="1389"/>
      <c r="K1" s="1389"/>
      <c r="L1" s="1389"/>
      <c r="M1" s="1389"/>
      <c r="N1" s="754"/>
      <c r="O1" s="756"/>
    </row>
    <row r="2" spans="1:18" s="32" customFormat="1" ht="18.75" customHeight="1" thickBot="1" x14ac:dyDescent="0.25">
      <c r="A2" s="1406" t="s">
        <v>138</v>
      </c>
      <c r="B2" s="1403" t="s">
        <v>23</v>
      </c>
      <c r="C2" s="1409" t="s">
        <v>281</v>
      </c>
      <c r="D2" s="1410"/>
      <c r="E2" s="1410"/>
      <c r="F2" s="1411"/>
      <c r="G2" s="1390" t="s">
        <v>58</v>
      </c>
      <c r="H2" s="1392" t="s">
        <v>59</v>
      </c>
      <c r="I2" s="1393"/>
      <c r="J2" s="1393"/>
      <c r="K2" s="1393"/>
      <c r="L2" s="1393"/>
      <c r="M2" s="1394"/>
      <c r="N2" s="1395" t="s">
        <v>330</v>
      </c>
      <c r="O2" s="1387" t="s">
        <v>329</v>
      </c>
    </row>
    <row r="3" spans="1:18" s="32" customFormat="1" ht="49.5" customHeight="1" thickBot="1" x14ac:dyDescent="0.25">
      <c r="A3" s="1407"/>
      <c r="B3" s="1404"/>
      <c r="C3" s="1412"/>
      <c r="D3" s="1413"/>
      <c r="E3" s="1413"/>
      <c r="F3" s="1414"/>
      <c r="G3" s="1391"/>
      <c r="H3" s="1384" t="s">
        <v>25</v>
      </c>
      <c r="I3" s="1415" t="s">
        <v>26</v>
      </c>
      <c r="J3" s="1416"/>
      <c r="K3" s="1416"/>
      <c r="L3" s="1417"/>
      <c r="M3" s="1398" t="s">
        <v>60</v>
      </c>
      <c r="N3" s="1396"/>
      <c r="O3" s="1387"/>
    </row>
    <row r="4" spans="1:18" s="32" customFormat="1" ht="18" customHeight="1" x14ac:dyDescent="0.2">
      <c r="A4" s="1407"/>
      <c r="B4" s="1404"/>
      <c r="C4" s="1390" t="s">
        <v>27</v>
      </c>
      <c r="D4" s="1390" t="s">
        <v>28</v>
      </c>
      <c r="E4" s="1401" t="s">
        <v>109</v>
      </c>
      <c r="F4" s="1402"/>
      <c r="G4" s="1391"/>
      <c r="H4" s="1385"/>
      <c r="I4" s="1380" t="s">
        <v>21</v>
      </c>
      <c r="J4" s="1380" t="s">
        <v>29</v>
      </c>
      <c r="K4" s="1380" t="s">
        <v>30</v>
      </c>
      <c r="L4" s="1380" t="s">
        <v>31</v>
      </c>
      <c r="M4" s="1399"/>
      <c r="N4" s="762"/>
      <c r="O4" s="1387"/>
    </row>
    <row r="5" spans="1:18" s="32" customFormat="1" ht="16.5" customHeight="1" thickBot="1" x14ac:dyDescent="0.25">
      <c r="A5" s="1407"/>
      <c r="B5" s="1404"/>
      <c r="C5" s="1391"/>
      <c r="D5" s="1391"/>
      <c r="E5" s="1377" t="s">
        <v>107</v>
      </c>
      <c r="F5" s="1382" t="s">
        <v>108</v>
      </c>
      <c r="G5" s="1391"/>
      <c r="H5" s="1385"/>
      <c r="I5" s="1380"/>
      <c r="J5" s="1380"/>
      <c r="K5" s="1380"/>
      <c r="L5" s="1380"/>
      <c r="M5" s="1399"/>
      <c r="N5" s="763">
        <v>1</v>
      </c>
      <c r="O5" s="1387"/>
    </row>
    <row r="6" spans="1:18" s="32" customFormat="1" ht="16.5" customHeight="1" thickBot="1" x14ac:dyDescent="0.25">
      <c r="A6" s="1407"/>
      <c r="B6" s="1404"/>
      <c r="C6" s="1391"/>
      <c r="D6" s="1391"/>
      <c r="E6" s="1378"/>
      <c r="F6" s="1382"/>
      <c r="G6" s="1391"/>
      <c r="H6" s="1385"/>
      <c r="I6" s="1380"/>
      <c r="J6" s="1380"/>
      <c r="K6" s="1380"/>
      <c r="L6" s="1380"/>
      <c r="M6" s="1399"/>
      <c r="N6" s="764"/>
      <c r="O6" s="1387"/>
    </row>
    <row r="7" spans="1:18" s="32" customFormat="1" ht="16.5" customHeight="1" thickBot="1" x14ac:dyDescent="0.25">
      <c r="A7" s="1408"/>
      <c r="B7" s="1405"/>
      <c r="C7" s="1397"/>
      <c r="D7" s="1397"/>
      <c r="E7" s="1379"/>
      <c r="F7" s="1383"/>
      <c r="G7" s="1391"/>
      <c r="H7" s="1386"/>
      <c r="I7" s="1381"/>
      <c r="J7" s="1381"/>
      <c r="K7" s="1381"/>
      <c r="L7" s="1381"/>
      <c r="M7" s="1400"/>
      <c r="N7" s="765">
        <v>15</v>
      </c>
      <c r="O7" s="1387"/>
    </row>
    <row r="8" spans="1:18" s="758" customFormat="1" x14ac:dyDescent="0.2">
      <c r="A8" s="766" t="s">
        <v>133</v>
      </c>
      <c r="B8" s="767" t="s">
        <v>134</v>
      </c>
      <c r="C8" s="768"/>
      <c r="D8" s="769"/>
      <c r="E8" s="770"/>
      <c r="F8" s="771"/>
      <c r="G8" s="772"/>
      <c r="H8" s="773"/>
      <c r="I8" s="774"/>
      <c r="J8" s="775"/>
      <c r="K8" s="775"/>
      <c r="L8" s="775"/>
      <c r="M8" s="776"/>
      <c r="N8" s="777"/>
      <c r="O8" s="778"/>
      <c r="P8" s="757"/>
      <c r="Q8" s="757"/>
      <c r="R8" s="757"/>
    </row>
    <row r="9" spans="1:18" s="759" customFormat="1" x14ac:dyDescent="0.2">
      <c r="A9" s="766" t="s">
        <v>135</v>
      </c>
      <c r="B9" s="779" t="s">
        <v>130</v>
      </c>
      <c r="C9" s="780">
        <v>1</v>
      </c>
      <c r="D9" s="781"/>
      <c r="E9" s="782"/>
      <c r="F9" s="783"/>
      <c r="G9" s="784">
        <v>1.5</v>
      </c>
      <c r="H9" s="785">
        <f>G9*30</f>
        <v>45</v>
      </c>
      <c r="I9" s="774">
        <v>15</v>
      </c>
      <c r="J9" s="786">
        <v>15</v>
      </c>
      <c r="K9" s="786"/>
      <c r="L9" s="786"/>
      <c r="M9" s="787">
        <f>H9-I9</f>
        <v>30</v>
      </c>
      <c r="N9" s="788">
        <v>1</v>
      </c>
      <c r="O9" s="789"/>
      <c r="P9" s="757">
        <v>1</v>
      </c>
      <c r="Q9" s="757"/>
      <c r="R9" s="757"/>
    </row>
    <row r="10" spans="1:18" s="759" customFormat="1" hidden="1" x14ac:dyDescent="0.2">
      <c r="A10" s="790"/>
      <c r="B10" s="791"/>
      <c r="C10" s="792"/>
      <c r="D10" s="793"/>
      <c r="E10" s="793"/>
      <c r="F10" s="794"/>
      <c r="G10" s="794"/>
      <c r="H10" s="795"/>
      <c r="I10" s="792"/>
      <c r="J10" s="792"/>
      <c r="K10" s="792"/>
      <c r="L10" s="792"/>
      <c r="M10" s="796"/>
      <c r="N10" s="797"/>
      <c r="O10" s="789"/>
      <c r="P10" s="757"/>
      <c r="Q10" s="757"/>
      <c r="R10" s="757"/>
    </row>
    <row r="11" spans="1:18" s="759" customFormat="1" hidden="1" x14ac:dyDescent="0.2">
      <c r="A11" s="790"/>
      <c r="B11" s="798"/>
      <c r="C11" s="792"/>
      <c r="D11" s="782"/>
      <c r="E11" s="782"/>
      <c r="F11" s="799"/>
      <c r="G11" s="794"/>
      <c r="H11" s="795"/>
      <c r="I11" s="786"/>
      <c r="J11" s="786"/>
      <c r="K11" s="786"/>
      <c r="L11" s="786"/>
      <c r="M11" s="800"/>
      <c r="N11" s="797"/>
      <c r="O11" s="789"/>
      <c r="P11" s="757"/>
      <c r="Q11" s="757"/>
      <c r="R11" s="757"/>
    </row>
    <row r="12" spans="1:18" s="759" customFormat="1" hidden="1" x14ac:dyDescent="0.2">
      <c r="A12" s="790"/>
      <c r="B12" s="801"/>
      <c r="C12" s="792"/>
      <c r="D12" s="782"/>
      <c r="E12" s="782"/>
      <c r="F12" s="799"/>
      <c r="G12" s="802"/>
      <c r="H12" s="803"/>
      <c r="I12" s="786"/>
      <c r="J12" s="786"/>
      <c r="K12" s="786"/>
      <c r="L12" s="786"/>
      <c r="M12" s="800"/>
      <c r="N12" s="797"/>
      <c r="O12" s="789"/>
      <c r="P12" s="757">
        <v>1</v>
      </c>
      <c r="Q12" s="757"/>
      <c r="R12" s="757"/>
    </row>
    <row r="13" spans="1:18" s="758" customFormat="1" ht="32.25" customHeight="1" thickBot="1" x14ac:dyDescent="0.25">
      <c r="A13" s="766" t="s">
        <v>275</v>
      </c>
      <c r="B13" s="804" t="s">
        <v>137</v>
      </c>
      <c r="C13" s="805"/>
      <c r="D13" s="806" t="s">
        <v>286</v>
      </c>
      <c r="E13" s="806"/>
      <c r="F13" s="807"/>
      <c r="G13" s="808">
        <v>4.5</v>
      </c>
      <c r="H13" s="809">
        <f>G13*30</f>
        <v>135</v>
      </c>
      <c r="I13" s="805">
        <v>60</v>
      </c>
      <c r="J13" s="806"/>
      <c r="K13" s="806"/>
      <c r="L13" s="806">
        <v>60</v>
      </c>
      <c r="M13" s="807">
        <f>H13-I13</f>
        <v>75</v>
      </c>
      <c r="N13" s="810" t="s">
        <v>249</v>
      </c>
      <c r="O13" s="811"/>
      <c r="P13" s="757">
        <v>1</v>
      </c>
      <c r="Q13" s="757"/>
      <c r="R13" s="757"/>
    </row>
    <row r="14" spans="1:18" s="32" customFormat="1" ht="15.75" customHeight="1" x14ac:dyDescent="0.2">
      <c r="A14" s="812" t="s">
        <v>144</v>
      </c>
      <c r="B14" s="813" t="s">
        <v>251</v>
      </c>
      <c r="C14" s="814"/>
      <c r="D14" s="814"/>
      <c r="E14" s="814"/>
      <c r="F14" s="815"/>
      <c r="G14" s="816">
        <v>3</v>
      </c>
      <c r="H14" s="817">
        <f>G14*30</f>
        <v>90</v>
      </c>
      <c r="I14" s="818"/>
      <c r="J14" s="814"/>
      <c r="K14" s="814"/>
      <c r="L14" s="814"/>
      <c r="M14" s="814"/>
      <c r="N14" s="819"/>
      <c r="O14" s="820"/>
    </row>
    <row r="15" spans="1:18" s="32" customFormat="1" ht="15.75" customHeight="1" thickBot="1" x14ac:dyDescent="0.25">
      <c r="A15" s="821" t="s">
        <v>145</v>
      </c>
      <c r="B15" s="822" t="s">
        <v>63</v>
      </c>
      <c r="C15" s="823"/>
      <c r="D15" s="824">
        <v>1</v>
      </c>
      <c r="E15" s="823"/>
      <c r="F15" s="825"/>
      <c r="G15" s="826">
        <v>1</v>
      </c>
      <c r="H15" s="827">
        <f>G15*30</f>
        <v>30</v>
      </c>
      <c r="I15" s="824">
        <f>J15+K15+L15</f>
        <v>14</v>
      </c>
      <c r="J15" s="824">
        <v>8</v>
      </c>
      <c r="K15" s="824"/>
      <c r="L15" s="824">
        <v>6</v>
      </c>
      <c r="M15" s="824">
        <f>H15-I15</f>
        <v>16</v>
      </c>
      <c r="N15" s="828">
        <v>1</v>
      </c>
      <c r="O15" s="829"/>
      <c r="P15" s="757">
        <v>1</v>
      </c>
      <c r="Q15" s="757" t="s">
        <v>277</v>
      </c>
      <c r="R15" s="760">
        <f>SUMIF(P$14:P$25,1,G$14:G$25)</f>
        <v>23</v>
      </c>
    </row>
    <row r="16" spans="1:18" s="761" customFormat="1" ht="21" hidden="1" thickBot="1" x14ac:dyDescent="0.25">
      <c r="A16" s="830"/>
      <c r="B16" s="831"/>
      <c r="C16" s="832"/>
      <c r="D16" s="833"/>
      <c r="E16" s="833"/>
      <c r="F16" s="833"/>
      <c r="G16" s="832"/>
      <c r="H16" s="832"/>
      <c r="I16" s="831"/>
      <c r="J16" s="831"/>
      <c r="K16" s="831"/>
      <c r="L16" s="831"/>
      <c r="M16" s="831"/>
      <c r="N16" s="834"/>
      <c r="O16" s="835"/>
    </row>
    <row r="17" spans="1:18" s="32" customFormat="1" ht="15.75" customHeight="1" x14ac:dyDescent="0.2">
      <c r="A17" s="836" t="s">
        <v>148</v>
      </c>
      <c r="B17" s="837" t="s">
        <v>65</v>
      </c>
      <c r="C17" s="838"/>
      <c r="D17" s="839"/>
      <c r="E17" s="840"/>
      <c r="F17" s="841"/>
      <c r="G17" s="816"/>
      <c r="H17" s="842"/>
      <c r="I17" s="843"/>
      <c r="J17" s="843"/>
      <c r="K17" s="843"/>
      <c r="L17" s="843"/>
      <c r="M17" s="844"/>
      <c r="N17" s="845"/>
      <c r="O17" s="811"/>
      <c r="P17" s="757"/>
      <c r="Q17" s="757"/>
      <c r="R17" s="757"/>
    </row>
    <row r="18" spans="1:18" s="32" customFormat="1" ht="15.75" customHeight="1" thickBot="1" x14ac:dyDescent="0.25">
      <c r="A18" s="846" t="s">
        <v>149</v>
      </c>
      <c r="B18" s="847" t="s">
        <v>63</v>
      </c>
      <c r="C18" s="848"/>
      <c r="D18" s="849">
        <v>1</v>
      </c>
      <c r="E18" s="850"/>
      <c r="F18" s="851"/>
      <c r="G18" s="852">
        <v>4</v>
      </c>
      <c r="H18" s="853">
        <f>G18*30</f>
        <v>120</v>
      </c>
      <c r="I18" s="854">
        <f>J18+K18+L18</f>
        <v>45</v>
      </c>
      <c r="J18" s="854">
        <v>15</v>
      </c>
      <c r="K18" s="854">
        <v>30</v>
      </c>
      <c r="L18" s="854"/>
      <c r="M18" s="855">
        <f>H18-I18</f>
        <v>75</v>
      </c>
      <c r="N18" s="856">
        <f>I18/N7</f>
        <v>3</v>
      </c>
      <c r="O18" s="857"/>
      <c r="P18" s="757">
        <v>1</v>
      </c>
      <c r="Q18" s="757"/>
      <c r="R18" s="757"/>
    </row>
    <row r="19" spans="1:18" s="32" customFormat="1" ht="15.75" customHeight="1" thickBot="1" x14ac:dyDescent="0.25">
      <c r="A19" s="858" t="s">
        <v>150</v>
      </c>
      <c r="B19" s="859" t="s">
        <v>66</v>
      </c>
      <c r="C19" s="860"/>
      <c r="D19" s="850">
        <v>1</v>
      </c>
      <c r="E19" s="849"/>
      <c r="F19" s="861"/>
      <c r="G19" s="862">
        <v>4</v>
      </c>
      <c r="H19" s="863">
        <f>G19*30</f>
        <v>120</v>
      </c>
      <c r="I19" s="864">
        <v>45</v>
      </c>
      <c r="J19" s="864">
        <v>30</v>
      </c>
      <c r="K19" s="864"/>
      <c r="L19" s="864">
        <v>15</v>
      </c>
      <c r="M19" s="865">
        <f>H19-I19</f>
        <v>75</v>
      </c>
      <c r="N19" s="856">
        <f>I19/N7</f>
        <v>3</v>
      </c>
      <c r="O19" s="857"/>
      <c r="P19" s="757">
        <v>1</v>
      </c>
      <c r="Q19" s="757"/>
      <c r="R19" s="757"/>
    </row>
    <row r="20" spans="1:18" s="758" customFormat="1" x14ac:dyDescent="0.2">
      <c r="A20" s="836" t="s">
        <v>152</v>
      </c>
      <c r="B20" s="837" t="s">
        <v>68</v>
      </c>
      <c r="C20" s="838"/>
      <c r="D20" s="866"/>
      <c r="E20" s="866"/>
      <c r="F20" s="867"/>
      <c r="G20" s="816"/>
      <c r="H20" s="868"/>
      <c r="I20" s="869"/>
      <c r="J20" s="869"/>
      <c r="K20" s="869"/>
      <c r="L20" s="869"/>
      <c r="M20" s="870"/>
      <c r="N20" s="845"/>
      <c r="O20" s="811"/>
      <c r="P20" s="757"/>
      <c r="Q20" s="757"/>
      <c r="R20" s="757"/>
    </row>
    <row r="21" spans="1:18" s="758" customFormat="1" ht="21" thickBot="1" x14ac:dyDescent="0.25">
      <c r="A21" s="871" t="s">
        <v>153</v>
      </c>
      <c r="B21" s="872" t="s">
        <v>63</v>
      </c>
      <c r="C21" s="873">
        <v>1</v>
      </c>
      <c r="D21" s="874"/>
      <c r="E21" s="854"/>
      <c r="F21" s="875"/>
      <c r="G21" s="876">
        <v>7</v>
      </c>
      <c r="H21" s="853">
        <f>G21*30</f>
        <v>210</v>
      </c>
      <c r="I21" s="877">
        <f>J21+L21</f>
        <v>105</v>
      </c>
      <c r="J21" s="877">
        <v>45</v>
      </c>
      <c r="K21" s="877"/>
      <c r="L21" s="877">
        <v>60</v>
      </c>
      <c r="M21" s="878">
        <f>H21-I21</f>
        <v>105</v>
      </c>
      <c r="N21" s="879">
        <f>I21/N7</f>
        <v>7</v>
      </c>
      <c r="O21" s="857"/>
      <c r="P21" s="757">
        <v>1</v>
      </c>
      <c r="Q21" s="757"/>
      <c r="R21" s="757"/>
    </row>
    <row r="22" spans="1:18" s="758" customFormat="1" x14ac:dyDescent="0.2">
      <c r="A22" s="880" t="s">
        <v>253</v>
      </c>
      <c r="B22" s="881" t="s">
        <v>69</v>
      </c>
      <c r="C22" s="882"/>
      <c r="D22" s="883"/>
      <c r="E22" s="884"/>
      <c r="F22" s="885"/>
      <c r="G22" s="886"/>
      <c r="H22" s="887"/>
      <c r="I22" s="869"/>
      <c r="J22" s="869"/>
      <c r="K22" s="869"/>
      <c r="L22" s="869"/>
      <c r="M22" s="888"/>
      <c r="N22" s="889"/>
      <c r="O22" s="857"/>
      <c r="P22" s="757"/>
      <c r="Q22" s="757"/>
      <c r="R22" s="757"/>
    </row>
    <row r="23" spans="1:18" s="758" customFormat="1" ht="21" thickBot="1" x14ac:dyDescent="0.25">
      <c r="A23" s="858" t="s">
        <v>254</v>
      </c>
      <c r="B23" s="847" t="s">
        <v>63</v>
      </c>
      <c r="C23" s="848">
        <v>1</v>
      </c>
      <c r="D23" s="850"/>
      <c r="E23" s="849"/>
      <c r="F23" s="861"/>
      <c r="G23" s="890">
        <v>3.5</v>
      </c>
      <c r="H23" s="891">
        <f>G23*30</f>
        <v>105</v>
      </c>
      <c r="I23" s="892">
        <v>45</v>
      </c>
      <c r="J23" s="892">
        <v>30</v>
      </c>
      <c r="K23" s="892"/>
      <c r="L23" s="892">
        <v>15</v>
      </c>
      <c r="M23" s="893">
        <f>H23-I23</f>
        <v>60</v>
      </c>
      <c r="N23" s="894">
        <v>3</v>
      </c>
      <c r="O23" s="857"/>
      <c r="P23" s="757">
        <v>1</v>
      </c>
      <c r="Q23" s="757"/>
      <c r="R23" s="757"/>
    </row>
    <row r="24" spans="1:18" s="758" customFormat="1" x14ac:dyDescent="0.2">
      <c r="A24" s="880" t="s">
        <v>325</v>
      </c>
      <c r="B24" s="895" t="s">
        <v>70</v>
      </c>
      <c r="C24" s="896"/>
      <c r="D24" s="897"/>
      <c r="E24" s="897"/>
      <c r="F24" s="898"/>
      <c r="G24" s="899"/>
      <c r="H24" s="842"/>
      <c r="I24" s="843"/>
      <c r="J24" s="843"/>
      <c r="K24" s="843"/>
      <c r="L24" s="843"/>
      <c r="M24" s="844"/>
      <c r="N24" s="900"/>
      <c r="O24" s="811"/>
      <c r="P24" s="757"/>
      <c r="Q24" s="757"/>
      <c r="R24" s="757"/>
    </row>
    <row r="25" spans="1:18" s="758" customFormat="1" ht="21" thickBot="1" x14ac:dyDescent="0.25">
      <c r="A25" s="858" t="s">
        <v>326</v>
      </c>
      <c r="B25" s="847" t="s">
        <v>63</v>
      </c>
      <c r="C25" s="873">
        <v>1</v>
      </c>
      <c r="D25" s="901"/>
      <c r="E25" s="902"/>
      <c r="F25" s="903"/>
      <c r="G25" s="876">
        <v>3.5</v>
      </c>
      <c r="H25" s="904">
        <f>G25*30</f>
        <v>105</v>
      </c>
      <c r="I25" s="892">
        <v>45</v>
      </c>
      <c r="J25" s="892">
        <v>30</v>
      </c>
      <c r="K25" s="892"/>
      <c r="L25" s="892">
        <v>15</v>
      </c>
      <c r="M25" s="905">
        <f>H25-I25</f>
        <v>60</v>
      </c>
      <c r="N25" s="906">
        <f>I25/N7</f>
        <v>3</v>
      </c>
      <c r="O25" s="857"/>
      <c r="P25" s="757">
        <v>1</v>
      </c>
      <c r="Q25" s="757"/>
      <c r="R25" s="757"/>
    </row>
    <row r="26" spans="1:18" s="758" customFormat="1" x14ac:dyDescent="0.2">
      <c r="A26" s="836" t="s">
        <v>169</v>
      </c>
      <c r="B26" s="907" t="s">
        <v>78</v>
      </c>
      <c r="C26" s="908"/>
      <c r="D26" s="909"/>
      <c r="E26" s="909"/>
      <c r="F26" s="909"/>
      <c r="G26" s="910"/>
      <c r="H26" s="910"/>
      <c r="I26" s="911"/>
      <c r="J26" s="910"/>
      <c r="K26" s="910"/>
      <c r="L26" s="910"/>
      <c r="M26" s="786"/>
      <c r="N26" s="912"/>
      <c r="O26" s="913"/>
    </row>
    <row r="27" spans="1:18" s="758" customFormat="1" ht="41.25" thickBot="1" x14ac:dyDescent="0.35">
      <c r="A27" s="871" t="s">
        <v>191</v>
      </c>
      <c r="B27" s="914" t="s">
        <v>63</v>
      </c>
      <c r="C27" s="908"/>
      <c r="D27" s="915">
        <v>1</v>
      </c>
      <c r="E27" s="916"/>
      <c r="F27" s="916"/>
      <c r="G27" s="917">
        <v>2</v>
      </c>
      <c r="H27" s="918">
        <f>G27*30</f>
        <v>60</v>
      </c>
      <c r="I27" s="911">
        <f>J27+K27+L27</f>
        <v>24</v>
      </c>
      <c r="J27" s="911">
        <v>16</v>
      </c>
      <c r="K27" s="919"/>
      <c r="L27" s="919">
        <v>8</v>
      </c>
      <c r="M27" s="915">
        <f>H27-I27</f>
        <v>36</v>
      </c>
      <c r="N27" s="912">
        <v>1.5</v>
      </c>
      <c r="O27" s="913"/>
      <c r="P27" s="759">
        <v>1</v>
      </c>
    </row>
    <row r="28" spans="1:18" s="758" customFormat="1" x14ac:dyDescent="0.3">
      <c r="A28" s="836" t="s">
        <v>170</v>
      </c>
      <c r="B28" s="914" t="s">
        <v>79</v>
      </c>
      <c r="C28" s="908"/>
      <c r="D28" s="920"/>
      <c r="E28" s="920"/>
      <c r="F28" s="920"/>
      <c r="G28" s="910"/>
      <c r="H28" s="910"/>
      <c r="I28" s="911"/>
      <c r="J28" s="910"/>
      <c r="K28" s="910"/>
      <c r="L28" s="910"/>
      <c r="M28" s="915"/>
      <c r="N28" s="912"/>
      <c r="O28" s="913"/>
      <c r="P28" s="759"/>
    </row>
    <row r="29" spans="1:18" s="758" customFormat="1" ht="41.25" thickBot="1" x14ac:dyDescent="0.35">
      <c r="A29" s="871" t="s">
        <v>192</v>
      </c>
      <c r="B29" s="914" t="s">
        <v>63</v>
      </c>
      <c r="C29" s="908"/>
      <c r="D29" s="915">
        <v>1</v>
      </c>
      <c r="E29" s="916"/>
      <c r="F29" s="916"/>
      <c r="G29" s="917">
        <v>2</v>
      </c>
      <c r="H29" s="918">
        <f>G29*30</f>
        <v>60</v>
      </c>
      <c r="I29" s="911">
        <f>J29+K29+L29</f>
        <v>24</v>
      </c>
      <c r="J29" s="911">
        <v>16</v>
      </c>
      <c r="K29" s="919"/>
      <c r="L29" s="919">
        <v>8</v>
      </c>
      <c r="M29" s="915">
        <f>H29-I29</f>
        <v>36</v>
      </c>
      <c r="N29" s="912">
        <v>1.5</v>
      </c>
      <c r="O29" s="913"/>
      <c r="P29" s="759">
        <v>1</v>
      </c>
    </row>
    <row r="30" spans="1:18" hidden="1" x14ac:dyDescent="0.2">
      <c r="A30" s="831"/>
      <c r="C30" s="831"/>
      <c r="D30" s="831"/>
      <c r="E30" s="831"/>
      <c r="F30" s="831"/>
      <c r="G30" s="831"/>
      <c r="H30" s="831"/>
      <c r="N30" s="921"/>
      <c r="O30" s="921"/>
      <c r="P30" s="301">
        <f>COUNTIF($C$8:$C$29,"=6")</f>
        <v>0</v>
      </c>
    </row>
    <row r="31" spans="1:18" hidden="1" x14ac:dyDescent="0.2">
      <c r="P31" s="301">
        <f>COUNTIF($D$8:$D$29,"=6")</f>
        <v>0</v>
      </c>
    </row>
    <row r="32" spans="1:18" x14ac:dyDescent="0.2">
      <c r="F32" s="922"/>
    </row>
  </sheetData>
  <mergeCells count="20">
    <mergeCell ref="A1:M1"/>
    <mergeCell ref="G2:G7"/>
    <mergeCell ref="H2:M2"/>
    <mergeCell ref="N2:N3"/>
    <mergeCell ref="D4:D7"/>
    <mergeCell ref="I4:I7"/>
    <mergeCell ref="M3:M7"/>
    <mergeCell ref="K4:K7"/>
    <mergeCell ref="E4:F4"/>
    <mergeCell ref="B2:B7"/>
    <mergeCell ref="A2:A7"/>
    <mergeCell ref="C2:F3"/>
    <mergeCell ref="I3:L3"/>
    <mergeCell ref="L4:L7"/>
    <mergeCell ref="C4:C7"/>
    <mergeCell ref="E5:E7"/>
    <mergeCell ref="J4:J7"/>
    <mergeCell ref="F5:F7"/>
    <mergeCell ref="H3:H7"/>
    <mergeCell ref="O2:O7"/>
  </mergeCells>
  <phoneticPr fontId="29" type="noConversion"/>
  <pageMargins left="0.19685039370078741" right="0" top="0.19685039370078741" bottom="0.19685039370078741" header="0.31496062992125984" footer="0.31496062992125984"/>
  <pageSetup paperSize="9" scale="6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="75" zoomScaleNormal="86" zoomScaleSheetLayoutView="75" workbookViewId="0">
      <pane ySplit="7" topLeftCell="A13" activePane="bottomLeft" state="frozen"/>
      <selection pane="bottomLeft" activeCell="O2" sqref="O2:O7"/>
    </sheetView>
  </sheetViews>
  <sheetFormatPr defaultRowHeight="20.25" x14ac:dyDescent="0.2"/>
  <cols>
    <col min="1" max="1" width="10.7109375" style="830" customWidth="1"/>
    <col min="2" max="2" width="42.7109375" style="831" customWidth="1"/>
    <col min="3" max="3" width="7.42578125" style="832" customWidth="1"/>
    <col min="4" max="4" width="9.7109375" style="833" customWidth="1"/>
    <col min="5" max="6" width="6.5703125" style="833" customWidth="1"/>
    <col min="7" max="7" width="10.140625" style="832" customWidth="1"/>
    <col min="8" max="8" width="11.42578125" style="832" customWidth="1"/>
    <col min="9" max="9" width="8.7109375" style="831" customWidth="1"/>
    <col min="10" max="10" width="8.140625" style="831" customWidth="1"/>
    <col min="11" max="11" width="8.42578125" style="831" customWidth="1"/>
    <col min="12" max="12" width="7.85546875" style="831" customWidth="1"/>
    <col min="13" max="13" width="9.140625" style="831"/>
    <col min="14" max="14" width="19.42578125" style="834" customWidth="1"/>
    <col min="15" max="15" width="24.5703125" style="831" customWidth="1"/>
    <col min="16" max="18" width="9.140625" style="72"/>
    <col min="19" max="19" width="2.28515625" style="72" customWidth="1"/>
    <col min="20" max="20" width="15.28515625" style="72" customWidth="1"/>
    <col min="21" max="16384" width="9.140625" style="72"/>
  </cols>
  <sheetData>
    <row r="1" spans="1:17" s="27" customFormat="1" ht="21" thickBot="1" x14ac:dyDescent="0.25">
      <c r="A1" s="1388" t="s">
        <v>331</v>
      </c>
      <c r="B1" s="1389"/>
      <c r="C1" s="1343"/>
      <c r="D1" s="1343"/>
      <c r="E1" s="1389"/>
      <c r="F1" s="1389"/>
      <c r="G1" s="1343"/>
      <c r="H1" s="1389"/>
      <c r="I1" s="1389"/>
      <c r="J1" s="1389"/>
      <c r="K1" s="1389"/>
      <c r="L1" s="1389"/>
      <c r="M1" s="1389"/>
      <c r="N1" s="754"/>
      <c r="O1" s="923"/>
    </row>
    <row r="2" spans="1:17" s="27" customFormat="1" ht="18.75" customHeight="1" thickBot="1" x14ac:dyDescent="0.25">
      <c r="A2" s="1406" t="s">
        <v>138</v>
      </c>
      <c r="B2" s="1403" t="s">
        <v>23</v>
      </c>
      <c r="C2" s="1409" t="s">
        <v>281</v>
      </c>
      <c r="D2" s="1410"/>
      <c r="E2" s="1410"/>
      <c r="F2" s="1411"/>
      <c r="G2" s="1390" t="s">
        <v>58</v>
      </c>
      <c r="H2" s="1392" t="s">
        <v>59</v>
      </c>
      <c r="I2" s="1393"/>
      <c r="J2" s="1393"/>
      <c r="K2" s="1393"/>
      <c r="L2" s="1393"/>
      <c r="M2" s="1394"/>
      <c r="N2" s="1395"/>
      <c r="O2" s="1387" t="s">
        <v>329</v>
      </c>
    </row>
    <row r="3" spans="1:17" s="27" customFormat="1" ht="24.75" customHeight="1" thickBot="1" x14ac:dyDescent="0.25">
      <c r="A3" s="1407"/>
      <c r="B3" s="1404"/>
      <c r="C3" s="1412"/>
      <c r="D3" s="1413"/>
      <c r="E3" s="1413"/>
      <c r="F3" s="1414"/>
      <c r="G3" s="1391"/>
      <c r="H3" s="1384" t="s">
        <v>25</v>
      </c>
      <c r="I3" s="1415" t="s">
        <v>26</v>
      </c>
      <c r="J3" s="1416"/>
      <c r="K3" s="1416"/>
      <c r="L3" s="1417"/>
      <c r="M3" s="1398" t="s">
        <v>60</v>
      </c>
      <c r="N3" s="1396"/>
      <c r="O3" s="1387"/>
    </row>
    <row r="4" spans="1:17" s="27" customFormat="1" ht="18" customHeight="1" x14ac:dyDescent="0.2">
      <c r="A4" s="1407"/>
      <c r="B4" s="1404"/>
      <c r="C4" s="1390" t="s">
        <v>27</v>
      </c>
      <c r="D4" s="1390" t="s">
        <v>28</v>
      </c>
      <c r="E4" s="1401" t="s">
        <v>109</v>
      </c>
      <c r="F4" s="1402"/>
      <c r="G4" s="1391"/>
      <c r="H4" s="1385"/>
      <c r="I4" s="1380" t="s">
        <v>21</v>
      </c>
      <c r="J4" s="1380" t="s">
        <v>29</v>
      </c>
      <c r="K4" s="1380" t="s">
        <v>30</v>
      </c>
      <c r="L4" s="1380" t="s">
        <v>31</v>
      </c>
      <c r="M4" s="1399"/>
      <c r="N4" s="924"/>
      <c r="O4" s="1387"/>
    </row>
    <row r="5" spans="1:17" s="27" customFormat="1" ht="16.5" customHeight="1" thickBot="1" x14ac:dyDescent="0.25">
      <c r="A5" s="1407"/>
      <c r="B5" s="1404"/>
      <c r="C5" s="1391"/>
      <c r="D5" s="1391"/>
      <c r="E5" s="1377" t="s">
        <v>107</v>
      </c>
      <c r="F5" s="1382" t="s">
        <v>108</v>
      </c>
      <c r="G5" s="1391"/>
      <c r="H5" s="1385"/>
      <c r="I5" s="1380"/>
      <c r="J5" s="1380"/>
      <c r="K5" s="1380"/>
      <c r="L5" s="1380"/>
      <c r="M5" s="1399"/>
      <c r="N5" s="925" t="s">
        <v>282</v>
      </c>
      <c r="O5" s="1387"/>
    </row>
    <row r="6" spans="1:17" s="27" customFormat="1" ht="16.5" customHeight="1" thickBot="1" x14ac:dyDescent="0.25">
      <c r="A6" s="1407"/>
      <c r="B6" s="1404"/>
      <c r="C6" s="1391"/>
      <c r="D6" s="1391"/>
      <c r="E6" s="1378"/>
      <c r="F6" s="1382"/>
      <c r="G6" s="1391"/>
      <c r="H6" s="1385"/>
      <c r="I6" s="1380"/>
      <c r="J6" s="1380"/>
      <c r="K6" s="1380"/>
      <c r="L6" s="1380"/>
      <c r="M6" s="1399"/>
      <c r="N6" s="926"/>
      <c r="O6" s="1387"/>
    </row>
    <row r="7" spans="1:17" s="27" customFormat="1" ht="16.5" customHeight="1" thickBot="1" x14ac:dyDescent="0.25">
      <c r="A7" s="1408"/>
      <c r="B7" s="1405"/>
      <c r="C7" s="1397"/>
      <c r="D7" s="1397"/>
      <c r="E7" s="1379"/>
      <c r="F7" s="1383"/>
      <c r="G7" s="1391"/>
      <c r="H7" s="1386"/>
      <c r="I7" s="1381"/>
      <c r="J7" s="1381"/>
      <c r="K7" s="1381"/>
      <c r="L7" s="1381"/>
      <c r="M7" s="1400"/>
      <c r="N7" s="927">
        <v>9</v>
      </c>
      <c r="O7" s="1387"/>
    </row>
    <row r="8" spans="1:17" s="37" customFormat="1" x14ac:dyDescent="0.2">
      <c r="A8" s="928" t="s">
        <v>126</v>
      </c>
      <c r="B8" s="929" t="s">
        <v>127</v>
      </c>
      <c r="C8" s="930"/>
      <c r="D8" s="931"/>
      <c r="E8" s="932"/>
      <c r="F8" s="933"/>
      <c r="G8" s="934"/>
      <c r="H8" s="935"/>
      <c r="I8" s="936"/>
      <c r="J8" s="937"/>
      <c r="K8" s="937"/>
      <c r="L8" s="937"/>
      <c r="M8" s="938"/>
      <c r="N8" s="939"/>
      <c r="O8" s="940"/>
      <c r="P8" s="391"/>
      <c r="Q8" s="392" t="e">
        <f>SUM(#REF!)</f>
        <v>#REF!</v>
      </c>
    </row>
    <row r="9" spans="1:17" s="33" customFormat="1" ht="21" thickBot="1" x14ac:dyDescent="0.25">
      <c r="A9" s="941" t="s">
        <v>129</v>
      </c>
      <c r="B9" s="942" t="s">
        <v>130</v>
      </c>
      <c r="C9" s="943"/>
      <c r="D9" s="944" t="s">
        <v>282</v>
      </c>
      <c r="E9" s="945"/>
      <c r="F9" s="946"/>
      <c r="G9" s="852">
        <v>1</v>
      </c>
      <c r="H9" s="947">
        <f>G9*30</f>
        <v>30</v>
      </c>
      <c r="I9" s="943">
        <v>10</v>
      </c>
      <c r="J9" s="948">
        <v>10</v>
      </c>
      <c r="K9" s="948"/>
      <c r="L9" s="948"/>
      <c r="M9" s="949">
        <f>H9-I9</f>
        <v>20</v>
      </c>
      <c r="N9" s="950">
        <v>1</v>
      </c>
      <c r="O9" s="940"/>
      <c r="P9" s="391"/>
      <c r="Q9" s="391"/>
    </row>
    <row r="10" spans="1:17" s="37" customFormat="1" hidden="1" x14ac:dyDescent="0.2">
      <c r="A10" s="790"/>
      <c r="B10" s="791"/>
      <c r="C10" s="792"/>
      <c r="D10" s="793"/>
      <c r="E10" s="793"/>
      <c r="F10" s="794"/>
      <c r="G10" s="794"/>
      <c r="H10" s="795"/>
      <c r="I10" s="792"/>
      <c r="J10" s="792"/>
      <c r="K10" s="792"/>
      <c r="L10" s="792"/>
      <c r="M10" s="796"/>
      <c r="N10" s="811"/>
      <c r="O10" s="940"/>
      <c r="P10" s="391"/>
      <c r="Q10" s="391"/>
    </row>
    <row r="11" spans="1:17" s="37" customFormat="1" hidden="1" x14ac:dyDescent="0.2">
      <c r="A11" s="790"/>
      <c r="B11" s="798"/>
      <c r="C11" s="792"/>
      <c r="D11" s="782"/>
      <c r="E11" s="782"/>
      <c r="F11" s="799"/>
      <c r="G11" s="794"/>
      <c r="H11" s="795"/>
      <c r="I11" s="786"/>
      <c r="J11" s="786"/>
      <c r="K11" s="786"/>
      <c r="L11" s="786"/>
      <c r="M11" s="800"/>
      <c r="N11" s="811"/>
      <c r="O11" s="940"/>
      <c r="P11" s="391"/>
      <c r="Q11" s="391"/>
    </row>
    <row r="12" spans="1:17" s="37" customFormat="1" hidden="1" x14ac:dyDescent="0.2">
      <c r="A12" s="790"/>
      <c r="B12" s="801"/>
      <c r="C12" s="792"/>
      <c r="D12" s="782"/>
      <c r="E12" s="782"/>
      <c r="F12" s="799"/>
      <c r="G12" s="802"/>
      <c r="H12" s="803"/>
      <c r="I12" s="786"/>
      <c r="J12" s="786"/>
      <c r="K12" s="786"/>
      <c r="L12" s="786"/>
      <c r="M12" s="800"/>
      <c r="N12" s="811"/>
      <c r="O12" s="940"/>
      <c r="P12" s="391"/>
      <c r="Q12" s="391"/>
    </row>
    <row r="13" spans="1:17" s="37" customFormat="1" x14ac:dyDescent="0.2">
      <c r="A13" s="790" t="s">
        <v>273</v>
      </c>
      <c r="B13" s="791" t="s">
        <v>276</v>
      </c>
      <c r="C13" s="792"/>
      <c r="D13" s="782"/>
      <c r="E13" s="782"/>
      <c r="F13" s="799"/>
      <c r="G13" s="794">
        <v>3</v>
      </c>
      <c r="H13" s="795">
        <f>G13*30</f>
        <v>90</v>
      </c>
      <c r="I13" s="786"/>
      <c r="J13" s="786"/>
      <c r="K13" s="786"/>
      <c r="L13" s="786"/>
      <c r="M13" s="800"/>
      <c r="N13" s="811"/>
      <c r="O13" s="940"/>
      <c r="P13" s="391"/>
      <c r="Q13" s="391"/>
    </row>
    <row r="14" spans="1:17" s="37" customFormat="1" x14ac:dyDescent="0.2">
      <c r="A14" s="790" t="s">
        <v>274</v>
      </c>
      <c r="B14" s="951" t="s">
        <v>130</v>
      </c>
      <c r="C14" s="792"/>
      <c r="D14" s="782" t="s">
        <v>282</v>
      </c>
      <c r="E14" s="782"/>
      <c r="F14" s="799"/>
      <c r="G14" s="952">
        <v>1</v>
      </c>
      <c r="H14" s="786">
        <f>G14*30</f>
        <v>30</v>
      </c>
      <c r="I14" s="786">
        <v>10</v>
      </c>
      <c r="J14" s="786">
        <v>10</v>
      </c>
      <c r="K14" s="786"/>
      <c r="L14" s="786"/>
      <c r="M14" s="800">
        <v>20</v>
      </c>
      <c r="N14" s="811">
        <v>1</v>
      </c>
      <c r="O14" s="940"/>
      <c r="P14" s="391"/>
      <c r="Q14" s="391"/>
    </row>
    <row r="15" spans="1:17" s="33" customFormat="1" ht="32.25" customHeight="1" thickBot="1" x14ac:dyDescent="0.25">
      <c r="A15" s="766" t="s">
        <v>275</v>
      </c>
      <c r="B15" s="804" t="s">
        <v>137</v>
      </c>
      <c r="C15" s="805"/>
      <c r="D15" s="806" t="s">
        <v>286</v>
      </c>
      <c r="E15" s="806"/>
      <c r="F15" s="807"/>
      <c r="G15" s="808">
        <v>4.5</v>
      </c>
      <c r="H15" s="809">
        <f>G15*30</f>
        <v>135</v>
      </c>
      <c r="I15" s="805">
        <v>60</v>
      </c>
      <c r="J15" s="806"/>
      <c r="K15" s="806"/>
      <c r="L15" s="806">
        <v>60</v>
      </c>
      <c r="M15" s="807">
        <f>H15-I15</f>
        <v>75</v>
      </c>
      <c r="N15" s="953" t="s">
        <v>249</v>
      </c>
      <c r="O15" s="940"/>
      <c r="P15" s="391"/>
      <c r="Q15" s="391"/>
    </row>
    <row r="16" spans="1:17" s="27" customFormat="1" ht="33.75" customHeight="1" x14ac:dyDescent="0.2">
      <c r="A16" s="836" t="s">
        <v>147</v>
      </c>
      <c r="B16" s="954" t="s">
        <v>237</v>
      </c>
      <c r="C16" s="955"/>
      <c r="D16" s="956"/>
      <c r="E16" s="957"/>
      <c r="F16" s="958"/>
      <c r="G16" s="899"/>
      <c r="H16" s="959"/>
      <c r="I16" s="843"/>
      <c r="J16" s="843"/>
      <c r="K16" s="843"/>
      <c r="L16" s="843"/>
      <c r="M16" s="844"/>
      <c r="N16" s="960"/>
      <c r="O16" s="940"/>
      <c r="P16" s="391" t="s">
        <v>278</v>
      </c>
      <c r="Q16" s="392">
        <f>SUMIF(O$16:O$20,2,G$16:G$20)</f>
        <v>0</v>
      </c>
    </row>
    <row r="17" spans="1:17" s="27" customFormat="1" ht="15.75" customHeight="1" thickBot="1" x14ac:dyDescent="0.25">
      <c r="A17" s="858" t="s">
        <v>327</v>
      </c>
      <c r="B17" s="847" t="s">
        <v>63</v>
      </c>
      <c r="C17" s="961"/>
      <c r="D17" s="962" t="s">
        <v>282</v>
      </c>
      <c r="E17" s="963"/>
      <c r="F17" s="964"/>
      <c r="G17" s="965">
        <v>3.5</v>
      </c>
      <c r="H17" s="891">
        <f>G17*30</f>
        <v>105</v>
      </c>
      <c r="I17" s="849">
        <f>J17+K17+L17</f>
        <v>36</v>
      </c>
      <c r="J17" s="849">
        <v>18</v>
      </c>
      <c r="K17" s="849">
        <v>9</v>
      </c>
      <c r="L17" s="849">
        <v>9</v>
      </c>
      <c r="M17" s="966">
        <f>H17-I17</f>
        <v>69</v>
      </c>
      <c r="N17" s="967">
        <f>I17/N7</f>
        <v>4</v>
      </c>
      <c r="O17" s="940"/>
      <c r="P17" s="391"/>
      <c r="Q17" s="391"/>
    </row>
    <row r="18" spans="1:17" ht="21" hidden="1" thickBot="1" x14ac:dyDescent="0.25"/>
    <row r="19" spans="1:17" s="33" customFormat="1" x14ac:dyDescent="0.2">
      <c r="A19" s="836" t="s">
        <v>151</v>
      </c>
      <c r="B19" s="881" t="s">
        <v>67</v>
      </c>
      <c r="C19" s="882"/>
      <c r="D19" s="883"/>
      <c r="E19" s="884"/>
      <c r="F19" s="885"/>
      <c r="G19" s="816"/>
      <c r="H19" s="868"/>
      <c r="I19" s="869"/>
      <c r="J19" s="869"/>
      <c r="K19" s="869"/>
      <c r="L19" s="869"/>
      <c r="M19" s="870"/>
      <c r="N19" s="968"/>
      <c r="O19" s="940"/>
      <c r="P19" s="391"/>
      <c r="Q19" s="391"/>
    </row>
    <row r="20" spans="1:17" s="37" customFormat="1" ht="21" thickBot="1" x14ac:dyDescent="0.25">
      <c r="A20" s="969" t="s">
        <v>216</v>
      </c>
      <c r="B20" s="970" t="s">
        <v>63</v>
      </c>
      <c r="C20" s="848"/>
      <c r="D20" s="850" t="s">
        <v>282</v>
      </c>
      <c r="E20" s="861"/>
      <c r="F20" s="861"/>
      <c r="G20" s="890">
        <v>3.5</v>
      </c>
      <c r="H20" s="853">
        <f>G20*30</f>
        <v>105</v>
      </c>
      <c r="I20" s="877">
        <f>SUM(J20:L20)</f>
        <v>36</v>
      </c>
      <c r="J20" s="877">
        <v>18</v>
      </c>
      <c r="K20" s="877"/>
      <c r="L20" s="877">
        <v>18</v>
      </c>
      <c r="M20" s="878">
        <f>H20-I20</f>
        <v>69</v>
      </c>
      <c r="N20" s="967">
        <v>4</v>
      </c>
      <c r="O20" s="940"/>
      <c r="P20" s="391"/>
      <c r="Q20" s="391"/>
    </row>
    <row r="21" spans="1:17" s="27" customFormat="1" ht="21" customHeight="1" thickBot="1" x14ac:dyDescent="0.25">
      <c r="A21" s="971" t="s">
        <v>157</v>
      </c>
      <c r="B21" s="972" t="s">
        <v>71</v>
      </c>
      <c r="C21" s="973"/>
      <c r="D21" s="974"/>
      <c r="E21" s="974"/>
      <c r="F21" s="974"/>
      <c r="G21" s="975"/>
      <c r="H21" s="786"/>
      <c r="I21" s="976"/>
      <c r="J21" s="976"/>
      <c r="K21" s="976"/>
      <c r="L21" s="976"/>
      <c r="M21" s="976"/>
      <c r="N21" s="977"/>
      <c r="O21" s="923"/>
    </row>
    <row r="22" spans="1:17" s="33" customFormat="1" ht="21" thickBot="1" x14ac:dyDescent="0.25">
      <c r="A22" s="971" t="s">
        <v>179</v>
      </c>
      <c r="B22" s="978" t="s">
        <v>63</v>
      </c>
      <c r="C22" s="973"/>
      <c r="D22" s="974"/>
      <c r="E22" s="974"/>
      <c r="F22" s="974"/>
      <c r="G22" s="979">
        <v>1.5</v>
      </c>
      <c r="H22" s="786">
        <f t="shared" ref="H22:H26" si="0">G22*30</f>
        <v>45</v>
      </c>
      <c r="I22" s="786">
        <f>SUM(J22:L22)</f>
        <v>27</v>
      </c>
      <c r="J22" s="786">
        <v>18</v>
      </c>
      <c r="K22" s="786"/>
      <c r="L22" s="786">
        <v>9</v>
      </c>
      <c r="M22" s="800">
        <f>H22-I22</f>
        <v>18</v>
      </c>
      <c r="N22" s="977">
        <v>3</v>
      </c>
      <c r="O22" s="980"/>
    </row>
    <row r="23" spans="1:17" s="33" customFormat="1" x14ac:dyDescent="0.2">
      <c r="A23" s="836" t="s">
        <v>158</v>
      </c>
      <c r="B23" s="981" t="s">
        <v>73</v>
      </c>
      <c r="C23" s="973"/>
      <c r="D23" s="974"/>
      <c r="E23" s="974"/>
      <c r="F23" s="974"/>
      <c r="G23" s="975"/>
      <c r="H23" s="770"/>
      <c r="I23" s="973"/>
      <c r="J23" s="973"/>
      <c r="K23" s="982"/>
      <c r="L23" s="982"/>
      <c r="M23" s="770"/>
      <c r="N23" s="778"/>
      <c r="O23" s="980"/>
    </row>
    <row r="24" spans="1:17" s="33" customFormat="1" ht="21" thickBot="1" x14ac:dyDescent="0.25">
      <c r="A24" s="871" t="s">
        <v>182</v>
      </c>
      <c r="B24" s="978" t="s">
        <v>63</v>
      </c>
      <c r="C24" s="786" t="s">
        <v>282</v>
      </c>
      <c r="D24" s="983"/>
      <c r="E24" s="983"/>
      <c r="F24" s="983"/>
      <c r="G24" s="979">
        <v>3.5</v>
      </c>
      <c r="H24" s="786">
        <f t="shared" si="0"/>
        <v>105</v>
      </c>
      <c r="I24" s="786">
        <f>SUM(J24:L24)</f>
        <v>36</v>
      </c>
      <c r="J24" s="786">
        <v>27</v>
      </c>
      <c r="K24" s="786"/>
      <c r="L24" s="786">
        <v>9</v>
      </c>
      <c r="M24" s="800">
        <f>H24-I24</f>
        <v>69</v>
      </c>
      <c r="N24" s="977">
        <v>4</v>
      </c>
      <c r="O24" s="980"/>
    </row>
    <row r="25" spans="1:17" s="33" customFormat="1" x14ac:dyDescent="0.2">
      <c r="A25" s="836" t="s">
        <v>163</v>
      </c>
      <c r="B25" s="981" t="s">
        <v>76</v>
      </c>
      <c r="C25" s="973"/>
      <c r="D25" s="974"/>
      <c r="E25" s="974"/>
      <c r="F25" s="974"/>
      <c r="G25" s="975"/>
      <c r="H25" s="770"/>
      <c r="I25" s="973"/>
      <c r="J25" s="973"/>
      <c r="K25" s="982"/>
      <c r="L25" s="982"/>
      <c r="M25" s="770"/>
      <c r="N25" s="778"/>
      <c r="O25" s="980"/>
    </row>
    <row r="26" spans="1:17" s="33" customFormat="1" ht="41.25" thickBot="1" x14ac:dyDescent="0.25">
      <c r="A26" s="871" t="s">
        <v>186</v>
      </c>
      <c r="B26" s="978" t="s">
        <v>63</v>
      </c>
      <c r="C26" s="786" t="s">
        <v>282</v>
      </c>
      <c r="D26" s="983"/>
      <c r="E26" s="983"/>
      <c r="F26" s="983"/>
      <c r="G26" s="979">
        <v>2.5</v>
      </c>
      <c r="H26" s="786">
        <f t="shared" si="0"/>
        <v>75</v>
      </c>
      <c r="I26" s="786">
        <f>SUM(J26:L26)</f>
        <v>36</v>
      </c>
      <c r="J26" s="786">
        <v>27</v>
      </c>
      <c r="K26" s="786"/>
      <c r="L26" s="786">
        <v>9</v>
      </c>
      <c r="M26" s="800">
        <f>H26-I26</f>
        <v>39</v>
      </c>
      <c r="N26" s="977">
        <v>4</v>
      </c>
      <c r="O26" s="980"/>
    </row>
    <row r="27" spans="1:17" s="33" customFormat="1" x14ac:dyDescent="0.2">
      <c r="A27" s="984" t="s">
        <v>224</v>
      </c>
      <c r="B27" s="985" t="s">
        <v>201</v>
      </c>
      <c r="C27" s="986"/>
      <c r="D27" s="786"/>
      <c r="E27" s="786"/>
      <c r="F27" s="987"/>
      <c r="G27" s="772"/>
      <c r="H27" s="988"/>
      <c r="I27" s="989"/>
      <c r="J27" s="990"/>
      <c r="K27" s="989"/>
      <c r="L27" s="989"/>
      <c r="M27" s="786"/>
      <c r="N27" s="778"/>
      <c r="O27" s="980"/>
    </row>
    <row r="28" spans="1:17" s="33" customFormat="1" ht="21" thickBot="1" x14ac:dyDescent="0.25">
      <c r="A28" s="984" t="s">
        <v>225</v>
      </c>
      <c r="B28" s="991" t="s">
        <v>63</v>
      </c>
      <c r="C28" s="992"/>
      <c r="D28" s="786" t="s">
        <v>282</v>
      </c>
      <c r="E28" s="786"/>
      <c r="F28" s="987"/>
      <c r="G28" s="993">
        <v>2</v>
      </c>
      <c r="H28" s="988">
        <f>G28*30</f>
        <v>60</v>
      </c>
      <c r="I28" s="786">
        <f>SUM(J28:L28)</f>
        <v>27</v>
      </c>
      <c r="J28" s="976">
        <v>18</v>
      </c>
      <c r="K28" s="786"/>
      <c r="L28" s="786">
        <v>9</v>
      </c>
      <c r="M28" s="994">
        <f>H28-I28</f>
        <v>33</v>
      </c>
      <c r="N28" s="778">
        <v>3</v>
      </c>
      <c r="O28" s="980"/>
    </row>
    <row r="29" spans="1:17" s="27" customFormat="1" ht="21" thickBot="1" x14ac:dyDescent="0.25">
      <c r="A29" s="1418"/>
      <c r="B29" s="1419"/>
      <c r="C29" s="1419"/>
      <c r="D29" s="1419"/>
      <c r="E29" s="1419"/>
      <c r="F29" s="1419"/>
      <c r="G29" s="1419"/>
      <c r="H29" s="1419"/>
      <c r="I29" s="1419"/>
      <c r="J29" s="1419"/>
      <c r="K29" s="1419"/>
      <c r="L29" s="1419"/>
      <c r="M29" s="1419"/>
      <c r="N29" s="995"/>
      <c r="O29" s="923"/>
    </row>
    <row r="30" spans="1:17" s="27" customFormat="1" ht="21" thickBot="1" x14ac:dyDescent="0.25">
      <c r="A30" s="1418"/>
      <c r="B30" s="1419"/>
      <c r="C30" s="1419"/>
      <c r="D30" s="1419"/>
      <c r="E30" s="1419"/>
      <c r="F30" s="1419"/>
      <c r="G30" s="1419"/>
      <c r="H30" s="1419"/>
      <c r="I30" s="1419"/>
      <c r="J30" s="1419"/>
      <c r="K30" s="1419"/>
      <c r="L30" s="1419"/>
      <c r="M30" s="1419"/>
      <c r="N30" s="996"/>
      <c r="O30" s="923"/>
    </row>
    <row r="31" spans="1:17" s="27" customFormat="1" x14ac:dyDescent="0.2">
      <c r="A31" s="1418"/>
      <c r="B31" s="1419"/>
      <c r="C31" s="1419"/>
      <c r="D31" s="1419"/>
      <c r="E31" s="1419"/>
      <c r="F31" s="1419"/>
      <c r="G31" s="1419"/>
      <c r="H31" s="1419"/>
      <c r="I31" s="1419"/>
      <c r="J31" s="1419"/>
      <c r="K31" s="1419"/>
      <c r="L31" s="1419"/>
      <c r="M31" s="1419"/>
      <c r="N31" s="997"/>
      <c r="O31" s="923"/>
    </row>
    <row r="32" spans="1:17" hidden="1" x14ac:dyDescent="0.2">
      <c r="A32" s="831"/>
      <c r="C32" s="831"/>
      <c r="D32" s="831"/>
      <c r="E32" s="831"/>
      <c r="F32" s="831"/>
      <c r="G32" s="831"/>
      <c r="H32" s="831"/>
      <c r="N32" s="998">
        <f>COUNTIF($C$8:$C$26,"=1")</f>
        <v>0</v>
      </c>
      <c r="O32" s="999">
        <f>COUNTIF($C$8:$C$26,"=6")</f>
        <v>0</v>
      </c>
    </row>
    <row r="33" spans="6:15" hidden="1" x14ac:dyDescent="0.2">
      <c r="N33" s="998">
        <f>COUNTIF($D$8:$D$26,"=1")</f>
        <v>0</v>
      </c>
      <c r="O33" s="999">
        <f>COUNTIF($D$8:$D$26,"=6")</f>
        <v>0</v>
      </c>
    </row>
    <row r="34" spans="6:15" x14ac:dyDescent="0.2">
      <c r="F34" s="922"/>
    </row>
  </sheetData>
  <mergeCells count="23">
    <mergeCell ref="O2:O7"/>
    <mergeCell ref="F5:F7"/>
    <mergeCell ref="H3:H7"/>
    <mergeCell ref="M3:M7"/>
    <mergeCell ref="K4:K7"/>
    <mergeCell ref="C2:F3"/>
    <mergeCell ref="E4:F4"/>
    <mergeCell ref="N2:N3"/>
    <mergeCell ref="I4:I7"/>
    <mergeCell ref="A1:M1"/>
    <mergeCell ref="G2:G7"/>
    <mergeCell ref="H2:M2"/>
    <mergeCell ref="A31:M31"/>
    <mergeCell ref="A29:M29"/>
    <mergeCell ref="A30:M30"/>
    <mergeCell ref="I3:L3"/>
    <mergeCell ref="L4:L7"/>
    <mergeCell ref="C4:C7"/>
    <mergeCell ref="D4:D7"/>
    <mergeCell ref="E5:E7"/>
    <mergeCell ref="J4:J7"/>
    <mergeCell ref="B2:B7"/>
    <mergeCell ref="A2:A7"/>
  </mergeCells>
  <phoneticPr fontId="29" type="noConversion"/>
  <pageMargins left="0.19685039370078741" right="0" top="0.19685039370078741" bottom="0.19685039370078741" header="0.31496062992125984" footer="0.31496062992125984"/>
  <pageSetup paperSize="9" scale="6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view="pageBreakPreview" zoomScale="70" zoomScaleNormal="86" zoomScaleSheetLayoutView="75" workbookViewId="0">
      <pane ySplit="7" topLeftCell="A8" activePane="bottomLeft" state="frozen"/>
      <selection pane="bottomLeft" activeCell="O2" sqref="O2:O7"/>
    </sheetView>
  </sheetViews>
  <sheetFormatPr defaultRowHeight="20.25" x14ac:dyDescent="0.2"/>
  <cols>
    <col min="1" max="1" width="10.7109375" style="830" customWidth="1"/>
    <col min="2" max="2" width="42.7109375" style="831" customWidth="1"/>
    <col min="3" max="3" width="7.42578125" style="832" customWidth="1"/>
    <col min="4" max="4" width="9.7109375" style="833" customWidth="1"/>
    <col min="5" max="6" width="6.5703125" style="833" customWidth="1"/>
    <col min="7" max="7" width="10.140625" style="832" customWidth="1"/>
    <col min="8" max="8" width="11.42578125" style="832" customWidth="1"/>
    <col min="9" max="9" width="8.7109375" style="831" customWidth="1"/>
    <col min="10" max="10" width="8.140625" style="831" customWidth="1"/>
    <col min="11" max="11" width="8.42578125" style="831" customWidth="1"/>
    <col min="12" max="12" width="7.85546875" style="831" customWidth="1"/>
    <col min="13" max="13" width="9.140625" style="831"/>
    <col min="14" max="14" width="16" style="834" customWidth="1"/>
    <col min="15" max="15" width="31.140625" style="834" customWidth="1"/>
    <col min="16" max="19" width="9.140625" style="72"/>
    <col min="20" max="20" width="2.28515625" style="72" customWidth="1"/>
    <col min="21" max="21" width="15.28515625" style="72" customWidth="1"/>
    <col min="22" max="16384" width="9.140625" style="72"/>
  </cols>
  <sheetData>
    <row r="1" spans="1:18" s="27" customFormat="1" ht="21" thickBot="1" x14ac:dyDescent="0.25">
      <c r="A1" s="1388" t="s">
        <v>332</v>
      </c>
      <c r="B1" s="1389"/>
      <c r="C1" s="1343"/>
      <c r="D1" s="1343"/>
      <c r="E1" s="1389"/>
      <c r="F1" s="1389"/>
      <c r="G1" s="1343"/>
      <c r="H1" s="1389"/>
      <c r="I1" s="1389"/>
      <c r="J1" s="1389"/>
      <c r="K1" s="1389"/>
      <c r="L1" s="1389"/>
      <c r="M1" s="1389"/>
      <c r="N1" s="1421"/>
      <c r="O1" s="755"/>
    </row>
    <row r="2" spans="1:18" s="27" customFormat="1" ht="18.75" customHeight="1" thickBot="1" x14ac:dyDescent="0.25">
      <c r="A2" s="1406" t="s">
        <v>138</v>
      </c>
      <c r="B2" s="1403" t="s">
        <v>23</v>
      </c>
      <c r="C2" s="1409" t="s">
        <v>281</v>
      </c>
      <c r="D2" s="1410"/>
      <c r="E2" s="1410"/>
      <c r="F2" s="1411"/>
      <c r="G2" s="1390" t="s">
        <v>58</v>
      </c>
      <c r="H2" s="1392" t="s">
        <v>59</v>
      </c>
      <c r="I2" s="1393"/>
      <c r="J2" s="1393"/>
      <c r="K2" s="1393"/>
      <c r="L2" s="1393"/>
      <c r="M2" s="1394"/>
      <c r="N2" s="1395"/>
      <c r="O2" s="1387" t="s">
        <v>329</v>
      </c>
    </row>
    <row r="3" spans="1:18" s="27" customFormat="1" ht="24.75" customHeight="1" thickBot="1" x14ac:dyDescent="0.25">
      <c r="A3" s="1407"/>
      <c r="B3" s="1404"/>
      <c r="C3" s="1412"/>
      <c r="D3" s="1413"/>
      <c r="E3" s="1413"/>
      <c r="F3" s="1414"/>
      <c r="G3" s="1391"/>
      <c r="H3" s="1384" t="s">
        <v>25</v>
      </c>
      <c r="I3" s="1415" t="s">
        <v>26</v>
      </c>
      <c r="J3" s="1416"/>
      <c r="K3" s="1416"/>
      <c r="L3" s="1417"/>
      <c r="M3" s="1398" t="s">
        <v>60</v>
      </c>
      <c r="N3" s="1396"/>
      <c r="O3" s="1387"/>
    </row>
    <row r="4" spans="1:18" s="27" customFormat="1" ht="18" customHeight="1" x14ac:dyDescent="0.2">
      <c r="A4" s="1407"/>
      <c r="B4" s="1404"/>
      <c r="C4" s="1390" t="s">
        <v>27</v>
      </c>
      <c r="D4" s="1390" t="s">
        <v>28</v>
      </c>
      <c r="E4" s="1401" t="s">
        <v>109</v>
      </c>
      <c r="F4" s="1402"/>
      <c r="G4" s="1391"/>
      <c r="H4" s="1385"/>
      <c r="I4" s="1380" t="s">
        <v>21</v>
      </c>
      <c r="J4" s="1380" t="s">
        <v>29</v>
      </c>
      <c r="K4" s="1380" t="s">
        <v>30</v>
      </c>
      <c r="L4" s="1380" t="s">
        <v>31</v>
      </c>
      <c r="M4" s="1399"/>
      <c r="N4" s="1000"/>
      <c r="O4" s="1387"/>
    </row>
    <row r="5" spans="1:18" s="27" customFormat="1" ht="16.5" customHeight="1" thickBot="1" x14ac:dyDescent="0.25">
      <c r="A5" s="1407"/>
      <c r="B5" s="1404"/>
      <c r="C5" s="1391"/>
      <c r="D5" s="1391"/>
      <c r="E5" s="1377" t="s">
        <v>107</v>
      </c>
      <c r="F5" s="1382" t="s">
        <v>108</v>
      </c>
      <c r="G5" s="1391"/>
      <c r="H5" s="1385"/>
      <c r="I5" s="1380"/>
      <c r="J5" s="1380"/>
      <c r="K5" s="1380"/>
      <c r="L5" s="1380"/>
      <c r="M5" s="1399"/>
      <c r="N5" s="1001" t="s">
        <v>283</v>
      </c>
      <c r="O5" s="1387"/>
    </row>
    <row r="6" spans="1:18" s="27" customFormat="1" ht="16.5" customHeight="1" thickBot="1" x14ac:dyDescent="0.25">
      <c r="A6" s="1407"/>
      <c r="B6" s="1404"/>
      <c r="C6" s="1391"/>
      <c r="D6" s="1391"/>
      <c r="E6" s="1378"/>
      <c r="F6" s="1382"/>
      <c r="G6" s="1391"/>
      <c r="H6" s="1385"/>
      <c r="I6" s="1380"/>
      <c r="J6" s="1380"/>
      <c r="K6" s="1380"/>
      <c r="L6" s="1380"/>
      <c r="M6" s="1399"/>
      <c r="N6" s="1420"/>
      <c r="O6" s="1387"/>
    </row>
    <row r="7" spans="1:18" s="27" customFormat="1" ht="16.5" customHeight="1" thickBot="1" x14ac:dyDescent="0.25">
      <c r="A7" s="1408"/>
      <c r="B7" s="1405"/>
      <c r="C7" s="1397"/>
      <c r="D7" s="1397"/>
      <c r="E7" s="1379"/>
      <c r="F7" s="1383"/>
      <c r="G7" s="1391"/>
      <c r="H7" s="1386"/>
      <c r="I7" s="1381"/>
      <c r="J7" s="1381"/>
      <c r="K7" s="1381"/>
      <c r="L7" s="1381"/>
      <c r="M7" s="1400"/>
      <c r="N7" s="1000" t="s">
        <v>333</v>
      </c>
      <c r="O7" s="1387"/>
    </row>
    <row r="8" spans="1:18" s="37" customFormat="1" hidden="1" x14ac:dyDescent="0.2">
      <c r="A8" s="790"/>
      <c r="B8" s="791"/>
      <c r="C8" s="792"/>
      <c r="D8" s="793"/>
      <c r="E8" s="793"/>
      <c r="F8" s="794"/>
      <c r="G8" s="794"/>
      <c r="H8" s="795"/>
      <c r="I8" s="792"/>
      <c r="J8" s="792"/>
      <c r="K8" s="792"/>
      <c r="L8" s="792"/>
      <c r="M8" s="796"/>
      <c r="N8" s="1002"/>
      <c r="O8" s="1003"/>
      <c r="P8" s="391"/>
      <c r="Q8" s="391"/>
      <c r="R8" s="391"/>
    </row>
    <row r="9" spans="1:18" s="37" customFormat="1" hidden="1" x14ac:dyDescent="0.2">
      <c r="A9" s="790"/>
      <c r="B9" s="798"/>
      <c r="C9" s="792"/>
      <c r="D9" s="782"/>
      <c r="E9" s="782"/>
      <c r="F9" s="799"/>
      <c r="G9" s="794"/>
      <c r="H9" s="795"/>
      <c r="I9" s="786"/>
      <c r="J9" s="786"/>
      <c r="K9" s="786"/>
      <c r="L9" s="786"/>
      <c r="M9" s="800"/>
      <c r="N9" s="1002"/>
      <c r="O9" s="1003"/>
      <c r="P9" s="391"/>
      <c r="Q9" s="391"/>
      <c r="R9" s="391"/>
    </row>
    <row r="10" spans="1:18" s="37" customFormat="1" hidden="1" x14ac:dyDescent="0.2">
      <c r="A10" s="790"/>
      <c r="B10" s="801"/>
      <c r="C10" s="792"/>
      <c r="D10" s="782"/>
      <c r="E10" s="782"/>
      <c r="F10" s="799"/>
      <c r="G10" s="802"/>
      <c r="H10" s="803"/>
      <c r="I10" s="786"/>
      <c r="J10" s="786"/>
      <c r="K10" s="786"/>
      <c r="L10" s="786"/>
      <c r="M10" s="800"/>
      <c r="N10" s="1002"/>
      <c r="O10" s="1003"/>
      <c r="P10" s="391">
        <v>1</v>
      </c>
      <c r="Q10" s="391"/>
      <c r="R10" s="391"/>
    </row>
    <row r="11" spans="1:18" s="33" customFormat="1" ht="42" customHeight="1" thickBot="1" x14ac:dyDescent="0.25">
      <c r="A11" s="766" t="s">
        <v>275</v>
      </c>
      <c r="B11" s="804" t="s">
        <v>137</v>
      </c>
      <c r="C11" s="805"/>
      <c r="D11" s="806" t="s">
        <v>286</v>
      </c>
      <c r="E11" s="806"/>
      <c r="F11" s="807"/>
      <c r="G11" s="808">
        <v>4.5</v>
      </c>
      <c r="H11" s="809">
        <f>G11*30</f>
        <v>135</v>
      </c>
      <c r="I11" s="805">
        <v>60</v>
      </c>
      <c r="J11" s="806"/>
      <c r="K11" s="806"/>
      <c r="L11" s="806">
        <v>60</v>
      </c>
      <c r="M11" s="807">
        <f>H11-I11</f>
        <v>75</v>
      </c>
      <c r="N11" s="953" t="s">
        <v>249</v>
      </c>
      <c r="O11" s="811"/>
      <c r="P11" s="391">
        <v>1</v>
      </c>
      <c r="Q11" s="391"/>
      <c r="R11" s="391"/>
    </row>
    <row r="12" spans="1:18" s="27" customFormat="1" ht="21" customHeight="1" thickBot="1" x14ac:dyDescent="0.25">
      <c r="A12" s="971" t="s">
        <v>157</v>
      </c>
      <c r="B12" s="972" t="s">
        <v>71</v>
      </c>
      <c r="C12" s="973"/>
      <c r="D12" s="974"/>
      <c r="E12" s="974"/>
      <c r="F12" s="974"/>
      <c r="G12" s="975">
        <f>SUM(G13:G13)</f>
        <v>3.5</v>
      </c>
      <c r="H12" s="786">
        <f t="shared" ref="H12:H18" si="0">G12*30</f>
        <v>105</v>
      </c>
      <c r="I12" s="976">
        <f>SUM(I13:I13)</f>
        <v>45</v>
      </c>
      <c r="J12" s="976">
        <f>SUM(J13:J13)</f>
        <v>18</v>
      </c>
      <c r="K12" s="976"/>
      <c r="L12" s="976">
        <f>SUM(L13:L13)</f>
        <v>27</v>
      </c>
      <c r="M12" s="976">
        <f>H12-I12</f>
        <v>60</v>
      </c>
      <c r="N12" s="1004"/>
      <c r="O12" s="1004"/>
    </row>
    <row r="13" spans="1:18" s="33" customFormat="1" x14ac:dyDescent="0.2">
      <c r="A13" s="971" t="s">
        <v>180</v>
      </c>
      <c r="B13" s="978" t="s">
        <v>63</v>
      </c>
      <c r="C13" s="786" t="s">
        <v>283</v>
      </c>
      <c r="D13" s="983"/>
      <c r="E13" s="983"/>
      <c r="F13" s="983"/>
      <c r="G13" s="979">
        <v>3.5</v>
      </c>
      <c r="H13" s="786">
        <f t="shared" si="0"/>
        <v>105</v>
      </c>
      <c r="I13" s="786">
        <f>SUM(J13:L13)</f>
        <v>45</v>
      </c>
      <c r="J13" s="786">
        <v>18</v>
      </c>
      <c r="K13" s="786"/>
      <c r="L13" s="786">
        <v>27</v>
      </c>
      <c r="M13" s="800">
        <f>H13-I13</f>
        <v>60</v>
      </c>
      <c r="N13" s="1004">
        <v>5</v>
      </c>
      <c r="O13" s="1004"/>
      <c r="P13" s="33">
        <v>1</v>
      </c>
    </row>
    <row r="14" spans="1:18" s="33" customFormat="1" ht="47.25" customHeight="1" thickBot="1" x14ac:dyDescent="0.25">
      <c r="A14" s="871" t="s">
        <v>217</v>
      </c>
      <c r="B14" s="978" t="s">
        <v>74</v>
      </c>
      <c r="C14" s="786"/>
      <c r="D14" s="983"/>
      <c r="E14" s="983"/>
      <c r="F14" s="983" t="s">
        <v>283</v>
      </c>
      <c r="G14" s="979">
        <v>1</v>
      </c>
      <c r="H14" s="786">
        <f t="shared" si="0"/>
        <v>30</v>
      </c>
      <c r="I14" s="786">
        <v>10</v>
      </c>
      <c r="J14" s="786"/>
      <c r="K14" s="786"/>
      <c r="L14" s="786">
        <v>10</v>
      </c>
      <c r="M14" s="800">
        <f>H14-I14</f>
        <v>20</v>
      </c>
      <c r="N14" s="1004">
        <v>1</v>
      </c>
      <c r="O14" s="1004"/>
      <c r="P14" s="33">
        <v>1</v>
      </c>
    </row>
    <row r="15" spans="1:18" s="33" customFormat="1" ht="40.5" x14ac:dyDescent="0.2">
      <c r="A15" s="836" t="s">
        <v>159</v>
      </c>
      <c r="B15" s="981" t="s">
        <v>90</v>
      </c>
      <c r="C15" s="973"/>
      <c r="D15" s="982"/>
      <c r="E15" s="982"/>
      <c r="F15" s="982"/>
      <c r="G15" s="975"/>
      <c r="H15" s="770"/>
      <c r="I15" s="973"/>
      <c r="J15" s="973"/>
      <c r="K15" s="982"/>
      <c r="L15" s="982"/>
      <c r="M15" s="770"/>
      <c r="N15" s="857"/>
      <c r="O15" s="857"/>
    </row>
    <row r="16" spans="1:18" s="33" customFormat="1" ht="21" thickBot="1" x14ac:dyDescent="0.25">
      <c r="A16" s="871" t="s">
        <v>183</v>
      </c>
      <c r="B16" s="978" t="s">
        <v>63</v>
      </c>
      <c r="C16" s="786" t="s">
        <v>283</v>
      </c>
      <c r="D16" s="983"/>
      <c r="E16" s="983"/>
      <c r="F16" s="983"/>
      <c r="G16" s="979">
        <v>2.5</v>
      </c>
      <c r="H16" s="786">
        <f t="shared" si="0"/>
        <v>75</v>
      </c>
      <c r="I16" s="786">
        <f>SUM(J16:L16)</f>
        <v>36</v>
      </c>
      <c r="J16" s="786">
        <v>27</v>
      </c>
      <c r="K16" s="786"/>
      <c r="L16" s="786">
        <v>9</v>
      </c>
      <c r="M16" s="800">
        <f>H16-I16</f>
        <v>39</v>
      </c>
      <c r="N16" s="1004">
        <v>4</v>
      </c>
      <c r="O16" s="1004"/>
      <c r="P16" s="33">
        <v>1</v>
      </c>
    </row>
    <row r="17" spans="1:18" s="33" customFormat="1" ht="21" thickBot="1" x14ac:dyDescent="0.25">
      <c r="A17" s="1005" t="s">
        <v>164</v>
      </c>
      <c r="B17" s="1006" t="s">
        <v>77</v>
      </c>
      <c r="C17" s="1007"/>
      <c r="D17" s="989"/>
      <c r="E17" s="989"/>
      <c r="F17" s="989"/>
      <c r="G17" s="1008">
        <v>3</v>
      </c>
      <c r="H17" s="1009">
        <f t="shared" si="0"/>
        <v>90</v>
      </c>
      <c r="I17" s="989"/>
      <c r="J17" s="989"/>
      <c r="K17" s="989"/>
      <c r="L17" s="989"/>
      <c r="M17" s="989"/>
      <c r="N17" s="1010"/>
      <c r="O17" s="1004"/>
    </row>
    <row r="18" spans="1:18" s="33" customFormat="1" ht="21" thickBot="1" x14ac:dyDescent="0.25">
      <c r="A18" s="1005"/>
      <c r="B18" s="951" t="s">
        <v>63</v>
      </c>
      <c r="C18" s="1011"/>
      <c r="D18" s="1012" t="s">
        <v>283</v>
      </c>
      <c r="E18" s="1013"/>
      <c r="F18" s="1013"/>
      <c r="G18" s="1014">
        <v>2.5</v>
      </c>
      <c r="H18" s="770">
        <f t="shared" si="0"/>
        <v>75</v>
      </c>
      <c r="I18" s="1015">
        <f>J18+K18+L18</f>
        <v>27</v>
      </c>
      <c r="J18" s="1015">
        <v>18</v>
      </c>
      <c r="K18" s="1015"/>
      <c r="L18" s="1015">
        <v>9</v>
      </c>
      <c r="M18" s="1015">
        <f>H18-I18</f>
        <v>48</v>
      </c>
      <c r="N18" s="1016">
        <v>3</v>
      </c>
      <c r="O18" s="1016"/>
      <c r="P18" s="33">
        <v>1</v>
      </c>
    </row>
    <row r="19" spans="1:18" s="374" customFormat="1" x14ac:dyDescent="0.3">
      <c r="A19" s="836" t="s">
        <v>171</v>
      </c>
      <c r="B19" s="907" t="s">
        <v>80</v>
      </c>
      <c r="C19" s="1017"/>
      <c r="D19" s="1018"/>
      <c r="E19" s="1018"/>
      <c r="F19" s="1018"/>
      <c r="G19" s="910"/>
      <c r="H19" s="910"/>
      <c r="I19" s="911"/>
      <c r="J19" s="910"/>
      <c r="K19" s="910"/>
      <c r="L19" s="910"/>
      <c r="M19" s="915"/>
      <c r="N19" s="913"/>
      <c r="O19" s="913"/>
    </row>
    <row r="20" spans="1:18" s="374" customFormat="1" ht="41.25" thickBot="1" x14ac:dyDescent="0.35">
      <c r="A20" s="871" t="s">
        <v>193</v>
      </c>
      <c r="B20" s="914" t="s">
        <v>63</v>
      </c>
      <c r="C20" s="911" t="s">
        <v>283</v>
      </c>
      <c r="D20" s="1018"/>
      <c r="E20" s="1018"/>
      <c r="F20" s="1018"/>
      <c r="G20" s="917">
        <v>3</v>
      </c>
      <c r="H20" s="918">
        <f>G20*30</f>
        <v>90</v>
      </c>
      <c r="I20" s="911">
        <f>J20+K20+L20</f>
        <v>36</v>
      </c>
      <c r="J20" s="911">
        <v>18</v>
      </c>
      <c r="K20" s="919"/>
      <c r="L20" s="919">
        <v>18</v>
      </c>
      <c r="M20" s="915">
        <f>H20-I20</f>
        <v>54</v>
      </c>
      <c r="N20" s="913">
        <v>4</v>
      </c>
      <c r="O20" s="913"/>
      <c r="P20" s="374">
        <v>1</v>
      </c>
    </row>
    <row r="21" spans="1:18" s="33" customFormat="1" x14ac:dyDescent="0.2">
      <c r="A21" s="1019" t="s">
        <v>173</v>
      </c>
      <c r="B21" s="1020" t="s">
        <v>246</v>
      </c>
      <c r="C21" s="786"/>
      <c r="D21" s="786"/>
      <c r="E21" s="786"/>
      <c r="F21" s="786"/>
      <c r="G21" s="1021"/>
      <c r="H21" s="1022"/>
      <c r="I21" s="1023"/>
      <c r="J21" s="1022"/>
      <c r="K21" s="1022"/>
      <c r="L21" s="1022"/>
      <c r="M21" s="1024"/>
      <c r="N21" s="857"/>
      <c r="O21" s="857"/>
    </row>
    <row r="22" spans="1:18" s="33" customFormat="1" ht="40.5" x14ac:dyDescent="0.2">
      <c r="A22" s="1025" t="s">
        <v>255</v>
      </c>
      <c r="B22" s="951" t="s">
        <v>63</v>
      </c>
      <c r="C22" s="1011"/>
      <c r="D22" s="1026" t="s">
        <v>283</v>
      </c>
      <c r="E22" s="1026"/>
      <c r="F22" s="1027"/>
      <c r="G22" s="1021">
        <v>2.5</v>
      </c>
      <c r="H22" s="770">
        <f>G22*30</f>
        <v>75</v>
      </c>
      <c r="I22" s="1011">
        <f>J22+K22+L22</f>
        <v>27</v>
      </c>
      <c r="J22" s="1011">
        <v>18</v>
      </c>
      <c r="K22" s="1011"/>
      <c r="L22" s="1011">
        <v>9</v>
      </c>
      <c r="M22" s="1011">
        <f>H22-I22</f>
        <v>48</v>
      </c>
      <c r="N22" s="857">
        <v>3</v>
      </c>
      <c r="O22" s="857"/>
      <c r="P22" s="33">
        <v>1</v>
      </c>
    </row>
    <row r="23" spans="1:18" s="33" customFormat="1" x14ac:dyDescent="0.2">
      <c r="A23" s="984" t="s">
        <v>223</v>
      </c>
      <c r="B23" s="1028" t="s">
        <v>235</v>
      </c>
      <c r="C23" s="992"/>
      <c r="D23" s="1029"/>
      <c r="E23" s="1029"/>
      <c r="F23" s="1030"/>
      <c r="G23" s="772"/>
      <c r="H23" s="1031"/>
      <c r="I23" s="1029"/>
      <c r="J23" s="1029"/>
      <c r="K23" s="1029"/>
      <c r="L23" s="1029"/>
      <c r="M23" s="1032"/>
      <c r="N23" s="778"/>
      <c r="O23" s="778"/>
      <c r="Q23" s="391" t="s">
        <v>277</v>
      </c>
      <c r="R23" s="392">
        <f>SUMIF(P$23:P$24,1,G$23:G$24)</f>
        <v>2.5</v>
      </c>
    </row>
    <row r="24" spans="1:18" s="33" customFormat="1" x14ac:dyDescent="0.2">
      <c r="A24" s="984" t="s">
        <v>199</v>
      </c>
      <c r="B24" s="991" t="s">
        <v>63</v>
      </c>
      <c r="C24" s="992"/>
      <c r="D24" s="786" t="s">
        <v>283</v>
      </c>
      <c r="E24" s="786"/>
      <c r="F24" s="987"/>
      <c r="G24" s="993">
        <v>2.5</v>
      </c>
      <c r="H24" s="988">
        <f>G24*30</f>
        <v>75</v>
      </c>
      <c r="I24" s="786">
        <f>SUM(J24:L24)</f>
        <v>27</v>
      </c>
      <c r="J24" s="976">
        <v>18</v>
      </c>
      <c r="K24" s="786"/>
      <c r="L24" s="786">
        <v>9</v>
      </c>
      <c r="M24" s="994">
        <f>H24-I24</f>
        <v>48</v>
      </c>
      <c r="N24" s="778">
        <v>3</v>
      </c>
      <c r="O24" s="778"/>
      <c r="P24" s="33">
        <v>1</v>
      </c>
      <c r="Q24" s="391"/>
      <c r="R24" s="392">
        <f>SUM(R23:R23)</f>
        <v>2.5</v>
      </c>
    </row>
    <row r="25" spans="1:18" hidden="1" x14ac:dyDescent="0.2">
      <c r="A25" s="831"/>
      <c r="C25" s="831"/>
      <c r="D25" s="831"/>
      <c r="E25" s="831"/>
      <c r="F25" s="831"/>
      <c r="G25" s="831"/>
      <c r="H25" s="831"/>
      <c r="N25" s="998">
        <f>COUNTIF($C$8:$C$22,"=2")</f>
        <v>0</v>
      </c>
      <c r="O25" s="1033"/>
      <c r="P25" s="301">
        <f>COUNTIF($C$8:$C$22,"=6")</f>
        <v>0</v>
      </c>
    </row>
    <row r="26" spans="1:18" hidden="1" x14ac:dyDescent="0.2">
      <c r="N26" s="998">
        <f>COUNTIF($D$8:$D$22,"=2")</f>
        <v>0</v>
      </c>
      <c r="O26" s="998"/>
      <c r="P26" s="301">
        <f>COUNTIF($D$8:$D$22,"=6")</f>
        <v>0</v>
      </c>
    </row>
    <row r="27" spans="1:18" x14ac:dyDescent="0.2">
      <c r="F27" s="922"/>
    </row>
  </sheetData>
  <mergeCells count="22">
    <mergeCell ref="O2:O7"/>
    <mergeCell ref="D4:D7"/>
    <mergeCell ref="A1:M1"/>
    <mergeCell ref="G2:G7"/>
    <mergeCell ref="H2:M2"/>
    <mergeCell ref="C2:F3"/>
    <mergeCell ref="I3:L3"/>
    <mergeCell ref="L4:L7"/>
    <mergeCell ref="C4:C7"/>
    <mergeCell ref="N1"/>
    <mergeCell ref="E4:F4"/>
    <mergeCell ref="B2:B7"/>
    <mergeCell ref="A2:A7"/>
    <mergeCell ref="N2:N3"/>
    <mergeCell ref="E5:E7"/>
    <mergeCell ref="J4:J7"/>
    <mergeCell ref="F5:F7"/>
    <mergeCell ref="H3:H7"/>
    <mergeCell ref="M3:M7"/>
    <mergeCell ref="N6"/>
    <mergeCell ref="K4:K7"/>
    <mergeCell ref="I4:I7"/>
  </mergeCells>
  <phoneticPr fontId="29" type="noConversion"/>
  <pageMargins left="0.19685039370078741" right="0" top="0.19685039370078741" bottom="0.19685039370078741" header="0.31496062992125984" footer="0.31496062992125984"/>
  <pageSetup paperSize="9" scale="65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view="pageBreakPreview" zoomScale="70" zoomScaleNormal="86" zoomScaleSheetLayoutView="75" workbookViewId="0">
      <pane ySplit="7" topLeftCell="A8" activePane="bottomLeft" state="frozen"/>
      <selection pane="bottomLeft" activeCell="A2" sqref="A2:A7"/>
    </sheetView>
  </sheetViews>
  <sheetFormatPr defaultRowHeight="20.25" x14ac:dyDescent="0.2"/>
  <cols>
    <col min="1" max="1" width="10.7109375" style="830" customWidth="1"/>
    <col min="2" max="2" width="42.7109375" style="831" customWidth="1"/>
    <col min="3" max="3" width="7.42578125" style="832" customWidth="1"/>
    <col min="4" max="4" width="9.7109375" style="833" customWidth="1"/>
    <col min="5" max="6" width="6.5703125" style="833" customWidth="1"/>
    <col min="7" max="7" width="10.140625" style="832" customWidth="1"/>
    <col min="8" max="8" width="11.42578125" style="832" customWidth="1"/>
    <col min="9" max="9" width="8.7109375" style="831" customWidth="1"/>
    <col min="10" max="10" width="8.140625" style="831" customWidth="1"/>
    <col min="11" max="11" width="8.42578125" style="831" customWidth="1"/>
    <col min="12" max="12" width="7.85546875" style="831" customWidth="1"/>
    <col min="13" max="13" width="9.140625" style="831"/>
    <col min="14" max="14" width="14.5703125" style="834" customWidth="1"/>
    <col min="15" max="15" width="30.140625" style="834" customWidth="1"/>
    <col min="16" max="19" width="9.140625" style="72"/>
    <col min="20" max="20" width="2.28515625" style="72" customWidth="1"/>
    <col min="21" max="21" width="15.28515625" style="72" customWidth="1"/>
    <col min="22" max="16384" width="9.140625" style="72"/>
  </cols>
  <sheetData>
    <row r="1" spans="1:18" s="27" customFormat="1" ht="21" thickBot="1" x14ac:dyDescent="0.25">
      <c r="A1" s="1388" t="s">
        <v>334</v>
      </c>
      <c r="B1" s="1389"/>
      <c r="C1" s="1343"/>
      <c r="D1" s="1343"/>
      <c r="E1" s="1389"/>
      <c r="F1" s="1389"/>
      <c r="G1" s="1343"/>
      <c r="H1" s="1389"/>
      <c r="I1" s="1389"/>
      <c r="J1" s="1389"/>
      <c r="K1" s="1389"/>
      <c r="L1" s="1389"/>
      <c r="M1" s="1389"/>
      <c r="N1" s="1421"/>
      <c r="O1" s="755"/>
    </row>
    <row r="2" spans="1:18" s="27" customFormat="1" ht="18.75" customHeight="1" thickBot="1" x14ac:dyDescent="0.25">
      <c r="A2" s="1406" t="s">
        <v>138</v>
      </c>
      <c r="B2" s="1403" t="s">
        <v>23</v>
      </c>
      <c r="C2" s="1409" t="s">
        <v>281</v>
      </c>
      <c r="D2" s="1410"/>
      <c r="E2" s="1410"/>
      <c r="F2" s="1411"/>
      <c r="G2" s="1390" t="s">
        <v>58</v>
      </c>
      <c r="H2" s="1392" t="s">
        <v>59</v>
      </c>
      <c r="I2" s="1393"/>
      <c r="J2" s="1393"/>
      <c r="K2" s="1393"/>
      <c r="L2" s="1393"/>
      <c r="M2" s="1394"/>
      <c r="N2" s="1395"/>
      <c r="O2" s="1049"/>
    </row>
    <row r="3" spans="1:18" s="27" customFormat="1" ht="24.75" customHeight="1" thickBot="1" x14ac:dyDescent="0.25">
      <c r="A3" s="1407"/>
      <c r="B3" s="1404"/>
      <c r="C3" s="1412"/>
      <c r="D3" s="1413"/>
      <c r="E3" s="1413"/>
      <c r="F3" s="1414"/>
      <c r="G3" s="1391"/>
      <c r="H3" s="1384" t="s">
        <v>25</v>
      </c>
      <c r="I3" s="1415" t="s">
        <v>26</v>
      </c>
      <c r="J3" s="1416"/>
      <c r="K3" s="1416"/>
      <c r="L3" s="1417"/>
      <c r="M3" s="1398" t="s">
        <v>60</v>
      </c>
      <c r="N3" s="1396"/>
      <c r="O3" s="1049"/>
    </row>
    <row r="4" spans="1:18" s="27" customFormat="1" ht="18" customHeight="1" x14ac:dyDescent="0.2">
      <c r="A4" s="1407"/>
      <c r="B4" s="1404"/>
      <c r="C4" s="1390" t="s">
        <v>27</v>
      </c>
      <c r="D4" s="1390" t="s">
        <v>28</v>
      </c>
      <c r="E4" s="1401" t="s">
        <v>109</v>
      </c>
      <c r="F4" s="1402"/>
      <c r="G4" s="1391"/>
      <c r="H4" s="1385"/>
      <c r="I4" s="1380" t="s">
        <v>21</v>
      </c>
      <c r="J4" s="1380" t="s">
        <v>29</v>
      </c>
      <c r="K4" s="1380" t="s">
        <v>30</v>
      </c>
      <c r="L4" s="1380" t="s">
        <v>31</v>
      </c>
      <c r="M4" s="1399"/>
      <c r="N4" s="1050" t="s">
        <v>102</v>
      </c>
      <c r="O4" s="1051"/>
    </row>
    <row r="5" spans="1:18" s="27" customFormat="1" ht="16.5" customHeight="1" thickBot="1" x14ac:dyDescent="0.25">
      <c r="A5" s="1407"/>
      <c r="B5" s="1404"/>
      <c r="C5" s="1391"/>
      <c r="D5" s="1391"/>
      <c r="E5" s="1377" t="s">
        <v>107</v>
      </c>
      <c r="F5" s="1382" t="s">
        <v>108</v>
      </c>
      <c r="G5" s="1391"/>
      <c r="H5" s="1385"/>
      <c r="I5" s="1380"/>
      <c r="J5" s="1380"/>
      <c r="K5" s="1380"/>
      <c r="L5" s="1380"/>
      <c r="M5" s="1399"/>
      <c r="N5" s="1052">
        <v>3</v>
      </c>
      <c r="O5" s="1053"/>
    </row>
    <row r="6" spans="1:18" s="27" customFormat="1" ht="16.5" customHeight="1" thickBot="1" x14ac:dyDescent="0.25">
      <c r="A6" s="1407"/>
      <c r="B6" s="1404"/>
      <c r="C6" s="1391"/>
      <c r="D6" s="1391"/>
      <c r="E6" s="1378"/>
      <c r="F6" s="1382"/>
      <c r="G6" s="1391"/>
      <c r="H6" s="1385"/>
      <c r="I6" s="1380"/>
      <c r="J6" s="1380"/>
      <c r="K6" s="1380"/>
      <c r="L6" s="1380"/>
      <c r="M6" s="1399"/>
      <c r="N6" s="1420"/>
      <c r="O6" s="1053"/>
    </row>
    <row r="7" spans="1:18" s="27" customFormat="1" ht="16.5" customHeight="1" thickBot="1" x14ac:dyDescent="0.25">
      <c r="A7" s="1408"/>
      <c r="B7" s="1405"/>
      <c r="C7" s="1397"/>
      <c r="D7" s="1397"/>
      <c r="E7" s="1379"/>
      <c r="F7" s="1383"/>
      <c r="G7" s="1391"/>
      <c r="H7" s="1386"/>
      <c r="I7" s="1381"/>
      <c r="J7" s="1381"/>
      <c r="K7" s="1381"/>
      <c r="L7" s="1381"/>
      <c r="M7" s="1400"/>
      <c r="N7" s="1050" t="s">
        <v>333</v>
      </c>
      <c r="O7" s="1051"/>
    </row>
    <row r="8" spans="1:18" s="33" customFormat="1" ht="61.5" thickBot="1" x14ac:dyDescent="0.25">
      <c r="A8" s="1034"/>
      <c r="B8" s="1035" t="s">
        <v>137</v>
      </c>
      <c r="C8" s="1036"/>
      <c r="D8" s="1037" t="s">
        <v>287</v>
      </c>
      <c r="E8" s="1037"/>
      <c r="F8" s="1038"/>
      <c r="G8" s="1039"/>
      <c r="H8" s="1039"/>
      <c r="I8" s="1036"/>
      <c r="J8" s="1037"/>
      <c r="K8" s="1037"/>
      <c r="L8" s="1037"/>
      <c r="M8" s="1038"/>
      <c r="N8" s="953" t="s">
        <v>139</v>
      </c>
      <c r="O8" s="1054"/>
      <c r="P8" s="391"/>
      <c r="Q8" s="391"/>
      <c r="R8" s="391"/>
    </row>
    <row r="9" spans="1:18" s="33" customFormat="1" ht="41.25" thickBot="1" x14ac:dyDescent="0.25">
      <c r="A9" s="971" t="s">
        <v>156</v>
      </c>
      <c r="B9" s="1040" t="s">
        <v>86</v>
      </c>
      <c r="C9" s="973"/>
      <c r="D9" s="974"/>
      <c r="E9" s="974"/>
      <c r="F9" s="974"/>
      <c r="G9" s="975"/>
      <c r="H9" s="770"/>
      <c r="I9" s="973"/>
      <c r="J9" s="973"/>
      <c r="K9" s="973"/>
      <c r="L9" s="973"/>
      <c r="M9" s="973"/>
      <c r="N9" s="778"/>
      <c r="O9" s="1055"/>
    </row>
    <row r="10" spans="1:18" s="33" customFormat="1" ht="21" thickBot="1" x14ac:dyDescent="0.25">
      <c r="A10" s="971" t="s">
        <v>176</v>
      </c>
      <c r="B10" s="978" t="s">
        <v>63</v>
      </c>
      <c r="C10" s="786">
        <v>3</v>
      </c>
      <c r="D10" s="983"/>
      <c r="E10" s="983"/>
      <c r="F10" s="983"/>
      <c r="G10" s="979">
        <v>4</v>
      </c>
      <c r="H10" s="786">
        <f t="shared" ref="H10:H17" si="0">G10*30</f>
        <v>120</v>
      </c>
      <c r="I10" s="786">
        <f>SUM(J10:L10)</f>
        <v>45</v>
      </c>
      <c r="J10" s="786">
        <v>30</v>
      </c>
      <c r="K10" s="786"/>
      <c r="L10" s="786">
        <v>15</v>
      </c>
      <c r="M10" s="800">
        <f>H10-I10</f>
        <v>75</v>
      </c>
      <c r="N10" s="857">
        <v>3</v>
      </c>
      <c r="O10" s="1056"/>
      <c r="P10" s="33">
        <v>2</v>
      </c>
      <c r="Q10" s="391" t="s">
        <v>277</v>
      </c>
      <c r="R10" s="392">
        <f>SUMIF(P$9:P$17,1,G$9:G$17)</f>
        <v>0</v>
      </c>
    </row>
    <row r="11" spans="1:18" s="33" customFormat="1" ht="21" thickBot="1" x14ac:dyDescent="0.25">
      <c r="A11" s="971" t="s">
        <v>178</v>
      </c>
      <c r="B11" s="1041" t="s">
        <v>262</v>
      </c>
      <c r="C11" s="786"/>
      <c r="D11" s="983">
        <v>3</v>
      </c>
      <c r="E11" s="1042"/>
      <c r="F11" s="1042"/>
      <c r="G11" s="979">
        <v>4.5</v>
      </c>
      <c r="H11" s="786">
        <f t="shared" si="0"/>
        <v>135</v>
      </c>
      <c r="I11" s="786">
        <f>SUM(J11:L11)</f>
        <v>45</v>
      </c>
      <c r="J11" s="786">
        <v>30</v>
      </c>
      <c r="K11" s="786"/>
      <c r="L11" s="786">
        <v>15</v>
      </c>
      <c r="M11" s="800">
        <f>H11-I11</f>
        <v>90</v>
      </c>
      <c r="N11" s="857">
        <v>3</v>
      </c>
      <c r="O11" s="1056"/>
      <c r="P11" s="33">
        <v>2</v>
      </c>
      <c r="Q11" s="391"/>
      <c r="R11" s="392">
        <f>SUM(R10:R10)</f>
        <v>0</v>
      </c>
    </row>
    <row r="12" spans="1:18" s="33" customFormat="1" ht="41.25" thickBot="1" x14ac:dyDescent="0.25">
      <c r="A12" s="971" t="s">
        <v>181</v>
      </c>
      <c r="B12" s="978" t="s">
        <v>72</v>
      </c>
      <c r="C12" s="786"/>
      <c r="D12" s="983"/>
      <c r="E12" s="1042"/>
      <c r="F12" s="1042">
        <v>3</v>
      </c>
      <c r="G12" s="979">
        <v>1</v>
      </c>
      <c r="H12" s="786">
        <f t="shared" si="0"/>
        <v>30</v>
      </c>
      <c r="I12" s="786">
        <f>SUM(J12:L12)</f>
        <v>15</v>
      </c>
      <c r="J12" s="786"/>
      <c r="K12" s="786"/>
      <c r="L12" s="786">
        <v>15</v>
      </c>
      <c r="M12" s="800">
        <f>H12-I12</f>
        <v>15</v>
      </c>
      <c r="N12" s="857">
        <v>1</v>
      </c>
      <c r="O12" s="1056"/>
      <c r="P12" s="33">
        <v>2</v>
      </c>
    </row>
    <row r="13" spans="1:18" s="33" customFormat="1" x14ac:dyDescent="0.2">
      <c r="A13" s="1005" t="s">
        <v>162</v>
      </c>
      <c r="B13" s="1043" t="s">
        <v>75</v>
      </c>
      <c r="C13" s="786">
        <v>3</v>
      </c>
      <c r="D13" s="983"/>
      <c r="E13" s="983"/>
      <c r="F13" s="983"/>
      <c r="G13" s="979">
        <v>3.5</v>
      </c>
      <c r="H13" s="786">
        <f t="shared" si="0"/>
        <v>105</v>
      </c>
      <c r="I13" s="786">
        <f>SUM(J13:L13)</f>
        <v>45</v>
      </c>
      <c r="J13" s="786">
        <v>30</v>
      </c>
      <c r="K13" s="786"/>
      <c r="L13" s="786">
        <v>15</v>
      </c>
      <c r="M13" s="800">
        <f>H13-I13</f>
        <v>60</v>
      </c>
      <c r="N13" s="857">
        <v>3</v>
      </c>
      <c r="O13" s="1056"/>
      <c r="P13" s="33">
        <v>2</v>
      </c>
    </row>
    <row r="14" spans="1:18" s="33" customFormat="1" x14ac:dyDescent="0.2">
      <c r="A14" s="1019" t="s">
        <v>173</v>
      </c>
      <c r="B14" s="1020" t="s">
        <v>246</v>
      </c>
      <c r="C14" s="786"/>
      <c r="D14" s="786"/>
      <c r="E14" s="786"/>
      <c r="F14" s="786"/>
      <c r="G14" s="1021"/>
      <c r="H14" s="1022"/>
      <c r="I14" s="1023"/>
      <c r="J14" s="1022"/>
      <c r="K14" s="1022"/>
      <c r="L14" s="1022"/>
      <c r="M14" s="1024"/>
      <c r="N14" s="857"/>
      <c r="O14" s="1056"/>
    </row>
    <row r="15" spans="1:18" s="33" customFormat="1" ht="40.5" x14ac:dyDescent="0.2">
      <c r="A15" s="1025" t="s">
        <v>256</v>
      </c>
      <c r="B15" s="951" t="s">
        <v>63</v>
      </c>
      <c r="C15" s="1011">
        <v>3</v>
      </c>
      <c r="D15" s="1026"/>
      <c r="E15" s="1026"/>
      <c r="F15" s="1027"/>
      <c r="G15" s="1021">
        <v>3.5</v>
      </c>
      <c r="H15" s="770">
        <f t="shared" si="0"/>
        <v>105</v>
      </c>
      <c r="I15" s="1011">
        <v>45</v>
      </c>
      <c r="J15" s="1011">
        <v>30</v>
      </c>
      <c r="K15" s="1011"/>
      <c r="L15" s="1011">
        <v>15</v>
      </c>
      <c r="M15" s="1011">
        <f>H15-I15</f>
        <v>60</v>
      </c>
      <c r="N15" s="857">
        <v>3</v>
      </c>
      <c r="O15" s="1056"/>
      <c r="P15" s="33">
        <v>2</v>
      </c>
    </row>
    <row r="16" spans="1:18" s="33" customFormat="1" x14ac:dyDescent="0.2">
      <c r="A16" s="1044" t="s">
        <v>174</v>
      </c>
      <c r="B16" s="769" t="s">
        <v>95</v>
      </c>
      <c r="C16" s="973"/>
      <c r="D16" s="974"/>
      <c r="E16" s="974"/>
      <c r="F16" s="974"/>
      <c r="G16" s="975"/>
      <c r="H16" s="770"/>
      <c r="I16" s="973"/>
      <c r="J16" s="973"/>
      <c r="K16" s="982"/>
      <c r="L16" s="982"/>
      <c r="M16" s="770"/>
      <c r="N16" s="857"/>
      <c r="O16" s="1056"/>
    </row>
    <row r="17" spans="1:16" s="33" customFormat="1" ht="40.5" x14ac:dyDescent="0.2">
      <c r="A17" s="1025" t="s">
        <v>195</v>
      </c>
      <c r="B17" s="951" t="s">
        <v>63</v>
      </c>
      <c r="C17" s="786">
        <v>3</v>
      </c>
      <c r="D17" s="786"/>
      <c r="E17" s="786"/>
      <c r="F17" s="786"/>
      <c r="G17" s="1021">
        <v>4</v>
      </c>
      <c r="H17" s="1022">
        <f t="shared" si="0"/>
        <v>120</v>
      </c>
      <c r="I17" s="1023">
        <f>SUM(J17:L17)</f>
        <v>60</v>
      </c>
      <c r="J17" s="1022">
        <v>30</v>
      </c>
      <c r="K17" s="1022"/>
      <c r="L17" s="1022">
        <v>30</v>
      </c>
      <c r="M17" s="1024">
        <f>H17-I17</f>
        <v>60</v>
      </c>
      <c r="N17" s="857">
        <v>4</v>
      </c>
      <c r="O17" s="1056"/>
      <c r="P17" s="33">
        <v>2</v>
      </c>
    </row>
    <row r="18" spans="1:16" s="33" customFormat="1" x14ac:dyDescent="0.2">
      <c r="A18" s="984" t="s">
        <v>224</v>
      </c>
      <c r="B18" s="985" t="s">
        <v>201</v>
      </c>
      <c r="C18" s="986"/>
      <c r="D18" s="786"/>
      <c r="E18" s="786"/>
      <c r="F18" s="987"/>
      <c r="G18" s="772"/>
      <c r="H18" s="988"/>
      <c r="I18" s="989"/>
      <c r="J18" s="990"/>
      <c r="K18" s="989"/>
      <c r="L18" s="989"/>
      <c r="M18" s="786"/>
      <c r="N18" s="1057"/>
      <c r="O18" s="1055"/>
    </row>
    <row r="19" spans="1:16" s="679" customFormat="1" ht="40.5" x14ac:dyDescent="0.2">
      <c r="A19" s="984" t="s">
        <v>313</v>
      </c>
      <c r="B19" s="991" t="s">
        <v>314</v>
      </c>
      <c r="C19" s="992"/>
      <c r="D19" s="786">
        <v>3</v>
      </c>
      <c r="E19" s="786"/>
      <c r="F19" s="987"/>
      <c r="G19" s="993">
        <v>2</v>
      </c>
      <c r="H19" s="988">
        <f>G19*30</f>
        <v>60</v>
      </c>
      <c r="I19" s="786">
        <f>SUM(J19:L19)</f>
        <v>30</v>
      </c>
      <c r="J19" s="976">
        <v>15</v>
      </c>
      <c r="K19" s="786"/>
      <c r="L19" s="786">
        <v>15</v>
      </c>
      <c r="M19" s="994">
        <f>H19-I19</f>
        <v>30</v>
      </c>
      <c r="N19" s="1057">
        <v>2</v>
      </c>
      <c r="O19" s="1055"/>
    </row>
    <row r="20" spans="1:16" s="33" customFormat="1" ht="40.5" x14ac:dyDescent="0.2">
      <c r="A20" s="1025" t="s">
        <v>234</v>
      </c>
      <c r="B20" s="1045" t="s">
        <v>98</v>
      </c>
      <c r="C20" s="986"/>
      <c r="D20" s="786">
        <v>3</v>
      </c>
      <c r="E20" s="786"/>
      <c r="F20" s="987"/>
      <c r="G20" s="993">
        <v>3</v>
      </c>
      <c r="H20" s="988">
        <f>G20*30</f>
        <v>90</v>
      </c>
      <c r="I20" s="786">
        <f>SUM(J20:L20)</f>
        <v>45</v>
      </c>
      <c r="J20" s="976">
        <v>30</v>
      </c>
      <c r="K20" s="786"/>
      <c r="L20" s="786">
        <v>15</v>
      </c>
      <c r="M20" s="994">
        <f>H20-I20</f>
        <v>45</v>
      </c>
      <c r="N20" s="778">
        <v>3</v>
      </c>
      <c r="O20" s="1055"/>
    </row>
    <row r="21" spans="1:16" s="33" customFormat="1" x14ac:dyDescent="0.2">
      <c r="A21" s="1025" t="s">
        <v>310</v>
      </c>
      <c r="B21" s="1046" t="s">
        <v>301</v>
      </c>
      <c r="C21" s="986"/>
      <c r="D21" s="1042">
        <v>3</v>
      </c>
      <c r="E21" s="1042"/>
      <c r="F21" s="1042"/>
      <c r="G21" s="1014">
        <v>3</v>
      </c>
      <c r="H21" s="1047">
        <f>G21*30</f>
        <v>90</v>
      </c>
      <c r="I21" s="976">
        <f>SUM(J21:L21)</f>
        <v>45</v>
      </c>
      <c r="J21" s="1047">
        <v>30</v>
      </c>
      <c r="K21" s="1047"/>
      <c r="L21" s="1047">
        <v>15</v>
      </c>
      <c r="M21" s="1048">
        <f>H21-I21</f>
        <v>45</v>
      </c>
      <c r="N21" s="1058">
        <v>3</v>
      </c>
      <c r="O21" s="1059"/>
    </row>
    <row r="22" spans="1:16" hidden="1" x14ac:dyDescent="0.2">
      <c r="A22" s="831"/>
      <c r="C22" s="831"/>
      <c r="D22" s="831"/>
      <c r="E22" s="831"/>
      <c r="F22" s="831"/>
      <c r="G22" s="831"/>
      <c r="H22" s="831"/>
      <c r="N22" s="998">
        <f>COUNTIF($C$8:$C$17,"=3")</f>
        <v>4</v>
      </c>
      <c r="O22" s="998"/>
      <c r="P22" s="301">
        <f>COUNTIF($C$8:$C$17,"=6")</f>
        <v>0</v>
      </c>
    </row>
    <row r="23" spans="1:16" hidden="1" x14ac:dyDescent="0.2">
      <c r="N23" s="998">
        <f>COUNTIF($D$8:$D$17,"=3")</f>
        <v>1</v>
      </c>
      <c r="O23" s="998"/>
      <c r="P23" s="301">
        <f>COUNTIF($D$8:$D$17,"=6")</f>
        <v>0</v>
      </c>
    </row>
    <row r="24" spans="1:16" x14ac:dyDescent="0.2">
      <c r="F24" s="922"/>
    </row>
  </sheetData>
  <mergeCells count="21">
    <mergeCell ref="H3:H7"/>
    <mergeCell ref="M3:M7"/>
    <mergeCell ref="N6"/>
    <mergeCell ref="K4:K7"/>
    <mergeCell ref="E4:F4"/>
    <mergeCell ref="B2:B7"/>
    <mergeCell ref="A2:A7"/>
    <mergeCell ref="J4:J7"/>
    <mergeCell ref="N1"/>
    <mergeCell ref="N2:N3"/>
    <mergeCell ref="I4:I7"/>
    <mergeCell ref="A1:M1"/>
    <mergeCell ref="G2:G7"/>
    <mergeCell ref="H2:M2"/>
    <mergeCell ref="C2:F3"/>
    <mergeCell ref="I3:L3"/>
    <mergeCell ref="L4:L7"/>
    <mergeCell ref="C4:C7"/>
    <mergeCell ref="D4:D7"/>
    <mergeCell ref="E5:E7"/>
    <mergeCell ref="F5:F7"/>
  </mergeCells>
  <phoneticPr fontId="29" type="noConversion"/>
  <pageMargins left="0.19685039370078741" right="0" top="0.19685039370078741" bottom="0.19685039370078741" header="0.31496062992125984" footer="0.31496062992125984"/>
  <pageSetup paperSize="9" scale="7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view="pageBreakPreview" zoomScale="75" zoomScaleNormal="86" zoomScaleSheetLayoutView="75" workbookViewId="0">
      <pane ySplit="7" topLeftCell="A8" activePane="bottomLeft" state="frozen"/>
      <selection pane="bottomLeft" activeCell="O2" sqref="O2:O7"/>
    </sheetView>
  </sheetViews>
  <sheetFormatPr defaultRowHeight="20.25" x14ac:dyDescent="0.2"/>
  <cols>
    <col min="1" max="1" width="10.7109375" style="830" customWidth="1"/>
    <col min="2" max="2" width="42.7109375" style="831" customWidth="1"/>
    <col min="3" max="3" width="7.42578125" style="832" customWidth="1"/>
    <col min="4" max="4" width="9.7109375" style="833" customWidth="1"/>
    <col min="5" max="6" width="6.5703125" style="833" customWidth="1"/>
    <col min="7" max="7" width="10.140625" style="832" hidden="1" customWidth="1"/>
    <col min="8" max="8" width="11.42578125" style="832" hidden="1" customWidth="1"/>
    <col min="9" max="9" width="8.7109375" style="831" customWidth="1"/>
    <col min="10" max="10" width="8.140625" style="831" customWidth="1"/>
    <col min="11" max="11" width="8.42578125" style="831" customWidth="1"/>
    <col min="12" max="12" width="7.85546875" style="831" customWidth="1"/>
    <col min="13" max="13" width="0" style="831" hidden="1" customWidth="1"/>
    <col min="14" max="14" width="15.7109375" style="834" customWidth="1"/>
    <col min="15" max="15" width="30" style="834" customWidth="1"/>
    <col min="16" max="19" width="9.140625" style="72"/>
    <col min="20" max="20" width="2.28515625" style="72" customWidth="1"/>
    <col min="21" max="21" width="15.28515625" style="72" customWidth="1"/>
    <col min="22" max="16384" width="9.140625" style="72"/>
  </cols>
  <sheetData>
    <row r="1" spans="1:18" s="27" customFormat="1" ht="21" thickBot="1" x14ac:dyDescent="0.25">
      <c r="A1" s="1388" t="s">
        <v>335</v>
      </c>
      <c r="B1" s="1389"/>
      <c r="C1" s="1343"/>
      <c r="D1" s="1343"/>
      <c r="E1" s="1389"/>
      <c r="F1" s="1389"/>
      <c r="G1" s="1343"/>
      <c r="H1" s="1389"/>
      <c r="I1" s="1389"/>
      <c r="J1" s="1389"/>
      <c r="K1" s="1389"/>
      <c r="L1" s="1389"/>
      <c r="M1" s="1389"/>
      <c r="N1" s="1421"/>
      <c r="O1" s="755"/>
    </row>
    <row r="2" spans="1:18" s="27" customFormat="1" ht="18.75" customHeight="1" thickBot="1" x14ac:dyDescent="0.25">
      <c r="A2" s="1406" t="s">
        <v>138</v>
      </c>
      <c r="B2" s="1403" t="s">
        <v>23</v>
      </c>
      <c r="C2" s="1409" t="s">
        <v>281</v>
      </c>
      <c r="D2" s="1410"/>
      <c r="E2" s="1410"/>
      <c r="F2" s="1411"/>
      <c r="G2" s="1390" t="s">
        <v>58</v>
      </c>
      <c r="H2" s="1392" t="s">
        <v>59</v>
      </c>
      <c r="I2" s="1393"/>
      <c r="J2" s="1393"/>
      <c r="K2" s="1393"/>
      <c r="L2" s="1393"/>
      <c r="M2" s="1394"/>
      <c r="N2" s="1395"/>
      <c r="O2" s="1387" t="s">
        <v>329</v>
      </c>
    </row>
    <row r="3" spans="1:18" s="27" customFormat="1" ht="24.75" customHeight="1" thickBot="1" x14ac:dyDescent="0.25">
      <c r="A3" s="1407"/>
      <c r="B3" s="1404"/>
      <c r="C3" s="1412"/>
      <c r="D3" s="1413"/>
      <c r="E3" s="1413"/>
      <c r="F3" s="1414"/>
      <c r="G3" s="1391"/>
      <c r="H3" s="1384" t="s">
        <v>25</v>
      </c>
      <c r="I3" s="1415" t="s">
        <v>26</v>
      </c>
      <c r="J3" s="1416"/>
      <c r="K3" s="1416"/>
      <c r="L3" s="1417"/>
      <c r="M3" s="1398" t="s">
        <v>60</v>
      </c>
      <c r="N3" s="1396"/>
      <c r="O3" s="1387"/>
    </row>
    <row r="4" spans="1:18" s="27" customFormat="1" ht="18" customHeight="1" x14ac:dyDescent="0.2">
      <c r="A4" s="1407"/>
      <c r="B4" s="1404"/>
      <c r="C4" s="1390" t="s">
        <v>27</v>
      </c>
      <c r="D4" s="1390" t="s">
        <v>28</v>
      </c>
      <c r="E4" s="1401" t="s">
        <v>109</v>
      </c>
      <c r="F4" s="1402"/>
      <c r="G4" s="1391"/>
      <c r="H4" s="1385"/>
      <c r="I4" s="1380" t="s">
        <v>21</v>
      </c>
      <c r="J4" s="1380" t="s">
        <v>29</v>
      </c>
      <c r="K4" s="1380" t="s">
        <v>30</v>
      </c>
      <c r="L4" s="1380" t="s">
        <v>31</v>
      </c>
      <c r="M4" s="1399"/>
      <c r="N4" s="1422"/>
      <c r="O4" s="1387"/>
    </row>
    <row r="5" spans="1:18" s="27" customFormat="1" ht="16.5" customHeight="1" thickBot="1" x14ac:dyDescent="0.25">
      <c r="A5" s="1407"/>
      <c r="B5" s="1404"/>
      <c r="C5" s="1391"/>
      <c r="D5" s="1391"/>
      <c r="E5" s="1377" t="s">
        <v>107</v>
      </c>
      <c r="F5" s="1382" t="s">
        <v>108</v>
      </c>
      <c r="G5" s="1391"/>
      <c r="H5" s="1385"/>
      <c r="I5" s="1380"/>
      <c r="J5" s="1380"/>
      <c r="K5" s="1380"/>
      <c r="L5" s="1380"/>
      <c r="M5" s="1399"/>
      <c r="N5" s="925" t="s">
        <v>284</v>
      </c>
      <c r="O5" s="1387"/>
    </row>
    <row r="6" spans="1:18" s="27" customFormat="1" ht="16.5" customHeight="1" thickBot="1" x14ac:dyDescent="0.25">
      <c r="A6" s="1407"/>
      <c r="B6" s="1404"/>
      <c r="C6" s="1391"/>
      <c r="D6" s="1391"/>
      <c r="E6" s="1378"/>
      <c r="F6" s="1382"/>
      <c r="G6" s="1391"/>
      <c r="H6" s="1385"/>
      <c r="I6" s="1380"/>
      <c r="J6" s="1380"/>
      <c r="K6" s="1380"/>
      <c r="L6" s="1380"/>
      <c r="M6" s="1399"/>
      <c r="N6" s="1420"/>
      <c r="O6" s="1387"/>
    </row>
    <row r="7" spans="1:18" s="27" customFormat="1" ht="16.5" customHeight="1" thickBot="1" x14ac:dyDescent="0.25">
      <c r="A7" s="1408"/>
      <c r="B7" s="1405"/>
      <c r="C7" s="1397"/>
      <c r="D7" s="1397"/>
      <c r="E7" s="1379"/>
      <c r="F7" s="1383"/>
      <c r="G7" s="1391"/>
      <c r="H7" s="1386"/>
      <c r="I7" s="1381"/>
      <c r="J7" s="1381"/>
      <c r="K7" s="1381"/>
      <c r="L7" s="1381"/>
      <c r="M7" s="1400"/>
      <c r="N7" s="924" t="s">
        <v>333</v>
      </c>
      <c r="O7" s="1387"/>
    </row>
    <row r="8" spans="1:18" s="37" customFormat="1" ht="40.5" x14ac:dyDescent="0.2">
      <c r="A8" s="790" t="s">
        <v>136</v>
      </c>
      <c r="B8" s="791" t="s">
        <v>271</v>
      </c>
      <c r="C8" s="792"/>
      <c r="D8" s="793"/>
      <c r="E8" s="793"/>
      <c r="F8" s="794"/>
      <c r="G8" s="794">
        <v>4.5</v>
      </c>
      <c r="H8" s="795">
        <f>G8*30</f>
        <v>135</v>
      </c>
      <c r="I8" s="786"/>
      <c r="J8" s="786"/>
      <c r="K8" s="786"/>
      <c r="L8" s="786"/>
      <c r="M8" s="800"/>
      <c r="N8" s="1002"/>
      <c r="O8" s="1002"/>
      <c r="P8" s="391"/>
      <c r="Q8" s="391"/>
      <c r="R8" s="391"/>
    </row>
    <row r="9" spans="1:18" s="37" customFormat="1" x14ac:dyDescent="0.2">
      <c r="A9" s="790" t="s">
        <v>272</v>
      </c>
      <c r="B9" s="801" t="s">
        <v>130</v>
      </c>
      <c r="C9" s="792"/>
      <c r="D9" s="793" t="s">
        <v>284</v>
      </c>
      <c r="E9" s="782"/>
      <c r="F9" s="799"/>
      <c r="G9" s="802">
        <v>2</v>
      </c>
      <c r="H9" s="803">
        <f>G9*30</f>
        <v>60</v>
      </c>
      <c r="I9" s="786">
        <v>20</v>
      </c>
      <c r="J9" s="786">
        <v>10</v>
      </c>
      <c r="K9" s="786"/>
      <c r="L9" s="786">
        <v>10</v>
      </c>
      <c r="M9" s="1060">
        <f>H9-I9</f>
        <v>40</v>
      </c>
      <c r="N9" s="1002">
        <v>2</v>
      </c>
      <c r="O9" s="1002"/>
      <c r="P9" s="391">
        <v>2</v>
      </c>
      <c r="Q9" s="391"/>
      <c r="R9" s="391"/>
    </row>
    <row r="10" spans="1:18" s="37" customFormat="1" hidden="1" x14ac:dyDescent="0.2">
      <c r="A10" s="790"/>
      <c r="B10" s="791"/>
      <c r="C10" s="792"/>
      <c r="D10" s="793"/>
      <c r="E10" s="793"/>
      <c r="F10" s="794"/>
      <c r="G10" s="794"/>
      <c r="H10" s="795"/>
      <c r="I10" s="792"/>
      <c r="J10" s="792"/>
      <c r="K10" s="792"/>
      <c r="L10" s="792"/>
      <c r="M10" s="796"/>
      <c r="N10" s="1002"/>
      <c r="O10" s="1002"/>
      <c r="P10" s="391"/>
      <c r="Q10" s="391"/>
      <c r="R10" s="391"/>
    </row>
    <row r="11" spans="1:18" s="37" customFormat="1" hidden="1" x14ac:dyDescent="0.2">
      <c r="A11" s="790"/>
      <c r="B11" s="798"/>
      <c r="C11" s="792"/>
      <c r="D11" s="782"/>
      <c r="E11" s="782"/>
      <c r="F11" s="799"/>
      <c r="G11" s="794"/>
      <c r="H11" s="795"/>
      <c r="I11" s="786"/>
      <c r="J11" s="786"/>
      <c r="K11" s="786"/>
      <c r="L11" s="786"/>
      <c r="M11" s="800"/>
      <c r="N11" s="1002"/>
      <c r="O11" s="1002"/>
      <c r="P11" s="391"/>
      <c r="Q11" s="391"/>
      <c r="R11" s="391"/>
    </row>
    <row r="12" spans="1:18" s="37" customFormat="1" hidden="1" x14ac:dyDescent="0.2">
      <c r="A12" s="790"/>
      <c r="B12" s="801"/>
      <c r="C12" s="792"/>
      <c r="D12" s="782"/>
      <c r="E12" s="782"/>
      <c r="F12" s="799"/>
      <c r="G12" s="802"/>
      <c r="H12" s="803"/>
      <c r="I12" s="786"/>
      <c r="J12" s="786"/>
      <c r="K12" s="786"/>
      <c r="L12" s="786"/>
      <c r="M12" s="800"/>
      <c r="N12" s="1002"/>
      <c r="O12" s="1002"/>
      <c r="P12" s="391">
        <v>1</v>
      </c>
      <c r="Q12" s="391"/>
      <c r="R12" s="391"/>
    </row>
    <row r="13" spans="1:18" s="33" customFormat="1" ht="61.5" thickBot="1" x14ac:dyDescent="0.25">
      <c r="A13" s="1034"/>
      <c r="B13" s="1035" t="s">
        <v>137</v>
      </c>
      <c r="C13" s="1036"/>
      <c r="D13" s="1037" t="s">
        <v>287</v>
      </c>
      <c r="E13" s="1037"/>
      <c r="F13" s="1038"/>
      <c r="G13" s="1039"/>
      <c r="H13" s="1039"/>
      <c r="I13" s="1036"/>
      <c r="J13" s="1037"/>
      <c r="K13" s="1037"/>
      <c r="L13" s="1037"/>
      <c r="M13" s="1038"/>
      <c r="N13" s="953" t="s">
        <v>139</v>
      </c>
      <c r="O13" s="811"/>
      <c r="P13" s="391"/>
      <c r="Q13" s="391"/>
      <c r="R13" s="391"/>
    </row>
    <row r="14" spans="1:18" s="33" customFormat="1" ht="41.25" thickBot="1" x14ac:dyDescent="0.25">
      <c r="A14" s="971" t="s">
        <v>177</v>
      </c>
      <c r="B14" s="978" t="s">
        <v>87</v>
      </c>
      <c r="C14" s="786"/>
      <c r="D14" s="983"/>
      <c r="E14" s="1042"/>
      <c r="F14" s="1042" t="s">
        <v>284</v>
      </c>
      <c r="G14" s="979">
        <v>1</v>
      </c>
      <c r="H14" s="786">
        <f t="shared" ref="H14:H20" si="0">G14*30</f>
        <v>30</v>
      </c>
      <c r="I14" s="786">
        <f>SUM(J14:L14)</f>
        <v>10</v>
      </c>
      <c r="J14" s="786"/>
      <c r="K14" s="786"/>
      <c r="L14" s="786">
        <v>10</v>
      </c>
      <c r="M14" s="800">
        <f>H14-I14</f>
        <v>20</v>
      </c>
      <c r="N14" s="857">
        <v>1</v>
      </c>
      <c r="O14" s="857"/>
      <c r="P14" s="33">
        <v>2</v>
      </c>
      <c r="Q14" s="391" t="s">
        <v>278</v>
      </c>
      <c r="R14" s="392">
        <f>SUMIF(P$14:P$24,2,G$14:G$24)</f>
        <v>14.5</v>
      </c>
    </row>
    <row r="15" spans="1:18" s="33" customFormat="1" x14ac:dyDescent="0.2">
      <c r="A15" s="836" t="s">
        <v>160</v>
      </c>
      <c r="B15" s="1028" t="s">
        <v>88</v>
      </c>
      <c r="C15" s="1029"/>
      <c r="D15" s="1029"/>
      <c r="E15" s="1029"/>
      <c r="F15" s="1029"/>
      <c r="G15" s="1061">
        <f>SUM(G16:G16)</f>
        <v>2</v>
      </c>
      <c r="H15" s="1015">
        <f t="shared" si="0"/>
        <v>60</v>
      </c>
      <c r="I15" s="1029"/>
      <c r="J15" s="1029"/>
      <c r="K15" s="1029"/>
      <c r="L15" s="1029"/>
      <c r="M15" s="1029"/>
      <c r="N15" s="1062"/>
      <c r="O15" s="1062"/>
    </row>
    <row r="16" spans="1:18" s="33" customFormat="1" ht="21" thickBot="1" x14ac:dyDescent="0.25">
      <c r="A16" s="871" t="s">
        <v>184</v>
      </c>
      <c r="B16" s="978" t="s">
        <v>63</v>
      </c>
      <c r="C16" s="786" t="s">
        <v>284</v>
      </c>
      <c r="D16" s="983"/>
      <c r="E16" s="983"/>
      <c r="F16" s="983"/>
      <c r="G16" s="1063">
        <v>2</v>
      </c>
      <c r="H16" s="786">
        <f t="shared" si="0"/>
        <v>60</v>
      </c>
      <c r="I16" s="786">
        <f>SUM(J16:L16)</f>
        <v>36</v>
      </c>
      <c r="J16" s="786">
        <v>18</v>
      </c>
      <c r="K16" s="786"/>
      <c r="L16" s="786">
        <v>18</v>
      </c>
      <c r="M16" s="800">
        <f>H16-I16</f>
        <v>24</v>
      </c>
      <c r="N16" s="857">
        <v>4</v>
      </c>
      <c r="O16" s="857"/>
      <c r="P16" s="33">
        <v>2</v>
      </c>
    </row>
    <row r="17" spans="1:23" s="33" customFormat="1" x14ac:dyDescent="0.2">
      <c r="A17" s="1064" t="s">
        <v>166</v>
      </c>
      <c r="B17" s="1065" t="s">
        <v>92</v>
      </c>
      <c r="C17" s="770"/>
      <c r="D17" s="770"/>
      <c r="E17" s="770"/>
      <c r="F17" s="770"/>
      <c r="G17" s="975" t="e">
        <f>#REF!+G18</f>
        <v>#REF!</v>
      </c>
      <c r="H17" s="770" t="e">
        <f t="shared" si="0"/>
        <v>#REF!</v>
      </c>
      <c r="I17" s="770"/>
      <c r="J17" s="770"/>
      <c r="K17" s="770"/>
      <c r="L17" s="770"/>
      <c r="M17" s="770"/>
      <c r="N17" s="857"/>
      <c r="O17" s="857"/>
    </row>
    <row r="18" spans="1:23" s="33" customFormat="1" ht="41.25" thickBot="1" x14ac:dyDescent="0.25">
      <c r="A18" s="871" t="s">
        <v>188</v>
      </c>
      <c r="B18" s="978" t="s">
        <v>63</v>
      </c>
      <c r="C18" s="786"/>
      <c r="D18" s="786" t="s">
        <v>284</v>
      </c>
      <c r="E18" s="786"/>
      <c r="F18" s="786"/>
      <c r="G18" s="1014">
        <v>3.5</v>
      </c>
      <c r="H18" s="786">
        <f t="shared" si="0"/>
        <v>105</v>
      </c>
      <c r="I18" s="786">
        <f>J18+K18+L18</f>
        <v>36</v>
      </c>
      <c r="J18" s="786">
        <v>18</v>
      </c>
      <c r="K18" s="786"/>
      <c r="L18" s="786">
        <v>18</v>
      </c>
      <c r="M18" s="786">
        <f>H18-I18</f>
        <v>69</v>
      </c>
      <c r="N18" s="857">
        <v>4</v>
      </c>
      <c r="O18" s="857"/>
      <c r="P18" s="33">
        <v>2</v>
      </c>
    </row>
    <row r="19" spans="1:23" s="33" customFormat="1" x14ac:dyDescent="0.2">
      <c r="A19" s="836" t="s">
        <v>167</v>
      </c>
      <c r="B19" s="1066" t="s">
        <v>93</v>
      </c>
      <c r="C19" s="786"/>
      <c r="D19" s="786"/>
      <c r="E19" s="786"/>
      <c r="F19" s="786"/>
      <c r="G19" s="975" t="e">
        <f>#REF!+G20</f>
        <v>#REF!</v>
      </c>
      <c r="H19" s="770" t="e">
        <f t="shared" si="0"/>
        <v>#REF!</v>
      </c>
      <c r="I19" s="786"/>
      <c r="J19" s="786"/>
      <c r="K19" s="786"/>
      <c r="L19" s="786"/>
      <c r="M19" s="786"/>
      <c r="N19" s="857"/>
      <c r="O19" s="857"/>
    </row>
    <row r="20" spans="1:23" s="33" customFormat="1" ht="41.25" thickBot="1" x14ac:dyDescent="0.25">
      <c r="A20" s="1067" t="s">
        <v>189</v>
      </c>
      <c r="B20" s="978" t="s">
        <v>63</v>
      </c>
      <c r="C20" s="786"/>
      <c r="D20" s="786" t="s">
        <v>284</v>
      </c>
      <c r="E20" s="786"/>
      <c r="F20" s="786"/>
      <c r="G20" s="1014">
        <v>3.5</v>
      </c>
      <c r="H20" s="989">
        <f t="shared" si="0"/>
        <v>105</v>
      </c>
      <c r="I20" s="989">
        <f>J20+K20+L20</f>
        <v>36</v>
      </c>
      <c r="J20" s="989">
        <v>18</v>
      </c>
      <c r="K20" s="989"/>
      <c r="L20" s="786">
        <v>18</v>
      </c>
      <c r="M20" s="786">
        <f>H20-I20</f>
        <v>69</v>
      </c>
      <c r="N20" s="857">
        <v>4</v>
      </c>
      <c r="O20" s="857"/>
      <c r="P20" s="33">
        <v>2</v>
      </c>
    </row>
    <row r="21" spans="1:23" s="33" customFormat="1" ht="16.5" customHeight="1" x14ac:dyDescent="0.3">
      <c r="A21" s="971"/>
      <c r="B21" s="1068" t="s">
        <v>220</v>
      </c>
      <c r="C21" s="1069"/>
      <c r="D21" s="796"/>
      <c r="E21" s="796"/>
      <c r="F21" s="1070"/>
      <c r="G21" s="1071">
        <f>SUM(G22:G22)</f>
        <v>1.5</v>
      </c>
      <c r="H21" s="1092">
        <f>SUM(H22:H22)</f>
        <v>45</v>
      </c>
      <c r="I21" s="770"/>
      <c r="J21" s="770"/>
      <c r="K21" s="770"/>
      <c r="L21" s="770"/>
      <c r="M21" s="1072"/>
      <c r="N21" s="1073"/>
      <c r="O21" s="1073"/>
    </row>
    <row r="22" spans="1:23" s="33" customFormat="1" ht="41.25" thickBot="1" x14ac:dyDescent="0.25">
      <c r="A22" s="871" t="s">
        <v>190</v>
      </c>
      <c r="B22" s="1074" t="s">
        <v>63</v>
      </c>
      <c r="C22" s="1075" t="s">
        <v>284</v>
      </c>
      <c r="D22" s="850"/>
      <c r="E22" s="850"/>
      <c r="F22" s="1076"/>
      <c r="G22" s="1077">
        <v>1.5</v>
      </c>
      <c r="H22" s="1091">
        <f>G22*30</f>
        <v>45</v>
      </c>
      <c r="I22" s="786">
        <f>J22+K22+L22</f>
        <v>18</v>
      </c>
      <c r="J22" s="786">
        <v>9</v>
      </c>
      <c r="K22" s="786">
        <v>9</v>
      </c>
      <c r="L22" s="786"/>
      <c r="M22" s="1078">
        <f>H22-I22</f>
        <v>27</v>
      </c>
      <c r="N22" s="1079">
        <v>2</v>
      </c>
      <c r="O22" s="1079"/>
      <c r="P22" s="33">
        <v>2</v>
      </c>
    </row>
    <row r="23" spans="1:23" s="33" customFormat="1" x14ac:dyDescent="0.2">
      <c r="A23" s="1080" t="s">
        <v>175</v>
      </c>
      <c r="B23" s="1081" t="s">
        <v>96</v>
      </c>
      <c r="C23" s="1082"/>
      <c r="D23" s="1083"/>
      <c r="E23" s="1083"/>
      <c r="F23" s="1083"/>
      <c r="G23" s="1084">
        <f>SUM(G24:G24)</f>
        <v>3</v>
      </c>
      <c r="H23" s="1085">
        <f>G23*30</f>
        <v>90</v>
      </c>
      <c r="I23" s="1082"/>
      <c r="J23" s="1082"/>
      <c r="K23" s="1086"/>
      <c r="L23" s="1086"/>
      <c r="M23" s="1085"/>
      <c r="N23" s="1087"/>
      <c r="O23" s="857"/>
    </row>
    <row r="24" spans="1:23" s="33" customFormat="1" ht="41.25" thickBot="1" x14ac:dyDescent="0.25">
      <c r="A24" s="871" t="s">
        <v>196</v>
      </c>
      <c r="B24" s="978" t="s">
        <v>63</v>
      </c>
      <c r="C24" s="786" t="s">
        <v>284</v>
      </c>
      <c r="D24" s="786"/>
      <c r="E24" s="786"/>
      <c r="F24" s="786"/>
      <c r="G24" s="1021">
        <v>3</v>
      </c>
      <c r="H24" s="1022">
        <f>G24*30</f>
        <v>90</v>
      </c>
      <c r="I24" s="1023">
        <f>SUM(J24:L24)</f>
        <v>36</v>
      </c>
      <c r="J24" s="1022">
        <v>18</v>
      </c>
      <c r="K24" s="1022"/>
      <c r="L24" s="1022">
        <v>18</v>
      </c>
      <c r="M24" s="1024">
        <f>H24-I24</f>
        <v>54</v>
      </c>
      <c r="N24" s="857">
        <v>4</v>
      </c>
      <c r="O24" s="857"/>
      <c r="P24" s="33">
        <v>2</v>
      </c>
      <c r="V24" s="33" t="e">
        <f>SUM(#REF!)</f>
        <v>#REF!</v>
      </c>
      <c r="W24" s="675" t="e">
        <f>V24/30</f>
        <v>#REF!</v>
      </c>
    </row>
    <row r="25" spans="1:23" s="33" customFormat="1" x14ac:dyDescent="0.2">
      <c r="A25" s="984" t="s">
        <v>224</v>
      </c>
      <c r="B25" s="985" t="s">
        <v>201</v>
      </c>
      <c r="C25" s="986"/>
      <c r="D25" s="786"/>
      <c r="E25" s="786"/>
      <c r="F25" s="987"/>
      <c r="G25" s="772" t="e">
        <f>#REF!+#REF!</f>
        <v>#REF!</v>
      </c>
      <c r="H25" s="988" t="e">
        <f>SUM(#REF!)</f>
        <v>#REF!</v>
      </c>
      <c r="I25" s="989"/>
      <c r="J25" s="990"/>
      <c r="K25" s="989"/>
      <c r="L25" s="989"/>
      <c r="M25" s="786"/>
      <c r="N25" s="778"/>
      <c r="O25" s="778"/>
    </row>
    <row r="26" spans="1:23" s="33" customFormat="1" x14ac:dyDescent="0.2">
      <c r="A26" s="1025" t="s">
        <v>307</v>
      </c>
      <c r="B26" s="1088" t="s">
        <v>261</v>
      </c>
      <c r="C26" s="1069"/>
      <c r="D26" s="1042" t="s">
        <v>284</v>
      </c>
      <c r="E26" s="1042"/>
      <c r="F26" s="1042"/>
      <c r="G26" s="1014">
        <v>3</v>
      </c>
      <c r="H26" s="786">
        <f>G26*30</f>
        <v>90</v>
      </c>
      <c r="I26" s="976">
        <f>SUM(J26:L26)</f>
        <v>30</v>
      </c>
      <c r="J26" s="786">
        <v>20</v>
      </c>
      <c r="K26" s="786"/>
      <c r="L26" s="786">
        <v>10</v>
      </c>
      <c r="M26" s="1048">
        <f>H26-I26</f>
        <v>60</v>
      </c>
      <c r="N26" s="778">
        <v>3</v>
      </c>
      <c r="O26" s="778"/>
    </row>
    <row r="27" spans="1:23" s="27" customFormat="1" ht="21" hidden="1" thickBot="1" x14ac:dyDescent="0.25">
      <c r="A27" s="1418" t="s">
        <v>83</v>
      </c>
      <c r="B27" s="1419"/>
      <c r="C27" s="1419"/>
      <c r="D27" s="1419"/>
      <c r="E27" s="1419"/>
      <c r="F27" s="1419"/>
      <c r="G27" s="1419"/>
      <c r="H27" s="1419"/>
      <c r="I27" s="1419"/>
      <c r="J27" s="1419"/>
      <c r="K27" s="1419"/>
      <c r="L27" s="1419"/>
      <c r="M27" s="1419"/>
      <c r="N27" s="995">
        <v>3</v>
      </c>
      <c r="O27" s="1089"/>
    </row>
    <row r="28" spans="1:23" s="27" customFormat="1" ht="21" hidden="1" thickBot="1" x14ac:dyDescent="0.25">
      <c r="A28" s="1418" t="s">
        <v>84</v>
      </c>
      <c r="B28" s="1419"/>
      <c r="C28" s="1419"/>
      <c r="D28" s="1419"/>
      <c r="E28" s="1419"/>
      <c r="F28" s="1419"/>
      <c r="G28" s="1419"/>
      <c r="H28" s="1419"/>
      <c r="I28" s="1419"/>
      <c r="J28" s="1419"/>
      <c r="K28" s="1419"/>
      <c r="L28" s="1419"/>
      <c r="M28" s="1419"/>
      <c r="N28" s="996">
        <v>4</v>
      </c>
      <c r="O28" s="1089"/>
      <c r="P28" s="27" t="s">
        <v>238</v>
      </c>
    </row>
    <row r="29" spans="1:23" s="27" customFormat="1" hidden="1" x14ac:dyDescent="0.2">
      <c r="A29" s="1418" t="s">
        <v>85</v>
      </c>
      <c r="B29" s="1419"/>
      <c r="C29" s="1419"/>
      <c r="D29" s="1419"/>
      <c r="E29" s="1419"/>
      <c r="F29" s="1419"/>
      <c r="G29" s="1419"/>
      <c r="H29" s="1419"/>
      <c r="I29" s="1419"/>
      <c r="J29" s="1419"/>
      <c r="K29" s="1419"/>
      <c r="L29" s="1419"/>
      <c r="M29" s="1419"/>
      <c r="N29" s="997">
        <v>1</v>
      </c>
      <c r="O29" s="1090"/>
    </row>
    <row r="30" spans="1:23" hidden="1" x14ac:dyDescent="0.2">
      <c r="A30" s="831"/>
      <c r="C30" s="831"/>
      <c r="D30" s="831"/>
      <c r="E30" s="831"/>
      <c r="F30" s="831"/>
      <c r="G30" s="831"/>
      <c r="H30" s="831"/>
      <c r="N30" s="998">
        <f>COUNTIF($C$8:$C$24,"=4")</f>
        <v>0</v>
      </c>
      <c r="O30" s="998"/>
      <c r="P30" s="301">
        <f>COUNTIF($C$8:$C$24,"=6")</f>
        <v>0</v>
      </c>
    </row>
    <row r="31" spans="1:23" hidden="1" x14ac:dyDescent="0.2">
      <c r="N31" s="998">
        <f>COUNTIF($D$8:$D$24,"=4")</f>
        <v>0</v>
      </c>
      <c r="O31" s="998"/>
      <c r="P31" s="301">
        <f>COUNTIF($D$8:$D$24,"=6")</f>
        <v>0</v>
      </c>
    </row>
    <row r="32" spans="1:23" x14ac:dyDescent="0.2">
      <c r="F32" s="922"/>
    </row>
  </sheetData>
  <mergeCells count="26">
    <mergeCell ref="O2:O7"/>
    <mergeCell ref="A29:M29"/>
    <mergeCell ref="A27:M27"/>
    <mergeCell ref="A28:M28"/>
    <mergeCell ref="D4:D7"/>
    <mergeCell ref="H2:M2"/>
    <mergeCell ref="C2:F3"/>
    <mergeCell ref="I3:L3"/>
    <mergeCell ref="L4:L7"/>
    <mergeCell ref="C4:C7"/>
    <mergeCell ref="N1"/>
    <mergeCell ref="E4:F4"/>
    <mergeCell ref="B2:B7"/>
    <mergeCell ref="A2:A7"/>
    <mergeCell ref="N2:N3"/>
    <mergeCell ref="N4"/>
    <mergeCell ref="E5:E7"/>
    <mergeCell ref="J4:J7"/>
    <mergeCell ref="F5:F7"/>
    <mergeCell ref="H3:H7"/>
    <mergeCell ref="M3:M7"/>
    <mergeCell ref="N6"/>
    <mergeCell ref="K4:K7"/>
    <mergeCell ref="I4:I7"/>
    <mergeCell ref="A1:M1"/>
    <mergeCell ref="G2:G7"/>
  </mergeCells>
  <phoneticPr fontId="29" type="noConversion"/>
  <pageMargins left="0.19685039370078741" right="0" top="0.19685039370078741" bottom="0.19685039370078741" header="0.31496062992125984" footer="0.31496062992125984"/>
  <pageSetup paperSize="9" scale="65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view="pageBreakPreview" zoomScale="75" zoomScaleNormal="86" zoomScaleSheetLayoutView="75" workbookViewId="0">
      <pane ySplit="7" topLeftCell="A14" activePane="bottomLeft" state="frozen"/>
      <selection pane="bottomLeft" activeCell="B17" sqref="B17"/>
    </sheetView>
  </sheetViews>
  <sheetFormatPr defaultRowHeight="20.25" x14ac:dyDescent="0.2"/>
  <cols>
    <col min="1" max="1" width="10.7109375" style="830" customWidth="1"/>
    <col min="2" max="2" width="51.42578125" style="831" customWidth="1"/>
    <col min="3" max="3" width="7.42578125" style="832" customWidth="1"/>
    <col min="4" max="4" width="9.7109375" style="833" customWidth="1"/>
    <col min="5" max="6" width="6.5703125" style="833" customWidth="1"/>
    <col min="7" max="7" width="10.140625" style="832" hidden="1" customWidth="1"/>
    <col min="8" max="8" width="11.42578125" style="832" hidden="1" customWidth="1"/>
    <col min="9" max="9" width="8.7109375" style="831" customWidth="1"/>
    <col min="10" max="10" width="8.140625" style="831" customWidth="1"/>
    <col min="11" max="11" width="8.42578125" style="831" customWidth="1"/>
    <col min="12" max="12" width="7.85546875" style="831" customWidth="1"/>
    <col min="13" max="13" width="0" style="831" hidden="1" customWidth="1"/>
    <col min="14" max="14" width="15.140625" style="834" customWidth="1"/>
    <col min="15" max="15" width="28.28515625" style="834" customWidth="1"/>
    <col min="16" max="16" width="24" style="72" customWidth="1"/>
    <col min="17" max="19" width="9.140625" style="72"/>
    <col min="20" max="20" width="2.28515625" style="72" customWidth="1"/>
    <col min="21" max="21" width="15.28515625" style="72" customWidth="1"/>
    <col min="22" max="16384" width="9.140625" style="72"/>
  </cols>
  <sheetData>
    <row r="1" spans="1:18" s="27" customFormat="1" ht="21" thickBot="1" x14ac:dyDescent="0.25">
      <c r="A1" s="1388" t="s">
        <v>336</v>
      </c>
      <c r="B1" s="1389"/>
      <c r="C1" s="1343"/>
      <c r="D1" s="1343"/>
      <c r="E1" s="1389"/>
      <c r="F1" s="1389"/>
      <c r="G1" s="1343"/>
      <c r="H1" s="1389"/>
      <c r="I1" s="1389"/>
      <c r="J1" s="1389"/>
      <c r="K1" s="1389"/>
      <c r="L1" s="1389"/>
      <c r="M1" s="1389"/>
      <c r="N1" s="754"/>
      <c r="O1" s="755"/>
    </row>
    <row r="2" spans="1:18" s="27" customFormat="1" ht="18.75" customHeight="1" x14ac:dyDescent="0.2">
      <c r="A2" s="1406" t="s">
        <v>138</v>
      </c>
      <c r="B2" s="1403" t="s">
        <v>23</v>
      </c>
      <c r="C2" s="1409" t="s">
        <v>281</v>
      </c>
      <c r="D2" s="1410"/>
      <c r="E2" s="1410"/>
      <c r="F2" s="1411"/>
      <c r="G2" s="1425" t="s">
        <v>58</v>
      </c>
      <c r="H2" s="1426" t="s">
        <v>59</v>
      </c>
      <c r="I2" s="1426"/>
      <c r="J2" s="1426"/>
      <c r="K2" s="1426"/>
      <c r="L2" s="1426"/>
      <c r="M2" s="1426"/>
      <c r="N2" s="1430"/>
      <c r="O2" s="1387" t="s">
        <v>329</v>
      </c>
    </row>
    <row r="3" spans="1:18" s="27" customFormat="1" ht="24.75" customHeight="1" thickBot="1" x14ac:dyDescent="0.25">
      <c r="A3" s="1407"/>
      <c r="B3" s="1404"/>
      <c r="C3" s="1412"/>
      <c r="D3" s="1413"/>
      <c r="E3" s="1413"/>
      <c r="F3" s="1414"/>
      <c r="G3" s="1391"/>
      <c r="H3" s="1384" t="s">
        <v>25</v>
      </c>
      <c r="I3" s="1427" t="s">
        <v>26</v>
      </c>
      <c r="J3" s="1428"/>
      <c r="K3" s="1428"/>
      <c r="L3" s="1429"/>
      <c r="M3" s="1398" t="s">
        <v>60</v>
      </c>
      <c r="N3" s="1431"/>
      <c r="O3" s="1387"/>
    </row>
    <row r="4" spans="1:18" s="27" customFormat="1" ht="18" customHeight="1" x14ac:dyDescent="0.2">
      <c r="A4" s="1407"/>
      <c r="B4" s="1404"/>
      <c r="C4" s="1390" t="s">
        <v>27</v>
      </c>
      <c r="D4" s="1390" t="s">
        <v>28</v>
      </c>
      <c r="E4" s="1401" t="s">
        <v>109</v>
      </c>
      <c r="F4" s="1402"/>
      <c r="G4" s="1391"/>
      <c r="H4" s="1385"/>
      <c r="I4" s="1380" t="s">
        <v>21</v>
      </c>
      <c r="J4" s="1380" t="s">
        <v>29</v>
      </c>
      <c r="K4" s="1380" t="s">
        <v>30</v>
      </c>
      <c r="L4" s="1380" t="s">
        <v>31</v>
      </c>
      <c r="M4" s="1399"/>
      <c r="N4" s="1000"/>
      <c r="O4" s="1387"/>
    </row>
    <row r="5" spans="1:18" s="27" customFormat="1" ht="16.5" customHeight="1" thickBot="1" x14ac:dyDescent="0.25">
      <c r="A5" s="1407"/>
      <c r="B5" s="1404"/>
      <c r="C5" s="1391"/>
      <c r="D5" s="1391"/>
      <c r="E5" s="1377" t="s">
        <v>107</v>
      </c>
      <c r="F5" s="1382" t="s">
        <v>108</v>
      </c>
      <c r="G5" s="1391"/>
      <c r="H5" s="1385"/>
      <c r="I5" s="1380"/>
      <c r="J5" s="1380"/>
      <c r="K5" s="1380"/>
      <c r="L5" s="1380"/>
      <c r="M5" s="1399"/>
      <c r="N5" s="1001" t="s">
        <v>285</v>
      </c>
      <c r="O5" s="1387"/>
    </row>
    <row r="6" spans="1:18" s="27" customFormat="1" ht="16.5" customHeight="1" thickBot="1" x14ac:dyDescent="0.25">
      <c r="A6" s="1407"/>
      <c r="B6" s="1404"/>
      <c r="C6" s="1391"/>
      <c r="D6" s="1391"/>
      <c r="E6" s="1378"/>
      <c r="F6" s="1382"/>
      <c r="G6" s="1391"/>
      <c r="H6" s="1385"/>
      <c r="I6" s="1380"/>
      <c r="J6" s="1380"/>
      <c r="K6" s="1380"/>
      <c r="L6" s="1380"/>
      <c r="M6" s="1399"/>
      <c r="N6" s="1093"/>
      <c r="O6" s="1387"/>
    </row>
    <row r="7" spans="1:18" s="27" customFormat="1" ht="16.5" customHeight="1" thickBot="1" x14ac:dyDescent="0.25">
      <c r="A7" s="1408"/>
      <c r="B7" s="1405"/>
      <c r="C7" s="1397"/>
      <c r="D7" s="1397"/>
      <c r="E7" s="1379"/>
      <c r="F7" s="1383"/>
      <c r="G7" s="1391"/>
      <c r="H7" s="1386"/>
      <c r="I7" s="1381"/>
      <c r="J7" s="1381"/>
      <c r="K7" s="1381"/>
      <c r="L7" s="1381"/>
      <c r="M7" s="1400"/>
      <c r="N7" s="1094" t="s">
        <v>333</v>
      </c>
      <c r="O7" s="1387"/>
    </row>
    <row r="8" spans="1:18" s="33" customFormat="1" ht="40.5" x14ac:dyDescent="0.2">
      <c r="A8" s="928" t="s">
        <v>121</v>
      </c>
      <c r="B8" s="1095" t="s">
        <v>122</v>
      </c>
      <c r="C8" s="1096" t="s">
        <v>123</v>
      </c>
      <c r="D8" s="1097"/>
      <c r="E8" s="1098"/>
      <c r="F8" s="1099"/>
      <c r="G8" s="1100" t="e">
        <f>#REF!+G9</f>
        <v>#REF!</v>
      </c>
      <c r="H8" s="1101" t="e">
        <f>G8*30</f>
        <v>#REF!</v>
      </c>
      <c r="I8" s="1102"/>
      <c r="J8" s="1103"/>
      <c r="K8" s="1103"/>
      <c r="L8" s="1103"/>
      <c r="M8" s="1104"/>
      <c r="N8" s="1105"/>
      <c r="O8" s="1002"/>
    </row>
    <row r="9" spans="1:18" s="33" customFormat="1" ht="21" thickBot="1" x14ac:dyDescent="0.25">
      <c r="A9" s="766" t="s">
        <v>215</v>
      </c>
      <c r="B9" s="1106" t="s">
        <v>130</v>
      </c>
      <c r="C9" s="1107"/>
      <c r="D9" s="1107" t="s">
        <v>285</v>
      </c>
      <c r="E9" s="1107"/>
      <c r="F9" s="1108"/>
      <c r="G9" s="1109">
        <v>1.5</v>
      </c>
      <c r="H9" s="1110">
        <v>45</v>
      </c>
      <c r="I9" s="1111">
        <v>16</v>
      </c>
      <c r="J9" s="1111"/>
      <c r="K9" s="1111"/>
      <c r="L9" s="1111">
        <v>16</v>
      </c>
      <c r="M9" s="1112">
        <f>H9-I9</f>
        <v>29</v>
      </c>
      <c r="N9" s="1113">
        <v>2</v>
      </c>
      <c r="O9" s="1058"/>
      <c r="P9" s="391">
        <v>2</v>
      </c>
      <c r="Q9" s="391" t="s">
        <v>277</v>
      </c>
      <c r="R9" s="392">
        <f>SUMIF(P$9:P$10,1,G$9:G$10)</f>
        <v>0</v>
      </c>
    </row>
    <row r="10" spans="1:18" s="33" customFormat="1" ht="61.5" thickBot="1" x14ac:dyDescent="0.25">
      <c r="A10" s="1034"/>
      <c r="B10" s="1035" t="s">
        <v>137</v>
      </c>
      <c r="C10" s="1036"/>
      <c r="D10" s="1037" t="s">
        <v>287</v>
      </c>
      <c r="E10" s="1037"/>
      <c r="F10" s="1038"/>
      <c r="G10" s="1039"/>
      <c r="H10" s="1039"/>
      <c r="I10" s="1036"/>
      <c r="J10" s="1037"/>
      <c r="K10" s="1037"/>
      <c r="L10" s="1037"/>
      <c r="M10" s="1038"/>
      <c r="N10" s="810" t="s">
        <v>139</v>
      </c>
      <c r="O10" s="811"/>
      <c r="P10" s="391"/>
      <c r="Q10" s="391"/>
      <c r="R10" s="391"/>
    </row>
    <row r="11" spans="1:18" s="33" customFormat="1" ht="40.5" x14ac:dyDescent="0.2">
      <c r="A11" s="836" t="s">
        <v>161</v>
      </c>
      <c r="B11" s="1066" t="s">
        <v>89</v>
      </c>
      <c r="C11" s="786"/>
      <c r="D11" s="983"/>
      <c r="E11" s="983"/>
      <c r="F11" s="983"/>
      <c r="G11" s="1061" t="e">
        <f>#REF!+G12</f>
        <v>#REF!</v>
      </c>
      <c r="H11" s="1015" t="e">
        <f t="shared" ref="H11:H17" si="0">G11*30</f>
        <v>#REF!</v>
      </c>
      <c r="I11" s="1029"/>
      <c r="J11" s="1029"/>
      <c r="K11" s="1029"/>
      <c r="L11" s="1029"/>
      <c r="M11" s="1029"/>
      <c r="N11" s="1114"/>
      <c r="O11" s="857"/>
    </row>
    <row r="12" spans="1:18" s="33" customFormat="1" ht="21" thickBot="1" x14ac:dyDescent="0.25">
      <c r="A12" s="871" t="s">
        <v>185</v>
      </c>
      <c r="B12" s="978" t="s">
        <v>63</v>
      </c>
      <c r="C12" s="786" t="s">
        <v>285</v>
      </c>
      <c r="D12" s="983"/>
      <c r="E12" s="983"/>
      <c r="F12" s="983"/>
      <c r="G12" s="1063">
        <v>2.5</v>
      </c>
      <c r="H12" s="786">
        <f t="shared" si="0"/>
        <v>75</v>
      </c>
      <c r="I12" s="786">
        <f>SUM(J12:L12)</f>
        <v>24</v>
      </c>
      <c r="J12" s="786">
        <v>8</v>
      </c>
      <c r="K12" s="786">
        <v>16</v>
      </c>
      <c r="L12" s="786"/>
      <c r="M12" s="800">
        <f>H12-I12</f>
        <v>51</v>
      </c>
      <c r="N12" s="1114">
        <v>3</v>
      </c>
      <c r="O12" s="857"/>
      <c r="P12" s="33">
        <v>2</v>
      </c>
    </row>
    <row r="13" spans="1:18" s="33" customFormat="1" x14ac:dyDescent="0.2">
      <c r="A13" s="836" t="s">
        <v>165</v>
      </c>
      <c r="B13" s="1115" t="s">
        <v>91</v>
      </c>
      <c r="C13" s="1116"/>
      <c r="D13" s="1116"/>
      <c r="E13" s="1116"/>
      <c r="F13" s="1116"/>
      <c r="G13" s="1084" t="e">
        <f>#REF!+G14</f>
        <v>#REF!</v>
      </c>
      <c r="H13" s="1117" t="e">
        <f t="shared" si="0"/>
        <v>#REF!</v>
      </c>
      <c r="I13" s="1116"/>
      <c r="J13" s="1116"/>
      <c r="K13" s="1116"/>
      <c r="L13" s="1116"/>
      <c r="M13" s="1116"/>
      <c r="N13" s="1118"/>
      <c r="O13" s="1062"/>
    </row>
    <row r="14" spans="1:18" s="33" customFormat="1" ht="41.25" thickBot="1" x14ac:dyDescent="0.25">
      <c r="A14" s="871" t="s">
        <v>187</v>
      </c>
      <c r="B14" s="978" t="s">
        <v>63</v>
      </c>
      <c r="C14" s="786" t="s">
        <v>285</v>
      </c>
      <c r="D14" s="983"/>
      <c r="E14" s="983"/>
      <c r="F14" s="983"/>
      <c r="G14" s="979">
        <v>2.5</v>
      </c>
      <c r="H14" s="786">
        <f t="shared" si="0"/>
        <v>75</v>
      </c>
      <c r="I14" s="786">
        <f>SUM(J14:L14)</f>
        <v>24</v>
      </c>
      <c r="J14" s="786">
        <v>16</v>
      </c>
      <c r="K14" s="786"/>
      <c r="L14" s="786">
        <v>8</v>
      </c>
      <c r="M14" s="800">
        <f>H14-I14</f>
        <v>51</v>
      </c>
      <c r="N14" s="1114">
        <v>3</v>
      </c>
      <c r="O14" s="857"/>
      <c r="P14" s="33">
        <v>2</v>
      </c>
    </row>
    <row r="15" spans="1:18" s="33" customFormat="1" x14ac:dyDescent="0.2">
      <c r="A15" s="836" t="s">
        <v>172</v>
      </c>
      <c r="B15" s="1119" t="s">
        <v>94</v>
      </c>
      <c r="C15" s="770"/>
      <c r="D15" s="770"/>
      <c r="E15" s="770"/>
      <c r="F15" s="770"/>
      <c r="G15" s="1061" t="e">
        <f>#REF!+G16</f>
        <v>#REF!</v>
      </c>
      <c r="H15" s="770" t="e">
        <f t="shared" si="0"/>
        <v>#REF!</v>
      </c>
      <c r="I15" s="973"/>
      <c r="J15" s="770"/>
      <c r="K15" s="770"/>
      <c r="L15" s="770"/>
      <c r="M15" s="1120"/>
      <c r="N15" s="1114"/>
      <c r="O15" s="857"/>
    </row>
    <row r="16" spans="1:18" s="33" customFormat="1" ht="40.5" x14ac:dyDescent="0.2">
      <c r="A16" s="1025" t="s">
        <v>194</v>
      </c>
      <c r="B16" s="951" t="s">
        <v>63</v>
      </c>
      <c r="C16" s="786" t="s">
        <v>285</v>
      </c>
      <c r="D16" s="786"/>
      <c r="E16" s="786"/>
      <c r="F16" s="786"/>
      <c r="G16" s="1021">
        <v>2.5</v>
      </c>
      <c r="H16" s="1022">
        <f t="shared" si="0"/>
        <v>75</v>
      </c>
      <c r="I16" s="1023">
        <f>SUM(J16:L16)</f>
        <v>24</v>
      </c>
      <c r="J16" s="1022">
        <v>16</v>
      </c>
      <c r="K16" s="1022"/>
      <c r="L16" s="1022">
        <v>8</v>
      </c>
      <c r="M16" s="1024">
        <f>H16-I16</f>
        <v>51</v>
      </c>
      <c r="N16" s="1114">
        <v>3</v>
      </c>
      <c r="O16" s="857"/>
      <c r="P16" s="33">
        <v>2</v>
      </c>
    </row>
    <row r="17" spans="1:23" s="33" customFormat="1" ht="40.5" x14ac:dyDescent="0.2">
      <c r="A17" s="1067" t="s">
        <v>197</v>
      </c>
      <c r="B17" s="1006" t="s">
        <v>97</v>
      </c>
      <c r="C17" s="786"/>
      <c r="D17" s="786"/>
      <c r="E17" s="786"/>
      <c r="F17" s="786" t="s">
        <v>285</v>
      </c>
      <c r="G17" s="1021">
        <v>1</v>
      </c>
      <c r="H17" s="1022">
        <f t="shared" si="0"/>
        <v>30</v>
      </c>
      <c r="I17" s="1023">
        <v>10</v>
      </c>
      <c r="J17" s="1022"/>
      <c r="K17" s="1022"/>
      <c r="L17" s="1022">
        <v>10</v>
      </c>
      <c r="M17" s="1024">
        <f>H17-I17</f>
        <v>20</v>
      </c>
      <c r="N17" s="1114">
        <v>1</v>
      </c>
      <c r="O17" s="857"/>
      <c r="P17" s="33">
        <v>2</v>
      </c>
      <c r="V17" s="33" t="e">
        <f>#REF!</f>
        <v>#REF!</v>
      </c>
      <c r="W17" s="675" t="e">
        <f>V17/30</f>
        <v>#REF!</v>
      </c>
    </row>
    <row r="18" spans="1:23" s="33" customFormat="1" x14ac:dyDescent="0.2">
      <c r="A18" s="1025" t="s">
        <v>232</v>
      </c>
      <c r="B18" s="1121" t="s">
        <v>299</v>
      </c>
      <c r="C18" s="1069"/>
      <c r="D18" s="1042" t="s">
        <v>285</v>
      </c>
      <c r="E18" s="1042"/>
      <c r="F18" s="1042"/>
      <c r="G18" s="1014">
        <v>3</v>
      </c>
      <c r="H18" s="786">
        <f>G18*30</f>
        <v>90</v>
      </c>
      <c r="I18" s="976">
        <f>SUM(J18:L18)</f>
        <v>30</v>
      </c>
      <c r="J18" s="786">
        <v>20</v>
      </c>
      <c r="K18" s="786"/>
      <c r="L18" s="786">
        <v>10</v>
      </c>
      <c r="M18" s="1048">
        <f>H18-I18</f>
        <v>60</v>
      </c>
      <c r="N18" s="1122">
        <v>3</v>
      </c>
      <c r="O18" s="778"/>
    </row>
    <row r="19" spans="1:23" s="33" customFormat="1" ht="21" thickBot="1" x14ac:dyDescent="0.25">
      <c r="A19" s="1025" t="s">
        <v>233</v>
      </c>
      <c r="B19" s="1123" t="s">
        <v>228</v>
      </c>
      <c r="C19" s="986"/>
      <c r="D19" s="1042" t="s">
        <v>285</v>
      </c>
      <c r="E19" s="1042"/>
      <c r="F19" s="1042"/>
      <c r="G19" s="1014">
        <v>3</v>
      </c>
      <c r="H19" s="1047">
        <f>G19*30</f>
        <v>90</v>
      </c>
      <c r="I19" s="976">
        <f>SUM(J19:L19)</f>
        <v>30</v>
      </c>
      <c r="J19" s="786">
        <v>20</v>
      </c>
      <c r="K19" s="1047"/>
      <c r="L19" s="786">
        <v>10</v>
      </c>
      <c r="M19" s="1048">
        <f>H19-I19</f>
        <v>60</v>
      </c>
      <c r="N19" s="1122">
        <v>3</v>
      </c>
      <c r="O19" s="778"/>
    </row>
    <row r="20" spans="1:23" s="27" customFormat="1" ht="21" thickBot="1" x14ac:dyDescent="0.25">
      <c r="A20" s="1423" t="s">
        <v>337</v>
      </c>
      <c r="B20" s="1424"/>
      <c r="C20" s="1424"/>
      <c r="D20" s="1424"/>
      <c r="E20" s="1424"/>
      <c r="F20" s="1424"/>
      <c r="G20" s="1424"/>
      <c r="H20" s="1424"/>
      <c r="I20" s="1424"/>
      <c r="J20" s="1424"/>
      <c r="K20" s="1424"/>
      <c r="L20" s="1424"/>
      <c r="M20" s="1424"/>
      <c r="N20" s="995"/>
      <c r="O20" s="1089"/>
    </row>
    <row r="21" spans="1:23" s="27" customFormat="1" ht="21" thickBot="1" x14ac:dyDescent="0.25">
      <c r="A21" s="1418"/>
      <c r="B21" s="1419"/>
      <c r="C21" s="1419"/>
      <c r="D21" s="1419"/>
      <c r="E21" s="1419"/>
      <c r="F21" s="1419"/>
      <c r="G21" s="1419"/>
      <c r="H21" s="1419"/>
      <c r="I21" s="1419"/>
      <c r="J21" s="1419"/>
      <c r="K21" s="1419"/>
      <c r="L21" s="1419"/>
      <c r="M21" s="1419"/>
      <c r="N21" s="996"/>
      <c r="O21" s="1089"/>
      <c r="P21" s="27" t="s">
        <v>238</v>
      </c>
    </row>
    <row r="22" spans="1:23" s="27" customFormat="1" x14ac:dyDescent="0.2">
      <c r="A22" s="1418"/>
      <c r="B22" s="1419"/>
      <c r="C22" s="1419"/>
      <c r="D22" s="1419"/>
      <c r="E22" s="1419"/>
      <c r="F22" s="1419"/>
      <c r="G22" s="1419"/>
      <c r="H22" s="1419"/>
      <c r="I22" s="1419"/>
      <c r="J22" s="1419"/>
      <c r="K22" s="1419"/>
      <c r="L22" s="1419"/>
      <c r="M22" s="1419"/>
      <c r="N22" s="997"/>
      <c r="O22" s="1090"/>
    </row>
    <row r="23" spans="1:23" hidden="1" x14ac:dyDescent="0.2">
      <c r="A23" s="831"/>
      <c r="C23" s="831"/>
      <c r="D23" s="831"/>
      <c r="E23" s="831"/>
      <c r="F23" s="831"/>
      <c r="G23" s="831"/>
      <c r="H23" s="831"/>
      <c r="N23" s="998">
        <f>COUNTIF($C$8:$C$17,"=5")</f>
        <v>0</v>
      </c>
      <c r="O23" s="998"/>
      <c r="P23" s="301">
        <f>COUNTIF($C$8:$C$17,"=6")</f>
        <v>0</v>
      </c>
    </row>
    <row r="24" spans="1:23" hidden="1" x14ac:dyDescent="0.2">
      <c r="N24" s="998">
        <f>COUNTIF($D$8:$D$17,"=5")</f>
        <v>0</v>
      </c>
      <c r="O24" s="998"/>
      <c r="P24" s="301">
        <f>COUNTIF($D$8:$D$16,"=6")</f>
        <v>0</v>
      </c>
    </row>
    <row r="25" spans="1:23" x14ac:dyDescent="0.2">
      <c r="F25" s="922"/>
    </row>
  </sheetData>
  <mergeCells count="23">
    <mergeCell ref="O2:O7"/>
    <mergeCell ref="F5:F7"/>
    <mergeCell ref="H3:H7"/>
    <mergeCell ref="M3:M7"/>
    <mergeCell ref="K4:K7"/>
    <mergeCell ref="I3:L3"/>
    <mergeCell ref="N2:N3"/>
    <mergeCell ref="I4:I7"/>
    <mergeCell ref="A1:M1"/>
    <mergeCell ref="G2:G7"/>
    <mergeCell ref="H2:M2"/>
    <mergeCell ref="C2:F3"/>
    <mergeCell ref="E4:F4"/>
    <mergeCell ref="B2:B7"/>
    <mergeCell ref="A2:A7"/>
    <mergeCell ref="A22:M22"/>
    <mergeCell ref="A20:M20"/>
    <mergeCell ref="A21:M21"/>
    <mergeCell ref="L4:L7"/>
    <mergeCell ref="C4:C7"/>
    <mergeCell ref="D4:D7"/>
    <mergeCell ref="E5:E7"/>
    <mergeCell ref="J4:J7"/>
  </mergeCells>
  <phoneticPr fontId="29" type="noConversion"/>
  <pageMargins left="0.19685039370078741" right="0" top="0.19685039370078741" bottom="0.19685039370078741" header="0.31496062992125984" footer="0.31496062992125984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титулка исправ</vt:lpstr>
      <vt:lpstr>титулка</vt:lpstr>
      <vt:lpstr>2018-2019</vt:lpstr>
      <vt:lpstr>1</vt:lpstr>
      <vt:lpstr>2а</vt:lpstr>
      <vt:lpstr>2б</vt:lpstr>
      <vt:lpstr>3</vt:lpstr>
      <vt:lpstr>4а</vt:lpstr>
      <vt:lpstr>4б</vt:lpstr>
      <vt:lpstr>'1'!Область_печати</vt:lpstr>
      <vt:lpstr>'2018-2019'!Область_печати</vt:lpstr>
      <vt:lpstr>'2а'!Область_печати</vt:lpstr>
      <vt:lpstr>'2б'!Область_печати</vt:lpstr>
      <vt:lpstr>'3'!Область_печати</vt:lpstr>
      <vt:lpstr>'4а'!Область_печати</vt:lpstr>
      <vt:lpstr>'4б'!Область_печати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</dc:creator>
  <cp:lastModifiedBy>Алена Латышева</cp:lastModifiedBy>
  <cp:lastPrinted>2018-07-09T12:05:07Z</cp:lastPrinted>
  <dcterms:created xsi:type="dcterms:W3CDTF">2011-02-06T10:49:14Z</dcterms:created>
  <dcterms:modified xsi:type="dcterms:W3CDTF">2018-07-10T05:10:39Z</dcterms:modified>
</cp:coreProperties>
</file>