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490" windowHeight="7665"/>
  </bookViews>
  <sheets>
    <sheet name="Титул" sheetId="1" r:id="rId1"/>
    <sheet name="план" sheetId="3" r:id="rId2"/>
    <sheet name="сем 1" sheetId="5" state="hidden" r:id="rId3"/>
    <sheet name="сем 2а" sheetId="6" state="hidden" r:id="rId4"/>
    <sheet name="сем 2б" sheetId="7" state="hidden" r:id="rId5"/>
    <sheet name="правка Лист3 (2)" sheetId="4" state="hidden" r:id="rId6"/>
  </sheets>
  <definedNames>
    <definedName name="_xlnm.Print_Area" localSheetId="1">план!$A$1:$Q$88</definedName>
    <definedName name="_xlnm.Print_Area" localSheetId="5">'правка Лист3 (2)'!$A$1:$Q$87</definedName>
    <definedName name="_xlnm.Print_Area" localSheetId="2">'сем 1'!$A$1:$U$73</definedName>
    <definedName name="_xlnm.Print_Area" localSheetId="3">'сем 2а'!$A$1:$U$81</definedName>
    <definedName name="_xlnm.Print_Area" localSheetId="4">'сем 2б'!$A$1:$U$77</definedName>
    <definedName name="_xlnm.Print_Area" localSheetId="0">Титул!$A$1:$BA$35</definedName>
  </definedNames>
  <calcPr calcId="145621"/>
</workbook>
</file>

<file path=xl/calcChain.xml><?xml version="1.0" encoding="utf-8"?>
<calcChain xmlns="http://schemas.openxmlformats.org/spreadsheetml/2006/main">
  <c r="Q74" i="7" l="1"/>
  <c r="H67" i="7"/>
  <c r="M67" i="7" s="1"/>
  <c r="G65" i="7"/>
  <c r="H64" i="7"/>
  <c r="H63" i="7"/>
  <c r="H62" i="7"/>
  <c r="H65" i="7" s="1"/>
  <c r="Q59" i="7"/>
  <c r="P59" i="7"/>
  <c r="O59" i="7"/>
  <c r="L59" i="7"/>
  <c r="K59" i="7"/>
  <c r="J59" i="7"/>
  <c r="G59" i="7"/>
  <c r="I58" i="7"/>
  <c r="H58" i="7"/>
  <c r="I57" i="7"/>
  <c r="N57" i="7" s="1"/>
  <c r="N59" i="7" s="1"/>
  <c r="H57" i="7"/>
  <c r="I56" i="7"/>
  <c r="I59" i="7" s="1"/>
  <c r="H56" i="7"/>
  <c r="Q53" i="7"/>
  <c r="O53" i="7"/>
  <c r="L53" i="7"/>
  <c r="K53" i="7"/>
  <c r="J53" i="7"/>
  <c r="G53" i="7"/>
  <c r="I52" i="7"/>
  <c r="P52" i="7" s="1"/>
  <c r="P53" i="7" s="1"/>
  <c r="H52" i="7"/>
  <c r="I51" i="7"/>
  <c r="N51" i="7" s="1"/>
  <c r="N53" i="7" s="1"/>
  <c r="H51" i="7"/>
  <c r="I50" i="7"/>
  <c r="I53" i="7" s="1"/>
  <c r="H50" i="7"/>
  <c r="H53" i="7" s="1"/>
  <c r="Q47" i="7"/>
  <c r="Q69" i="7" s="1"/>
  <c r="O47" i="7"/>
  <c r="L47" i="7"/>
  <c r="K47" i="7"/>
  <c r="K69" i="7" s="1"/>
  <c r="J47" i="7"/>
  <c r="G47" i="7"/>
  <c r="P47" i="7"/>
  <c r="H46" i="7"/>
  <c r="M46" i="7" s="1"/>
  <c r="I45" i="7"/>
  <c r="H45" i="7"/>
  <c r="I44" i="7"/>
  <c r="H44" i="7"/>
  <c r="H47" i="7" s="1"/>
  <c r="K39" i="7"/>
  <c r="G39" i="7"/>
  <c r="R39" i="7" s="1"/>
  <c r="I38" i="7"/>
  <c r="H38" i="7"/>
  <c r="M38" i="7" s="1"/>
  <c r="O37" i="7"/>
  <c r="H37" i="7"/>
  <c r="M37" i="7" s="1"/>
  <c r="I36" i="7"/>
  <c r="H36" i="7"/>
  <c r="P39" i="7"/>
  <c r="H35" i="7"/>
  <c r="M35" i="7" s="1"/>
  <c r="O34" i="7"/>
  <c r="H34" i="7"/>
  <c r="M34" i="7" s="1"/>
  <c r="N33" i="7"/>
  <c r="H33" i="7"/>
  <c r="M33" i="7" s="1"/>
  <c r="O32" i="7"/>
  <c r="H32" i="7"/>
  <c r="M32" i="7" s="1"/>
  <c r="I31" i="7"/>
  <c r="H31" i="7"/>
  <c r="N30" i="7"/>
  <c r="N39" i="7" s="1"/>
  <c r="H30" i="7"/>
  <c r="M30" i="7" s="1"/>
  <c r="O29" i="7"/>
  <c r="H29" i="7"/>
  <c r="M29" i="7" s="1"/>
  <c r="O28" i="7"/>
  <c r="O39" i="7" s="1"/>
  <c r="O69" i="7" s="1"/>
  <c r="H28" i="7"/>
  <c r="M28" i="7" s="1"/>
  <c r="I27" i="7"/>
  <c r="I26" i="7" s="1"/>
  <c r="I39" i="7" s="1"/>
  <c r="H27" i="7"/>
  <c r="L26" i="7"/>
  <c r="L39" i="7" s="1"/>
  <c r="J26" i="7"/>
  <c r="J39" i="7" s="1"/>
  <c r="I24" i="7"/>
  <c r="P22" i="7"/>
  <c r="P23" i="7" s="1"/>
  <c r="O22" i="7"/>
  <c r="O23" i="7" s="1"/>
  <c r="N22" i="7"/>
  <c r="N23" i="7" s="1"/>
  <c r="L22" i="7"/>
  <c r="L23" i="7" s="1"/>
  <c r="K22" i="7"/>
  <c r="K23" i="7" s="1"/>
  <c r="J22" i="7"/>
  <c r="J23" i="7" s="1"/>
  <c r="G22" i="7"/>
  <c r="G23" i="7" s="1"/>
  <c r="G40" i="7" s="1"/>
  <c r="I21" i="7"/>
  <c r="H21" i="7"/>
  <c r="I20" i="7"/>
  <c r="H20" i="7"/>
  <c r="I19" i="7"/>
  <c r="I22" i="7" s="1"/>
  <c r="I23" i="7" s="1"/>
  <c r="H19" i="7"/>
  <c r="H22" i="7" s="1"/>
  <c r="H23" i="7" s="1"/>
  <c r="P17" i="7"/>
  <c r="O17" i="7"/>
  <c r="N17" i="7"/>
  <c r="K17" i="7"/>
  <c r="J17" i="7"/>
  <c r="I16" i="7"/>
  <c r="H16" i="7"/>
  <c r="M16" i="7" s="1"/>
  <c r="I15" i="7"/>
  <c r="H15" i="7"/>
  <c r="I14" i="7"/>
  <c r="H14" i="7"/>
  <c r="M14" i="7" s="1"/>
  <c r="L13" i="7"/>
  <c r="L17" i="7" s="1"/>
  <c r="I13" i="7"/>
  <c r="I17" i="7" s="1"/>
  <c r="G13" i="7"/>
  <c r="G17" i="7" s="1"/>
  <c r="N74" i="7" s="1"/>
  <c r="Q78" i="6"/>
  <c r="H71" i="6"/>
  <c r="M71" i="6" s="1"/>
  <c r="G69" i="6"/>
  <c r="H68" i="6"/>
  <c r="H67" i="6"/>
  <c r="H66" i="6"/>
  <c r="H69" i="6" s="1"/>
  <c r="Q63" i="6"/>
  <c r="P63" i="6"/>
  <c r="O63" i="6"/>
  <c r="L63" i="6"/>
  <c r="K63" i="6"/>
  <c r="J63" i="6"/>
  <c r="G63" i="6"/>
  <c r="I62" i="6"/>
  <c r="H62" i="6"/>
  <c r="I61" i="6"/>
  <c r="N61" i="6" s="1"/>
  <c r="N63" i="6" s="1"/>
  <c r="H61" i="6"/>
  <c r="I60" i="6"/>
  <c r="I63" i="6" s="1"/>
  <c r="H60" i="6"/>
  <c r="Q57" i="6"/>
  <c r="O57" i="6"/>
  <c r="L57" i="6"/>
  <c r="K57" i="6"/>
  <c r="J57" i="6"/>
  <c r="G57" i="6"/>
  <c r="I56" i="6"/>
  <c r="P56" i="6" s="1"/>
  <c r="P57" i="6" s="1"/>
  <c r="H56" i="6"/>
  <c r="I55" i="6"/>
  <c r="N55" i="6" s="1"/>
  <c r="N57" i="6" s="1"/>
  <c r="H55" i="6"/>
  <c r="I54" i="6"/>
  <c r="I57" i="6" s="1"/>
  <c r="H54" i="6"/>
  <c r="H57" i="6" s="1"/>
  <c r="Q51" i="6"/>
  <c r="Q73" i="6" s="1"/>
  <c r="O51" i="6"/>
  <c r="L51" i="6"/>
  <c r="K51" i="6"/>
  <c r="K73" i="6" s="1"/>
  <c r="J51" i="6"/>
  <c r="G51" i="6"/>
  <c r="P50" i="6"/>
  <c r="P51" i="6" s="1"/>
  <c r="H50" i="6"/>
  <c r="M50" i="6" s="1"/>
  <c r="I49" i="6"/>
  <c r="H49" i="6"/>
  <c r="I48" i="6"/>
  <c r="H48" i="6"/>
  <c r="H51" i="6" s="1"/>
  <c r="K43" i="6"/>
  <c r="G43" i="6"/>
  <c r="R43" i="6" s="1"/>
  <c r="I42" i="6"/>
  <c r="H42" i="6"/>
  <c r="M42" i="6" s="1"/>
  <c r="O41" i="6"/>
  <c r="M41" i="6"/>
  <c r="H41" i="6"/>
  <c r="I40" i="6"/>
  <c r="H40" i="6"/>
  <c r="P39" i="6"/>
  <c r="P43" i="6" s="1"/>
  <c r="H39" i="6"/>
  <c r="M39" i="6" s="1"/>
  <c r="O38" i="6"/>
  <c r="H38" i="6"/>
  <c r="M38" i="6" s="1"/>
  <c r="N37" i="6"/>
  <c r="H37" i="6"/>
  <c r="M37" i="6" s="1"/>
  <c r="O36" i="6"/>
  <c r="H36" i="6"/>
  <c r="M36" i="6" s="1"/>
  <c r="I35" i="6"/>
  <c r="H35" i="6"/>
  <c r="N34" i="6"/>
  <c r="N43" i="6" s="1"/>
  <c r="H34" i="6"/>
  <c r="M34" i="6" s="1"/>
  <c r="O33" i="6"/>
  <c r="H33" i="6"/>
  <c r="M33" i="6" s="1"/>
  <c r="O32" i="6"/>
  <c r="O43" i="6" s="1"/>
  <c r="O73" i="6" s="1"/>
  <c r="H32" i="6"/>
  <c r="M32" i="6" s="1"/>
  <c r="I31" i="6"/>
  <c r="I30" i="6" s="1"/>
  <c r="I43" i="6" s="1"/>
  <c r="H31" i="6"/>
  <c r="L30" i="6"/>
  <c r="L43" i="6" s="1"/>
  <c r="J30" i="6"/>
  <c r="J43" i="6" s="1"/>
  <c r="P28" i="6"/>
  <c r="I26" i="6"/>
  <c r="N26" i="6" s="1"/>
  <c r="N28" i="6" s="1"/>
  <c r="H26" i="6"/>
  <c r="I25" i="6"/>
  <c r="I23" i="6" s="1"/>
  <c r="H25" i="6"/>
  <c r="M25" i="6" s="1"/>
  <c r="H24" i="6"/>
  <c r="M24" i="6" s="1"/>
  <c r="L23" i="6"/>
  <c r="J23" i="6"/>
  <c r="G23" i="6"/>
  <c r="H23" i="6" s="1"/>
  <c r="I22" i="6"/>
  <c r="H22" i="6"/>
  <c r="I21" i="6"/>
  <c r="H21" i="6"/>
  <c r="L20" i="6"/>
  <c r="K20" i="6"/>
  <c r="K28" i="6" s="1"/>
  <c r="J20" i="6"/>
  <c r="I20" i="6"/>
  <c r="G20" i="6"/>
  <c r="I17" i="6"/>
  <c r="P15" i="6"/>
  <c r="P16" i="6" s="1"/>
  <c r="O15" i="6"/>
  <c r="O16" i="6" s="1"/>
  <c r="N15" i="6"/>
  <c r="N16" i="6" s="1"/>
  <c r="L15" i="6"/>
  <c r="L16" i="6" s="1"/>
  <c r="K15" i="6"/>
  <c r="K16" i="6" s="1"/>
  <c r="J15" i="6"/>
  <c r="J16" i="6" s="1"/>
  <c r="G15" i="6"/>
  <c r="G16" i="6" s="1"/>
  <c r="I14" i="6"/>
  <c r="H14" i="6"/>
  <c r="M14" i="6" s="1"/>
  <c r="I13" i="6"/>
  <c r="H13" i="6"/>
  <c r="M13" i="6" s="1"/>
  <c r="I15" i="6"/>
  <c r="I16" i="6" s="1"/>
  <c r="M15" i="6"/>
  <c r="M16" i="6" s="1"/>
  <c r="I12" i="6"/>
  <c r="H12" i="6"/>
  <c r="Q70" i="5"/>
  <c r="H63" i="5"/>
  <c r="M63" i="5" s="1"/>
  <c r="G61" i="5"/>
  <c r="H60" i="5"/>
  <c r="H59" i="5"/>
  <c r="H58" i="5"/>
  <c r="H61" i="5" s="1"/>
  <c r="Q55" i="5"/>
  <c r="P55" i="5"/>
  <c r="O55" i="5"/>
  <c r="L55" i="5"/>
  <c r="K55" i="5"/>
  <c r="J55" i="5"/>
  <c r="G55" i="5"/>
  <c r="I54" i="5"/>
  <c r="H54" i="5"/>
  <c r="I53" i="5"/>
  <c r="N53" i="5" s="1"/>
  <c r="N55" i="5" s="1"/>
  <c r="H53" i="5"/>
  <c r="I52" i="5"/>
  <c r="I55" i="5" s="1"/>
  <c r="H52" i="5"/>
  <c r="Q49" i="5"/>
  <c r="O49" i="5"/>
  <c r="L49" i="5"/>
  <c r="K49" i="5"/>
  <c r="J49" i="5"/>
  <c r="G49" i="5"/>
  <c r="I48" i="5"/>
  <c r="P48" i="5" s="1"/>
  <c r="P49" i="5" s="1"/>
  <c r="H48" i="5"/>
  <c r="I47" i="5"/>
  <c r="N47" i="5" s="1"/>
  <c r="N49" i="5" s="1"/>
  <c r="H47" i="5"/>
  <c r="I46" i="5"/>
  <c r="I49" i="5" s="1"/>
  <c r="H46" i="5"/>
  <c r="H49" i="5" s="1"/>
  <c r="Q43" i="5"/>
  <c r="Q65" i="5" s="1"/>
  <c r="O43" i="5"/>
  <c r="L43" i="5"/>
  <c r="K43" i="5"/>
  <c r="K65" i="5" s="1"/>
  <c r="J43" i="5"/>
  <c r="G43" i="5"/>
  <c r="P42" i="5"/>
  <c r="P43" i="5" s="1"/>
  <c r="H42" i="5"/>
  <c r="M42" i="5" s="1"/>
  <c r="I41" i="5"/>
  <c r="N41" i="5" s="1"/>
  <c r="N43" i="5" s="1"/>
  <c r="H41" i="5"/>
  <c r="I40" i="5"/>
  <c r="H40" i="5"/>
  <c r="H43" i="5" s="1"/>
  <c r="K35" i="5"/>
  <c r="G35" i="5"/>
  <c r="R35" i="5" s="1"/>
  <c r="I34" i="5"/>
  <c r="H34" i="5"/>
  <c r="O33" i="5"/>
  <c r="H33" i="5"/>
  <c r="M33" i="5" s="1"/>
  <c r="I32" i="5"/>
  <c r="H32" i="5"/>
  <c r="P31" i="5"/>
  <c r="P35" i="5" s="1"/>
  <c r="H31" i="5"/>
  <c r="M31" i="5" s="1"/>
  <c r="O30" i="5"/>
  <c r="H30" i="5"/>
  <c r="M30" i="5" s="1"/>
  <c r="N29" i="5"/>
  <c r="H29" i="5"/>
  <c r="M29" i="5" s="1"/>
  <c r="O28" i="5"/>
  <c r="H28" i="5"/>
  <c r="M28" i="5" s="1"/>
  <c r="I27" i="5"/>
  <c r="H27" i="5"/>
  <c r="N26" i="5"/>
  <c r="H26" i="5"/>
  <c r="M26" i="5" s="1"/>
  <c r="O25" i="5"/>
  <c r="H25" i="5"/>
  <c r="M25" i="5" s="1"/>
  <c r="O24" i="5"/>
  <c r="O35" i="5" s="1"/>
  <c r="O65" i="5" s="1"/>
  <c r="H24" i="5"/>
  <c r="M24" i="5" s="1"/>
  <c r="I23" i="5"/>
  <c r="I22" i="5" s="1"/>
  <c r="I35" i="5" s="1"/>
  <c r="H23" i="5"/>
  <c r="L22" i="5"/>
  <c r="L35" i="5" s="1"/>
  <c r="J22" i="5"/>
  <c r="J35" i="5" s="1"/>
  <c r="I19" i="5"/>
  <c r="N19" i="5" s="1"/>
  <c r="H19" i="5"/>
  <c r="I18" i="5"/>
  <c r="I16" i="5" s="1"/>
  <c r="H18" i="5"/>
  <c r="H17" i="5"/>
  <c r="M17" i="5" s="1"/>
  <c r="L16" i="5"/>
  <c r="J16" i="5"/>
  <c r="G16" i="5"/>
  <c r="H16" i="5" s="1"/>
  <c r="I15" i="5"/>
  <c r="H15" i="5"/>
  <c r="I14" i="5"/>
  <c r="I13" i="5"/>
  <c r="H13" i="5"/>
  <c r="I12" i="5"/>
  <c r="H12" i="5"/>
  <c r="M31" i="7" l="1"/>
  <c r="M20" i="7"/>
  <c r="M21" i="7"/>
  <c r="M45" i="7"/>
  <c r="M52" i="7"/>
  <c r="P40" i="7"/>
  <c r="P69" i="7" s="1"/>
  <c r="M36" i="7"/>
  <c r="I47" i="7"/>
  <c r="M51" i="7"/>
  <c r="M56" i="7"/>
  <c r="H59" i="7"/>
  <c r="M58" i="7"/>
  <c r="I40" i="7"/>
  <c r="M27" i="7"/>
  <c r="M26" i="7" s="1"/>
  <c r="M39" i="7" s="1"/>
  <c r="H13" i="7"/>
  <c r="H17" i="7" s="1"/>
  <c r="G69" i="7"/>
  <c r="R40" i="7"/>
  <c r="R75" i="7" s="1"/>
  <c r="R76" i="7" s="1"/>
  <c r="J40" i="7"/>
  <c r="J69" i="7" s="1"/>
  <c r="L40" i="7"/>
  <c r="L69" i="7" s="1"/>
  <c r="M15" i="7"/>
  <c r="M13" i="7" s="1"/>
  <c r="M17" i="7" s="1"/>
  <c r="M19" i="7"/>
  <c r="M22" i="7" s="1"/>
  <c r="M23" i="7" s="1"/>
  <c r="H39" i="7"/>
  <c r="N40" i="7"/>
  <c r="M44" i="7"/>
  <c r="M47" i="7" s="1"/>
  <c r="N45" i="7"/>
  <c r="N47" i="7" s="1"/>
  <c r="N69" i="7" s="1"/>
  <c r="M57" i="7"/>
  <c r="M59" i="7" s="1"/>
  <c r="M50" i="7"/>
  <c r="M53" i="7" s="1"/>
  <c r="G28" i="6"/>
  <c r="N78" i="6" s="1"/>
  <c r="M35" i="6"/>
  <c r="M49" i="6"/>
  <c r="P44" i="6"/>
  <c r="P73" i="6" s="1"/>
  <c r="M21" i="6"/>
  <c r="H20" i="6"/>
  <c r="J28" i="6"/>
  <c r="M23" i="6"/>
  <c r="M40" i="6"/>
  <c r="I51" i="6"/>
  <c r="M55" i="6"/>
  <c r="M56" i="6"/>
  <c r="M60" i="6"/>
  <c r="H63" i="6"/>
  <c r="M62" i="6"/>
  <c r="L28" i="6"/>
  <c r="L44" i="6" s="1"/>
  <c r="L73" i="6" s="1"/>
  <c r="I28" i="6"/>
  <c r="M31" i="6"/>
  <c r="M30" i="6" s="1"/>
  <c r="M43" i="6" s="1"/>
  <c r="I44" i="6"/>
  <c r="I73" i="6" s="1"/>
  <c r="J44" i="6"/>
  <c r="J73" i="6" s="1"/>
  <c r="H28" i="6"/>
  <c r="H15" i="6"/>
  <c r="H16" i="6" s="1"/>
  <c r="M22" i="6"/>
  <c r="M20" i="6" s="1"/>
  <c r="M26" i="6"/>
  <c r="H43" i="6"/>
  <c r="N44" i="6"/>
  <c r="M48" i="6"/>
  <c r="M51" i="6" s="1"/>
  <c r="N49" i="6"/>
  <c r="N51" i="6" s="1"/>
  <c r="N73" i="6" s="1"/>
  <c r="M61" i="6"/>
  <c r="M63" i="6" s="1"/>
  <c r="M12" i="6"/>
  <c r="M54" i="6"/>
  <c r="M57" i="6" s="1"/>
  <c r="M18" i="5"/>
  <c r="M53" i="5"/>
  <c r="M34" i="5"/>
  <c r="M27" i="5"/>
  <c r="N35" i="5"/>
  <c r="M12" i="5"/>
  <c r="M16" i="5"/>
  <c r="P36" i="5"/>
  <c r="P65" i="5" s="1"/>
  <c r="M41" i="5"/>
  <c r="M48" i="5"/>
  <c r="M32" i="5"/>
  <c r="M47" i="5"/>
  <c r="M52" i="5"/>
  <c r="M54" i="5"/>
  <c r="M13" i="5"/>
  <c r="N70" i="5"/>
  <c r="I36" i="5"/>
  <c r="M23" i="5"/>
  <c r="M22" i="5" s="1"/>
  <c r="M35" i="5" s="1"/>
  <c r="N36" i="5"/>
  <c r="N65" i="5"/>
  <c r="J36" i="5"/>
  <c r="J65" i="5" s="1"/>
  <c r="L36" i="5"/>
  <c r="L65" i="5" s="1"/>
  <c r="M15" i="5"/>
  <c r="M19" i="5"/>
  <c r="H35" i="5"/>
  <c r="M40" i="5"/>
  <c r="M43" i="5" s="1"/>
  <c r="I43" i="5"/>
  <c r="H55" i="5"/>
  <c r="M46" i="5"/>
  <c r="M49" i="5" s="1"/>
  <c r="K50" i="3"/>
  <c r="G50" i="3"/>
  <c r="P35" i="3"/>
  <c r="I69" i="7" l="1"/>
  <c r="H40" i="7"/>
  <c r="H69" i="7" s="1"/>
  <c r="M40" i="7"/>
  <c r="M69" i="7" s="1"/>
  <c r="G44" i="6"/>
  <c r="M28" i="6"/>
  <c r="M44" i="6" s="1"/>
  <c r="M73" i="6" s="1"/>
  <c r="H44" i="6"/>
  <c r="H73" i="6" s="1"/>
  <c r="G36" i="5"/>
  <c r="M55" i="5"/>
  <c r="H36" i="5"/>
  <c r="H65" i="5" s="1"/>
  <c r="I65" i="5"/>
  <c r="R50" i="3"/>
  <c r="G73" i="6" l="1"/>
  <c r="R44" i="6"/>
  <c r="R79" i="6" s="1"/>
  <c r="R80" i="6" s="1"/>
  <c r="M36" i="5"/>
  <c r="M65" i="5" s="1"/>
  <c r="G65" i="5"/>
  <c r="R36" i="5"/>
  <c r="R71" i="5" s="1"/>
  <c r="R72" i="5" s="1"/>
  <c r="Q84" i="4"/>
  <c r="O79" i="4"/>
  <c r="H77" i="4"/>
  <c r="M77" i="4" s="1"/>
  <c r="G75" i="4"/>
  <c r="H74" i="4"/>
  <c r="H73" i="4"/>
  <c r="H72" i="4"/>
  <c r="Q69" i="4"/>
  <c r="P69" i="4"/>
  <c r="O69" i="4"/>
  <c r="L69" i="4"/>
  <c r="K69" i="4"/>
  <c r="J69" i="4"/>
  <c r="G69" i="4"/>
  <c r="I68" i="4"/>
  <c r="H68" i="4"/>
  <c r="I67" i="4"/>
  <c r="N67" i="4" s="1"/>
  <c r="N69" i="4" s="1"/>
  <c r="H67" i="4"/>
  <c r="I66" i="4"/>
  <c r="I69" i="4" s="1"/>
  <c r="H66" i="4"/>
  <c r="Q63" i="4"/>
  <c r="O63" i="4"/>
  <c r="L63" i="4"/>
  <c r="K63" i="4"/>
  <c r="J63" i="4"/>
  <c r="G63" i="4"/>
  <c r="I62" i="4"/>
  <c r="P62" i="4" s="1"/>
  <c r="P63" i="4" s="1"/>
  <c r="H62" i="4"/>
  <c r="I61" i="4"/>
  <c r="N61" i="4" s="1"/>
  <c r="N63" i="4" s="1"/>
  <c r="H61" i="4"/>
  <c r="I60" i="4"/>
  <c r="I63" i="4" s="1"/>
  <c r="H60" i="4"/>
  <c r="H63" i="4" s="1"/>
  <c r="Q57" i="4"/>
  <c r="Q79" i="4" s="1"/>
  <c r="O57" i="4"/>
  <c r="L57" i="4"/>
  <c r="K57" i="4"/>
  <c r="K79" i="4" s="1"/>
  <c r="J57" i="4"/>
  <c r="G57" i="4"/>
  <c r="P56" i="4"/>
  <c r="P57" i="4" s="1"/>
  <c r="H56" i="4"/>
  <c r="M56" i="4" s="1"/>
  <c r="I55" i="4"/>
  <c r="N55" i="4" s="1"/>
  <c r="N57" i="4" s="1"/>
  <c r="H55" i="4"/>
  <c r="I54" i="4"/>
  <c r="I57" i="4" s="1"/>
  <c r="H54" i="4"/>
  <c r="H57" i="4" s="1"/>
  <c r="G49" i="4"/>
  <c r="O48" i="4"/>
  <c r="H48" i="4"/>
  <c r="M48" i="4" s="1"/>
  <c r="I47" i="4"/>
  <c r="H47" i="4"/>
  <c r="P46" i="4"/>
  <c r="P49" i="4" s="1"/>
  <c r="H46" i="4"/>
  <c r="M46" i="4" s="1"/>
  <c r="O45" i="4"/>
  <c r="H45" i="4"/>
  <c r="M45" i="4" s="1"/>
  <c r="N44" i="4"/>
  <c r="H44" i="4"/>
  <c r="M44" i="4" s="1"/>
  <c r="O43" i="4"/>
  <c r="H43" i="4"/>
  <c r="M43" i="4" s="1"/>
  <c r="I42" i="4"/>
  <c r="H42" i="4"/>
  <c r="N41" i="4"/>
  <c r="H41" i="4"/>
  <c r="M41" i="4" s="1"/>
  <c r="O40" i="4"/>
  <c r="H40" i="4"/>
  <c r="M40" i="4" s="1"/>
  <c r="O39" i="4"/>
  <c r="H39" i="4"/>
  <c r="M39" i="4" s="1"/>
  <c r="I38" i="4"/>
  <c r="H38" i="4"/>
  <c r="L37" i="4"/>
  <c r="L49" i="4" s="1"/>
  <c r="J37" i="4"/>
  <c r="J49" i="4" s="1"/>
  <c r="I37" i="4"/>
  <c r="I49" i="4" s="1"/>
  <c r="Q35" i="4"/>
  <c r="P35" i="4"/>
  <c r="O35" i="4"/>
  <c r="I34" i="4"/>
  <c r="H34" i="4"/>
  <c r="I33" i="4"/>
  <c r="H33" i="4"/>
  <c r="I32" i="4"/>
  <c r="I30" i="4" s="1"/>
  <c r="H32" i="4"/>
  <c r="H31" i="4"/>
  <c r="M31" i="4" s="1"/>
  <c r="L30" i="4"/>
  <c r="J30" i="4"/>
  <c r="G30" i="4"/>
  <c r="I29" i="4"/>
  <c r="H29" i="4"/>
  <c r="I28" i="4"/>
  <c r="H28" i="4"/>
  <c r="L27" i="4"/>
  <c r="K27" i="4"/>
  <c r="K35" i="4" s="1"/>
  <c r="J27" i="4"/>
  <c r="I27" i="4"/>
  <c r="G27" i="4"/>
  <c r="I24" i="4"/>
  <c r="P22" i="4"/>
  <c r="P23" i="4" s="1"/>
  <c r="O22" i="4"/>
  <c r="O23" i="4" s="1"/>
  <c r="N22" i="4"/>
  <c r="N23" i="4" s="1"/>
  <c r="L22" i="4"/>
  <c r="L23" i="4" s="1"/>
  <c r="K22" i="4"/>
  <c r="K23" i="4" s="1"/>
  <c r="J22" i="4"/>
  <c r="J23" i="4" s="1"/>
  <c r="G22" i="4"/>
  <c r="G23" i="4" s="1"/>
  <c r="I21" i="4"/>
  <c r="H21" i="4"/>
  <c r="I20" i="4"/>
  <c r="H20" i="4"/>
  <c r="I19" i="4"/>
  <c r="I22" i="4" s="1"/>
  <c r="I23" i="4" s="1"/>
  <c r="H19" i="4"/>
  <c r="H22" i="4" s="1"/>
  <c r="H23" i="4" s="1"/>
  <c r="P17" i="4"/>
  <c r="P50" i="4" s="1"/>
  <c r="P79" i="4" s="1"/>
  <c r="O17" i="4"/>
  <c r="N17" i="4"/>
  <c r="K17" i="4"/>
  <c r="J17" i="4"/>
  <c r="I16" i="4"/>
  <c r="H16" i="4"/>
  <c r="I15" i="4"/>
  <c r="H15" i="4"/>
  <c r="I14" i="4"/>
  <c r="I13" i="4" s="1"/>
  <c r="I17" i="4" s="1"/>
  <c r="H14" i="4"/>
  <c r="L13" i="4"/>
  <c r="L17" i="4" s="1"/>
  <c r="H13" i="4"/>
  <c r="H17" i="4" s="1"/>
  <c r="G13" i="4"/>
  <c r="G17" i="4" s="1"/>
  <c r="O50" i="4" l="1"/>
  <c r="N49" i="4"/>
  <c r="M47" i="4"/>
  <c r="M55" i="4"/>
  <c r="M62" i="4"/>
  <c r="M67" i="4"/>
  <c r="M68" i="4"/>
  <c r="M28" i="4"/>
  <c r="M29" i="4"/>
  <c r="M61" i="4"/>
  <c r="M20" i="4"/>
  <c r="M21" i="4"/>
  <c r="H75" i="4"/>
  <c r="M14" i="4"/>
  <c r="M15" i="4"/>
  <c r="M16" i="4"/>
  <c r="H27" i="4"/>
  <c r="L35" i="4"/>
  <c r="L50" i="4" s="1"/>
  <c r="L79" i="4" s="1"/>
  <c r="M32" i="4"/>
  <c r="M30" i="4" s="1"/>
  <c r="M34" i="4"/>
  <c r="M38" i="4"/>
  <c r="M42" i="4"/>
  <c r="M66" i="4"/>
  <c r="G35" i="4"/>
  <c r="G50" i="4" s="1"/>
  <c r="G79" i="4" s="1"/>
  <c r="J35" i="4"/>
  <c r="J50" i="4" s="1"/>
  <c r="J79" i="4" s="1"/>
  <c r="I35" i="4"/>
  <c r="I50" i="4"/>
  <c r="I79" i="4" s="1"/>
  <c r="M37" i="4"/>
  <c r="M49" i="4" s="1"/>
  <c r="M19" i="4"/>
  <c r="H30" i="4"/>
  <c r="M33" i="4"/>
  <c r="H49" i="4"/>
  <c r="M54" i="4"/>
  <c r="M57" i="4" s="1"/>
  <c r="H69" i="4"/>
  <c r="N33" i="4"/>
  <c r="N35" i="4" s="1"/>
  <c r="N50" i="4" s="1"/>
  <c r="M60" i="4"/>
  <c r="M63" i="4" l="1"/>
  <c r="N84" i="4"/>
  <c r="M69" i="4"/>
  <c r="M27" i="4"/>
  <c r="M35" i="4" s="1"/>
  <c r="M50" i="4" s="1"/>
  <c r="M79" i="4" s="1"/>
  <c r="M22" i="4"/>
  <c r="M23" i="4" s="1"/>
  <c r="H35" i="4"/>
  <c r="H50" i="4" s="1"/>
  <c r="H79" i="4" s="1"/>
  <c r="M13" i="4"/>
  <c r="M17" i="4" s="1"/>
  <c r="N79" i="4"/>
  <c r="L37" i="3" l="1"/>
  <c r="L50" i="3" s="1"/>
  <c r="J37" i="3"/>
  <c r="J50" i="3" s="1"/>
  <c r="I29" i="3" l="1"/>
  <c r="H29" i="3"/>
  <c r="M29" i="3" s="1"/>
  <c r="I47" i="3" l="1"/>
  <c r="I38" i="3"/>
  <c r="I37" i="3" s="1"/>
  <c r="P46" i="3" l="1"/>
  <c r="P50" i="3" s="1"/>
  <c r="O45" i="3"/>
  <c r="O40" i="3"/>
  <c r="N41" i="3" l="1"/>
  <c r="P57" i="3"/>
  <c r="G76" i="3" l="1"/>
  <c r="H73" i="3"/>
  <c r="O48" i="3" l="1"/>
  <c r="I42" i="3"/>
  <c r="H48" i="3" l="1"/>
  <c r="M48" i="3" s="1"/>
  <c r="H47" i="3"/>
  <c r="M47" i="3" s="1"/>
  <c r="G58" i="3"/>
  <c r="Q85" i="3"/>
  <c r="O43" i="3"/>
  <c r="O39" i="3"/>
  <c r="N44" i="3"/>
  <c r="N50" i="3" s="1"/>
  <c r="H46" i="3"/>
  <c r="M46" i="3" s="1"/>
  <c r="H45" i="3"/>
  <c r="M45" i="3" s="1"/>
  <c r="H44" i="3"/>
  <c r="H43" i="3"/>
  <c r="M43" i="3" s="1"/>
  <c r="H42" i="3"/>
  <c r="M42" i="3" s="1"/>
  <c r="H41" i="3"/>
  <c r="M41" i="3" s="1"/>
  <c r="H40" i="3"/>
  <c r="M40" i="3" s="1"/>
  <c r="H39" i="3"/>
  <c r="M39" i="3" s="1"/>
  <c r="H38" i="3"/>
  <c r="O50" i="3" l="1"/>
  <c r="O80" i="3" s="1"/>
  <c r="M44" i="3"/>
  <c r="M38" i="3"/>
  <c r="M37" i="3" l="1"/>
  <c r="I32" i="3"/>
  <c r="J58" i="3"/>
  <c r="K58" i="3"/>
  <c r="L58" i="3"/>
  <c r="H75" i="3"/>
  <c r="I61" i="3"/>
  <c r="H61" i="3"/>
  <c r="M61" i="3" l="1"/>
  <c r="J70" i="3"/>
  <c r="K70" i="3"/>
  <c r="L70" i="3"/>
  <c r="Q70" i="3"/>
  <c r="G70" i="3"/>
  <c r="Q58" i="3"/>
  <c r="I69" i="3" l="1"/>
  <c r="H69" i="3"/>
  <c r="I68" i="3"/>
  <c r="H68" i="3"/>
  <c r="I63" i="3"/>
  <c r="P63" i="3" s="1"/>
  <c r="H63" i="3"/>
  <c r="Q64" i="3"/>
  <c r="L64" i="3"/>
  <c r="K64" i="3"/>
  <c r="J64" i="3"/>
  <c r="G64" i="3"/>
  <c r="I55" i="3"/>
  <c r="H55" i="3"/>
  <c r="H57" i="3"/>
  <c r="I56" i="3"/>
  <c r="N56" i="3" s="1"/>
  <c r="H56" i="3"/>
  <c r="I62" i="3"/>
  <c r="N62" i="3" s="1"/>
  <c r="H62" i="3"/>
  <c r="I67" i="3"/>
  <c r="H67" i="3"/>
  <c r="I49" i="3"/>
  <c r="I50" i="3" s="1"/>
  <c r="H49" i="3"/>
  <c r="H50" i="3" s="1"/>
  <c r="I33" i="3"/>
  <c r="H33" i="3"/>
  <c r="O58" i="3" l="1"/>
  <c r="N58" i="3"/>
  <c r="O70" i="3"/>
  <c r="N68" i="3"/>
  <c r="N70" i="3" s="1"/>
  <c r="H70" i="3"/>
  <c r="H58" i="3"/>
  <c r="N33" i="3"/>
  <c r="N35" i="3" s="1"/>
  <c r="I58" i="3"/>
  <c r="P58" i="3"/>
  <c r="I70" i="3"/>
  <c r="P70" i="3"/>
  <c r="M63" i="3"/>
  <c r="M69" i="3"/>
  <c r="M68" i="3"/>
  <c r="H64" i="3"/>
  <c r="I64" i="3"/>
  <c r="M55" i="3"/>
  <c r="M57" i="3"/>
  <c r="O64" i="3"/>
  <c r="P64" i="3"/>
  <c r="N64" i="3"/>
  <c r="M49" i="3"/>
  <c r="M50" i="3" s="1"/>
  <c r="M67" i="3"/>
  <c r="M56" i="3"/>
  <c r="M62" i="3"/>
  <c r="M33" i="3"/>
  <c r="I24" i="3"/>
  <c r="P22" i="3"/>
  <c r="P23" i="3" s="1"/>
  <c r="O22" i="3"/>
  <c r="O23" i="3" s="1"/>
  <c r="N22" i="3"/>
  <c r="N23" i="3" s="1"/>
  <c r="L22" i="3"/>
  <c r="L23" i="3" s="1"/>
  <c r="K22" i="3"/>
  <c r="K23" i="3" s="1"/>
  <c r="J22" i="3"/>
  <c r="J23" i="3" s="1"/>
  <c r="G22" i="3"/>
  <c r="G23" i="3" s="1"/>
  <c r="I21" i="3"/>
  <c r="H21" i="3"/>
  <c r="I20" i="3"/>
  <c r="H20" i="3"/>
  <c r="I19" i="3"/>
  <c r="H19" i="3"/>
  <c r="P17" i="3"/>
  <c r="O17" i="3"/>
  <c r="N17" i="3"/>
  <c r="K17" i="3"/>
  <c r="J17" i="3"/>
  <c r="I16" i="3"/>
  <c r="H16" i="3"/>
  <c r="I15" i="3"/>
  <c r="H15" i="3"/>
  <c r="I14" i="3"/>
  <c r="H14" i="3"/>
  <c r="L13" i="3"/>
  <c r="L17" i="3" s="1"/>
  <c r="G13" i="3"/>
  <c r="G17" i="3" s="1"/>
  <c r="H32" i="3"/>
  <c r="M32" i="3" s="1"/>
  <c r="H31" i="3"/>
  <c r="M31" i="3" s="1"/>
  <c r="L30" i="3"/>
  <c r="J30" i="3"/>
  <c r="I30" i="3"/>
  <c r="G30" i="3"/>
  <c r="H78" i="3"/>
  <c r="M78" i="3" s="1"/>
  <c r="H74" i="3"/>
  <c r="H76" i="3" s="1"/>
  <c r="I28" i="3"/>
  <c r="H28" i="3"/>
  <c r="L27" i="3"/>
  <c r="K27" i="3"/>
  <c r="J27" i="3"/>
  <c r="G27" i="3"/>
  <c r="L35" i="3" l="1"/>
  <c r="K80" i="3"/>
  <c r="K35" i="3"/>
  <c r="G35" i="3"/>
  <c r="J35" i="3"/>
  <c r="N80" i="3"/>
  <c r="N51" i="3"/>
  <c r="M14" i="3"/>
  <c r="M15" i="3"/>
  <c r="M16" i="3"/>
  <c r="M58" i="3"/>
  <c r="N85" i="3"/>
  <c r="M70" i="3"/>
  <c r="M64" i="3"/>
  <c r="H30" i="3"/>
  <c r="M21" i="3"/>
  <c r="H13" i="3"/>
  <c r="H17" i="3" s="1"/>
  <c r="I22" i="3"/>
  <c r="I23" i="3" s="1"/>
  <c r="M19" i="3"/>
  <c r="H27" i="3"/>
  <c r="M30" i="3"/>
  <c r="I13" i="3"/>
  <c r="I17" i="3" s="1"/>
  <c r="M20" i="3"/>
  <c r="I27" i="3"/>
  <c r="I35" i="3" s="1"/>
  <c r="H22" i="3"/>
  <c r="H23" i="3" s="1"/>
  <c r="M28" i="3"/>
  <c r="H35" i="3" l="1"/>
  <c r="G51" i="3"/>
  <c r="J51" i="3"/>
  <c r="J80" i="3" s="1"/>
  <c r="I51" i="3"/>
  <c r="I80" i="3" s="1"/>
  <c r="L51" i="3"/>
  <c r="L80" i="3" s="1"/>
  <c r="M22" i="3"/>
  <c r="M23" i="3" s="1"/>
  <c r="M13" i="3"/>
  <c r="M17" i="3" s="1"/>
  <c r="M27" i="3"/>
  <c r="M35" i="3" s="1"/>
  <c r="M51" i="3" l="1"/>
  <c r="M80" i="3" s="1"/>
  <c r="G80" i="3"/>
  <c r="R51" i="3"/>
  <c r="R86" i="3" s="1"/>
  <c r="R87" i="3" s="1"/>
  <c r="H51" i="3"/>
  <c r="H80" i="3" s="1"/>
  <c r="Q80" i="3" l="1"/>
  <c r="P51" i="3"/>
  <c r="P80" i="3" s="1"/>
  <c r="O36" i="5" l="1"/>
  <c r="O40" i="7"/>
  <c r="O35" i="3" l="1"/>
  <c r="O51" i="3"/>
  <c r="O44" i="6"/>
  <c r="O28" i="6"/>
  <c r="Q28" i="6"/>
  <c r="Q35" i="3"/>
</calcChain>
</file>

<file path=xl/sharedStrings.xml><?xml version="1.0" encoding="utf-8"?>
<sst xmlns="http://schemas.openxmlformats.org/spreadsheetml/2006/main" count="957" uniqueCount="213">
  <si>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</si>
  <si>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</si>
  <si>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</si>
  <si>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</si>
  <si>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</si>
  <si>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</si>
  <si>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</si>
  <si>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</si>
  <si>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</si>
  <si>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</si>
  <si>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</si>
  <si>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</si>
  <si>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</si>
  <si>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</si>
  <si>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</si>
  <si>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</si>
  <si>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</si>
  <si>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</si>
  <si>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</si>
  <si>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</si>
  <si>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</si>
  <si>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</si>
  <si>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</si>
  <si>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</si>
  <si>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</si>
  <si>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Т/П</t>
  </si>
  <si>
    <t>Міністерство освіти і науки України</t>
  </si>
  <si>
    <t>Випускна робота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</si>
  <si>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</si>
  <si>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</si>
  <si>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</si>
  <si>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</si>
  <si>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</si>
  <si>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</si>
  <si>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</si>
  <si>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</si>
  <si>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</si>
  <si>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</si>
  <si>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</si>
  <si>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№ п/п</t>
  </si>
  <si>
    <t>НАЗВА НАВЧАЛЬНОЇ ДИСЦИПЛІНИ</t>
  </si>
  <si>
    <t>Розподіл за триместрами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</si>
  <si>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</si>
  <si>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</si>
  <si>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</si>
  <si>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</si>
  <si>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</si>
  <si>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</si>
  <si>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</si>
  <si>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</si>
  <si>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</si>
  <si>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триместри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</si>
  <si>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</si>
  <si>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</si>
  <si>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</si>
  <si>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</si>
  <si>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</si>
  <si>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</si>
  <si>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</si>
  <si>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</si>
  <si>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</si>
  <si>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</si>
  <si>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</si>
  <si>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</si>
  <si>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</si>
  <si>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</si>
  <si>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</si>
  <si>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</si>
  <si>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</si>
  <si>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</si>
  <si>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</si>
  <si>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</si>
  <si>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</si>
  <si>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</si>
  <si>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</si>
  <si>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</si>
  <si>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</si>
  <si>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</si>
  <si>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Філософія і наука</t>
  </si>
  <si>
    <t>Разом 2 траєкторія</t>
  </si>
  <si>
    <t>Фізичне виховання</t>
  </si>
  <si>
    <t>с*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</si>
  <si>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</si>
  <si>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</si>
  <si>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</si>
  <si>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</si>
  <si>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</si>
  <si>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</si>
  <si>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</si>
  <si>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</si>
  <si>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</si>
  <si>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</si>
  <si>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</si>
  <si>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</si>
  <si>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</si>
  <si>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</si>
  <si>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</si>
  <si>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</si>
  <si>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</si>
  <si>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</si>
  <si>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</si>
  <si>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</si>
  <si>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Разом п. 1.1</t>
  </si>
  <si>
    <t>1.1.1</t>
  </si>
  <si>
    <t>1.1.1.1</t>
  </si>
  <si>
    <t>1.1.1.2</t>
  </si>
  <si>
    <t>1.1.1.3</t>
  </si>
  <si>
    <t>1.3.1</t>
  </si>
  <si>
    <t>Разом п.1.3</t>
  </si>
  <si>
    <t>триместр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</si>
  <si>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</si>
  <si>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</si>
  <si>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1.3.3</t>
  </si>
  <si>
    <t>1.3.7</t>
  </si>
  <si>
    <t>Фінансовий менеджмент</t>
  </si>
  <si>
    <t>Спецкурс за напрямком магістерської роботи</t>
  </si>
  <si>
    <t>1.2.4</t>
  </si>
  <si>
    <t>3.2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</si>
  <si>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</si>
  <si>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</si>
  <si>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</si>
  <si>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</si>
  <si>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</si>
  <si>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</si>
  <si>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</si>
  <si>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</si>
  <si>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t>1.1.2</t>
  </si>
  <si>
    <t>1.1.3</t>
  </si>
  <si>
    <t>Ділове адміністрування</t>
  </si>
  <si>
    <t>Менеджмент організацій</t>
  </si>
  <si>
    <t>Ділове адміністрування (курсова робота)</t>
  </si>
  <si>
    <t>Корпоративне управління</t>
  </si>
  <si>
    <t>Управління змінами</t>
  </si>
  <si>
    <t>Управління якістю</t>
  </si>
  <si>
    <t>Менеджмент технологій</t>
  </si>
  <si>
    <t>Інвестиційний менеджмент</t>
  </si>
  <si>
    <t>Спеціалізація "Менеджмент і бізнес адміністрування"</t>
  </si>
  <si>
    <t>Публічне адміністрування</t>
  </si>
  <si>
    <t>Інформаційні системи і технології в управлінні організацією</t>
  </si>
  <si>
    <t>Спеціалізація "Логістика"</t>
  </si>
  <si>
    <t>Логістичний менеджмент</t>
  </si>
  <si>
    <t>Фінансові потоки в логістичних системах</t>
  </si>
  <si>
    <t>Інформційні системи і тезнології в логістиці</t>
  </si>
  <si>
    <t>Спеціалізація "Менеджмент зовнішньоекономічної діяльності"</t>
  </si>
  <si>
    <t>Міжнародна конкурентоспроможність</t>
  </si>
  <si>
    <t>Міжнародні кредитно-розрахункові та валютні операції</t>
  </si>
  <si>
    <t>Інформаційні системи і технології в управлінні зовнішньоекономічною діяльністю</t>
  </si>
  <si>
    <t xml:space="preserve">ЗАГАЛЬНА КІЛЬКІСТЬ </t>
  </si>
  <si>
    <t>1.3.8</t>
  </si>
  <si>
    <t>Управління конкурентоспроможністю</t>
  </si>
  <si>
    <t>1.3.1.3</t>
  </si>
  <si>
    <t>Основи управлінського консультування</t>
  </si>
  <si>
    <t>Договірне право</t>
  </si>
  <si>
    <t>3.1</t>
  </si>
  <si>
    <t>Науково-дослідна практика</t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</si>
  <si>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</si>
  <si>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90 год*</t>
  </si>
  <si>
    <t>3</t>
  </si>
  <si>
    <t>галузь знань: 07 Управління та адміністрування</t>
  </si>
  <si>
    <t>спеціальність:    073 Менеджмент</t>
  </si>
  <si>
    <t>Менеджмент зовнішньоекономічної діяльності</t>
  </si>
  <si>
    <t xml:space="preserve">   І . ГРАФІК НАВЧАЛЬНОГО ПРОЦЕСУ</t>
  </si>
  <si>
    <t xml:space="preserve">                          Логістика</t>
  </si>
  <si>
    <t>спеціалізації:  Менеджмент і бізнес-адміністрування</t>
  </si>
  <si>
    <t>Методологія та організація наукових досліджень (Ф)</t>
  </si>
  <si>
    <t>1.1 Гуманітарні та соціально-економічні дисципліни</t>
  </si>
  <si>
    <t>3.  ПРАКТИЧНА ПІДГОТОВКА</t>
  </si>
  <si>
    <t>4. ДЕРЖАВНА АТЕСТАЦІЯ</t>
  </si>
  <si>
    <t>1.3.2</t>
  </si>
  <si>
    <t>1.3.4</t>
  </si>
  <si>
    <t>3дф* 3**</t>
  </si>
  <si>
    <t>Примітка:   с* - факультатив (секційні заняття) ,                                                              ** - щорічне оцінювання фізичної підготовки студентів</t>
  </si>
  <si>
    <t>1.3.9</t>
  </si>
  <si>
    <t>Управління проектами</t>
  </si>
  <si>
    <t xml:space="preserve">V. План навчального процесу на 2017/2018 навчальний рік      </t>
  </si>
  <si>
    <t>Кваліфікація: магістр з менеджменту</t>
  </si>
  <si>
    <t>Срок навчання - 1 рік, 4 місяці</t>
  </si>
  <si>
    <t>ЗАТВЕРДЖЕНО:</t>
  </si>
  <si>
    <t>на засіданні Вченої ради</t>
  </si>
  <si>
    <t>Ректор ________________________</t>
  </si>
  <si>
    <t>(Ковальов В.Д.)</t>
  </si>
  <si>
    <t>Розподіл за семестрами</t>
  </si>
  <si>
    <t>Розподіл годин на тиждень за курсами і семестрами</t>
  </si>
  <si>
    <t>семестри</t>
  </si>
  <si>
    <t>семестр</t>
  </si>
  <si>
    <t>2а</t>
  </si>
  <si>
    <t>2б</t>
  </si>
  <si>
    <t>2б дф* 2б**</t>
  </si>
  <si>
    <t>Семестр</t>
  </si>
  <si>
    <t>ПК</t>
  </si>
  <si>
    <t>K</t>
  </si>
  <si>
    <t>м</t>
  </si>
  <si>
    <t>2 Траект</t>
  </si>
  <si>
    <t>Д.К. Турченко</t>
  </si>
  <si>
    <t>Є.В. Мироненко</t>
  </si>
  <si>
    <t>кількість тижнів у семестрі</t>
  </si>
  <si>
    <t>Методологія та організація наукових досліджень</t>
  </si>
  <si>
    <t xml:space="preserve">V. План навчального процесу на 2018/2019 навчальний рік      </t>
  </si>
  <si>
    <t>" 29 "  березня 2018 р.</t>
  </si>
  <si>
    <t>протокол № __8___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</si>
  <si>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</si>
  <si>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</si>
  <si>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проміжний контроль</t>
  </si>
  <si>
    <t>3 (4)</t>
  </si>
  <si>
    <t>2 (1)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</si>
  <si>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 за освітньо-професійною програмою</t>
    </r>
  </si>
  <si>
    <t>1.3.10</t>
  </si>
  <si>
    <t xml:space="preserve">МН-1 маг , 1 семестр,   2018/2019 навчальний рік      </t>
  </si>
  <si>
    <t>викладач</t>
  </si>
  <si>
    <t>години</t>
  </si>
  <si>
    <t xml:space="preserve">МН-1 маг , 2а семестр,   2018/2019 навчальний рік      </t>
  </si>
  <si>
    <t xml:space="preserve">МН-1 маг , 2б семестр,   2018/2019 навчальний рік      </t>
  </si>
  <si>
    <t>годин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</si>
</sst>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&quot;р.&quot;_-;\-* #,##0.00&quot;р.&quot;_-;_-* &quot;-&quot;??&quot;р.&quot;_-;_-@_-"/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  <numFmt numFmtId="171" formatCode="0.0;[Red]0.0"/>
  </numFmts>
  <fonts count="5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sz val="18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1034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 applyProtection="1">
      <alignment horizontal="center" vertical="center"/>
    </xf>
    <xf numFmtId="166" fontId="9" fillId="0" borderId="47" xfId="0" applyNumberFormat="1" applyFont="1" applyFill="1" applyBorder="1" applyAlignment="1" applyProtection="1">
      <alignment horizontal="center" vertical="center"/>
    </xf>
    <xf numFmtId="166" fontId="9" fillId="0" borderId="41" xfId="0" applyNumberFormat="1" applyFont="1" applyFill="1" applyBorder="1" applyAlignment="1" applyProtection="1">
      <alignment horizontal="center" vertical="center"/>
    </xf>
    <xf numFmtId="166" fontId="9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10" fillId="0" borderId="7" xfId="0" applyNumberFormat="1" applyFont="1" applyFill="1" applyBorder="1" applyAlignment="1" applyProtection="1">
      <alignment horizontal="center" vertical="center" wrapText="1"/>
    </xf>
    <xf numFmtId="166" fontId="10" fillId="0" borderId="8" xfId="0" applyNumberFormat="1" applyFont="1" applyFill="1" applyBorder="1" applyAlignment="1" applyProtection="1">
      <alignment horizontal="center" vertical="center" wrapText="1"/>
    </xf>
    <xf numFmtId="166" fontId="10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166" fontId="3" fillId="0" borderId="59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59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43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54" xfId="0" applyNumberFormat="1" applyFont="1" applyFill="1" applyBorder="1" applyAlignment="1">
      <alignment horizontal="left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35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top" wrapText="1"/>
    </xf>
    <xf numFmtId="0" fontId="2" fillId="0" borderId="7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53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13" fillId="0" borderId="53" xfId="0" applyNumberFormat="1" applyFont="1" applyFill="1" applyBorder="1" applyAlignment="1" applyProtection="1">
      <alignment horizontal="center" vertical="center"/>
    </xf>
    <xf numFmtId="0" fontId="2" fillId="0" borderId="77" xfId="0" applyNumberFormat="1" applyFont="1" applyFill="1" applyBorder="1" applyAlignment="1">
      <alignment horizontal="center" vertical="center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" fontId="13" fillId="0" borderId="43" xfId="0" applyNumberFormat="1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1" fontId="12" fillId="0" borderId="44" xfId="0" applyNumberFormat="1" applyFont="1" applyFill="1" applyBorder="1" applyAlignment="1">
      <alignment horizontal="center" vertical="center" wrapText="1"/>
    </xf>
    <xf numFmtId="1" fontId="12" fillId="0" borderId="45" xfId="0" applyNumberFormat="1" applyFont="1" applyFill="1" applyBorder="1" applyAlignment="1">
      <alignment horizontal="center" vertical="center" wrapText="1"/>
    </xf>
    <xf numFmtId="1" fontId="12" fillId="0" borderId="7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3" fillId="6" borderId="6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6" borderId="5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1" fontId="3" fillId="0" borderId="63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1" fontId="8" fillId="0" borderId="8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164" fontId="9" fillId="0" borderId="74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75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64" fontId="8" fillId="6" borderId="53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8" fillId="0" borderId="7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" fontId="3" fillId="0" borderId="4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9" fillId="0" borderId="75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8" borderId="20" xfId="0" applyNumberFormat="1" applyFont="1" applyFill="1" applyBorder="1" applyAlignment="1">
      <alignment horizontal="center"/>
    </xf>
    <xf numFmtId="1" fontId="3" fillId="0" borderId="56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justify" wrapText="1"/>
    </xf>
    <xf numFmtId="0" fontId="2" fillId="0" borderId="77" xfId="0" applyFont="1" applyFill="1" applyBorder="1" applyAlignment="1">
      <alignment wrapText="1"/>
    </xf>
    <xf numFmtId="0" fontId="3" fillId="0" borderId="7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left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164" fontId="2" fillId="6" borderId="24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8" fontId="3" fillId="0" borderId="82" xfId="0" applyNumberFormat="1" applyFont="1" applyFill="1" applyBorder="1" applyAlignment="1">
      <alignment horizontal="center" vertical="center" wrapText="1"/>
    </xf>
    <xf numFmtId="1" fontId="3" fillId="0" borderId="40" xfId="0" applyNumberFormat="1" applyFont="1" applyFill="1" applyBorder="1" applyAlignment="1">
      <alignment horizontal="center" vertical="center" wrapText="1"/>
    </xf>
    <xf numFmtId="1" fontId="3" fillId="0" borderId="81" xfId="0" applyNumberFormat="1" applyFont="1" applyFill="1" applyBorder="1" applyAlignment="1">
      <alignment horizontal="center" vertical="center" wrapText="1"/>
    </xf>
    <xf numFmtId="168" fontId="3" fillId="0" borderId="40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1" fontId="8" fillId="0" borderId="3" xfId="0" applyNumberFormat="1" applyFont="1" applyBorder="1" applyAlignment="1">
      <alignment horizont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2" fillId="0" borderId="37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wrapText="1"/>
    </xf>
    <xf numFmtId="0" fontId="8" fillId="0" borderId="54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left" vertical="center" wrapText="1"/>
    </xf>
    <xf numFmtId="0" fontId="6" fillId="0" borderId="60" xfId="0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49" fontId="2" fillId="0" borderId="10" xfId="0" applyNumberFormat="1" applyFont="1" applyFill="1" applyBorder="1" applyAlignment="1">
      <alignment horizontal="center" wrapText="1"/>
    </xf>
    <xf numFmtId="0" fontId="14" fillId="0" borderId="5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0" fontId="9" fillId="0" borderId="74" xfId="0" applyFont="1" applyFill="1" applyBorder="1" applyAlignment="1">
      <alignment horizont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24" fillId="0" borderId="0" xfId="0" applyFont="1" applyAlignment="1"/>
    <xf numFmtId="0" fontId="26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/>
    <xf numFmtId="0" fontId="2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4" fillId="0" borderId="0" xfId="0" applyFont="1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5" fillId="0" borderId="0" xfId="1" applyFont="1"/>
    <xf numFmtId="0" fontId="39" fillId="0" borderId="0" xfId="1" applyFont="1"/>
    <xf numFmtId="0" fontId="42" fillId="0" borderId="0" xfId="1" applyFont="1"/>
    <xf numFmtId="0" fontId="39" fillId="0" borderId="0" xfId="0" applyFont="1"/>
    <xf numFmtId="49" fontId="3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0" borderId="4" xfId="0" applyBorder="1" applyAlignment="1"/>
    <xf numFmtId="171" fontId="3" fillId="0" borderId="2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3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45" fillId="4" borderId="3" xfId="0" applyNumberFormat="1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164" fontId="45" fillId="0" borderId="3" xfId="0" applyNumberFormat="1" applyFont="1" applyFill="1" applyBorder="1" applyAlignment="1">
      <alignment horizontal="center" vertical="center" wrapText="1"/>
    </xf>
    <xf numFmtId="1" fontId="45" fillId="0" borderId="3" xfId="0" applyNumberFormat="1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165" fontId="3" fillId="0" borderId="82" xfId="0" applyNumberFormat="1" applyFont="1" applyFill="1" applyBorder="1" applyAlignment="1">
      <alignment horizontal="center" vertical="center" wrapText="1"/>
    </xf>
    <xf numFmtId="1" fontId="3" fillId="0" borderId="3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49" fillId="5" borderId="38" xfId="0" applyNumberFormat="1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wrapText="1"/>
    </xf>
    <xf numFmtId="0" fontId="50" fillId="0" borderId="10" xfId="0" applyNumberFormat="1" applyFont="1" applyFill="1" applyBorder="1" applyAlignment="1" applyProtection="1">
      <alignment horizontal="center" vertical="center"/>
    </xf>
    <xf numFmtId="0" fontId="49" fillId="0" borderId="12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 applyProtection="1">
      <alignment horizontal="center" vertical="center"/>
    </xf>
    <xf numFmtId="0" fontId="50" fillId="0" borderId="20" xfId="0" applyNumberFormat="1" applyFont="1" applyFill="1" applyBorder="1" applyAlignment="1" applyProtection="1">
      <alignment horizontal="center" vertical="center"/>
    </xf>
    <xf numFmtId="0" fontId="49" fillId="0" borderId="10" xfId="0" applyNumberFormat="1" applyFont="1" applyFill="1" applyBorder="1" applyAlignment="1" applyProtection="1">
      <alignment horizontal="center" vertical="center"/>
    </xf>
    <xf numFmtId="0" fontId="50" fillId="0" borderId="20" xfId="0" applyNumberFormat="1" applyFont="1" applyFill="1" applyBorder="1" applyAlignment="1">
      <alignment horizontal="center" vertical="center"/>
    </xf>
    <xf numFmtId="0" fontId="50" fillId="0" borderId="51" xfId="0" applyNumberFormat="1" applyFont="1" applyFill="1" applyBorder="1" applyAlignment="1">
      <alignment horizontal="center" vertical="center" wrapText="1"/>
    </xf>
    <xf numFmtId="0" fontId="49" fillId="0" borderId="60" xfId="0" applyFont="1" applyFill="1" applyBorder="1" applyAlignment="1">
      <alignment vertical="justify" wrapText="1"/>
    </xf>
    <xf numFmtId="0" fontId="50" fillId="0" borderId="17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1" fontId="49" fillId="0" borderId="60" xfId="0" applyNumberFormat="1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1" fontId="49" fillId="6" borderId="20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Border="1"/>
    <xf numFmtId="0" fontId="53" fillId="0" borderId="0" xfId="0" applyFont="1"/>
    <xf numFmtId="0" fontId="2" fillId="2" borderId="18" xfId="0" applyFont="1" applyFill="1" applyBorder="1" applyAlignment="1">
      <alignment horizontal="center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horizontal="left" vertical="center" wrapText="1"/>
    </xf>
    <xf numFmtId="17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 applyProtection="1">
      <alignment horizontal="center" vertical="center" wrapText="1"/>
    </xf>
    <xf numFmtId="166" fontId="2" fillId="2" borderId="3" xfId="0" applyNumberFormat="1" applyFont="1" applyFill="1" applyBorder="1" applyAlignment="1" applyProtection="1">
      <alignment horizontal="center" vertical="center"/>
    </xf>
    <xf numFmtId="166" fontId="2" fillId="2" borderId="6" xfId="0" applyNumberFormat="1" applyFont="1" applyFill="1" applyBorder="1" applyAlignment="1" applyProtection="1">
      <alignment horizontal="center" vertical="center"/>
    </xf>
    <xf numFmtId="166" fontId="3" fillId="2" borderId="3" xfId="0" applyNumberFormat="1" applyFont="1" applyFill="1" applyBorder="1" applyAlignment="1" applyProtection="1">
      <alignment horizontal="center" vertical="center"/>
    </xf>
    <xf numFmtId="166" fontId="3" fillId="2" borderId="6" xfId="0" applyNumberFormat="1" applyFont="1" applyFill="1" applyBorder="1" applyAlignment="1" applyProtection="1">
      <alignment horizontal="center" vertical="center"/>
    </xf>
    <xf numFmtId="0" fontId="2" fillId="2" borderId="27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167" fontId="2" fillId="2" borderId="2" xfId="0" applyNumberFormat="1" applyFont="1" applyFill="1" applyBorder="1" applyAlignment="1" applyProtection="1">
      <alignment horizontal="center" vertical="center"/>
    </xf>
    <xf numFmtId="167" fontId="2" fillId="2" borderId="22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7" fontId="2" fillId="2" borderId="22" xfId="0" applyNumberFormat="1" applyFont="1" applyFill="1" applyBorder="1" applyAlignment="1" applyProtection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167" fontId="2" fillId="2" borderId="23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0" fontId="3" fillId="2" borderId="2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vertical="justify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wrapText="1"/>
    </xf>
    <xf numFmtId="0" fontId="9" fillId="2" borderId="22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2" fillId="2" borderId="77" xfId="0" applyNumberFormat="1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NumberFormat="1" applyFont="1" applyFill="1" applyBorder="1" applyAlignment="1">
      <alignment horizontal="center" vertical="center" wrapText="1"/>
    </xf>
    <xf numFmtId="0" fontId="3" fillId="2" borderId="48" xfId="0" applyNumberFormat="1" applyFont="1" applyFill="1" applyBorder="1" applyAlignment="1">
      <alignment horizontal="center" vertical="center" wrapText="1"/>
    </xf>
    <xf numFmtId="0" fontId="3" fillId="2" borderId="4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79" xfId="0" applyNumberFormat="1" applyFont="1" applyFill="1" applyBorder="1" applyAlignment="1">
      <alignment horizontal="center" vertical="center" wrapText="1"/>
    </xf>
    <xf numFmtId="0" fontId="3" fillId="2" borderId="56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 applyProtection="1">
      <alignment horizontal="center" vertical="center"/>
    </xf>
    <xf numFmtId="167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63" xfId="0" applyNumberFormat="1" applyFont="1" applyFill="1" applyBorder="1" applyAlignment="1">
      <alignment horizontal="center" vertical="center" wrapText="1"/>
    </xf>
    <xf numFmtId="167" fontId="2" fillId="2" borderId="18" xfId="0" applyNumberFormat="1" applyFont="1" applyFill="1" applyBorder="1" applyAlignment="1" applyProtection="1">
      <alignment horizontal="center" vertical="center" wrapText="1"/>
    </xf>
    <xf numFmtId="164" fontId="2" fillId="2" borderId="18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166" fontId="3" fillId="2" borderId="59" xfId="0" applyNumberFormat="1" applyFont="1" applyFill="1" applyBorder="1" applyAlignment="1" applyProtection="1">
      <alignment horizontal="left" vertical="center" wrapText="1"/>
    </xf>
    <xf numFmtId="166" fontId="10" fillId="2" borderId="7" xfId="0" applyNumberFormat="1" applyFont="1" applyFill="1" applyBorder="1" applyAlignment="1" applyProtection="1">
      <alignment horizontal="center" vertical="center" wrapText="1"/>
    </xf>
    <xf numFmtId="166" fontId="10" fillId="2" borderId="8" xfId="0" applyNumberFormat="1" applyFont="1" applyFill="1" applyBorder="1" applyAlignment="1" applyProtection="1">
      <alignment horizontal="center" vertical="center" wrapText="1"/>
    </xf>
    <xf numFmtId="166" fontId="10" fillId="2" borderId="9" xfId="0" applyNumberFormat="1" applyFont="1" applyFill="1" applyBorder="1" applyAlignment="1" applyProtection="1">
      <alignment horizontal="center" vertical="center" wrapText="1"/>
    </xf>
    <xf numFmtId="166" fontId="3" fillId="2" borderId="59" xfId="0" applyNumberFormat="1" applyFont="1" applyFill="1" applyBorder="1" applyAlignment="1" applyProtection="1">
      <alignment horizontal="center" vertical="center" wrapText="1"/>
    </xf>
    <xf numFmtId="166" fontId="3" fillId="2" borderId="7" xfId="0" applyNumberFormat="1" applyFont="1" applyFill="1" applyBorder="1" applyAlignment="1" applyProtection="1">
      <alignment horizontal="center" vertical="center" wrapText="1"/>
    </xf>
    <xf numFmtId="166" fontId="3" fillId="2" borderId="8" xfId="0" applyNumberFormat="1" applyFont="1" applyFill="1" applyBorder="1" applyAlignment="1" applyProtection="1">
      <alignment horizontal="center" vertical="center" wrapText="1"/>
    </xf>
    <xf numFmtId="166" fontId="3" fillId="2" borderId="9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8" borderId="4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54" fillId="8" borderId="3" xfId="0" applyNumberFormat="1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 wrapText="1"/>
    </xf>
    <xf numFmtId="164" fontId="54" fillId="2" borderId="3" xfId="0" applyNumberFormat="1" applyFont="1" applyFill="1" applyBorder="1" applyAlignment="1">
      <alignment horizontal="center" vertical="center" wrapText="1"/>
    </xf>
    <xf numFmtId="1" fontId="54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 applyProtection="1">
      <alignment horizontal="center" vertical="center" wrapText="1"/>
    </xf>
    <xf numFmtId="0" fontId="3" fillId="2" borderId="54" xfId="0" applyNumberFormat="1" applyFont="1" applyFill="1" applyBorder="1" applyAlignment="1">
      <alignment horizontal="left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 applyProtection="1">
      <alignment horizontal="center" vertical="center"/>
    </xf>
    <xf numFmtId="0" fontId="3" fillId="2" borderId="54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top" wrapText="1"/>
    </xf>
    <xf numFmtId="0" fontId="2" fillId="2" borderId="7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2" fillId="2" borderId="4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center" vertical="center" wrapText="1"/>
    </xf>
    <xf numFmtId="0" fontId="2" fillId="2" borderId="53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 applyProtection="1">
      <alignment horizontal="center" vertical="center" wrapText="1"/>
    </xf>
    <xf numFmtId="0" fontId="2" fillId="2" borderId="53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2" fillId="2" borderId="77" xfId="0" applyNumberFormat="1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vertical="justify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" fontId="2" fillId="2" borderId="60" xfId="0" applyNumberFormat="1" applyFont="1" applyFill="1" applyBorder="1" applyAlignment="1">
      <alignment horizontal="center" vertical="center" wrapText="1"/>
    </xf>
    <xf numFmtId="1" fontId="3" fillId="2" borderId="44" xfId="0" applyNumberFormat="1" applyFont="1" applyFill="1" applyBorder="1" applyAlignment="1">
      <alignment horizontal="center" vertical="center" wrapText="1"/>
    </xf>
    <xf numFmtId="1" fontId="3" fillId="2" borderId="45" xfId="0" applyNumberFormat="1" applyFont="1" applyFill="1" applyBorder="1" applyAlignment="1">
      <alignment horizontal="center" vertical="center" wrapText="1"/>
    </xf>
    <xf numFmtId="1" fontId="3" fillId="2" borderId="78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164" fontId="3" fillId="2" borderId="63" xfId="0" applyNumberFormat="1" applyFont="1" applyFill="1" applyBorder="1" applyAlignment="1">
      <alignment horizontal="center" vertical="center" wrapText="1"/>
    </xf>
    <xf numFmtId="166" fontId="9" fillId="2" borderId="36" xfId="0" applyNumberFormat="1" applyFont="1" applyFill="1" applyBorder="1" applyAlignment="1" applyProtection="1">
      <alignment horizontal="center" vertical="center"/>
    </xf>
    <xf numFmtId="166" fontId="9" fillId="2" borderId="47" xfId="0" applyNumberFormat="1" applyFont="1" applyFill="1" applyBorder="1" applyAlignment="1" applyProtection="1">
      <alignment horizontal="center" vertical="center"/>
    </xf>
    <xf numFmtId="166" fontId="9" fillId="2" borderId="41" xfId="0" applyNumberFormat="1" applyFont="1" applyFill="1" applyBorder="1" applyAlignment="1" applyProtection="1">
      <alignment horizontal="center" vertical="center"/>
    </xf>
    <xf numFmtId="166" fontId="9" fillId="2" borderId="52" xfId="0" applyNumberFormat="1" applyFont="1" applyFill="1" applyBorder="1" applyAlignment="1" applyProtection="1">
      <alignment horizontal="center" vertical="center"/>
    </xf>
    <xf numFmtId="169" fontId="3" fillId="2" borderId="73" xfId="0" applyNumberFormat="1" applyFont="1" applyFill="1" applyBorder="1" applyAlignment="1" applyProtection="1">
      <alignment horizontal="center" vertical="center"/>
    </xf>
    <xf numFmtId="165" fontId="3" fillId="2" borderId="73" xfId="0" applyNumberFormat="1" applyFont="1" applyFill="1" applyBorder="1" applyAlignment="1" applyProtection="1">
      <alignment horizontal="center" vertical="center"/>
    </xf>
    <xf numFmtId="0" fontId="3" fillId="2" borderId="6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 wrapText="1"/>
    </xf>
    <xf numFmtId="1" fontId="2" fillId="2" borderId="37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" fontId="2" fillId="2" borderId="27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1" fontId="6" fillId="2" borderId="3" xfId="0" applyNumberFormat="1" applyFont="1" applyFill="1" applyBorder="1" applyAlignment="1">
      <alignment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168" fontId="3" fillId="2" borderId="82" xfId="0" applyNumberFormat="1" applyFont="1" applyFill="1" applyBorder="1" applyAlignment="1">
      <alignment horizontal="center" vertical="center" wrapText="1"/>
    </xf>
    <xf numFmtId="168" fontId="3" fillId="2" borderId="4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 wrapText="1"/>
    </xf>
    <xf numFmtId="171" fontId="3" fillId="2" borderId="2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9" fillId="2" borderId="74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75" xfId="0" applyNumberFormat="1" applyFont="1" applyFill="1" applyBorder="1" applyAlignment="1">
      <alignment horizontal="center" vertical="center" wrapText="1"/>
    </xf>
    <xf numFmtId="1" fontId="3" fillId="2" borderId="6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43" xfId="0" applyFont="1" applyFill="1" applyBorder="1" applyAlignment="1">
      <alignment vertical="center"/>
    </xf>
    <xf numFmtId="164" fontId="2" fillId="2" borderId="74" xfId="0" applyNumberFormat="1" applyFont="1" applyFill="1" applyBorder="1" applyAlignment="1">
      <alignment horizontal="center" vertical="center" wrapText="1"/>
    </xf>
    <xf numFmtId="164" fontId="2" fillId="2" borderId="5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left" vertical="center" wrapText="1"/>
    </xf>
    <xf numFmtId="164" fontId="2" fillId="2" borderId="5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9" fillId="2" borderId="75" xfId="0" applyNumberFormat="1" applyFont="1" applyFill="1" applyBorder="1" applyAlignment="1">
      <alignment horizontal="center" vertical="center" wrapText="1"/>
    </xf>
    <xf numFmtId="164" fontId="3" fillId="2" borderId="46" xfId="0" applyNumberFormat="1" applyFont="1" applyFill="1" applyBorder="1" applyAlignment="1">
      <alignment horizontal="center" vertical="center" wrapText="1"/>
    </xf>
    <xf numFmtId="1" fontId="3" fillId="2" borderId="46" xfId="0" applyNumberFormat="1" applyFont="1" applyFill="1" applyBorder="1" applyAlignment="1">
      <alignment horizontal="center" vertical="center" wrapText="1"/>
    </xf>
    <xf numFmtId="1" fontId="3" fillId="2" borderId="5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wrapText="1"/>
    </xf>
    <xf numFmtId="0" fontId="3" fillId="2" borderId="59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74" xfId="0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164" fontId="3" fillId="8" borderId="18" xfId="0" applyNumberFormat="1" applyFont="1" applyFill="1" applyBorder="1" applyAlignment="1">
      <alignment horizontal="center" vertical="center" wrapText="1"/>
    </xf>
    <xf numFmtId="1" fontId="3" fillId="8" borderId="18" xfId="0" applyNumberFormat="1" applyFont="1" applyFill="1" applyBorder="1" applyAlignment="1">
      <alignment horizontal="center" vertical="center" wrapText="1"/>
    </xf>
    <xf numFmtId="164" fontId="3" fillId="8" borderId="19" xfId="0" applyNumberFormat="1" applyFont="1" applyFill="1" applyBorder="1" applyAlignment="1">
      <alignment horizontal="center" vertical="center" wrapText="1"/>
    </xf>
    <xf numFmtId="164" fontId="3" fillId="8" borderId="20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1" fontId="2" fillId="2" borderId="7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6" fontId="2" fillId="2" borderId="14" xfId="0" applyNumberFormat="1" applyFont="1" applyFill="1" applyBorder="1" applyAlignment="1">
      <alignment horizontal="center" vertical="center" wrapText="1"/>
    </xf>
    <xf numFmtId="166" fontId="2" fillId="2" borderId="15" xfId="0" applyNumberFormat="1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/>
    <xf numFmtId="0" fontId="3" fillId="2" borderId="19" xfId="0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64" fontId="2" fillId="2" borderId="8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4" fontId="6" fillId="0" borderId="54" xfId="2" applyFont="1" applyBorder="1" applyAlignment="1">
      <alignment wrapText="1"/>
    </xf>
    <xf numFmtId="49" fontId="2" fillId="2" borderId="84" xfId="0" applyNumberFormat="1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4" fontId="3" fillId="2" borderId="84" xfId="0" applyNumberFormat="1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6" fillId="0" borderId="62" xfId="0" applyFont="1" applyBorder="1" applyAlignment="1">
      <alignment wrapText="1"/>
    </xf>
    <xf numFmtId="44" fontId="2" fillId="2" borderId="38" xfId="2" applyFont="1" applyFill="1" applyBorder="1" applyAlignment="1">
      <alignment horizontal="center" vertical="center" wrapText="1"/>
    </xf>
    <xf numFmtId="44" fontId="2" fillId="2" borderId="54" xfId="2" applyFont="1" applyFill="1" applyBorder="1" applyAlignment="1">
      <alignment horizontal="left" vertical="center" wrapText="1"/>
    </xf>
    <xf numFmtId="44" fontId="2" fillId="2" borderId="37" xfId="2" applyFont="1" applyFill="1" applyBorder="1" applyAlignment="1">
      <alignment horizontal="center" vertical="center" wrapText="1"/>
    </xf>
    <xf numFmtId="44" fontId="2" fillId="2" borderId="25" xfId="2" applyFont="1" applyFill="1" applyBorder="1" applyAlignment="1">
      <alignment horizontal="center" vertical="center" wrapText="1"/>
    </xf>
    <xf numFmtId="44" fontId="2" fillId="2" borderId="35" xfId="2" applyFont="1" applyFill="1" applyBorder="1" applyAlignment="1">
      <alignment horizontal="center" vertical="center" wrapText="1"/>
    </xf>
    <xf numFmtId="44" fontId="2" fillId="2" borderId="26" xfId="2" applyFont="1" applyFill="1" applyBorder="1" applyAlignment="1">
      <alignment horizontal="center" vertical="center" wrapText="1"/>
    </xf>
    <xf numFmtId="44" fontId="6" fillId="2" borderId="25" xfId="2" applyFont="1" applyFill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" xfId="0" applyFont="1" applyBorder="1"/>
    <xf numFmtId="0" fontId="53" fillId="0" borderId="3" xfId="0" applyFont="1" applyBorder="1"/>
    <xf numFmtId="0" fontId="11" fillId="0" borderId="3" xfId="0" applyFont="1" applyBorder="1" applyAlignment="1">
      <alignment wrapText="1"/>
    </xf>
    <xf numFmtId="44" fontId="6" fillId="0" borderId="3" xfId="2" applyFont="1" applyBorder="1" applyAlignment="1">
      <alignment wrapText="1"/>
    </xf>
    <xf numFmtId="0" fontId="18" fillId="0" borderId="3" xfId="0" applyFont="1" applyFill="1" applyBorder="1" applyAlignment="1">
      <alignment horizontal="center" wrapText="1"/>
    </xf>
    <xf numFmtId="0" fontId="0" fillId="0" borderId="3" xfId="0" applyBorder="1"/>
    <xf numFmtId="0" fontId="3" fillId="0" borderId="3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wrapText="1"/>
    </xf>
    <xf numFmtId="0" fontId="41" fillId="2" borderId="3" xfId="0" applyFont="1" applyFill="1" applyBorder="1" applyAlignment="1">
      <alignment horizontal="center" wrapText="1"/>
    </xf>
    <xf numFmtId="0" fontId="38" fillId="2" borderId="3" xfId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wrapText="1"/>
    </xf>
    <xf numFmtId="0" fontId="0" fillId="0" borderId="5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wrapText="1"/>
    </xf>
    <xf numFmtId="0" fontId="41" fillId="0" borderId="3" xfId="0" applyFont="1" applyBorder="1" applyAlignment="1">
      <alignment horizontal="center" wrapText="1"/>
    </xf>
    <xf numFmtId="0" fontId="23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38" fillId="2" borderId="3" xfId="0" applyFont="1" applyFill="1" applyBorder="1" applyAlignment="1">
      <alignment vertical="center" wrapText="1"/>
    </xf>
    <xf numFmtId="0" fontId="37" fillId="0" borderId="0" xfId="0" applyFont="1" applyBorder="1" applyAlignment="1">
      <alignment horizont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29" xfId="1" applyFont="1" applyBorder="1" applyAlignment="1">
      <alignment horizontal="center" vertical="center" wrapText="1"/>
    </xf>
    <xf numFmtId="0" fontId="38" fillId="0" borderId="53" xfId="1" applyFont="1" applyBorder="1" applyAlignment="1">
      <alignment horizontal="center" vertical="center" wrapText="1"/>
    </xf>
    <xf numFmtId="0" fontId="41" fillId="0" borderId="28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54" xfId="0" applyFont="1" applyBorder="1" applyAlignment="1">
      <alignment wrapText="1"/>
    </xf>
    <xf numFmtId="0" fontId="41" fillId="0" borderId="39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3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41" fillId="0" borderId="3" xfId="0" applyFont="1" applyBorder="1" applyAlignment="1">
      <alignment wrapText="1"/>
    </xf>
    <xf numFmtId="49" fontId="38" fillId="0" borderId="1" xfId="1" applyNumberFormat="1" applyFont="1" applyBorder="1" applyAlignment="1" applyProtection="1">
      <alignment horizontal="center" vertical="center" wrapText="1"/>
      <protection locked="0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0" fontId="37" fillId="0" borderId="29" xfId="1" applyFont="1" applyBorder="1" applyAlignment="1">
      <alignment horizontal="center" vertical="center" wrapText="1"/>
    </xf>
    <xf numFmtId="0" fontId="41" fillId="0" borderId="53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54" xfId="0" applyFont="1" applyBorder="1" applyAlignment="1">
      <alignment vertical="center" wrapText="1"/>
    </xf>
    <xf numFmtId="0" fontId="41" fillId="0" borderId="39" xfId="0" applyFont="1" applyBorder="1" applyAlignment="1">
      <alignment vertical="center" wrapText="1"/>
    </xf>
    <xf numFmtId="49" fontId="37" fillId="0" borderId="29" xfId="0" applyNumberFormat="1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3" fillId="0" borderId="29" xfId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49" fontId="37" fillId="0" borderId="3" xfId="1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vertical="center" wrapText="1"/>
    </xf>
    <xf numFmtId="0" fontId="41" fillId="0" borderId="53" xfId="0" applyFont="1" applyBorder="1" applyAlignment="1">
      <alignment wrapText="1"/>
    </xf>
    <xf numFmtId="0" fontId="41" fillId="0" borderId="30" xfId="0" applyFont="1" applyBorder="1" applyAlignment="1">
      <alignment wrapText="1"/>
    </xf>
    <xf numFmtId="0" fontId="41" fillId="0" borderId="0" xfId="0" applyFont="1" applyAlignment="1">
      <alignment wrapText="1"/>
    </xf>
    <xf numFmtId="0" fontId="41" fillId="0" borderId="46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2" borderId="31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vertical="center" wrapText="1"/>
    </xf>
    <xf numFmtId="0" fontId="48" fillId="2" borderId="43" xfId="0" applyFont="1" applyFill="1" applyBorder="1" applyAlignment="1">
      <alignment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6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vertical="center" wrapText="1"/>
    </xf>
    <xf numFmtId="0" fontId="6" fillId="2" borderId="62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vertical="center" wrapText="1"/>
    </xf>
    <xf numFmtId="49" fontId="47" fillId="2" borderId="61" xfId="0" applyNumberFormat="1" applyFont="1" applyFill="1" applyBorder="1" applyAlignment="1">
      <alignment horizontal="center" vertical="center"/>
    </xf>
    <xf numFmtId="0" fontId="48" fillId="2" borderId="62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48" fillId="2" borderId="78" xfId="0" applyFont="1" applyFill="1" applyBorder="1" applyAlignment="1">
      <alignment horizontal="center" vertical="center"/>
    </xf>
    <xf numFmtId="166" fontId="47" fillId="2" borderId="48" xfId="0" applyNumberFormat="1" applyFont="1" applyFill="1" applyBorder="1" applyAlignment="1" applyProtection="1">
      <alignment horizontal="center" vertical="center" wrapText="1"/>
    </xf>
    <xf numFmtId="166" fontId="47" fillId="2" borderId="49" xfId="0" applyNumberFormat="1" applyFont="1" applyFill="1" applyBorder="1" applyAlignment="1" applyProtection="1">
      <alignment horizontal="center" vertical="center" wrapText="1"/>
    </xf>
    <xf numFmtId="0" fontId="48" fillId="2" borderId="5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2" borderId="77" xfId="0" applyNumberFormat="1" applyFont="1" applyFill="1" applyBorder="1" applyAlignment="1">
      <alignment horizontal="center" vertical="center" wrapText="1"/>
    </xf>
    <xf numFmtId="49" fontId="9" fillId="2" borderId="48" xfId="0" applyNumberFormat="1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wrapText="1"/>
    </xf>
    <xf numFmtId="0" fontId="15" fillId="2" borderId="50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vertical="center" wrapText="1"/>
    </xf>
    <xf numFmtId="0" fontId="6" fillId="2" borderId="74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167" fontId="3" fillId="2" borderId="58" xfId="0" applyNumberFormat="1" applyFont="1" applyFill="1" applyBorder="1" applyAlignment="1" applyProtection="1">
      <alignment horizontal="center" vertical="center"/>
    </xf>
    <xf numFmtId="167" fontId="3" fillId="2" borderId="59" xfId="0" applyNumberFormat="1" applyFont="1" applyFill="1" applyBorder="1" applyAlignment="1" applyProtection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 applyProtection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 applyProtection="1">
      <alignment horizontal="center" vertical="center" wrapText="1"/>
    </xf>
    <xf numFmtId="167" fontId="2" fillId="2" borderId="1" xfId="0" applyNumberFormat="1" applyFont="1" applyFill="1" applyBorder="1" applyAlignment="1" applyProtection="1">
      <alignment horizontal="center" vertical="center" wrapText="1"/>
    </xf>
    <xf numFmtId="167" fontId="2" fillId="2" borderId="4" xfId="0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7" fontId="2" fillId="2" borderId="6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 applyProtection="1">
      <alignment horizontal="right" vertical="center" wrapText="1"/>
    </xf>
    <xf numFmtId="0" fontId="3" fillId="2" borderId="65" xfId="0" applyFont="1" applyFill="1" applyBorder="1" applyAlignment="1" applyProtection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3" fillId="2" borderId="60" xfId="0" applyFont="1" applyFill="1" applyBorder="1" applyAlignment="1">
      <alignment horizontal="right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/>
    <xf numFmtId="0" fontId="6" fillId="2" borderId="54" xfId="0" applyFont="1" applyFill="1" applyBorder="1" applyAlignment="1"/>
    <xf numFmtId="1" fontId="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2" borderId="69" xfId="0" applyFont="1" applyFill="1" applyBorder="1" applyAlignment="1">
      <alignment horizontal="left" vertical="center" wrapText="1"/>
    </xf>
    <xf numFmtId="0" fontId="3" fillId="2" borderId="7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69" fontId="2" fillId="8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3" fillId="2" borderId="71" xfId="0" applyFont="1" applyFill="1" applyBorder="1" applyAlignment="1" applyProtection="1">
      <alignment horizontal="right" vertical="center" wrapText="1"/>
    </xf>
    <xf numFmtId="0" fontId="3" fillId="2" borderId="72" xfId="0" applyFont="1" applyFill="1" applyBorder="1" applyAlignment="1" applyProtection="1">
      <alignment horizontal="right" vertical="center" wrapText="1"/>
    </xf>
    <xf numFmtId="0" fontId="3" fillId="2" borderId="62" xfId="0" applyFont="1" applyFill="1" applyBorder="1" applyAlignment="1">
      <alignment horizontal="right"/>
    </xf>
    <xf numFmtId="0" fontId="11" fillId="2" borderId="62" xfId="0" applyFont="1" applyFill="1" applyBorder="1" applyAlignment="1">
      <alignment horizontal="right"/>
    </xf>
    <xf numFmtId="0" fontId="2" fillId="2" borderId="11" xfId="0" applyNumberFormat="1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9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1" fillId="0" borderId="62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60" xfId="0" applyFont="1" applyFill="1" applyBorder="1" applyAlignment="1">
      <alignment horizontal="righ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49" fontId="3" fillId="7" borderId="32" xfId="0" applyNumberFormat="1" applyFont="1" applyFill="1" applyBorder="1" applyAlignment="1">
      <alignment horizontal="center" vertical="center" wrapText="1"/>
    </xf>
    <xf numFmtId="49" fontId="3" fillId="7" borderId="53" xfId="0" applyNumberFormat="1" applyFont="1" applyFill="1" applyBorder="1" applyAlignment="1">
      <alignment horizontal="center" vertical="center" wrapText="1"/>
    </xf>
    <xf numFmtId="49" fontId="3" fillId="7" borderId="77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166" fontId="9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wrapText="1"/>
    </xf>
    <xf numFmtId="0" fontId="15" fillId="0" borderId="50" xfId="0" applyFont="1" applyFill="1" applyBorder="1" applyAlignment="1">
      <alignment wrapText="1"/>
    </xf>
    <xf numFmtId="0" fontId="9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6" fontId="47" fillId="0" borderId="48" xfId="0" applyNumberFormat="1" applyFont="1" applyFill="1" applyBorder="1" applyAlignment="1" applyProtection="1">
      <alignment horizontal="center" vertical="center" wrapText="1"/>
    </xf>
    <xf numFmtId="166" fontId="47" fillId="0" borderId="49" xfId="0" applyNumberFormat="1" applyFont="1" applyFill="1" applyBorder="1" applyAlignment="1" applyProtection="1">
      <alignment horizontal="center" vertical="center" wrapText="1"/>
    </xf>
    <xf numFmtId="0" fontId="48" fillId="0" borderId="50" xfId="0" applyFont="1" applyFill="1" applyBorder="1" applyAlignment="1">
      <alignment horizontal="center" vertical="center" wrapText="1"/>
    </xf>
    <xf numFmtId="49" fontId="47" fillId="0" borderId="61" xfId="0" applyNumberFormat="1" applyFont="1" applyFill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8" fillId="0" borderId="43" xfId="0" applyFont="1" applyBorder="1" applyAlignment="1">
      <alignment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tabSelected="1" view="pageBreakPreview" zoomScale="64" zoomScaleNormal="75" zoomScaleSheetLayoutView="64" workbookViewId="0">
      <selection activeCell="H13" sqref="H13"/>
    </sheetView>
  </sheetViews>
  <sheetFormatPr defaultColWidth="3.28515625" defaultRowHeight="15.75" x14ac:dyDescent="0.25"/>
  <cols>
    <col min="1" max="1" width="5.2851562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8.285156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30" x14ac:dyDescent="0.4">
      <c r="A1" s="821"/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2" t="s">
        <v>26</v>
      </c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B1" s="822"/>
      <c r="AC1" s="822"/>
      <c r="AD1" s="822"/>
      <c r="AE1" s="822"/>
      <c r="AF1" s="822"/>
      <c r="AG1" s="822"/>
      <c r="AH1" s="822"/>
      <c r="AI1" s="822"/>
      <c r="AJ1" s="822"/>
      <c r="AK1" s="822"/>
      <c r="AL1" s="822"/>
      <c r="AM1" s="822"/>
      <c r="AN1" s="822"/>
      <c r="AO1" s="823"/>
      <c r="AP1" s="823"/>
      <c r="AQ1" s="823"/>
      <c r="AR1" s="823"/>
      <c r="AS1" s="823"/>
      <c r="AT1" s="823"/>
      <c r="AU1" s="823"/>
      <c r="AV1" s="823"/>
      <c r="AW1" s="823"/>
      <c r="AX1" s="823"/>
      <c r="AY1" s="823"/>
      <c r="AZ1" s="823"/>
      <c r="BA1" s="823"/>
    </row>
    <row r="2" spans="1:53" ht="27.75" x14ac:dyDescent="0.4">
      <c r="A2" s="803" t="s">
        <v>177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823"/>
      <c r="AP2" s="823"/>
      <c r="AQ2" s="823"/>
      <c r="AR2" s="823"/>
      <c r="AS2" s="823"/>
      <c r="AT2" s="823"/>
      <c r="AU2" s="823"/>
      <c r="AV2" s="823"/>
      <c r="AW2" s="823"/>
      <c r="AX2" s="823"/>
      <c r="AY2" s="823"/>
      <c r="AZ2" s="823"/>
      <c r="BA2" s="823"/>
    </row>
    <row r="3" spans="1:53" ht="30.75" x14ac:dyDescent="0.45">
      <c r="A3" s="803" t="s">
        <v>178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24" t="s">
        <v>0</v>
      </c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824"/>
      <c r="AF3" s="824"/>
      <c r="AG3" s="824"/>
      <c r="AH3" s="824"/>
      <c r="AI3" s="824"/>
      <c r="AJ3" s="824"/>
      <c r="AK3" s="824"/>
      <c r="AL3" s="824"/>
      <c r="AM3" s="824"/>
      <c r="AN3" s="824"/>
      <c r="AO3" s="823"/>
      <c r="AP3" s="823"/>
      <c r="AQ3" s="823"/>
      <c r="AR3" s="823"/>
      <c r="AS3" s="823"/>
      <c r="AT3" s="823"/>
      <c r="AU3" s="823"/>
      <c r="AV3" s="823"/>
      <c r="AW3" s="823"/>
      <c r="AX3" s="823"/>
      <c r="AY3" s="823"/>
      <c r="AZ3" s="823"/>
      <c r="BA3" s="823"/>
    </row>
    <row r="4" spans="1:53" ht="26.25" customHeight="1" x14ac:dyDescent="0.4">
      <c r="A4" s="803" t="s">
        <v>199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814" t="s">
        <v>175</v>
      </c>
      <c r="AO4" s="851"/>
      <c r="AP4" s="851"/>
      <c r="AQ4" s="851"/>
      <c r="AR4" s="851"/>
      <c r="AS4" s="851"/>
      <c r="AT4" s="851"/>
      <c r="AU4" s="851"/>
      <c r="AV4" s="851"/>
      <c r="AW4" s="851"/>
      <c r="AX4" s="851"/>
      <c r="AY4" s="851"/>
      <c r="AZ4" s="851"/>
      <c r="BA4" s="851"/>
    </row>
    <row r="5" spans="1:53" ht="29.25" customHeight="1" x14ac:dyDescent="0.4">
      <c r="A5" s="804" t="s">
        <v>198</v>
      </c>
      <c r="B5" s="804"/>
      <c r="C5" s="804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4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851"/>
      <c r="AO5" s="851"/>
      <c r="AP5" s="851"/>
      <c r="AQ5" s="851"/>
      <c r="AR5" s="851"/>
      <c r="AS5" s="851"/>
      <c r="AT5" s="851"/>
      <c r="AU5" s="851"/>
      <c r="AV5" s="851"/>
      <c r="AW5" s="851"/>
      <c r="AX5" s="851"/>
      <c r="AY5" s="851"/>
      <c r="AZ5" s="851"/>
      <c r="BA5" s="851"/>
    </row>
    <row r="6" spans="1:53" s="2" customFormat="1" ht="30.75" customHeight="1" x14ac:dyDescent="0.4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852"/>
      <c r="AO6" s="852"/>
      <c r="AP6" s="852"/>
      <c r="AQ6" s="852"/>
      <c r="AR6" s="852"/>
      <c r="AS6" s="852"/>
      <c r="AT6" s="852"/>
      <c r="AU6" s="852"/>
      <c r="AV6" s="852"/>
      <c r="AW6" s="852"/>
      <c r="AX6" s="852"/>
      <c r="AY6" s="852"/>
      <c r="AZ6" s="852"/>
      <c r="BA6" s="852"/>
    </row>
    <row r="7" spans="1:53" s="2" customFormat="1" ht="27.6" customHeight="1" x14ac:dyDescent="0.4">
      <c r="A7" s="803" t="s">
        <v>179</v>
      </c>
      <c r="B7" s="803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5" t="s">
        <v>29</v>
      </c>
      <c r="Q7" s="806"/>
      <c r="R7" s="806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6"/>
      <c r="AH7" s="806"/>
      <c r="AI7" s="806"/>
      <c r="AJ7" s="806"/>
      <c r="AK7" s="806"/>
      <c r="AL7" s="806"/>
      <c r="AM7" s="806"/>
      <c r="AN7" s="852"/>
      <c r="AO7" s="852"/>
      <c r="AP7" s="852"/>
      <c r="AQ7" s="852"/>
      <c r="AR7" s="852"/>
      <c r="AS7" s="852"/>
      <c r="AT7" s="852"/>
      <c r="AU7" s="852"/>
      <c r="AV7" s="852"/>
      <c r="AW7" s="852"/>
      <c r="AX7" s="852"/>
      <c r="AY7" s="852"/>
      <c r="AZ7" s="852"/>
      <c r="BA7" s="852"/>
    </row>
    <row r="8" spans="1:53" s="2" customFormat="1" ht="25.5" customHeight="1" x14ac:dyDescent="0.4">
      <c r="A8" s="803" t="s">
        <v>180</v>
      </c>
      <c r="B8" s="803"/>
      <c r="C8" s="803"/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3"/>
      <c r="O8" s="803"/>
      <c r="P8" s="808" t="s">
        <v>205</v>
      </c>
      <c r="Q8" s="808"/>
      <c r="R8" s="808"/>
      <c r="S8" s="808"/>
      <c r="T8" s="808"/>
      <c r="U8" s="808"/>
      <c r="V8" s="808"/>
      <c r="W8" s="808"/>
      <c r="X8" s="808"/>
      <c r="Y8" s="808"/>
      <c r="Z8" s="808"/>
      <c r="AA8" s="808"/>
      <c r="AB8" s="808"/>
      <c r="AC8" s="808"/>
      <c r="AD8" s="808"/>
      <c r="AE8" s="808"/>
      <c r="AF8" s="808"/>
      <c r="AG8" s="808"/>
      <c r="AH8" s="808"/>
      <c r="AI8" s="808"/>
      <c r="AJ8" s="808"/>
      <c r="AK8" s="808"/>
      <c r="AL8" s="808"/>
      <c r="AM8" s="808"/>
      <c r="AN8" s="853"/>
      <c r="AO8" s="853"/>
      <c r="AP8" s="853"/>
      <c r="AQ8" s="853"/>
      <c r="AR8" s="853"/>
      <c r="AS8" s="853"/>
      <c r="AT8" s="853"/>
      <c r="AU8" s="853"/>
      <c r="AV8" s="853"/>
      <c r="AW8" s="853"/>
      <c r="AX8" s="853"/>
      <c r="AY8" s="853"/>
      <c r="AZ8" s="853"/>
      <c r="BA8" s="853"/>
    </row>
    <row r="9" spans="1:53" s="2" customFormat="1" ht="18.75" customHeight="1" x14ac:dyDescent="0.4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808" t="s">
        <v>158</v>
      </c>
      <c r="Q9" s="809"/>
      <c r="R9" s="809"/>
      <c r="S9" s="809"/>
      <c r="T9" s="809"/>
      <c r="U9" s="809"/>
      <c r="V9" s="809"/>
      <c r="W9" s="809"/>
      <c r="X9" s="809"/>
      <c r="Y9" s="809"/>
      <c r="Z9" s="809"/>
      <c r="AA9" s="809"/>
      <c r="AB9" s="809"/>
      <c r="AC9" s="809"/>
      <c r="AD9" s="809"/>
      <c r="AE9" s="809"/>
      <c r="AF9" s="809"/>
      <c r="AG9" s="809"/>
      <c r="AH9" s="809"/>
      <c r="AI9" s="809"/>
      <c r="AJ9" s="809"/>
      <c r="AK9" s="809"/>
      <c r="AL9" s="363"/>
      <c r="AM9" s="363"/>
      <c r="AN9" s="790" t="s">
        <v>176</v>
      </c>
      <c r="AO9" s="790"/>
      <c r="AP9" s="790"/>
      <c r="AQ9" s="790"/>
      <c r="AR9" s="790"/>
      <c r="AS9" s="790"/>
      <c r="AT9" s="790"/>
      <c r="AU9" s="790"/>
      <c r="AV9" s="790"/>
      <c r="AW9" s="790"/>
      <c r="AX9" s="790"/>
      <c r="AY9" s="790"/>
      <c r="AZ9" s="790"/>
      <c r="BA9" s="790"/>
    </row>
    <row r="10" spans="1:53" s="2" customFormat="1" ht="25.5" customHeight="1" x14ac:dyDescent="0.4">
      <c r="A10" s="365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808" t="s">
        <v>159</v>
      </c>
      <c r="Q10" s="809"/>
      <c r="R10" s="809"/>
      <c r="S10" s="809"/>
      <c r="T10" s="809"/>
      <c r="U10" s="809"/>
      <c r="V10" s="809"/>
      <c r="W10" s="809"/>
      <c r="X10" s="809"/>
      <c r="Y10" s="809"/>
      <c r="Z10" s="809"/>
      <c r="AA10" s="809"/>
      <c r="AB10" s="809"/>
      <c r="AC10" s="809"/>
      <c r="AD10" s="809"/>
      <c r="AE10" s="809"/>
      <c r="AF10" s="809"/>
      <c r="AG10" s="809"/>
      <c r="AH10" s="809"/>
      <c r="AI10" s="809"/>
      <c r="AJ10" s="809"/>
      <c r="AK10" s="363"/>
      <c r="AL10" s="363"/>
      <c r="AM10" s="363"/>
      <c r="AN10" s="791"/>
      <c r="AO10" s="791"/>
      <c r="AP10" s="791"/>
      <c r="AQ10" s="791"/>
      <c r="AR10" s="791"/>
      <c r="AS10" s="791"/>
      <c r="AT10" s="791"/>
      <c r="AU10" s="791"/>
      <c r="AV10" s="791"/>
      <c r="AW10" s="791"/>
      <c r="AX10" s="791"/>
      <c r="AY10" s="791"/>
      <c r="AZ10" s="791"/>
      <c r="BA10" s="791"/>
    </row>
    <row r="11" spans="1:53" s="2" customFormat="1" ht="25.5" customHeight="1" x14ac:dyDescent="0.4">
      <c r="A11" s="365"/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810" t="s">
        <v>163</v>
      </c>
      <c r="Q11" s="809"/>
      <c r="R11" s="809"/>
      <c r="S11" s="809"/>
      <c r="T11" s="809"/>
      <c r="U11" s="809"/>
      <c r="V11" s="809"/>
      <c r="W11" s="809"/>
      <c r="X11" s="809"/>
      <c r="Y11" s="809"/>
      <c r="Z11" s="809"/>
      <c r="AA11" s="809"/>
      <c r="AB11" s="809"/>
      <c r="AC11" s="809"/>
      <c r="AD11" s="809"/>
      <c r="AE11" s="809"/>
      <c r="AF11" s="809"/>
      <c r="AG11" s="809"/>
      <c r="AH11" s="809"/>
      <c r="AI11" s="809"/>
      <c r="AJ11" s="809"/>
      <c r="AK11" s="809"/>
      <c r="AL11" s="811"/>
      <c r="AM11" s="811"/>
      <c r="AN11" s="815" t="s">
        <v>30</v>
      </c>
      <c r="AO11" s="816"/>
      <c r="AP11" s="816"/>
      <c r="AQ11" s="816"/>
      <c r="AR11" s="816"/>
      <c r="AS11" s="816"/>
      <c r="AT11" s="816"/>
      <c r="AU11" s="816"/>
      <c r="AV11" s="816"/>
      <c r="AW11" s="816"/>
      <c r="AX11" s="816"/>
      <c r="AY11" s="816"/>
      <c r="AZ11" s="816"/>
      <c r="BA11" s="816"/>
    </row>
    <row r="12" spans="1:53" s="2" customFormat="1" ht="18.75" customHeight="1" x14ac:dyDescent="0.3">
      <c r="A12" s="365"/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814" t="s">
        <v>162</v>
      </c>
      <c r="Q12" s="814"/>
      <c r="R12" s="814"/>
      <c r="S12" s="814"/>
      <c r="T12" s="814"/>
      <c r="U12" s="814"/>
      <c r="V12" s="814"/>
      <c r="W12" s="814"/>
      <c r="X12" s="814"/>
      <c r="Y12" s="814"/>
      <c r="Z12" s="814"/>
      <c r="AA12" s="814"/>
      <c r="AB12" s="814"/>
      <c r="AC12" s="814"/>
      <c r="AD12" s="814"/>
      <c r="AE12" s="814"/>
      <c r="AF12" s="814"/>
      <c r="AG12" s="814"/>
      <c r="AH12" s="814"/>
      <c r="AI12" s="814"/>
      <c r="AJ12" s="814"/>
      <c r="AK12" s="814"/>
      <c r="AL12" s="814"/>
      <c r="AM12" s="814"/>
      <c r="AN12" s="814"/>
      <c r="AO12" s="820"/>
      <c r="AP12" s="820"/>
      <c r="AQ12" s="820"/>
      <c r="AR12" s="820"/>
      <c r="AS12" s="820"/>
      <c r="AT12" s="820"/>
      <c r="AU12" s="820"/>
      <c r="AV12" s="820"/>
      <c r="AW12" s="820"/>
      <c r="AX12" s="820"/>
      <c r="AY12" s="820"/>
      <c r="AZ12" s="820"/>
      <c r="BA12" s="820"/>
    </row>
    <row r="13" spans="1:53" s="370" customFormat="1" ht="18.75" customHeight="1" x14ac:dyDescent="0.3">
      <c r="A13" s="365"/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818" t="s">
        <v>160</v>
      </c>
      <c r="Q13" s="818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8"/>
      <c r="AE13" s="818"/>
      <c r="AF13" s="819"/>
      <c r="AG13" s="819"/>
      <c r="AH13" s="819"/>
      <c r="AI13" s="819"/>
      <c r="AJ13" s="819"/>
      <c r="AK13" s="819"/>
      <c r="AL13" s="819"/>
      <c r="AM13" s="819"/>
      <c r="AN13" s="362"/>
      <c r="AO13" s="366"/>
      <c r="AP13" s="366"/>
      <c r="AQ13" s="366"/>
      <c r="AR13" s="366"/>
      <c r="AS13" s="366"/>
      <c r="AT13" s="366"/>
      <c r="AU13" s="366"/>
      <c r="AV13" s="366"/>
      <c r="AW13" s="366"/>
      <c r="AX13" s="366"/>
      <c r="AY13" s="366"/>
      <c r="AZ13" s="366"/>
      <c r="BA13" s="366"/>
    </row>
    <row r="14" spans="1:53" s="2" customFormat="1" ht="18.75" customHeight="1" x14ac:dyDescent="0.35">
      <c r="A14" s="365"/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812" t="s">
        <v>155</v>
      </c>
      <c r="Q14" s="813"/>
      <c r="R14" s="813"/>
      <c r="S14" s="813"/>
      <c r="T14" s="813"/>
      <c r="U14" s="813"/>
      <c r="V14" s="813"/>
      <c r="W14" s="813"/>
      <c r="X14" s="813"/>
      <c r="Y14" s="813"/>
      <c r="Z14" s="813"/>
      <c r="AA14" s="813"/>
      <c r="AB14" s="813"/>
      <c r="AC14" s="813"/>
      <c r="AD14" s="813"/>
      <c r="AE14" s="813"/>
      <c r="AF14" s="813"/>
      <c r="AG14" s="813"/>
      <c r="AH14" s="813"/>
      <c r="AI14" s="813"/>
      <c r="AJ14" s="813"/>
      <c r="AK14" s="813"/>
      <c r="AL14" s="813"/>
      <c r="AM14" s="813"/>
      <c r="AN14" s="365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</row>
    <row r="15" spans="1:53" s="2" customFormat="1" ht="25.5" customHeight="1" x14ac:dyDescent="0.3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</row>
    <row r="16" spans="1:53" s="2" customFormat="1" ht="25.5" x14ac:dyDescent="0.35">
      <c r="A16" s="817" t="s">
        <v>161</v>
      </c>
      <c r="B16" s="817"/>
      <c r="C16" s="817"/>
      <c r="D16" s="817"/>
      <c r="E16" s="817"/>
      <c r="F16" s="817"/>
      <c r="G16" s="817"/>
      <c r="H16" s="817"/>
      <c r="I16" s="817"/>
      <c r="J16" s="817"/>
      <c r="K16" s="817"/>
      <c r="L16" s="817"/>
      <c r="M16" s="817"/>
      <c r="N16" s="817"/>
      <c r="O16" s="817"/>
      <c r="P16" s="817"/>
      <c r="Q16" s="817"/>
      <c r="R16" s="817"/>
      <c r="S16" s="817"/>
      <c r="T16" s="817"/>
      <c r="U16" s="817"/>
      <c r="V16" s="817"/>
      <c r="W16" s="817"/>
      <c r="X16" s="817"/>
      <c r="Y16" s="817"/>
      <c r="Z16" s="817"/>
      <c r="AA16" s="817"/>
      <c r="AB16" s="817"/>
      <c r="AC16" s="817"/>
      <c r="AD16" s="817"/>
      <c r="AE16" s="817"/>
      <c r="AF16" s="817"/>
      <c r="AG16" s="817"/>
      <c r="AH16" s="817"/>
      <c r="AI16" s="817"/>
      <c r="AJ16" s="817"/>
      <c r="AK16" s="817"/>
      <c r="AL16" s="817"/>
      <c r="AM16" s="817"/>
      <c r="AN16" s="817"/>
      <c r="AO16" s="817"/>
      <c r="AP16" s="817"/>
      <c r="AQ16" s="817"/>
      <c r="AR16" s="817"/>
      <c r="AS16" s="817"/>
      <c r="AT16" s="817"/>
      <c r="AU16" s="817"/>
      <c r="AV16" s="817"/>
      <c r="AW16" s="817"/>
      <c r="AX16" s="817"/>
      <c r="AY16" s="817"/>
      <c r="AZ16" s="817"/>
      <c r="BA16" s="817"/>
    </row>
    <row r="17" spans="1:53" customFormat="1" ht="15.75" customHeight="1" x14ac:dyDescent="0.2">
      <c r="A17" s="870" t="s">
        <v>1</v>
      </c>
      <c r="B17" s="807" t="s">
        <v>2</v>
      </c>
      <c r="C17" s="807"/>
      <c r="D17" s="807"/>
      <c r="E17" s="807"/>
      <c r="F17" s="807" t="s">
        <v>3</v>
      </c>
      <c r="G17" s="807"/>
      <c r="H17" s="807"/>
      <c r="I17" s="807"/>
      <c r="J17" s="807" t="s">
        <v>4</v>
      </c>
      <c r="K17" s="807"/>
      <c r="L17" s="807"/>
      <c r="M17" s="807"/>
      <c r="N17" s="807" t="s">
        <v>5</v>
      </c>
      <c r="O17" s="807"/>
      <c r="P17" s="807"/>
      <c r="Q17" s="807"/>
      <c r="R17" s="807"/>
      <c r="S17" s="871" t="s">
        <v>6</v>
      </c>
      <c r="T17" s="872"/>
      <c r="U17" s="872"/>
      <c r="V17" s="872"/>
      <c r="W17" s="873"/>
      <c r="X17" s="807" t="s">
        <v>7</v>
      </c>
      <c r="Y17" s="807"/>
      <c r="Z17" s="807"/>
      <c r="AA17" s="807"/>
      <c r="AB17" s="807" t="s">
        <v>8</v>
      </c>
      <c r="AC17" s="807"/>
      <c r="AD17" s="807"/>
      <c r="AE17" s="807"/>
      <c r="AF17" s="807" t="s">
        <v>9</v>
      </c>
      <c r="AG17" s="807"/>
      <c r="AH17" s="807"/>
      <c r="AI17" s="807"/>
      <c r="AJ17" s="871" t="s">
        <v>10</v>
      </c>
      <c r="AK17" s="872"/>
      <c r="AL17" s="872"/>
      <c r="AM17" s="872"/>
      <c r="AN17" s="873"/>
      <c r="AO17" s="807" t="s">
        <v>11</v>
      </c>
      <c r="AP17" s="807"/>
      <c r="AQ17" s="807"/>
      <c r="AR17" s="807"/>
      <c r="AS17" s="807" t="s">
        <v>24</v>
      </c>
      <c r="AT17" s="807"/>
      <c r="AU17" s="807"/>
      <c r="AV17" s="807"/>
      <c r="AW17" s="807" t="s">
        <v>12</v>
      </c>
      <c r="AX17" s="807"/>
      <c r="AY17" s="807"/>
      <c r="AZ17" s="807"/>
      <c r="BA17" s="807"/>
    </row>
    <row r="18" spans="1:53" customFormat="1" x14ac:dyDescent="0.2">
      <c r="A18" s="870"/>
      <c r="B18" s="374">
        <v>1</v>
      </c>
      <c r="C18" s="374">
        <v>2</v>
      </c>
      <c r="D18" s="374">
        <v>3</v>
      </c>
      <c r="E18" s="374">
        <v>4</v>
      </c>
      <c r="F18" s="374">
        <v>5</v>
      </c>
      <c r="G18" s="374">
        <v>6</v>
      </c>
      <c r="H18" s="374">
        <v>7</v>
      </c>
      <c r="I18" s="374">
        <v>8</v>
      </c>
      <c r="J18" s="374">
        <v>9</v>
      </c>
      <c r="K18" s="374">
        <v>10</v>
      </c>
      <c r="L18" s="374">
        <v>11</v>
      </c>
      <c r="M18" s="374">
        <v>12</v>
      </c>
      <c r="N18" s="374">
        <v>13</v>
      </c>
      <c r="O18" s="374">
        <v>14</v>
      </c>
      <c r="P18" s="374">
        <v>15</v>
      </c>
      <c r="Q18" s="374">
        <v>16</v>
      </c>
      <c r="R18" s="374">
        <v>17</v>
      </c>
      <c r="S18" s="374">
        <v>18</v>
      </c>
      <c r="T18" s="374">
        <v>19</v>
      </c>
      <c r="U18" s="374">
        <v>20</v>
      </c>
      <c r="V18" s="374">
        <v>21</v>
      </c>
      <c r="W18" s="374">
        <v>22</v>
      </c>
      <c r="X18" s="374">
        <v>23</v>
      </c>
      <c r="Y18" s="374">
        <v>24</v>
      </c>
      <c r="Z18" s="374">
        <v>25</v>
      </c>
      <c r="AA18" s="374">
        <v>26</v>
      </c>
      <c r="AB18" s="374">
        <v>27</v>
      </c>
      <c r="AC18" s="374">
        <v>28</v>
      </c>
      <c r="AD18" s="374">
        <v>29</v>
      </c>
      <c r="AE18" s="374">
        <v>30</v>
      </c>
      <c r="AF18" s="374">
        <v>31</v>
      </c>
      <c r="AG18" s="374">
        <v>32</v>
      </c>
      <c r="AH18" s="374">
        <v>33</v>
      </c>
      <c r="AI18" s="374">
        <v>34</v>
      </c>
      <c r="AJ18" s="374">
        <v>35</v>
      </c>
      <c r="AK18" s="374">
        <v>36</v>
      </c>
      <c r="AL18" s="374">
        <v>37</v>
      </c>
      <c r="AM18" s="374">
        <v>38</v>
      </c>
      <c r="AN18" s="374">
        <v>39</v>
      </c>
      <c r="AO18" s="374">
        <v>40</v>
      </c>
      <c r="AP18" s="374">
        <v>41</v>
      </c>
      <c r="AQ18" s="374">
        <v>42</v>
      </c>
      <c r="AR18" s="374">
        <v>43</v>
      </c>
      <c r="AS18" s="374">
        <v>44</v>
      </c>
      <c r="AT18" s="374">
        <v>45</v>
      </c>
      <c r="AU18" s="374">
        <v>46</v>
      </c>
      <c r="AV18" s="374">
        <v>47</v>
      </c>
      <c r="AW18" s="374">
        <v>48</v>
      </c>
      <c r="AX18" s="374">
        <v>49</v>
      </c>
      <c r="AY18" s="374">
        <v>50</v>
      </c>
      <c r="AZ18" s="374">
        <v>51</v>
      </c>
      <c r="BA18" s="374">
        <v>52</v>
      </c>
    </row>
    <row r="19" spans="1:53" customFormat="1" x14ac:dyDescent="0.25">
      <c r="A19" s="372">
        <v>1</v>
      </c>
      <c r="B19" s="385" t="s">
        <v>25</v>
      </c>
      <c r="C19" s="385" t="s">
        <v>25</v>
      </c>
      <c r="D19" s="385" t="s">
        <v>25</v>
      </c>
      <c r="E19" s="385" t="s">
        <v>25</v>
      </c>
      <c r="F19" s="385" t="s">
        <v>25</v>
      </c>
      <c r="G19" s="385" t="s">
        <v>25</v>
      </c>
      <c r="H19" s="385" t="s">
        <v>25</v>
      </c>
      <c r="I19" s="385" t="s">
        <v>25</v>
      </c>
      <c r="J19" s="385" t="s">
        <v>25</v>
      </c>
      <c r="K19" s="385" t="s">
        <v>25</v>
      </c>
      <c r="L19" s="385" t="s">
        <v>25</v>
      </c>
      <c r="M19" s="385" t="s">
        <v>25</v>
      </c>
      <c r="N19" s="385" t="s">
        <v>25</v>
      </c>
      <c r="O19" s="385" t="s">
        <v>25</v>
      </c>
      <c r="P19" s="385" t="s">
        <v>25</v>
      </c>
      <c r="Q19" s="385" t="s">
        <v>13</v>
      </c>
      <c r="R19" s="385" t="s">
        <v>13</v>
      </c>
      <c r="S19" s="385" t="s">
        <v>190</v>
      </c>
      <c r="T19" s="385" t="s">
        <v>23</v>
      </c>
      <c r="U19" s="385" t="s">
        <v>23</v>
      </c>
      <c r="V19" s="385" t="s">
        <v>23</v>
      </c>
      <c r="W19" s="385" t="s">
        <v>23</v>
      </c>
      <c r="X19" s="385" t="s">
        <v>23</v>
      </c>
      <c r="Y19" s="385" t="s">
        <v>23</v>
      </c>
      <c r="Z19" s="385" t="s">
        <v>23</v>
      </c>
      <c r="AA19" s="385" t="s">
        <v>23</v>
      </c>
      <c r="AB19" s="385" t="s">
        <v>23</v>
      </c>
      <c r="AC19" s="385" t="s">
        <v>189</v>
      </c>
      <c r="AD19" s="385" t="s">
        <v>190</v>
      </c>
      <c r="AE19" s="385" t="s">
        <v>190</v>
      </c>
      <c r="AF19" s="385" t="s">
        <v>23</v>
      </c>
      <c r="AG19" s="385" t="s">
        <v>23</v>
      </c>
      <c r="AH19" s="385" t="s">
        <v>23</v>
      </c>
      <c r="AI19" s="385" t="s">
        <v>23</v>
      </c>
      <c r="AJ19" s="385" t="s">
        <v>23</v>
      </c>
      <c r="AK19" s="385" t="s">
        <v>23</v>
      </c>
      <c r="AL19" s="385" t="s">
        <v>23</v>
      </c>
      <c r="AM19" s="385" t="s">
        <v>23</v>
      </c>
      <c r="AN19" s="385" t="s">
        <v>23</v>
      </c>
      <c r="AO19" s="385" t="s">
        <v>23</v>
      </c>
      <c r="AP19" s="385" t="s">
        <v>13</v>
      </c>
      <c r="AQ19" s="385" t="s">
        <v>13</v>
      </c>
      <c r="AR19" s="386" t="s">
        <v>13</v>
      </c>
      <c r="AS19" s="385" t="s">
        <v>14</v>
      </c>
      <c r="AT19" s="385" t="s">
        <v>14</v>
      </c>
      <c r="AU19" s="385" t="s">
        <v>14</v>
      </c>
      <c r="AV19" s="385" t="s">
        <v>14</v>
      </c>
      <c r="AW19" s="385" t="s">
        <v>14</v>
      </c>
      <c r="AX19" s="385" t="s">
        <v>14</v>
      </c>
      <c r="AY19" s="385" t="s">
        <v>14</v>
      </c>
      <c r="AZ19" s="385" t="s">
        <v>14</v>
      </c>
      <c r="BA19" s="387" t="s">
        <v>14</v>
      </c>
    </row>
    <row r="20" spans="1:53" customFormat="1" ht="13.5" customHeight="1" x14ac:dyDescent="0.25">
      <c r="A20" s="372">
        <v>2</v>
      </c>
      <c r="B20" s="385" t="s">
        <v>15</v>
      </c>
      <c r="C20" s="385" t="s">
        <v>15</v>
      </c>
      <c r="D20" s="385" t="s">
        <v>15</v>
      </c>
      <c r="E20" s="385" t="s">
        <v>15</v>
      </c>
      <c r="F20" s="385" t="s">
        <v>16</v>
      </c>
      <c r="G20" s="385" t="s">
        <v>16</v>
      </c>
      <c r="H20" s="385" t="s">
        <v>16</v>
      </c>
      <c r="I20" s="385" t="s">
        <v>16</v>
      </c>
      <c r="J20" s="385" t="s">
        <v>16</v>
      </c>
      <c r="K20" s="385" t="s">
        <v>16</v>
      </c>
      <c r="L20" s="385" t="s">
        <v>16</v>
      </c>
      <c r="M20" s="385" t="s">
        <v>16</v>
      </c>
      <c r="N20" s="385" t="s">
        <v>16</v>
      </c>
      <c r="O20" s="385" t="s">
        <v>16</v>
      </c>
      <c r="P20" s="385" t="s">
        <v>16</v>
      </c>
      <c r="Q20" s="390" t="s">
        <v>16</v>
      </c>
      <c r="R20" s="390" t="s">
        <v>200</v>
      </c>
      <c r="S20" s="1"/>
      <c r="T20" s="390"/>
      <c r="U20" s="390"/>
      <c r="V20" s="391"/>
      <c r="W20" s="391"/>
      <c r="X20" s="391"/>
      <c r="Y20" s="391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9"/>
    </row>
    <row r="21" spans="1:53" ht="26.25" customHeight="1" x14ac:dyDescent="0.3">
      <c r="A21" s="793" t="s">
        <v>201</v>
      </c>
      <c r="B21" s="793"/>
      <c r="C21" s="793"/>
      <c r="D21" s="793"/>
      <c r="E21" s="793"/>
      <c r="F21" s="793"/>
      <c r="G21" s="793"/>
      <c r="H21" s="793"/>
      <c r="I21" s="793"/>
      <c r="J21" s="793"/>
      <c r="K21" s="793"/>
      <c r="L21" s="793"/>
      <c r="M21" s="793"/>
      <c r="N21" s="793"/>
      <c r="O21" s="793"/>
      <c r="P21" s="793"/>
      <c r="Q21" s="793"/>
      <c r="R21" s="793"/>
      <c r="S21" s="793"/>
      <c r="T21" s="793"/>
      <c r="U21" s="793"/>
      <c r="V21" s="793"/>
      <c r="W21" s="793"/>
      <c r="X21" s="793"/>
      <c r="Y21" s="793"/>
      <c r="Z21" s="793"/>
      <c r="AA21" s="793"/>
      <c r="AB21" s="793"/>
      <c r="AC21" s="793"/>
      <c r="AD21" s="793"/>
      <c r="AE21" s="793"/>
      <c r="AF21" s="793"/>
      <c r="AG21" s="793"/>
      <c r="AH21" s="793"/>
      <c r="AI21" s="793"/>
      <c r="AJ21" s="793"/>
      <c r="AK21" s="793"/>
      <c r="AL21" s="793"/>
      <c r="AM21" s="793"/>
      <c r="AN21" s="793"/>
      <c r="AO21" s="793"/>
      <c r="AP21" s="793"/>
      <c r="AQ21" s="793"/>
      <c r="AR21" s="793"/>
      <c r="AS21" s="793"/>
      <c r="AT21" s="793"/>
      <c r="AU21" s="793"/>
      <c r="AV21" s="793"/>
      <c r="AW21" s="793"/>
      <c r="AX21" s="793"/>
      <c r="AY21" s="793"/>
      <c r="AZ21" s="793"/>
      <c r="BA21" s="793"/>
    </row>
    <row r="22" spans="1:53" ht="27" customHeight="1" x14ac:dyDescent="0.25">
      <c r="A22" s="376"/>
      <c r="B22" s="376"/>
      <c r="C22" s="376"/>
      <c r="D22" s="376"/>
      <c r="E22" s="376"/>
      <c r="F22" s="376"/>
      <c r="G22" s="376"/>
      <c r="H22" s="376"/>
      <c r="I22" s="376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1"/>
      <c r="AW22" s="371"/>
      <c r="AX22" s="371"/>
      <c r="AY22" s="371"/>
      <c r="AZ22" s="371"/>
      <c r="BA22" s="369"/>
    </row>
    <row r="23" spans="1:53" ht="24" customHeight="1" x14ac:dyDescent="0.35">
      <c r="A23" s="377" t="s">
        <v>31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9"/>
      <c r="AX23" s="379"/>
      <c r="AY23" s="379"/>
      <c r="AZ23" s="379"/>
      <c r="BA23" s="380"/>
    </row>
    <row r="24" spans="1:53" ht="26.25" customHeight="1" x14ac:dyDescent="0.25">
      <c r="A24" s="854" t="s">
        <v>1</v>
      </c>
      <c r="B24" s="855"/>
      <c r="C24" s="860" t="s">
        <v>17</v>
      </c>
      <c r="D24" s="861"/>
      <c r="E24" s="861"/>
      <c r="F24" s="855"/>
      <c r="G24" s="836" t="s">
        <v>202</v>
      </c>
      <c r="H24" s="861"/>
      <c r="I24" s="855"/>
      <c r="J24" s="836" t="s">
        <v>18</v>
      </c>
      <c r="K24" s="861"/>
      <c r="L24" s="861"/>
      <c r="M24" s="855"/>
      <c r="N24" s="836" t="s">
        <v>85</v>
      </c>
      <c r="O24" s="861"/>
      <c r="P24" s="855"/>
      <c r="Q24" s="836" t="s">
        <v>32</v>
      </c>
      <c r="R24" s="866"/>
      <c r="S24" s="797"/>
      <c r="T24" s="836" t="s">
        <v>19</v>
      </c>
      <c r="U24" s="861"/>
      <c r="V24" s="855"/>
      <c r="W24" s="836" t="s">
        <v>33</v>
      </c>
      <c r="X24" s="861"/>
      <c r="Y24" s="855"/>
      <c r="Z24" s="375"/>
      <c r="AA24" s="864" t="s">
        <v>34</v>
      </c>
      <c r="AB24" s="865"/>
      <c r="AC24" s="865"/>
      <c r="AD24" s="865"/>
      <c r="AE24" s="865"/>
      <c r="AF24" s="836" t="s">
        <v>188</v>
      </c>
      <c r="AG24" s="837"/>
      <c r="AH24" s="838"/>
      <c r="AI24" s="836" t="s">
        <v>35</v>
      </c>
      <c r="AJ24" s="861"/>
      <c r="AK24" s="838"/>
      <c r="AL24" s="381"/>
      <c r="AM24" s="842" t="s">
        <v>36</v>
      </c>
      <c r="AN24" s="843"/>
      <c r="AO24" s="844"/>
      <c r="AP24" s="825" t="s">
        <v>37</v>
      </c>
      <c r="AQ24" s="826"/>
      <c r="AR24" s="826"/>
      <c r="AS24" s="826"/>
      <c r="AT24" s="826"/>
      <c r="AU24" s="826"/>
      <c r="AV24" s="826"/>
      <c r="AW24" s="826"/>
      <c r="AX24" s="829" t="s">
        <v>188</v>
      </c>
      <c r="AY24" s="829"/>
      <c r="AZ24" s="829"/>
      <c r="BA24" s="830"/>
    </row>
    <row r="25" spans="1:53" ht="15.75" customHeight="1" x14ac:dyDescent="0.25">
      <c r="A25" s="856"/>
      <c r="B25" s="857"/>
      <c r="C25" s="856"/>
      <c r="D25" s="862"/>
      <c r="E25" s="862"/>
      <c r="F25" s="857"/>
      <c r="G25" s="856"/>
      <c r="H25" s="862"/>
      <c r="I25" s="857"/>
      <c r="J25" s="856"/>
      <c r="K25" s="862"/>
      <c r="L25" s="862"/>
      <c r="M25" s="857"/>
      <c r="N25" s="856"/>
      <c r="O25" s="862"/>
      <c r="P25" s="857"/>
      <c r="Q25" s="867"/>
      <c r="R25" s="868"/>
      <c r="S25" s="869"/>
      <c r="T25" s="856"/>
      <c r="U25" s="862"/>
      <c r="V25" s="857"/>
      <c r="W25" s="856"/>
      <c r="X25" s="862"/>
      <c r="Y25" s="857"/>
      <c r="Z25" s="375"/>
      <c r="AA25" s="865"/>
      <c r="AB25" s="865"/>
      <c r="AC25" s="865"/>
      <c r="AD25" s="865"/>
      <c r="AE25" s="865"/>
      <c r="AF25" s="839"/>
      <c r="AG25" s="840"/>
      <c r="AH25" s="841"/>
      <c r="AI25" s="858"/>
      <c r="AJ25" s="863"/>
      <c r="AK25" s="841"/>
      <c r="AL25" s="382"/>
      <c r="AM25" s="845"/>
      <c r="AN25" s="846"/>
      <c r="AO25" s="847"/>
      <c r="AP25" s="825"/>
      <c r="AQ25" s="826"/>
      <c r="AR25" s="826"/>
      <c r="AS25" s="826"/>
      <c r="AT25" s="826"/>
      <c r="AU25" s="826"/>
      <c r="AV25" s="826"/>
      <c r="AW25" s="826"/>
      <c r="AX25" s="829"/>
      <c r="AY25" s="829"/>
      <c r="AZ25" s="829"/>
      <c r="BA25" s="830"/>
    </row>
    <row r="26" spans="1:53" ht="47.25" customHeight="1" x14ac:dyDescent="0.25">
      <c r="A26" s="858"/>
      <c r="B26" s="859"/>
      <c r="C26" s="858"/>
      <c r="D26" s="863"/>
      <c r="E26" s="863"/>
      <c r="F26" s="859"/>
      <c r="G26" s="858"/>
      <c r="H26" s="863"/>
      <c r="I26" s="859"/>
      <c r="J26" s="858"/>
      <c r="K26" s="863"/>
      <c r="L26" s="863"/>
      <c r="M26" s="859"/>
      <c r="N26" s="858"/>
      <c r="O26" s="863"/>
      <c r="P26" s="859"/>
      <c r="Q26" s="798"/>
      <c r="R26" s="799"/>
      <c r="S26" s="800"/>
      <c r="T26" s="858"/>
      <c r="U26" s="863"/>
      <c r="V26" s="859"/>
      <c r="W26" s="858"/>
      <c r="X26" s="863"/>
      <c r="Y26" s="859"/>
      <c r="Z26" s="375"/>
      <c r="AA26" s="831" t="s">
        <v>28</v>
      </c>
      <c r="AB26" s="832"/>
      <c r="AC26" s="832"/>
      <c r="AD26" s="832"/>
      <c r="AE26" s="833"/>
      <c r="AF26" s="834">
        <v>1</v>
      </c>
      <c r="AG26" s="832"/>
      <c r="AH26" s="835"/>
      <c r="AI26" s="834" t="s">
        <v>156</v>
      </c>
      <c r="AJ26" s="832"/>
      <c r="AK26" s="835"/>
      <c r="AL26" s="382"/>
      <c r="AM26" s="845"/>
      <c r="AN26" s="846"/>
      <c r="AO26" s="847"/>
      <c r="AP26" s="825"/>
      <c r="AQ26" s="826"/>
      <c r="AR26" s="826"/>
      <c r="AS26" s="826"/>
      <c r="AT26" s="826"/>
      <c r="AU26" s="826"/>
      <c r="AV26" s="826"/>
      <c r="AW26" s="826"/>
      <c r="AX26" s="829"/>
      <c r="AY26" s="829"/>
      <c r="AZ26" s="829"/>
      <c r="BA26" s="830"/>
    </row>
    <row r="27" spans="1:53" ht="23.25" customHeight="1" x14ac:dyDescent="0.25">
      <c r="A27" s="784">
        <v>1</v>
      </c>
      <c r="B27" s="785"/>
      <c r="C27" s="784">
        <v>34</v>
      </c>
      <c r="D27" s="784"/>
      <c r="E27" s="784"/>
      <c r="F27" s="784"/>
      <c r="G27" s="786">
        <v>6</v>
      </c>
      <c r="H27" s="786"/>
      <c r="I27" s="786"/>
      <c r="J27" s="786" t="s">
        <v>156</v>
      </c>
      <c r="K27" s="787"/>
      <c r="L27" s="787"/>
      <c r="M27" s="787"/>
      <c r="N27" s="786"/>
      <c r="O27" s="787"/>
      <c r="P27" s="787"/>
      <c r="Q27" s="777"/>
      <c r="R27" s="792"/>
      <c r="S27" s="792"/>
      <c r="T27" s="786">
        <v>12</v>
      </c>
      <c r="U27" s="787"/>
      <c r="V27" s="787"/>
      <c r="W27" s="786">
        <v>52</v>
      </c>
      <c r="X27" s="787"/>
      <c r="Y27" s="787"/>
      <c r="Z27" s="375"/>
      <c r="AA27" s="831" t="s">
        <v>21</v>
      </c>
      <c r="AB27" s="832"/>
      <c r="AC27" s="832"/>
      <c r="AD27" s="832"/>
      <c r="AE27" s="833"/>
      <c r="AF27" s="834">
        <v>3</v>
      </c>
      <c r="AG27" s="832"/>
      <c r="AH27" s="835"/>
      <c r="AI27" s="834">
        <v>4</v>
      </c>
      <c r="AJ27" s="832"/>
      <c r="AK27" s="835"/>
      <c r="AL27" s="382"/>
      <c r="AM27" s="848"/>
      <c r="AN27" s="849"/>
      <c r="AO27" s="850"/>
      <c r="AP27" s="827"/>
      <c r="AQ27" s="828"/>
      <c r="AR27" s="828"/>
      <c r="AS27" s="828"/>
      <c r="AT27" s="828"/>
      <c r="AU27" s="828"/>
      <c r="AV27" s="828"/>
      <c r="AW27" s="828"/>
      <c r="AX27" s="829"/>
      <c r="AY27" s="829"/>
      <c r="AZ27" s="829"/>
      <c r="BA27" s="830"/>
    </row>
    <row r="28" spans="1:53" ht="24" customHeight="1" x14ac:dyDescent="0.3">
      <c r="A28" s="788">
        <v>2</v>
      </c>
      <c r="B28" s="789"/>
      <c r="C28" s="788"/>
      <c r="D28" s="789"/>
      <c r="E28" s="789"/>
      <c r="F28" s="789"/>
      <c r="G28" s="775"/>
      <c r="H28" s="776"/>
      <c r="I28" s="776"/>
      <c r="J28" s="786">
        <v>4</v>
      </c>
      <c r="K28" s="787"/>
      <c r="L28" s="787"/>
      <c r="M28" s="787"/>
      <c r="N28" s="786">
        <v>12</v>
      </c>
      <c r="O28" s="787"/>
      <c r="P28" s="787"/>
      <c r="Q28" s="777">
        <v>1</v>
      </c>
      <c r="R28" s="792"/>
      <c r="S28" s="792"/>
      <c r="T28" s="786"/>
      <c r="U28" s="787"/>
      <c r="V28" s="787"/>
      <c r="W28" s="775">
        <v>17</v>
      </c>
      <c r="X28" s="776"/>
      <c r="Y28" s="776"/>
      <c r="Z28" s="375"/>
      <c r="AA28" s="766" t="s">
        <v>38</v>
      </c>
      <c r="AB28" s="779"/>
      <c r="AC28" s="779"/>
      <c r="AD28" s="779"/>
      <c r="AE28" s="780"/>
      <c r="AF28" s="766">
        <v>3</v>
      </c>
      <c r="AG28" s="767"/>
      <c r="AH28" s="768"/>
      <c r="AI28" s="766">
        <v>12</v>
      </c>
      <c r="AJ28" s="767"/>
      <c r="AK28" s="768"/>
      <c r="AL28" s="383"/>
      <c r="AM28" s="766" t="s">
        <v>27</v>
      </c>
      <c r="AN28" s="767"/>
      <c r="AO28" s="768"/>
      <c r="AP28" s="794" t="s">
        <v>22</v>
      </c>
      <c r="AQ28" s="794"/>
      <c r="AR28" s="794"/>
      <c r="AS28" s="794"/>
      <c r="AT28" s="794"/>
      <c r="AU28" s="794"/>
      <c r="AV28" s="794"/>
      <c r="AW28" s="794"/>
      <c r="AX28" s="795">
        <v>3</v>
      </c>
      <c r="AY28" s="796"/>
      <c r="AZ28" s="796"/>
      <c r="BA28" s="797"/>
    </row>
    <row r="29" spans="1:53" ht="35.25" customHeight="1" x14ac:dyDescent="0.3">
      <c r="A29" s="801" t="s">
        <v>20</v>
      </c>
      <c r="B29" s="802"/>
      <c r="C29" s="788">
        <v>34</v>
      </c>
      <c r="D29" s="789"/>
      <c r="E29" s="789"/>
      <c r="F29" s="789"/>
      <c r="G29" s="775">
        <v>6</v>
      </c>
      <c r="H29" s="776"/>
      <c r="I29" s="776"/>
      <c r="J29" s="775">
        <v>4</v>
      </c>
      <c r="K29" s="776"/>
      <c r="L29" s="776"/>
      <c r="M29" s="776"/>
      <c r="N29" s="775">
        <v>12</v>
      </c>
      <c r="O29" s="776"/>
      <c r="P29" s="776"/>
      <c r="Q29" s="777">
        <v>1</v>
      </c>
      <c r="R29" s="778"/>
      <c r="S29" s="778"/>
      <c r="T29" s="772">
        <v>12</v>
      </c>
      <c r="U29" s="773"/>
      <c r="V29" s="774"/>
      <c r="W29" s="772">
        <v>69</v>
      </c>
      <c r="X29" s="773"/>
      <c r="Y29" s="774"/>
      <c r="Z29" s="375"/>
      <c r="AA29" s="781"/>
      <c r="AB29" s="782"/>
      <c r="AC29" s="782"/>
      <c r="AD29" s="782"/>
      <c r="AE29" s="783"/>
      <c r="AF29" s="769"/>
      <c r="AG29" s="770"/>
      <c r="AH29" s="771"/>
      <c r="AI29" s="769"/>
      <c r="AJ29" s="770"/>
      <c r="AK29" s="771"/>
      <c r="AL29" s="384"/>
      <c r="AM29" s="769"/>
      <c r="AN29" s="770"/>
      <c r="AO29" s="771"/>
      <c r="AP29" s="785"/>
      <c r="AQ29" s="785"/>
      <c r="AR29" s="785"/>
      <c r="AS29" s="785"/>
      <c r="AT29" s="785"/>
      <c r="AU29" s="785"/>
      <c r="AV29" s="785"/>
      <c r="AW29" s="785"/>
      <c r="AX29" s="798"/>
      <c r="AY29" s="799"/>
      <c r="AZ29" s="799"/>
      <c r="BA29" s="800"/>
    </row>
    <row r="30" spans="1:53" x14ac:dyDescent="0.25">
      <c r="A30" s="368"/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</row>
    <row r="34" ht="15.75" customHeight="1" x14ac:dyDescent="0.25"/>
    <row r="35" ht="30.75" customHeight="1" x14ac:dyDescent="0.25"/>
    <row r="36" ht="47.25" customHeight="1" x14ac:dyDescent="0.25"/>
    <row r="37" ht="37.5" customHeight="1" x14ac:dyDescent="0.25"/>
    <row r="38" ht="20.25" customHeight="1" x14ac:dyDescent="0.25"/>
    <row r="39" ht="47.25" customHeight="1" x14ac:dyDescent="0.25"/>
  </sheetData>
  <mergeCells count="87">
    <mergeCell ref="P10:AJ10"/>
    <mergeCell ref="A8:O8"/>
    <mergeCell ref="AN4:BA8"/>
    <mergeCell ref="A24:B26"/>
    <mergeCell ref="C24:F26"/>
    <mergeCell ref="G24:I26"/>
    <mergeCell ref="J24:M26"/>
    <mergeCell ref="AI24:AK25"/>
    <mergeCell ref="AA24:AE25"/>
    <mergeCell ref="N24:P26"/>
    <mergeCell ref="Q24:S26"/>
    <mergeCell ref="T24:V26"/>
    <mergeCell ref="W24:Y26"/>
    <mergeCell ref="A17:A18"/>
    <mergeCell ref="AJ17:AN17"/>
    <mergeCell ref="S17:W17"/>
    <mergeCell ref="AS17:AV17"/>
    <mergeCell ref="AW17:BA17"/>
    <mergeCell ref="AB17:AE17"/>
    <mergeCell ref="AF17:AI17"/>
    <mergeCell ref="N17:R17"/>
    <mergeCell ref="AO17:AR17"/>
    <mergeCell ref="X17:AA17"/>
    <mergeCell ref="AP24:AW27"/>
    <mergeCell ref="AX24:BA27"/>
    <mergeCell ref="AA26:AE26"/>
    <mergeCell ref="AF26:AH26"/>
    <mergeCell ref="AI26:AK26"/>
    <mergeCell ref="AA27:AE27"/>
    <mergeCell ref="AF27:AH27"/>
    <mergeCell ref="AI27:AK27"/>
    <mergeCell ref="AF24:AH25"/>
    <mergeCell ref="AM24:AO27"/>
    <mergeCell ref="A1:O1"/>
    <mergeCell ref="P1:AN1"/>
    <mergeCell ref="AO1:BA3"/>
    <mergeCell ref="A2:O2"/>
    <mergeCell ref="A3:O3"/>
    <mergeCell ref="P3:AN3"/>
    <mergeCell ref="A4:O4"/>
    <mergeCell ref="A5:O5"/>
    <mergeCell ref="A7:O7"/>
    <mergeCell ref="P7:AM7"/>
    <mergeCell ref="F17:I17"/>
    <mergeCell ref="P9:AK9"/>
    <mergeCell ref="P8:AM8"/>
    <mergeCell ref="P11:AM11"/>
    <mergeCell ref="P14:AM14"/>
    <mergeCell ref="P12:AN12"/>
    <mergeCell ref="AN11:BA11"/>
    <mergeCell ref="A16:BA16"/>
    <mergeCell ref="P13:AM13"/>
    <mergeCell ref="B17:E17"/>
    <mergeCell ref="J17:M17"/>
    <mergeCell ref="AO12:BA12"/>
    <mergeCell ref="AN9:BA10"/>
    <mergeCell ref="N28:P28"/>
    <mergeCell ref="Q28:S28"/>
    <mergeCell ref="T28:V28"/>
    <mergeCell ref="W28:Y28"/>
    <mergeCell ref="T27:V27"/>
    <mergeCell ref="W27:Y27"/>
    <mergeCell ref="N27:P27"/>
    <mergeCell ref="Q27:S27"/>
    <mergeCell ref="A21:BA21"/>
    <mergeCell ref="AM28:AO29"/>
    <mergeCell ref="AP28:AW29"/>
    <mergeCell ref="AX28:BA29"/>
    <mergeCell ref="A29:B29"/>
    <mergeCell ref="C29:F29"/>
    <mergeCell ref="G29:I29"/>
    <mergeCell ref="A27:B27"/>
    <mergeCell ref="C27:F27"/>
    <mergeCell ref="G27:I27"/>
    <mergeCell ref="J27:M27"/>
    <mergeCell ref="A28:B28"/>
    <mergeCell ref="C28:F28"/>
    <mergeCell ref="G28:I28"/>
    <mergeCell ref="J28:M28"/>
    <mergeCell ref="AF28:AH29"/>
    <mergeCell ref="AI28:AK29"/>
    <mergeCell ref="W29:Y29"/>
    <mergeCell ref="J29:M29"/>
    <mergeCell ref="N29:P29"/>
    <mergeCell ref="Q29:S29"/>
    <mergeCell ref="T29:V29"/>
    <mergeCell ref="AA28:AE29"/>
  </mergeCells>
  <phoneticPr fontId="4" type="noConversion"/>
  <pageMargins left="0.56000000000000005" right="0.36" top="1" bottom="1" header="0.5" footer="0.5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0"/>
  <sheetViews>
    <sheetView view="pageBreakPreview" zoomScale="95" zoomScaleNormal="77" zoomScaleSheetLayoutView="95" workbookViewId="0">
      <selection activeCell="B75" sqref="B75"/>
    </sheetView>
  </sheetViews>
  <sheetFormatPr defaultColWidth="8.85546875" defaultRowHeight="15" x14ac:dyDescent="0.2"/>
  <cols>
    <col min="1" max="1" width="8.85546875" style="727"/>
    <col min="2" max="2" width="58" style="727" customWidth="1"/>
    <col min="3" max="3" width="6.7109375" style="727" customWidth="1"/>
    <col min="4" max="4" width="7.28515625" style="727" customWidth="1"/>
    <col min="5" max="5" width="7.7109375" style="727" customWidth="1"/>
    <col min="6" max="6" width="6.7109375" style="727" customWidth="1"/>
    <col min="7" max="7" width="7.28515625" style="727" customWidth="1"/>
    <col min="8" max="13" width="8.85546875" style="727"/>
    <col min="14" max="15" width="13.140625" style="727" bestFit="1" customWidth="1"/>
    <col min="16" max="16" width="8.85546875" style="727"/>
    <col min="17" max="17" width="10.28515625" style="727" customWidth="1"/>
    <col min="18" max="20" width="0" style="195" hidden="1" customWidth="1"/>
    <col min="21" max="16384" width="8.85546875" style="195"/>
  </cols>
  <sheetData>
    <row r="1" spans="1:21" ht="15.75" x14ac:dyDescent="0.2">
      <c r="A1" s="908" t="s">
        <v>197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10"/>
      <c r="R1" s="78"/>
      <c r="S1" s="78"/>
      <c r="T1" s="78"/>
    </row>
    <row r="2" spans="1:21" ht="29.25" customHeight="1" x14ac:dyDescent="0.2">
      <c r="A2" s="946" t="s">
        <v>39</v>
      </c>
      <c r="B2" s="913" t="s">
        <v>40</v>
      </c>
      <c r="C2" s="947" t="s">
        <v>181</v>
      </c>
      <c r="D2" s="947"/>
      <c r="E2" s="948"/>
      <c r="F2" s="948"/>
      <c r="G2" s="911" t="s">
        <v>42</v>
      </c>
      <c r="H2" s="913" t="s">
        <v>43</v>
      </c>
      <c r="I2" s="913"/>
      <c r="J2" s="913"/>
      <c r="K2" s="913"/>
      <c r="L2" s="913"/>
      <c r="M2" s="912"/>
      <c r="N2" s="914" t="s">
        <v>182</v>
      </c>
      <c r="O2" s="915"/>
      <c r="P2" s="915"/>
      <c r="Q2" s="916"/>
      <c r="R2" s="78"/>
      <c r="S2" s="78"/>
      <c r="T2" s="78"/>
    </row>
    <row r="3" spans="1:21" ht="15.75" x14ac:dyDescent="0.2">
      <c r="A3" s="946"/>
      <c r="B3" s="913"/>
      <c r="C3" s="947"/>
      <c r="D3" s="947"/>
      <c r="E3" s="948"/>
      <c r="F3" s="948"/>
      <c r="G3" s="911"/>
      <c r="H3" s="911" t="s">
        <v>45</v>
      </c>
      <c r="I3" s="917" t="s">
        <v>46</v>
      </c>
      <c r="J3" s="917"/>
      <c r="K3" s="917"/>
      <c r="L3" s="917"/>
      <c r="M3" s="911" t="s">
        <v>47</v>
      </c>
      <c r="N3" s="913" t="s">
        <v>48</v>
      </c>
      <c r="O3" s="912"/>
      <c r="P3" s="912"/>
      <c r="Q3" s="449" t="s">
        <v>101</v>
      </c>
      <c r="R3" s="78"/>
      <c r="S3" s="78"/>
      <c r="T3" s="78"/>
    </row>
    <row r="4" spans="1:21" ht="15.75" x14ac:dyDescent="0.2">
      <c r="A4" s="946"/>
      <c r="B4" s="913"/>
      <c r="C4" s="947"/>
      <c r="D4" s="947"/>
      <c r="E4" s="948"/>
      <c r="F4" s="948"/>
      <c r="G4" s="911"/>
      <c r="H4" s="912"/>
      <c r="I4" s="911" t="s">
        <v>49</v>
      </c>
      <c r="J4" s="913" t="s">
        <v>50</v>
      </c>
      <c r="K4" s="912"/>
      <c r="L4" s="912"/>
      <c r="M4" s="912"/>
      <c r="N4" s="917" t="s">
        <v>183</v>
      </c>
      <c r="O4" s="918"/>
      <c r="P4" s="918"/>
      <c r="Q4" s="919" t="s">
        <v>184</v>
      </c>
      <c r="R4" s="78"/>
      <c r="S4" s="78"/>
      <c r="T4" s="78"/>
    </row>
    <row r="5" spans="1:21" ht="15.75" x14ac:dyDescent="0.2">
      <c r="A5" s="946"/>
      <c r="B5" s="913"/>
      <c r="C5" s="911" t="s">
        <v>52</v>
      </c>
      <c r="D5" s="911" t="s">
        <v>53</v>
      </c>
      <c r="E5" s="949" t="s">
        <v>54</v>
      </c>
      <c r="F5" s="949"/>
      <c r="G5" s="911"/>
      <c r="H5" s="912"/>
      <c r="I5" s="918"/>
      <c r="J5" s="911" t="s">
        <v>55</v>
      </c>
      <c r="K5" s="911" t="s">
        <v>56</v>
      </c>
      <c r="L5" s="911" t="s">
        <v>57</v>
      </c>
      <c r="M5" s="912"/>
      <c r="N5" s="918"/>
      <c r="O5" s="918"/>
      <c r="P5" s="918"/>
      <c r="Q5" s="920"/>
      <c r="R5" s="78"/>
      <c r="S5" s="78"/>
      <c r="T5" s="78"/>
    </row>
    <row r="6" spans="1:21" ht="15.75" x14ac:dyDescent="0.2">
      <c r="A6" s="946"/>
      <c r="B6" s="913"/>
      <c r="C6" s="911"/>
      <c r="D6" s="911"/>
      <c r="E6" s="949"/>
      <c r="F6" s="949"/>
      <c r="G6" s="911"/>
      <c r="H6" s="912"/>
      <c r="I6" s="918"/>
      <c r="J6" s="911"/>
      <c r="K6" s="911"/>
      <c r="L6" s="911"/>
      <c r="M6" s="912"/>
      <c r="N6" s="450">
        <v>1</v>
      </c>
      <c r="O6" s="450" t="s">
        <v>185</v>
      </c>
      <c r="P6" s="450" t="s">
        <v>186</v>
      </c>
      <c r="Q6" s="451">
        <v>3</v>
      </c>
      <c r="R6" s="78"/>
      <c r="S6" s="78"/>
      <c r="T6" s="78"/>
    </row>
    <row r="7" spans="1:21" ht="15.75" customHeight="1" x14ac:dyDescent="0.2">
      <c r="A7" s="946"/>
      <c r="B7" s="913"/>
      <c r="C7" s="911"/>
      <c r="D7" s="911"/>
      <c r="E7" s="953" t="s">
        <v>58</v>
      </c>
      <c r="F7" s="911" t="s">
        <v>59</v>
      </c>
      <c r="G7" s="911"/>
      <c r="H7" s="912"/>
      <c r="I7" s="918"/>
      <c r="J7" s="911"/>
      <c r="K7" s="911"/>
      <c r="L7" s="911"/>
      <c r="M7" s="912"/>
      <c r="N7" s="913" t="s">
        <v>195</v>
      </c>
      <c r="O7" s="912"/>
      <c r="P7" s="912"/>
      <c r="Q7" s="449"/>
      <c r="R7" s="154"/>
      <c r="S7" s="78"/>
      <c r="T7" s="78"/>
    </row>
    <row r="8" spans="1:21" ht="33" customHeight="1" x14ac:dyDescent="0.2">
      <c r="A8" s="946"/>
      <c r="B8" s="913"/>
      <c r="C8" s="911"/>
      <c r="D8" s="911"/>
      <c r="E8" s="953"/>
      <c r="F8" s="953"/>
      <c r="G8" s="911"/>
      <c r="H8" s="912"/>
      <c r="I8" s="918"/>
      <c r="J8" s="911"/>
      <c r="K8" s="911"/>
      <c r="L8" s="911"/>
      <c r="M8" s="912"/>
      <c r="N8" s="452">
        <v>15</v>
      </c>
      <c r="O8" s="452">
        <v>9</v>
      </c>
      <c r="P8" s="452">
        <v>9</v>
      </c>
      <c r="Q8" s="453">
        <v>15</v>
      </c>
      <c r="R8" s="78"/>
      <c r="S8" s="78"/>
      <c r="T8" s="78"/>
    </row>
    <row r="9" spans="1:21" ht="16.5" thickBot="1" x14ac:dyDescent="0.25">
      <c r="A9" s="454">
        <v>1</v>
      </c>
      <c r="B9" s="455">
        <v>2</v>
      </c>
      <c r="C9" s="456">
        <v>3</v>
      </c>
      <c r="D9" s="456">
        <v>4</v>
      </c>
      <c r="E9" s="456">
        <v>5</v>
      </c>
      <c r="F9" s="456">
        <v>6</v>
      </c>
      <c r="G9" s="456">
        <v>7</v>
      </c>
      <c r="H9" s="456">
        <v>8</v>
      </c>
      <c r="I9" s="456">
        <v>9</v>
      </c>
      <c r="J9" s="456">
        <v>10</v>
      </c>
      <c r="K9" s="456">
        <v>11</v>
      </c>
      <c r="L9" s="456">
        <v>12</v>
      </c>
      <c r="M9" s="456">
        <v>13</v>
      </c>
      <c r="N9" s="456">
        <v>14</v>
      </c>
      <c r="O9" s="456">
        <v>15</v>
      </c>
      <c r="P9" s="456">
        <v>16</v>
      </c>
      <c r="Q9" s="457">
        <v>14</v>
      </c>
      <c r="R9" s="78"/>
      <c r="S9" s="78"/>
      <c r="T9" s="78"/>
    </row>
    <row r="10" spans="1:21" ht="15.75" x14ac:dyDescent="0.2">
      <c r="A10" s="884" t="s">
        <v>61</v>
      </c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5"/>
      <c r="R10" s="81"/>
      <c r="S10" s="81"/>
      <c r="T10" s="81"/>
      <c r="U10" s="196"/>
    </row>
    <row r="11" spans="1:21" ht="18" x14ac:dyDescent="0.2">
      <c r="A11" s="874" t="s">
        <v>165</v>
      </c>
      <c r="B11" s="875"/>
      <c r="C11" s="875"/>
      <c r="D11" s="875"/>
      <c r="E11" s="875"/>
      <c r="F11" s="875"/>
      <c r="G11" s="875"/>
      <c r="H11" s="875"/>
      <c r="I11" s="875"/>
      <c r="J11" s="875"/>
      <c r="K11" s="875"/>
      <c r="L11" s="875"/>
      <c r="M11" s="875"/>
      <c r="N11" s="875"/>
      <c r="O11" s="875"/>
      <c r="P11" s="875"/>
      <c r="Q11" s="876"/>
      <c r="R11" s="81"/>
      <c r="S11" s="81"/>
      <c r="T11" s="81"/>
      <c r="U11" s="196"/>
    </row>
    <row r="12" spans="1:21" ht="16.5" thickBot="1" x14ac:dyDescent="0.25">
      <c r="A12" s="950" t="s">
        <v>73</v>
      </c>
      <c r="B12" s="951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951"/>
      <c r="P12" s="951"/>
      <c r="Q12" s="952"/>
      <c r="R12" s="81"/>
      <c r="S12" s="81"/>
      <c r="T12" s="81"/>
      <c r="U12" s="196"/>
    </row>
    <row r="13" spans="1:21" s="430" customFormat="1" ht="15.75" x14ac:dyDescent="0.2">
      <c r="A13" s="458" t="s">
        <v>103</v>
      </c>
      <c r="B13" s="459" t="s">
        <v>74</v>
      </c>
      <c r="C13" s="460"/>
      <c r="D13" s="461"/>
      <c r="E13" s="461"/>
      <c r="F13" s="462"/>
      <c r="G13" s="463">
        <f>SUM(G14:G16)</f>
        <v>6.5</v>
      </c>
      <c r="H13" s="464">
        <f>SUM(H14:H16)</f>
        <v>195</v>
      </c>
      <c r="I13" s="465">
        <f>SUM(I14:I16)</f>
        <v>70</v>
      </c>
      <c r="J13" s="465"/>
      <c r="K13" s="465"/>
      <c r="L13" s="465">
        <f>SUM(L14:L16)</f>
        <v>70</v>
      </c>
      <c r="M13" s="466">
        <f>SUM(M14:M16)</f>
        <v>125</v>
      </c>
      <c r="N13" s="467"/>
      <c r="O13" s="468"/>
      <c r="P13" s="469"/>
      <c r="Q13" s="470"/>
      <c r="R13" s="428"/>
      <c r="S13" s="428"/>
      <c r="T13" s="428"/>
      <c r="U13" s="429"/>
    </row>
    <row r="14" spans="1:21" s="430" customFormat="1" ht="15.75" x14ac:dyDescent="0.2">
      <c r="A14" s="435" t="s">
        <v>104</v>
      </c>
      <c r="B14" s="471" t="s">
        <v>74</v>
      </c>
      <c r="C14" s="472"/>
      <c r="D14" s="473">
        <v>1</v>
      </c>
      <c r="E14" s="442"/>
      <c r="F14" s="449"/>
      <c r="G14" s="474">
        <v>2.5</v>
      </c>
      <c r="H14" s="475">
        <f>G14*30</f>
        <v>75</v>
      </c>
      <c r="I14" s="476">
        <f>SUM(J14:L14)</f>
        <v>30</v>
      </c>
      <c r="J14" s="476"/>
      <c r="K14" s="476"/>
      <c r="L14" s="476">
        <v>30</v>
      </c>
      <c r="M14" s="477">
        <f>H14-I14</f>
        <v>45</v>
      </c>
      <c r="N14" s="478">
        <v>2</v>
      </c>
      <c r="O14" s="473"/>
      <c r="P14" s="477"/>
      <c r="Q14" s="479"/>
      <c r="R14" s="428"/>
      <c r="S14" s="428"/>
      <c r="T14" s="428"/>
      <c r="U14" s="429"/>
    </row>
    <row r="15" spans="1:21" s="430" customFormat="1" ht="15.75" x14ac:dyDescent="0.2">
      <c r="A15" s="435" t="s">
        <v>105</v>
      </c>
      <c r="B15" s="471" t="s">
        <v>74</v>
      </c>
      <c r="C15" s="472"/>
      <c r="D15" s="442"/>
      <c r="E15" s="442"/>
      <c r="F15" s="449"/>
      <c r="G15" s="474">
        <v>2</v>
      </c>
      <c r="H15" s="475">
        <f>G15*30</f>
        <v>60</v>
      </c>
      <c r="I15" s="476">
        <f>SUM(J15:L15)</f>
        <v>20</v>
      </c>
      <c r="J15" s="473"/>
      <c r="K15" s="473"/>
      <c r="L15" s="473">
        <v>20</v>
      </c>
      <c r="M15" s="477">
        <f t="shared" ref="M15:M16" si="0">H15-I15</f>
        <v>40</v>
      </c>
      <c r="N15" s="478"/>
      <c r="O15" s="473">
        <v>2</v>
      </c>
      <c r="P15" s="477"/>
      <c r="Q15" s="479"/>
      <c r="R15" s="428"/>
      <c r="S15" s="428"/>
      <c r="T15" s="428"/>
      <c r="U15" s="429"/>
    </row>
    <row r="16" spans="1:21" s="430" customFormat="1" ht="16.5" thickBot="1" x14ac:dyDescent="0.25">
      <c r="A16" s="440" t="s">
        <v>106</v>
      </c>
      <c r="B16" s="480" t="s">
        <v>74</v>
      </c>
      <c r="C16" s="481" t="s">
        <v>186</v>
      </c>
      <c r="D16" s="482"/>
      <c r="E16" s="482"/>
      <c r="F16" s="483"/>
      <c r="G16" s="484">
        <v>2</v>
      </c>
      <c r="H16" s="454">
        <f>G16*30</f>
        <v>60</v>
      </c>
      <c r="I16" s="485">
        <f>SUM(J16:L16)</f>
        <v>20</v>
      </c>
      <c r="J16" s="486"/>
      <c r="K16" s="486"/>
      <c r="L16" s="486">
        <v>20</v>
      </c>
      <c r="M16" s="477">
        <f t="shared" si="0"/>
        <v>40</v>
      </c>
      <c r="N16" s="487"/>
      <c r="O16" s="486"/>
      <c r="P16" s="488">
        <v>2</v>
      </c>
      <c r="Q16" s="489"/>
      <c r="R16" s="428"/>
      <c r="S16" s="428"/>
      <c r="T16" s="428"/>
      <c r="U16" s="429"/>
    </row>
    <row r="17" spans="1:21" ht="16.5" thickBot="1" x14ac:dyDescent="0.3">
      <c r="A17" s="433"/>
      <c r="B17" s="490" t="s">
        <v>75</v>
      </c>
      <c r="C17" s="491"/>
      <c r="D17" s="492"/>
      <c r="E17" s="492"/>
      <c r="F17" s="493"/>
      <c r="G17" s="494">
        <f t="shared" ref="G17:M17" si="1">G13</f>
        <v>6.5</v>
      </c>
      <c r="H17" s="495">
        <f t="shared" si="1"/>
        <v>195</v>
      </c>
      <c r="I17" s="496">
        <f t="shared" si="1"/>
        <v>70</v>
      </c>
      <c r="J17" s="496">
        <f t="shared" si="1"/>
        <v>0</v>
      </c>
      <c r="K17" s="496">
        <f t="shared" si="1"/>
        <v>0</v>
      </c>
      <c r="L17" s="496">
        <f t="shared" si="1"/>
        <v>70</v>
      </c>
      <c r="M17" s="497">
        <f t="shared" si="1"/>
        <v>125</v>
      </c>
      <c r="N17" s="498">
        <f>SUM(N13:N16)</f>
        <v>2</v>
      </c>
      <c r="O17" s="499">
        <f>SUM(O13:O16)</f>
        <v>2</v>
      </c>
      <c r="P17" s="500">
        <f>SUM(P13:P16)</f>
        <v>2</v>
      </c>
      <c r="Q17" s="501"/>
      <c r="R17" s="81"/>
      <c r="S17" s="81"/>
      <c r="T17" s="81"/>
      <c r="U17" s="196"/>
    </row>
    <row r="18" spans="1:21" ht="16.5" thickBot="1" x14ac:dyDescent="0.25">
      <c r="A18" s="898" t="s">
        <v>76</v>
      </c>
      <c r="B18" s="899"/>
      <c r="C18" s="899"/>
      <c r="D18" s="899"/>
      <c r="E18" s="899"/>
      <c r="F18" s="899"/>
      <c r="G18" s="899"/>
      <c r="H18" s="899"/>
      <c r="I18" s="899"/>
      <c r="J18" s="899"/>
      <c r="K18" s="899"/>
      <c r="L18" s="899"/>
      <c r="M18" s="899"/>
      <c r="N18" s="899"/>
      <c r="O18" s="899"/>
      <c r="P18" s="899"/>
      <c r="Q18" s="900"/>
      <c r="R18" s="81"/>
      <c r="S18" s="81"/>
      <c r="T18" s="81"/>
      <c r="U18" s="196"/>
    </row>
    <row r="19" spans="1:21" ht="15.75" x14ac:dyDescent="0.25">
      <c r="A19" s="458" t="s">
        <v>103</v>
      </c>
      <c r="B19" s="502" t="s">
        <v>110</v>
      </c>
      <c r="C19" s="503"/>
      <c r="D19" s="446">
        <v>1</v>
      </c>
      <c r="E19" s="504"/>
      <c r="F19" s="505"/>
      <c r="G19" s="506">
        <v>2.5</v>
      </c>
      <c r="H19" s="467">
        <f>G19*30</f>
        <v>75</v>
      </c>
      <c r="I19" s="468">
        <f>SUM(J19:L19)</f>
        <v>28</v>
      </c>
      <c r="J19" s="468">
        <v>14</v>
      </c>
      <c r="K19" s="468"/>
      <c r="L19" s="468">
        <v>14</v>
      </c>
      <c r="M19" s="507">
        <f>H19-I19</f>
        <v>47</v>
      </c>
      <c r="N19" s="460">
        <v>2</v>
      </c>
      <c r="O19" s="446"/>
      <c r="P19" s="508"/>
      <c r="Q19" s="509"/>
      <c r="R19" s="81" t="s">
        <v>191</v>
      </c>
      <c r="S19" s="81"/>
      <c r="T19" s="81"/>
      <c r="U19" s="196"/>
    </row>
    <row r="20" spans="1:21" ht="15.75" x14ac:dyDescent="0.2">
      <c r="A20" s="435" t="s">
        <v>126</v>
      </c>
      <c r="B20" s="510" t="s">
        <v>77</v>
      </c>
      <c r="C20" s="472"/>
      <c r="D20" s="511" t="s">
        <v>185</v>
      </c>
      <c r="E20" s="511"/>
      <c r="F20" s="512"/>
      <c r="G20" s="474">
        <v>2</v>
      </c>
      <c r="H20" s="478">
        <f>G20*30</f>
        <v>60</v>
      </c>
      <c r="I20" s="473">
        <f>SUM(J20:L20)</f>
        <v>20</v>
      </c>
      <c r="J20" s="473">
        <v>10</v>
      </c>
      <c r="K20" s="473"/>
      <c r="L20" s="473">
        <v>10</v>
      </c>
      <c r="M20" s="513">
        <f>H20-I20</f>
        <v>40</v>
      </c>
      <c r="N20" s="472"/>
      <c r="O20" s="511">
        <v>2</v>
      </c>
      <c r="P20" s="514"/>
      <c r="Q20" s="515"/>
      <c r="R20" s="81" t="s">
        <v>191</v>
      </c>
      <c r="S20" s="81"/>
      <c r="T20" s="81"/>
      <c r="U20" s="196"/>
    </row>
    <row r="21" spans="1:21" ht="16.5" thickBot="1" x14ac:dyDescent="0.3">
      <c r="A21" s="437" t="s">
        <v>127</v>
      </c>
      <c r="B21" s="516" t="s">
        <v>78</v>
      </c>
      <c r="C21" s="481"/>
      <c r="D21" s="448" t="s">
        <v>186</v>
      </c>
      <c r="E21" s="448"/>
      <c r="F21" s="517"/>
      <c r="G21" s="484">
        <v>2</v>
      </c>
      <c r="H21" s="487">
        <f>G21*30</f>
        <v>60</v>
      </c>
      <c r="I21" s="486">
        <f>SUM(J21:L21)</f>
        <v>20</v>
      </c>
      <c r="J21" s="486">
        <v>20</v>
      </c>
      <c r="K21" s="486"/>
      <c r="L21" s="486"/>
      <c r="M21" s="518">
        <f>H21-I21</f>
        <v>40</v>
      </c>
      <c r="N21" s="519"/>
      <c r="O21" s="439"/>
      <c r="P21" s="520">
        <v>2</v>
      </c>
      <c r="Q21" s="521"/>
      <c r="R21" s="81"/>
      <c r="S21" s="81"/>
      <c r="T21" s="81"/>
      <c r="U21" s="196"/>
    </row>
    <row r="22" spans="1:21" ht="16.5" thickBot="1" x14ac:dyDescent="0.3">
      <c r="A22" s="522"/>
      <c r="B22" s="490" t="s">
        <v>79</v>
      </c>
      <c r="C22" s="523"/>
      <c r="D22" s="524"/>
      <c r="E22" s="524"/>
      <c r="F22" s="525"/>
      <c r="G22" s="526">
        <f t="shared" ref="G22:M22" si="2">SUM(G19:G21)</f>
        <v>6.5</v>
      </c>
      <c r="H22" s="527">
        <f t="shared" si="2"/>
        <v>195</v>
      </c>
      <c r="I22" s="528">
        <f t="shared" si="2"/>
        <v>68</v>
      </c>
      <c r="J22" s="528">
        <f t="shared" si="2"/>
        <v>44</v>
      </c>
      <c r="K22" s="528">
        <f t="shared" si="2"/>
        <v>0</v>
      </c>
      <c r="L22" s="528">
        <f t="shared" si="2"/>
        <v>24</v>
      </c>
      <c r="M22" s="529">
        <f t="shared" si="2"/>
        <v>127</v>
      </c>
      <c r="N22" s="527">
        <f>SUM(N19:N21)</f>
        <v>2</v>
      </c>
      <c r="O22" s="528">
        <f>SUM(O19:O21)</f>
        <v>2</v>
      </c>
      <c r="P22" s="530">
        <f>SUM(P19:P21)</f>
        <v>2</v>
      </c>
      <c r="Q22" s="531"/>
      <c r="R22" s="81"/>
      <c r="S22" s="81"/>
      <c r="T22" s="81"/>
      <c r="U22" s="196"/>
    </row>
    <row r="23" spans="1:21" ht="16.5" thickBot="1" x14ac:dyDescent="0.25">
      <c r="A23" s="954" t="s">
        <v>102</v>
      </c>
      <c r="B23" s="955"/>
      <c r="C23" s="532"/>
      <c r="D23" s="533"/>
      <c r="E23" s="533"/>
      <c r="F23" s="534"/>
      <c r="G23" s="535">
        <f t="shared" ref="G23:M23" si="3">G22</f>
        <v>6.5</v>
      </c>
      <c r="H23" s="536">
        <f t="shared" si="3"/>
        <v>195</v>
      </c>
      <c r="I23" s="537">
        <f t="shared" si="3"/>
        <v>68</v>
      </c>
      <c r="J23" s="537">
        <f t="shared" si="3"/>
        <v>44</v>
      </c>
      <c r="K23" s="537">
        <f t="shared" si="3"/>
        <v>0</v>
      </c>
      <c r="L23" s="537">
        <f t="shared" si="3"/>
        <v>24</v>
      </c>
      <c r="M23" s="538">
        <f t="shared" si="3"/>
        <v>127</v>
      </c>
      <c r="N23" s="539">
        <f>N22</f>
        <v>2</v>
      </c>
      <c r="O23" s="540">
        <f>O22</f>
        <v>2</v>
      </c>
      <c r="P23" s="541">
        <f>P22</f>
        <v>2</v>
      </c>
      <c r="Q23" s="542"/>
      <c r="R23" s="81"/>
      <c r="S23" s="81"/>
      <c r="T23" s="81"/>
      <c r="U23" s="196"/>
    </row>
    <row r="24" spans="1:21" ht="48" thickBot="1" x14ac:dyDescent="0.25">
      <c r="A24" s="543"/>
      <c r="B24" s="544" t="s">
        <v>80</v>
      </c>
      <c r="C24" s="491"/>
      <c r="D24" s="461" t="s">
        <v>187</v>
      </c>
      <c r="E24" s="492"/>
      <c r="F24" s="493"/>
      <c r="G24" s="545"/>
      <c r="H24" s="491"/>
      <c r="I24" s="546">
        <f>J24+K24+L24</f>
        <v>0</v>
      </c>
      <c r="J24" s="431"/>
      <c r="K24" s="431"/>
      <c r="L24" s="431"/>
      <c r="M24" s="547"/>
      <c r="N24" s="548" t="s">
        <v>81</v>
      </c>
      <c r="O24" s="548" t="s">
        <v>81</v>
      </c>
      <c r="P24" s="548" t="s">
        <v>81</v>
      </c>
      <c r="Q24" s="549"/>
      <c r="R24" s="81"/>
      <c r="S24" s="81"/>
      <c r="T24" s="81"/>
      <c r="U24" s="196"/>
    </row>
    <row r="25" spans="1:21" ht="33.75" customHeight="1" thickBot="1" x14ac:dyDescent="0.25">
      <c r="A25" s="904" t="s">
        <v>171</v>
      </c>
      <c r="B25" s="905"/>
      <c r="C25" s="431"/>
      <c r="D25" s="492"/>
      <c r="E25" s="492"/>
      <c r="F25" s="550"/>
      <c r="G25" s="551"/>
      <c r="H25" s="431"/>
      <c r="I25" s="546"/>
      <c r="J25" s="431"/>
      <c r="K25" s="431"/>
      <c r="L25" s="431"/>
      <c r="M25" s="547"/>
      <c r="N25" s="431"/>
      <c r="O25" s="431"/>
      <c r="P25" s="431"/>
      <c r="Q25" s="549"/>
      <c r="R25" s="81"/>
      <c r="S25" s="81"/>
      <c r="T25" s="81"/>
      <c r="U25" s="196"/>
    </row>
    <row r="26" spans="1:21" ht="20.25" thickBot="1" x14ac:dyDescent="0.25">
      <c r="A26" s="890" t="s">
        <v>62</v>
      </c>
      <c r="B26" s="891"/>
      <c r="C26" s="891"/>
      <c r="D26" s="891"/>
      <c r="E26" s="891"/>
      <c r="F26" s="891"/>
      <c r="G26" s="891"/>
      <c r="H26" s="891"/>
      <c r="I26" s="891"/>
      <c r="J26" s="891"/>
      <c r="K26" s="891"/>
      <c r="L26" s="891"/>
      <c r="M26" s="891"/>
      <c r="N26" s="891"/>
      <c r="O26" s="891"/>
      <c r="P26" s="891"/>
      <c r="Q26" s="892"/>
      <c r="R26" s="81"/>
      <c r="S26" s="81"/>
      <c r="T26" s="81"/>
    </row>
    <row r="27" spans="1:21" ht="34.5" customHeight="1" x14ac:dyDescent="0.2">
      <c r="A27" s="552" t="s">
        <v>95</v>
      </c>
      <c r="B27" s="553" t="s">
        <v>63</v>
      </c>
      <c r="C27" s="554"/>
      <c r="D27" s="555"/>
      <c r="E27" s="555"/>
      <c r="F27" s="556"/>
      <c r="G27" s="557">
        <f t="shared" ref="G27:M27" si="4">G28+G29</f>
        <v>3</v>
      </c>
      <c r="H27" s="558">
        <f t="shared" si="4"/>
        <v>90</v>
      </c>
      <c r="I27" s="559">
        <f t="shared" si="4"/>
        <v>34</v>
      </c>
      <c r="J27" s="559">
        <f t="shared" si="4"/>
        <v>24</v>
      </c>
      <c r="K27" s="559">
        <f t="shared" si="4"/>
        <v>0</v>
      </c>
      <c r="L27" s="559">
        <f t="shared" si="4"/>
        <v>10</v>
      </c>
      <c r="M27" s="560">
        <f t="shared" si="4"/>
        <v>56</v>
      </c>
      <c r="N27" s="561"/>
      <c r="O27" s="562"/>
      <c r="P27" s="563"/>
      <c r="Q27" s="564"/>
      <c r="R27" s="81"/>
      <c r="S27" s="81"/>
      <c r="T27" s="81"/>
    </row>
    <row r="28" spans="1:21" ht="17.25" customHeight="1" x14ac:dyDescent="0.25">
      <c r="A28" s="565" t="s">
        <v>96</v>
      </c>
      <c r="B28" s="566" t="s">
        <v>64</v>
      </c>
      <c r="C28" s="472"/>
      <c r="D28" s="473" t="s">
        <v>185</v>
      </c>
      <c r="E28" s="442"/>
      <c r="F28" s="449"/>
      <c r="G28" s="567">
        <v>1</v>
      </c>
      <c r="H28" s="472">
        <f t="shared" ref="H28:H32" si="5">G28*30</f>
        <v>30</v>
      </c>
      <c r="I28" s="511">
        <f>SUM(J28:L28)</f>
        <v>14</v>
      </c>
      <c r="J28" s="511">
        <v>10</v>
      </c>
      <c r="K28" s="511"/>
      <c r="L28" s="511">
        <v>4</v>
      </c>
      <c r="M28" s="514">
        <f>H28-I28</f>
        <v>16</v>
      </c>
      <c r="N28" s="568"/>
      <c r="O28" s="569">
        <v>1.5</v>
      </c>
      <c r="P28" s="514"/>
      <c r="Q28" s="570"/>
      <c r="R28" s="81"/>
      <c r="S28" s="81"/>
      <c r="T28" s="81"/>
    </row>
    <row r="29" spans="1:21" ht="22.9" customHeight="1" x14ac:dyDescent="0.2">
      <c r="A29" s="571" t="s">
        <v>97</v>
      </c>
      <c r="B29" s="443" t="s">
        <v>196</v>
      </c>
      <c r="C29" s="572"/>
      <c r="D29" s="511">
        <v>1</v>
      </c>
      <c r="E29" s="572"/>
      <c r="F29" s="572"/>
      <c r="G29" s="573">
        <v>2</v>
      </c>
      <c r="H29" s="574">
        <f t="shared" si="5"/>
        <v>60</v>
      </c>
      <c r="I29" s="574">
        <f>SUM(J29:L29)</f>
        <v>20</v>
      </c>
      <c r="J29" s="574">
        <v>14</v>
      </c>
      <c r="K29" s="574"/>
      <c r="L29" s="574">
        <v>6</v>
      </c>
      <c r="M29" s="574">
        <f>H29-I29</f>
        <v>40</v>
      </c>
      <c r="N29" s="575">
        <v>1.5</v>
      </c>
      <c r="O29" s="576"/>
      <c r="P29" s="572"/>
      <c r="Q29" s="577"/>
      <c r="R29" s="81"/>
      <c r="S29" s="81"/>
      <c r="T29" s="81"/>
    </row>
    <row r="30" spans="1:21" ht="18.75" customHeight="1" x14ac:dyDescent="0.2">
      <c r="A30" s="578" t="s">
        <v>65</v>
      </c>
      <c r="B30" s="579" t="s">
        <v>67</v>
      </c>
      <c r="C30" s="580"/>
      <c r="D30" s="581"/>
      <c r="E30" s="581"/>
      <c r="F30" s="582"/>
      <c r="G30" s="583">
        <f>G31+G32</f>
        <v>3</v>
      </c>
      <c r="H30" s="580">
        <f t="shared" si="5"/>
        <v>90</v>
      </c>
      <c r="I30" s="584">
        <f>I31+I32</f>
        <v>30</v>
      </c>
      <c r="J30" s="584">
        <f>J31+J32</f>
        <v>20</v>
      </c>
      <c r="K30" s="584"/>
      <c r="L30" s="584">
        <f>L31+L32</f>
        <v>10</v>
      </c>
      <c r="M30" s="582">
        <f>M31+M32</f>
        <v>60</v>
      </c>
      <c r="N30" s="585"/>
      <c r="O30" s="586"/>
      <c r="P30" s="587"/>
      <c r="Q30" s="588"/>
      <c r="R30" s="81"/>
      <c r="S30" s="81"/>
      <c r="T30" s="81"/>
    </row>
    <row r="31" spans="1:21" ht="18.75" customHeight="1" x14ac:dyDescent="0.2">
      <c r="A31" s="565" t="s">
        <v>99</v>
      </c>
      <c r="B31" s="589" t="s">
        <v>68</v>
      </c>
      <c r="C31" s="478">
        <v>1</v>
      </c>
      <c r="D31" s="473"/>
      <c r="E31" s="473"/>
      <c r="F31" s="512"/>
      <c r="G31" s="590">
        <v>1.5</v>
      </c>
      <c r="H31" s="478">
        <f t="shared" si="5"/>
        <v>45</v>
      </c>
      <c r="I31" s="476">
        <v>15</v>
      </c>
      <c r="J31" s="473">
        <v>15</v>
      </c>
      <c r="K31" s="473"/>
      <c r="L31" s="473"/>
      <c r="M31" s="477">
        <f>H31-I31</f>
        <v>30</v>
      </c>
      <c r="N31" s="478">
        <v>1</v>
      </c>
      <c r="O31" s="577"/>
      <c r="P31" s="591"/>
      <c r="Q31" s="592"/>
      <c r="R31" s="81"/>
      <c r="S31" s="81"/>
      <c r="T31" s="81"/>
    </row>
    <row r="32" spans="1:21" ht="18.75" customHeight="1" thickBot="1" x14ac:dyDescent="0.25">
      <c r="A32" s="593" t="s">
        <v>100</v>
      </c>
      <c r="B32" s="594" t="s">
        <v>69</v>
      </c>
      <c r="C32" s="487"/>
      <c r="D32" s="486">
        <v>1</v>
      </c>
      <c r="E32" s="486"/>
      <c r="F32" s="595"/>
      <c r="G32" s="596">
        <v>1.5</v>
      </c>
      <c r="H32" s="487">
        <f t="shared" si="5"/>
        <v>45</v>
      </c>
      <c r="I32" s="485">
        <f>J32+L32</f>
        <v>15</v>
      </c>
      <c r="J32" s="486">
        <v>5</v>
      </c>
      <c r="K32" s="486"/>
      <c r="L32" s="486">
        <v>10</v>
      </c>
      <c r="M32" s="488">
        <f>H32-I32</f>
        <v>30</v>
      </c>
      <c r="N32" s="487">
        <v>1</v>
      </c>
      <c r="O32" s="597"/>
      <c r="P32" s="598"/>
      <c r="Q32" s="599"/>
      <c r="R32" s="81"/>
      <c r="S32" s="81"/>
      <c r="T32" s="81"/>
    </row>
    <row r="33" spans="1:22" s="197" customFormat="1" ht="16.5" thickBot="1" x14ac:dyDescent="0.3">
      <c r="A33" s="433" t="s">
        <v>98</v>
      </c>
      <c r="B33" s="600" t="s">
        <v>111</v>
      </c>
      <c r="C33" s="601"/>
      <c r="D33" s="431">
        <v>1</v>
      </c>
      <c r="E33" s="431"/>
      <c r="F33" s="602"/>
      <c r="G33" s="603">
        <v>3</v>
      </c>
      <c r="H33" s="491">
        <f>G33*30</f>
        <v>90</v>
      </c>
      <c r="I33" s="431">
        <f>J33+L33+K33</f>
        <v>45</v>
      </c>
      <c r="J33" s="431">
        <v>30</v>
      </c>
      <c r="K33" s="431"/>
      <c r="L33" s="431">
        <v>15</v>
      </c>
      <c r="M33" s="602">
        <f>H33-I33</f>
        <v>45</v>
      </c>
      <c r="N33" s="432">
        <f>I33/N8</f>
        <v>3</v>
      </c>
      <c r="O33" s="604"/>
      <c r="P33" s="605"/>
      <c r="Q33" s="606"/>
      <c r="R33" s="197" t="s">
        <v>191</v>
      </c>
    </row>
    <row r="34" spans="1:22" s="198" customFormat="1" hidden="1" x14ac:dyDescent="0.2">
      <c r="R34" s="198" t="s">
        <v>191</v>
      </c>
    </row>
    <row r="35" spans="1:22" ht="16.5" thickBot="1" x14ac:dyDescent="0.25">
      <c r="A35" s="613"/>
      <c r="B35" s="614" t="s">
        <v>70</v>
      </c>
      <c r="C35" s="615"/>
      <c r="D35" s="615"/>
      <c r="E35" s="615"/>
      <c r="F35" s="616"/>
      <c r="G35" s="617">
        <f>G33+G30+G27</f>
        <v>9</v>
      </c>
      <c r="H35" s="618">
        <f>H33+H30+H27</f>
        <v>270</v>
      </c>
      <c r="I35" s="618">
        <f>I33+I30+I27</f>
        <v>109</v>
      </c>
      <c r="J35" s="618">
        <f t="shared" ref="J35:M35" si="6">J33+J30+J27</f>
        <v>74</v>
      </c>
      <c r="K35" s="618">
        <f t="shared" si="6"/>
        <v>0</v>
      </c>
      <c r="L35" s="618">
        <f t="shared" si="6"/>
        <v>35</v>
      </c>
      <c r="M35" s="618">
        <f t="shared" si="6"/>
        <v>161</v>
      </c>
      <c r="N35" s="617">
        <f>N29+N31+N32+N33</f>
        <v>6.5</v>
      </c>
      <c r="O35" s="617">
        <f ca="1">SUM(O27:O49)</f>
        <v>1.5</v>
      </c>
      <c r="P35" s="617">
        <f>SUM(P27:P33)</f>
        <v>0</v>
      </c>
      <c r="Q35" s="617">
        <f ca="1">SUM(Q27:Q49)</f>
        <v>0</v>
      </c>
      <c r="R35" s="81"/>
      <c r="S35" s="81"/>
      <c r="T35" s="81"/>
    </row>
    <row r="36" spans="1:22" ht="20.25" thickBot="1" x14ac:dyDescent="0.25">
      <c r="A36" s="886" t="s">
        <v>66</v>
      </c>
      <c r="B36" s="887"/>
      <c r="C36" s="887"/>
      <c r="D36" s="887"/>
      <c r="E36" s="887"/>
      <c r="F36" s="887"/>
      <c r="G36" s="887"/>
      <c r="H36" s="887"/>
      <c r="I36" s="887"/>
      <c r="J36" s="887"/>
      <c r="K36" s="887"/>
      <c r="L36" s="887"/>
      <c r="M36" s="887"/>
      <c r="N36" s="888"/>
      <c r="O36" s="888"/>
      <c r="P36" s="888"/>
      <c r="Q36" s="889"/>
      <c r="R36" s="96"/>
      <c r="S36" s="96"/>
      <c r="T36" s="96"/>
      <c r="U36" s="196"/>
    </row>
    <row r="37" spans="1:22" s="345" customFormat="1" ht="16.5" thickBot="1" x14ac:dyDescent="0.25">
      <c r="A37" s="433" t="s">
        <v>107</v>
      </c>
      <c r="B37" s="619" t="s">
        <v>128</v>
      </c>
      <c r="C37" s="601"/>
      <c r="D37" s="620"/>
      <c r="E37" s="620"/>
      <c r="F37" s="621"/>
      <c r="G37" s="622">
        <v>6</v>
      </c>
      <c r="H37" s="601">
        <v>180</v>
      </c>
      <c r="I37" s="620">
        <f>I38+I39+I40</f>
        <v>85</v>
      </c>
      <c r="J37" s="620">
        <f>J38+J40</f>
        <v>50</v>
      </c>
      <c r="K37" s="620"/>
      <c r="L37" s="620">
        <f>L38+L39+L40</f>
        <v>35</v>
      </c>
      <c r="M37" s="621">
        <f>M38+M39+M40</f>
        <v>95</v>
      </c>
      <c r="N37" s="601"/>
      <c r="O37" s="620"/>
      <c r="P37" s="728"/>
      <c r="Q37" s="646"/>
    </row>
    <row r="38" spans="1:22" s="198" customFormat="1" ht="15.75" x14ac:dyDescent="0.2">
      <c r="A38" s="434" t="s">
        <v>119</v>
      </c>
      <c r="B38" s="623" t="s">
        <v>129</v>
      </c>
      <c r="C38" s="624">
        <v>1</v>
      </c>
      <c r="D38" s="625"/>
      <c r="E38" s="625"/>
      <c r="F38" s="626"/>
      <c r="G38" s="627">
        <v>3</v>
      </c>
      <c r="H38" s="624">
        <f t="shared" ref="H38:H48" si="7">G38*30</f>
        <v>90</v>
      </c>
      <c r="I38" s="625">
        <f>J38+L38+K38</f>
        <v>45</v>
      </c>
      <c r="J38" s="625">
        <v>30</v>
      </c>
      <c r="K38" s="625"/>
      <c r="L38" s="625">
        <v>15</v>
      </c>
      <c r="M38" s="626">
        <f t="shared" ref="M38:M48" si="8">H38-I38</f>
        <v>45</v>
      </c>
      <c r="N38" s="628">
        <v>3</v>
      </c>
      <c r="O38" s="629"/>
      <c r="P38" s="729"/>
      <c r="Q38" s="646"/>
      <c r="R38" s="198" t="s">
        <v>191</v>
      </c>
    </row>
    <row r="39" spans="1:22" s="338" customFormat="1" ht="15.75" x14ac:dyDescent="0.2">
      <c r="A39" s="435" t="s">
        <v>120</v>
      </c>
      <c r="B39" s="436" t="s">
        <v>130</v>
      </c>
      <c r="C39" s="472"/>
      <c r="D39" s="511"/>
      <c r="E39" s="511"/>
      <c r="F39" s="514" t="s">
        <v>185</v>
      </c>
      <c r="G39" s="631">
        <v>1</v>
      </c>
      <c r="H39" s="472">
        <f t="shared" si="7"/>
        <v>30</v>
      </c>
      <c r="I39" s="511">
        <v>10</v>
      </c>
      <c r="J39" s="511"/>
      <c r="K39" s="511"/>
      <c r="L39" s="511">
        <v>10</v>
      </c>
      <c r="M39" s="514">
        <f t="shared" si="8"/>
        <v>20</v>
      </c>
      <c r="N39" s="632"/>
      <c r="O39" s="577">
        <f>I39/O8</f>
        <v>1.1111111111111112</v>
      </c>
      <c r="P39" s="730"/>
      <c r="Q39" s="646"/>
      <c r="R39" s="338" t="s">
        <v>191</v>
      </c>
    </row>
    <row r="40" spans="1:22" s="210" customFormat="1" ht="17.45" customHeight="1" x14ac:dyDescent="0.25">
      <c r="A40" s="434" t="s">
        <v>150</v>
      </c>
      <c r="B40" s="329" t="s">
        <v>131</v>
      </c>
      <c r="C40" s="624" t="s">
        <v>185</v>
      </c>
      <c r="D40" s="625"/>
      <c r="E40" s="625"/>
      <c r="F40" s="626"/>
      <c r="G40" s="627">
        <v>2</v>
      </c>
      <c r="H40" s="624">
        <f t="shared" si="7"/>
        <v>60</v>
      </c>
      <c r="I40" s="625">
        <v>30</v>
      </c>
      <c r="J40" s="625">
        <v>20</v>
      </c>
      <c r="K40" s="625"/>
      <c r="L40" s="625">
        <v>10</v>
      </c>
      <c r="M40" s="626">
        <f t="shared" si="8"/>
        <v>30</v>
      </c>
      <c r="N40" s="634"/>
      <c r="O40" s="586">
        <f>I40/O8</f>
        <v>3.3333333333333335</v>
      </c>
      <c r="P40" s="731"/>
      <c r="Q40" s="733"/>
      <c r="R40" s="207" t="s">
        <v>191</v>
      </c>
      <c r="S40" s="208"/>
      <c r="T40" s="208"/>
      <c r="U40" s="208"/>
      <c r="V40" s="209"/>
    </row>
    <row r="41" spans="1:22" s="198" customFormat="1" ht="15.75" x14ac:dyDescent="0.2">
      <c r="A41" s="435" t="s">
        <v>168</v>
      </c>
      <c r="B41" s="436" t="s">
        <v>132</v>
      </c>
      <c r="C41" s="472"/>
      <c r="D41" s="511">
        <v>1</v>
      </c>
      <c r="E41" s="511"/>
      <c r="F41" s="514"/>
      <c r="G41" s="631">
        <v>3</v>
      </c>
      <c r="H41" s="472">
        <f t="shared" si="7"/>
        <v>90</v>
      </c>
      <c r="I41" s="511">
        <v>30</v>
      </c>
      <c r="J41" s="511">
        <v>15</v>
      </c>
      <c r="K41" s="511"/>
      <c r="L41" s="511">
        <v>15</v>
      </c>
      <c r="M41" s="514">
        <f t="shared" si="8"/>
        <v>60</v>
      </c>
      <c r="N41" s="568">
        <f>I41/N8</f>
        <v>2</v>
      </c>
      <c r="O41" s="569"/>
      <c r="P41" s="730"/>
      <c r="Q41" s="646"/>
      <c r="R41" s="198" t="s">
        <v>191</v>
      </c>
    </row>
    <row r="42" spans="1:22" s="198" customFormat="1" ht="15.75" x14ac:dyDescent="0.25">
      <c r="A42" s="435" t="s">
        <v>112</v>
      </c>
      <c r="B42" s="436" t="s">
        <v>173</v>
      </c>
      <c r="C42" s="472"/>
      <c r="D42" s="511">
        <v>1</v>
      </c>
      <c r="E42" s="511"/>
      <c r="F42" s="514"/>
      <c r="G42" s="631">
        <v>3</v>
      </c>
      <c r="H42" s="472">
        <f t="shared" si="7"/>
        <v>90</v>
      </c>
      <c r="I42" s="511">
        <f>J42+L42</f>
        <v>30</v>
      </c>
      <c r="J42" s="511">
        <v>15</v>
      </c>
      <c r="K42" s="511"/>
      <c r="L42" s="511">
        <v>15</v>
      </c>
      <c r="M42" s="514">
        <f t="shared" si="8"/>
        <v>60</v>
      </c>
      <c r="N42" s="568">
        <v>2</v>
      </c>
      <c r="O42" s="635"/>
      <c r="P42" s="730"/>
      <c r="Q42" s="646"/>
      <c r="R42" s="198" t="s">
        <v>191</v>
      </c>
    </row>
    <row r="43" spans="1:22" s="328" customFormat="1" ht="16.5" thickBot="1" x14ac:dyDescent="0.25">
      <c r="A43" s="437" t="s">
        <v>169</v>
      </c>
      <c r="B43" s="438" t="s">
        <v>133</v>
      </c>
      <c r="C43" s="636" t="s">
        <v>185</v>
      </c>
      <c r="D43" s="439"/>
      <c r="E43" s="439"/>
      <c r="F43" s="520"/>
      <c r="G43" s="637">
        <v>3</v>
      </c>
      <c r="H43" s="636">
        <f t="shared" si="7"/>
        <v>90</v>
      </c>
      <c r="I43" s="439">
        <v>30</v>
      </c>
      <c r="J43" s="439">
        <v>20</v>
      </c>
      <c r="K43" s="439"/>
      <c r="L43" s="439">
        <v>10</v>
      </c>
      <c r="M43" s="520">
        <f t="shared" si="8"/>
        <v>60</v>
      </c>
      <c r="N43" s="519"/>
      <c r="O43" s="638">
        <f>I43/O8</f>
        <v>3.3333333333333335</v>
      </c>
      <c r="P43" s="732"/>
      <c r="Q43" s="646"/>
      <c r="R43" s="328" t="s">
        <v>191</v>
      </c>
    </row>
    <row r="44" spans="1:22" s="198" customFormat="1" ht="15.75" x14ac:dyDescent="0.2">
      <c r="A44" s="440" t="s">
        <v>121</v>
      </c>
      <c r="B44" s="441" t="s">
        <v>135</v>
      </c>
      <c r="C44" s="481"/>
      <c r="D44" s="448">
        <v>1</v>
      </c>
      <c r="E44" s="448"/>
      <c r="F44" s="639"/>
      <c r="G44" s="640">
        <v>3</v>
      </c>
      <c r="H44" s="481">
        <f t="shared" si="7"/>
        <v>90</v>
      </c>
      <c r="I44" s="448">
        <v>30</v>
      </c>
      <c r="J44" s="448">
        <v>20</v>
      </c>
      <c r="K44" s="448"/>
      <c r="L44" s="448">
        <v>10</v>
      </c>
      <c r="M44" s="641">
        <f t="shared" si="8"/>
        <v>60</v>
      </c>
      <c r="N44" s="642">
        <f>I44/N8</f>
        <v>2</v>
      </c>
      <c r="O44" s="643"/>
      <c r="P44" s="644"/>
      <c r="Q44" s="630"/>
      <c r="R44" s="198" t="s">
        <v>191</v>
      </c>
    </row>
    <row r="45" spans="1:22" s="323" customFormat="1" ht="15.75" x14ac:dyDescent="0.2">
      <c r="A45" s="442" t="s">
        <v>122</v>
      </c>
      <c r="B45" s="443" t="s">
        <v>149</v>
      </c>
      <c r="C45" s="511" t="s">
        <v>185</v>
      </c>
      <c r="D45" s="511"/>
      <c r="E45" s="511"/>
      <c r="F45" s="645"/>
      <c r="G45" s="569">
        <v>3</v>
      </c>
      <c r="H45" s="511">
        <f t="shared" si="7"/>
        <v>90</v>
      </c>
      <c r="I45" s="511">
        <v>30</v>
      </c>
      <c r="J45" s="511">
        <v>20</v>
      </c>
      <c r="K45" s="511"/>
      <c r="L45" s="511">
        <v>10</v>
      </c>
      <c r="M45" s="511">
        <f t="shared" si="8"/>
        <v>60</v>
      </c>
      <c r="N45" s="577"/>
      <c r="O45" s="577">
        <f>I45/O8</f>
        <v>3.3333333333333335</v>
      </c>
      <c r="P45" s="577"/>
      <c r="Q45" s="646"/>
      <c r="R45" s="323" t="s">
        <v>191</v>
      </c>
    </row>
    <row r="46" spans="1:22" s="323" customFormat="1" ht="15.75" x14ac:dyDescent="0.2">
      <c r="A46" s="442" t="s">
        <v>113</v>
      </c>
      <c r="B46" s="443" t="s">
        <v>134</v>
      </c>
      <c r="C46" s="511" t="s">
        <v>186</v>
      </c>
      <c r="D46" s="511"/>
      <c r="E46" s="511"/>
      <c r="F46" s="645"/>
      <c r="G46" s="569">
        <v>3</v>
      </c>
      <c r="H46" s="511">
        <f t="shared" si="7"/>
        <v>90</v>
      </c>
      <c r="I46" s="511">
        <v>36</v>
      </c>
      <c r="J46" s="511">
        <v>27</v>
      </c>
      <c r="K46" s="511"/>
      <c r="L46" s="511">
        <v>9</v>
      </c>
      <c r="M46" s="511">
        <f t="shared" si="8"/>
        <v>54</v>
      </c>
      <c r="N46" s="577"/>
      <c r="O46" s="577"/>
      <c r="P46" s="577">
        <f>I46/P8</f>
        <v>4</v>
      </c>
      <c r="Q46" s="647"/>
      <c r="R46" s="323" t="s">
        <v>191</v>
      </c>
    </row>
    <row r="47" spans="1:22" s="323" customFormat="1" ht="15.75" x14ac:dyDescent="0.2">
      <c r="A47" s="442" t="s">
        <v>148</v>
      </c>
      <c r="B47" s="443" t="s">
        <v>151</v>
      </c>
      <c r="C47" s="511"/>
      <c r="D47" s="511" t="s">
        <v>186</v>
      </c>
      <c r="E47" s="511"/>
      <c r="F47" s="645"/>
      <c r="G47" s="569">
        <v>3</v>
      </c>
      <c r="H47" s="511">
        <f t="shared" si="7"/>
        <v>90</v>
      </c>
      <c r="I47" s="511">
        <f>J47+L47</f>
        <v>36</v>
      </c>
      <c r="J47" s="511">
        <v>27</v>
      </c>
      <c r="K47" s="511"/>
      <c r="L47" s="511">
        <v>9</v>
      </c>
      <c r="M47" s="511">
        <f t="shared" si="8"/>
        <v>54</v>
      </c>
      <c r="N47" s="577"/>
      <c r="O47" s="577"/>
      <c r="P47" s="577">
        <v>4</v>
      </c>
      <c r="Q47" s="646"/>
      <c r="R47" s="323" t="s">
        <v>191</v>
      </c>
    </row>
    <row r="48" spans="1:22" s="323" customFormat="1" ht="16.5" thickBot="1" x14ac:dyDescent="0.25">
      <c r="A48" s="442" t="s">
        <v>172</v>
      </c>
      <c r="B48" s="443" t="s">
        <v>152</v>
      </c>
      <c r="C48" s="511"/>
      <c r="D48" s="511" t="s">
        <v>185</v>
      </c>
      <c r="E48" s="511"/>
      <c r="F48" s="645"/>
      <c r="G48" s="569">
        <v>1.5</v>
      </c>
      <c r="H48" s="511">
        <f t="shared" si="7"/>
        <v>45</v>
      </c>
      <c r="I48" s="511">
        <v>20</v>
      </c>
      <c r="J48" s="511">
        <v>10</v>
      </c>
      <c r="K48" s="511"/>
      <c r="L48" s="511">
        <v>10</v>
      </c>
      <c r="M48" s="511">
        <f t="shared" si="8"/>
        <v>25</v>
      </c>
      <c r="N48" s="577"/>
      <c r="O48" s="577">
        <f>I48/O8</f>
        <v>2.2222222222222223</v>
      </c>
      <c r="P48" s="569"/>
      <c r="Q48" s="646"/>
    </row>
    <row r="49" spans="1:24" s="734" customFormat="1" ht="16.5" thickBot="1" x14ac:dyDescent="0.25">
      <c r="A49" s="442" t="s">
        <v>206</v>
      </c>
      <c r="B49" s="600" t="s">
        <v>115</v>
      </c>
      <c r="C49" s="491"/>
      <c r="D49" s="431" t="s">
        <v>186</v>
      </c>
      <c r="E49" s="431"/>
      <c r="F49" s="602"/>
      <c r="G49" s="607">
        <v>1</v>
      </c>
      <c r="H49" s="608">
        <f>G49*30</f>
        <v>30</v>
      </c>
      <c r="I49" s="431">
        <f>J49+K49+L49</f>
        <v>10</v>
      </c>
      <c r="J49" s="431"/>
      <c r="K49" s="431"/>
      <c r="L49" s="431">
        <v>10</v>
      </c>
      <c r="M49" s="547">
        <f t="shared" ref="M49" si="9">H49-I49</f>
        <v>20</v>
      </c>
      <c r="N49" s="609"/>
      <c r="O49" s="610"/>
      <c r="P49" s="611">
        <v>1</v>
      </c>
      <c r="Q49" s="612"/>
    </row>
    <row r="50" spans="1:24" ht="16.5" customHeight="1" thickBot="1" x14ac:dyDescent="0.25">
      <c r="A50" s="906" t="s">
        <v>108</v>
      </c>
      <c r="B50" s="907"/>
      <c r="C50" s="648"/>
      <c r="D50" s="649"/>
      <c r="E50" s="649"/>
      <c r="F50" s="650"/>
      <c r="G50" s="651">
        <f>G37+G44+G45+G46+G47+G48+G41+G42+G43+G49</f>
        <v>29.5</v>
      </c>
      <c r="H50" s="651">
        <f t="shared" ref="H50:M50" si="10">H37+H44+H45+H46+H47+H48+H41+H42+H43+H49</f>
        <v>885</v>
      </c>
      <c r="I50" s="651">
        <f t="shared" si="10"/>
        <v>337</v>
      </c>
      <c r="J50" s="651">
        <f t="shared" si="10"/>
        <v>204</v>
      </c>
      <c r="K50" s="651">
        <f t="shared" si="10"/>
        <v>0</v>
      </c>
      <c r="L50" s="651">
        <f t="shared" si="10"/>
        <v>133</v>
      </c>
      <c r="M50" s="651">
        <f t="shared" si="10"/>
        <v>548</v>
      </c>
      <c r="N50" s="652">
        <f>SUM(N38:N49)</f>
        <v>9</v>
      </c>
      <c r="O50" s="652">
        <f t="shared" ref="O50:P50" si="11">SUM(O38:O49)</f>
        <v>13.333333333333336</v>
      </c>
      <c r="P50" s="652">
        <f t="shared" si="11"/>
        <v>9</v>
      </c>
      <c r="Q50" s="653"/>
      <c r="R50" s="80">
        <f>30*G50</f>
        <v>885</v>
      </c>
      <c r="S50"/>
      <c r="T50"/>
      <c r="U50"/>
      <c r="V50"/>
    </row>
    <row r="51" spans="1:24" ht="16.5" customHeight="1" thickBot="1" x14ac:dyDescent="0.25">
      <c r="A51" s="893" t="s">
        <v>71</v>
      </c>
      <c r="B51" s="894"/>
      <c r="C51" s="601"/>
      <c r="D51" s="620"/>
      <c r="E51" s="620"/>
      <c r="F51" s="621"/>
      <c r="G51" s="654">
        <f>G23+G35+G50</f>
        <v>45</v>
      </c>
      <c r="H51" s="655">
        <f>H23+H35+H50</f>
        <v>1350</v>
      </c>
      <c r="I51" s="655">
        <f>I23+I35+I50</f>
        <v>514</v>
      </c>
      <c r="J51" s="655">
        <f>J23+J35+J50</f>
        <v>322</v>
      </c>
      <c r="K51" s="655">
        <v>0</v>
      </c>
      <c r="L51" s="655">
        <f>L23+L35+L50</f>
        <v>192</v>
      </c>
      <c r="M51" s="655">
        <f>M23+M35+M50</f>
        <v>836</v>
      </c>
      <c r="N51" s="654">
        <f>N17+N35+N50</f>
        <v>17.5</v>
      </c>
      <c r="O51" s="656">
        <f ca="1">O17+O35+O50</f>
        <v>14</v>
      </c>
      <c r="P51" s="655">
        <f>P17+P35+P50</f>
        <v>11</v>
      </c>
      <c r="Q51" s="653"/>
      <c r="R51" s="80">
        <f>30*G51</f>
        <v>1350</v>
      </c>
      <c r="S51"/>
      <c r="T51"/>
      <c r="U51"/>
      <c r="V51"/>
    </row>
    <row r="52" spans="1:24" ht="15.75" customHeight="1" x14ac:dyDescent="0.2">
      <c r="A52" s="901" t="s">
        <v>72</v>
      </c>
      <c r="B52" s="902"/>
      <c r="C52" s="902"/>
      <c r="D52" s="902"/>
      <c r="E52" s="902"/>
      <c r="F52" s="902"/>
      <c r="G52" s="902"/>
      <c r="H52" s="902"/>
      <c r="I52" s="902"/>
      <c r="J52" s="902"/>
      <c r="K52" s="902"/>
      <c r="L52" s="902"/>
      <c r="M52" s="902"/>
      <c r="N52" s="902"/>
      <c r="O52" s="902"/>
      <c r="P52" s="902"/>
      <c r="Q52" s="903"/>
      <c r="R52" s="81"/>
      <c r="S52" s="81"/>
      <c r="T52" s="81"/>
    </row>
    <row r="53" spans="1:24" ht="18" x14ac:dyDescent="0.2">
      <c r="A53" s="874" t="s">
        <v>82</v>
      </c>
      <c r="B53" s="875"/>
      <c r="C53" s="875"/>
      <c r="D53" s="875"/>
      <c r="E53" s="875"/>
      <c r="F53" s="875"/>
      <c r="G53" s="875"/>
      <c r="H53" s="875"/>
      <c r="I53" s="875"/>
      <c r="J53" s="875"/>
      <c r="K53" s="875"/>
      <c r="L53" s="875"/>
      <c r="M53" s="875"/>
      <c r="N53" s="875"/>
      <c r="O53" s="875"/>
      <c r="P53" s="875"/>
      <c r="Q53" s="876"/>
      <c r="R53" s="218"/>
      <c r="S53" s="78"/>
      <c r="T53" s="78"/>
    </row>
    <row r="54" spans="1:24" ht="16.5" thickBot="1" x14ac:dyDescent="0.25">
      <c r="A54" s="895" t="s">
        <v>136</v>
      </c>
      <c r="B54" s="896"/>
      <c r="C54" s="896"/>
      <c r="D54" s="896"/>
      <c r="E54" s="896"/>
      <c r="F54" s="896"/>
      <c r="G54" s="896"/>
      <c r="H54" s="896"/>
      <c r="I54" s="896"/>
      <c r="J54" s="896"/>
      <c r="K54" s="896"/>
      <c r="L54" s="896"/>
      <c r="M54" s="896"/>
      <c r="N54" s="896"/>
      <c r="O54" s="896"/>
      <c r="P54" s="896"/>
      <c r="Q54" s="897"/>
      <c r="R54" s="82"/>
      <c r="S54" s="82"/>
      <c r="T54" s="82"/>
    </row>
    <row r="55" spans="1:24" s="210" customFormat="1" ht="15.75" x14ac:dyDescent="0.25">
      <c r="A55" s="458" t="s">
        <v>123</v>
      </c>
      <c r="B55" s="444" t="s">
        <v>137</v>
      </c>
      <c r="C55" s="657"/>
      <c r="D55" s="446" t="s">
        <v>185</v>
      </c>
      <c r="E55" s="446"/>
      <c r="F55" s="658"/>
      <c r="G55" s="445">
        <v>3</v>
      </c>
      <c r="H55" s="460">
        <f>G55*30</f>
        <v>90</v>
      </c>
      <c r="I55" s="446">
        <f>J55+L55+K55</f>
        <v>30</v>
      </c>
      <c r="J55" s="446">
        <v>20</v>
      </c>
      <c r="K55" s="446"/>
      <c r="L55" s="446">
        <v>10</v>
      </c>
      <c r="M55" s="658">
        <f t="shared" ref="M55" si="12">H55-I55</f>
        <v>60</v>
      </c>
      <c r="N55" s="659"/>
      <c r="O55" s="660">
        <v>3</v>
      </c>
      <c r="P55" s="661"/>
      <c r="Q55" s="662"/>
      <c r="R55" s="207" t="s">
        <v>191</v>
      </c>
      <c r="S55" s="207"/>
      <c r="T55" s="207"/>
      <c r="U55" s="208"/>
      <c r="V55" s="208"/>
      <c r="W55" s="208"/>
      <c r="X55" s="209"/>
    </row>
    <row r="56" spans="1:24" ht="15.75" x14ac:dyDescent="0.2">
      <c r="A56" s="435" t="s">
        <v>124</v>
      </c>
      <c r="B56" s="436" t="s">
        <v>114</v>
      </c>
      <c r="C56" s="472">
        <v>1</v>
      </c>
      <c r="D56" s="511"/>
      <c r="E56" s="511"/>
      <c r="F56" s="514"/>
      <c r="G56" s="631">
        <v>3</v>
      </c>
      <c r="H56" s="472">
        <f>G56*30</f>
        <v>90</v>
      </c>
      <c r="I56" s="511">
        <f>J56+L56+K56</f>
        <v>30</v>
      </c>
      <c r="J56" s="511">
        <v>20</v>
      </c>
      <c r="K56" s="511"/>
      <c r="L56" s="511">
        <v>10</v>
      </c>
      <c r="M56" s="514">
        <f>H56-I56</f>
        <v>60</v>
      </c>
      <c r="N56" s="568">
        <f>I56/N8</f>
        <v>2</v>
      </c>
      <c r="O56" s="569"/>
      <c r="P56" s="633"/>
      <c r="Q56" s="663"/>
      <c r="R56" s="82" t="s">
        <v>191</v>
      </c>
      <c r="S56" s="82"/>
      <c r="T56" s="82"/>
    </row>
    <row r="57" spans="1:24" ht="32.25" thickBot="1" x14ac:dyDescent="0.25">
      <c r="A57" s="437" t="s">
        <v>125</v>
      </c>
      <c r="B57" s="438" t="s">
        <v>138</v>
      </c>
      <c r="C57" s="636"/>
      <c r="D57" s="439" t="s">
        <v>186</v>
      </c>
      <c r="E57" s="439"/>
      <c r="F57" s="520"/>
      <c r="G57" s="637">
        <v>3</v>
      </c>
      <c r="H57" s="636">
        <f>G57*30</f>
        <v>90</v>
      </c>
      <c r="I57" s="439">
        <v>36</v>
      </c>
      <c r="J57" s="439">
        <v>18</v>
      </c>
      <c r="K57" s="439"/>
      <c r="L57" s="439">
        <v>18</v>
      </c>
      <c r="M57" s="520">
        <f>H57-I57</f>
        <v>54</v>
      </c>
      <c r="N57" s="519"/>
      <c r="O57" s="638"/>
      <c r="P57" s="358">
        <f>I57/P8</f>
        <v>4</v>
      </c>
      <c r="Q57" s="664"/>
      <c r="R57" s="82" t="s">
        <v>191</v>
      </c>
      <c r="S57" s="82"/>
      <c r="T57" s="82"/>
    </row>
    <row r="58" spans="1:24" ht="16.5" thickBot="1" x14ac:dyDescent="0.25">
      <c r="A58" s="893" t="s">
        <v>118</v>
      </c>
      <c r="B58" s="894"/>
      <c r="C58" s="601"/>
      <c r="D58" s="620"/>
      <c r="E58" s="620"/>
      <c r="F58" s="621"/>
      <c r="G58" s="654">
        <f>G55+G56+G57</f>
        <v>9</v>
      </c>
      <c r="H58" s="655">
        <f>H55+H56+H57</f>
        <v>270</v>
      </c>
      <c r="I58" s="655">
        <f t="shared" ref="I58:M58" si="13">SUM(I55:I57)</f>
        <v>96</v>
      </c>
      <c r="J58" s="655">
        <f t="shared" si="13"/>
        <v>58</v>
      </c>
      <c r="K58" s="655">
        <f t="shared" si="13"/>
        <v>0</v>
      </c>
      <c r="L58" s="655">
        <f t="shared" si="13"/>
        <v>38</v>
      </c>
      <c r="M58" s="655">
        <f t="shared" si="13"/>
        <v>174</v>
      </c>
      <c r="N58" s="655">
        <f t="shared" ref="N58:Q58" si="14">SUM(N55:N57)</f>
        <v>2</v>
      </c>
      <c r="O58" s="655">
        <f t="shared" si="14"/>
        <v>3</v>
      </c>
      <c r="P58" s="655">
        <f t="shared" si="14"/>
        <v>4</v>
      </c>
      <c r="Q58" s="665">
        <f t="shared" si="14"/>
        <v>0</v>
      </c>
      <c r="R58" s="80"/>
      <c r="S58" s="80"/>
      <c r="T58" s="80"/>
    </row>
    <row r="59" spans="1:24" ht="15.75" x14ac:dyDescent="0.2">
      <c r="A59" s="666"/>
      <c r="B59" s="667"/>
      <c r="C59" s="667"/>
      <c r="D59" s="667"/>
      <c r="E59" s="667"/>
      <c r="F59" s="667"/>
      <c r="G59" s="667"/>
      <c r="H59" s="667"/>
      <c r="I59" s="667"/>
      <c r="J59" s="667"/>
      <c r="K59" s="667"/>
      <c r="L59" s="667"/>
      <c r="M59" s="667"/>
      <c r="N59" s="667"/>
      <c r="O59" s="667"/>
      <c r="P59" s="667"/>
      <c r="Q59" s="668"/>
      <c r="R59" s="82"/>
      <c r="S59" s="82"/>
      <c r="T59" s="82"/>
    </row>
    <row r="60" spans="1:24" ht="16.5" thickBot="1" x14ac:dyDescent="0.25">
      <c r="A60" s="895" t="s">
        <v>139</v>
      </c>
      <c r="B60" s="896"/>
      <c r="C60" s="896"/>
      <c r="D60" s="896"/>
      <c r="E60" s="896"/>
      <c r="F60" s="896"/>
      <c r="G60" s="896"/>
      <c r="H60" s="896"/>
      <c r="I60" s="896"/>
      <c r="J60" s="896"/>
      <c r="K60" s="896"/>
      <c r="L60" s="896"/>
      <c r="M60" s="896"/>
      <c r="N60" s="896"/>
      <c r="O60" s="896"/>
      <c r="P60" s="896"/>
      <c r="Q60" s="897"/>
      <c r="R60" s="82"/>
      <c r="S60" s="82"/>
      <c r="T60" s="82"/>
    </row>
    <row r="61" spans="1:24" ht="15.75" x14ac:dyDescent="0.2">
      <c r="A61" s="458" t="s">
        <v>123</v>
      </c>
      <c r="B61" s="444" t="s">
        <v>140</v>
      </c>
      <c r="C61" s="657"/>
      <c r="D61" s="446" t="s">
        <v>185</v>
      </c>
      <c r="E61" s="446"/>
      <c r="F61" s="658"/>
      <c r="G61" s="445">
        <v>3</v>
      </c>
      <c r="H61" s="460">
        <f>G61*30</f>
        <v>90</v>
      </c>
      <c r="I61" s="446">
        <f>J61+L61+K61</f>
        <v>30</v>
      </c>
      <c r="J61" s="446">
        <v>20</v>
      </c>
      <c r="K61" s="446"/>
      <c r="L61" s="446">
        <v>10</v>
      </c>
      <c r="M61" s="658">
        <f t="shared" ref="M61" si="15">H61-I61</f>
        <v>60</v>
      </c>
      <c r="N61" s="659"/>
      <c r="O61" s="660">
        <v>3</v>
      </c>
      <c r="P61" s="661"/>
      <c r="Q61" s="669"/>
      <c r="R61" s="82"/>
      <c r="S61" s="82"/>
      <c r="T61" s="82"/>
    </row>
    <row r="62" spans="1:24" ht="15.75" x14ac:dyDescent="0.25">
      <c r="A62" s="435" t="s">
        <v>124</v>
      </c>
      <c r="B62" s="447" t="s">
        <v>141</v>
      </c>
      <c r="C62" s="481">
        <v>1</v>
      </c>
      <c r="D62" s="511"/>
      <c r="E62" s="448"/>
      <c r="F62" s="641"/>
      <c r="G62" s="670">
        <v>3</v>
      </c>
      <c r="H62" s="481">
        <f>G62*30</f>
        <v>90</v>
      </c>
      <c r="I62" s="448">
        <f>J62+L62+K62</f>
        <v>30</v>
      </c>
      <c r="J62" s="448">
        <v>20</v>
      </c>
      <c r="K62" s="448"/>
      <c r="L62" s="448">
        <v>10</v>
      </c>
      <c r="M62" s="641">
        <f>H62-I62</f>
        <v>60</v>
      </c>
      <c r="N62" s="642">
        <f>I62/N8</f>
        <v>2</v>
      </c>
      <c r="O62" s="671"/>
      <c r="P62" s="644"/>
      <c r="Q62" s="521"/>
      <c r="R62" s="82"/>
      <c r="S62" s="82"/>
      <c r="T62" s="82"/>
    </row>
    <row r="63" spans="1:24" ht="16.5" thickBot="1" x14ac:dyDescent="0.25">
      <c r="A63" s="437" t="s">
        <v>125</v>
      </c>
      <c r="B63" s="672" t="s">
        <v>142</v>
      </c>
      <c r="C63" s="636"/>
      <c r="D63" s="439" t="s">
        <v>186</v>
      </c>
      <c r="E63" s="439"/>
      <c r="F63" s="520"/>
      <c r="G63" s="673">
        <v>3</v>
      </c>
      <c r="H63" s="636">
        <f>G63*30</f>
        <v>90</v>
      </c>
      <c r="I63" s="439">
        <f>J63+L63+K63</f>
        <v>36</v>
      </c>
      <c r="J63" s="439">
        <v>18</v>
      </c>
      <c r="K63" s="439"/>
      <c r="L63" s="439">
        <v>18</v>
      </c>
      <c r="M63" s="520">
        <f>H63-I63</f>
        <v>54</v>
      </c>
      <c r="N63" s="519"/>
      <c r="O63" s="638"/>
      <c r="P63" s="358">
        <f>I63/P8</f>
        <v>4</v>
      </c>
      <c r="Q63" s="664"/>
      <c r="R63" s="82"/>
      <c r="S63" s="82"/>
      <c r="T63" s="82"/>
    </row>
    <row r="64" spans="1:24" ht="16.899999999999999" customHeight="1" thickBot="1" x14ac:dyDescent="0.25">
      <c r="A64" s="893" t="s">
        <v>118</v>
      </c>
      <c r="B64" s="894"/>
      <c r="C64" s="601"/>
      <c r="D64" s="620"/>
      <c r="E64" s="620"/>
      <c r="F64" s="621"/>
      <c r="G64" s="654">
        <f t="shared" ref="G64:O64" si="16">SUM(G61:G63)</f>
        <v>9</v>
      </c>
      <c r="H64" s="655">
        <f t="shared" si="16"/>
        <v>270</v>
      </c>
      <c r="I64" s="655">
        <f t="shared" si="16"/>
        <v>96</v>
      </c>
      <c r="J64" s="655">
        <f t="shared" si="16"/>
        <v>58</v>
      </c>
      <c r="K64" s="655">
        <f t="shared" si="16"/>
        <v>0</v>
      </c>
      <c r="L64" s="655">
        <f t="shared" si="16"/>
        <v>38</v>
      </c>
      <c r="M64" s="655">
        <f t="shared" si="16"/>
        <v>174</v>
      </c>
      <c r="N64" s="655">
        <f t="shared" si="16"/>
        <v>2</v>
      </c>
      <c r="O64" s="655">
        <f t="shared" si="16"/>
        <v>3</v>
      </c>
      <c r="P64" s="655">
        <f t="shared" ref="P64:Q64" si="17">SUM(P61:P63)</f>
        <v>4</v>
      </c>
      <c r="Q64" s="665">
        <f t="shared" si="17"/>
        <v>0</v>
      </c>
      <c r="R64" s="82"/>
      <c r="S64" s="82"/>
      <c r="T64" s="82"/>
    </row>
    <row r="65" spans="1:24" ht="15.75" x14ac:dyDescent="0.2">
      <c r="A65" s="666"/>
      <c r="B65" s="667"/>
      <c r="C65" s="667"/>
      <c r="D65" s="667"/>
      <c r="E65" s="667"/>
      <c r="F65" s="667"/>
      <c r="G65" s="667"/>
      <c r="H65" s="667"/>
      <c r="I65" s="667"/>
      <c r="J65" s="667"/>
      <c r="K65" s="667"/>
      <c r="L65" s="667"/>
      <c r="M65" s="667"/>
      <c r="N65" s="667"/>
      <c r="O65" s="667"/>
      <c r="P65" s="667"/>
      <c r="Q65" s="668"/>
      <c r="R65" s="82"/>
      <c r="S65" s="82"/>
      <c r="T65" s="82"/>
    </row>
    <row r="66" spans="1:24" ht="16.5" thickBot="1" x14ac:dyDescent="0.25">
      <c r="A66" s="895" t="s">
        <v>143</v>
      </c>
      <c r="B66" s="896"/>
      <c r="C66" s="896"/>
      <c r="D66" s="896"/>
      <c r="E66" s="896"/>
      <c r="F66" s="896"/>
      <c r="G66" s="896"/>
      <c r="H66" s="896"/>
      <c r="I66" s="896"/>
      <c r="J66" s="896"/>
      <c r="K66" s="896"/>
      <c r="L66" s="896"/>
      <c r="M66" s="896"/>
      <c r="N66" s="896"/>
      <c r="O66" s="896"/>
      <c r="P66" s="896"/>
      <c r="Q66" s="897"/>
      <c r="R66" s="82"/>
      <c r="S66" s="82"/>
      <c r="T66" s="82"/>
    </row>
    <row r="67" spans="1:24" ht="15.75" x14ac:dyDescent="0.25">
      <c r="A67" s="458" t="s">
        <v>123</v>
      </c>
      <c r="B67" s="300" t="s">
        <v>144</v>
      </c>
      <c r="C67" s="460"/>
      <c r="D67" s="446" t="s">
        <v>185</v>
      </c>
      <c r="E67" s="674"/>
      <c r="F67" s="658"/>
      <c r="G67" s="270">
        <v>3</v>
      </c>
      <c r="H67" s="460">
        <f>G67*30</f>
        <v>90</v>
      </c>
      <c r="I67" s="446">
        <f>J67+L67+K67</f>
        <v>30</v>
      </c>
      <c r="J67" s="446">
        <v>20</v>
      </c>
      <c r="K67" s="446"/>
      <c r="L67" s="446">
        <v>10</v>
      </c>
      <c r="M67" s="658">
        <f>H67-I67</f>
        <v>60</v>
      </c>
      <c r="N67" s="675"/>
      <c r="O67" s="660"/>
      <c r="P67" s="661">
        <v>3</v>
      </c>
      <c r="Q67" s="669"/>
      <c r="R67" s="82"/>
      <c r="S67" s="82"/>
      <c r="T67" s="82"/>
    </row>
    <row r="68" spans="1:24" ht="15.75" x14ac:dyDescent="0.25">
      <c r="A68" s="435" t="s">
        <v>124</v>
      </c>
      <c r="B68" s="279" t="s">
        <v>145</v>
      </c>
      <c r="C68" s="472">
        <v>1</v>
      </c>
      <c r="D68" s="511"/>
      <c r="E68" s="511"/>
      <c r="F68" s="514"/>
      <c r="G68" s="631">
        <v>3</v>
      </c>
      <c r="H68" s="472">
        <f>G68*30</f>
        <v>90</v>
      </c>
      <c r="I68" s="511">
        <f>J68+L68+K68</f>
        <v>30</v>
      </c>
      <c r="J68" s="511">
        <v>20</v>
      </c>
      <c r="K68" s="511"/>
      <c r="L68" s="511">
        <v>10</v>
      </c>
      <c r="M68" s="514">
        <f>H68-I68</f>
        <v>60</v>
      </c>
      <c r="N68" s="568">
        <f>I68/N8</f>
        <v>2</v>
      </c>
      <c r="O68" s="569"/>
      <c r="P68" s="633"/>
      <c r="Q68" s="663"/>
      <c r="R68" s="82"/>
      <c r="S68" s="82"/>
      <c r="T68" s="82"/>
    </row>
    <row r="69" spans="1:24" ht="32.25" thickBot="1" x14ac:dyDescent="0.25">
      <c r="A69" s="437" t="s">
        <v>125</v>
      </c>
      <c r="B69" s="438" t="s">
        <v>146</v>
      </c>
      <c r="C69" s="636"/>
      <c r="D69" s="439" t="s">
        <v>186</v>
      </c>
      <c r="E69" s="439"/>
      <c r="F69" s="520"/>
      <c r="G69" s="637">
        <v>3</v>
      </c>
      <c r="H69" s="636">
        <f>G69*30</f>
        <v>90</v>
      </c>
      <c r="I69" s="439">
        <f>J69+L69+K69</f>
        <v>36</v>
      </c>
      <c r="J69" s="439">
        <v>18</v>
      </c>
      <c r="K69" s="439"/>
      <c r="L69" s="439">
        <v>18</v>
      </c>
      <c r="M69" s="520">
        <f>H69-I69</f>
        <v>54</v>
      </c>
      <c r="N69" s="519"/>
      <c r="O69" s="638">
        <v>4</v>
      </c>
      <c r="P69" s="358"/>
      <c r="Q69" s="676"/>
      <c r="R69" s="82"/>
      <c r="S69" s="82"/>
      <c r="T69" s="82"/>
    </row>
    <row r="70" spans="1:24" ht="16.899999999999999" customHeight="1" thickBot="1" x14ac:dyDescent="0.25">
      <c r="A70" s="893" t="s">
        <v>118</v>
      </c>
      <c r="B70" s="894"/>
      <c r="C70" s="532"/>
      <c r="D70" s="533"/>
      <c r="E70" s="533"/>
      <c r="F70" s="534"/>
      <c r="G70" s="677">
        <f>SUM(G67:G69)</f>
        <v>9</v>
      </c>
      <c r="H70" s="678">
        <f t="shared" ref="H70:Q70" si="18">SUM(H67:H69)</f>
        <v>270</v>
      </c>
      <c r="I70" s="678">
        <f t="shared" si="18"/>
        <v>96</v>
      </c>
      <c r="J70" s="678">
        <f t="shared" si="18"/>
        <v>58</v>
      </c>
      <c r="K70" s="678">
        <f t="shared" si="18"/>
        <v>0</v>
      </c>
      <c r="L70" s="678">
        <f t="shared" si="18"/>
        <v>38</v>
      </c>
      <c r="M70" s="678">
        <f t="shared" si="18"/>
        <v>174</v>
      </c>
      <c r="N70" s="678">
        <f t="shared" si="18"/>
        <v>2</v>
      </c>
      <c r="O70" s="678">
        <f t="shared" si="18"/>
        <v>4</v>
      </c>
      <c r="P70" s="678">
        <f t="shared" si="18"/>
        <v>3</v>
      </c>
      <c r="Q70" s="679">
        <f t="shared" si="18"/>
        <v>0</v>
      </c>
      <c r="R70" s="82"/>
      <c r="S70" s="82"/>
      <c r="T70" s="82"/>
    </row>
    <row r="71" spans="1:24" ht="16.5" thickBot="1" x14ac:dyDescent="0.25">
      <c r="A71" s="680"/>
      <c r="B71" s="681"/>
      <c r="C71" s="681"/>
      <c r="D71" s="681"/>
      <c r="E71" s="681"/>
      <c r="F71" s="681"/>
      <c r="G71" s="681"/>
      <c r="H71" s="681"/>
      <c r="I71" s="681"/>
      <c r="J71" s="681"/>
      <c r="K71" s="681"/>
      <c r="L71" s="681"/>
      <c r="M71" s="681"/>
      <c r="N71" s="681"/>
      <c r="O71" s="681"/>
      <c r="P71" s="681"/>
      <c r="Q71" s="682"/>
      <c r="R71" s="82"/>
      <c r="S71" s="82"/>
      <c r="T71" s="82"/>
    </row>
    <row r="72" spans="1:24" ht="16.5" thickBot="1" x14ac:dyDescent="0.25">
      <c r="A72" s="877" t="s">
        <v>166</v>
      </c>
      <c r="B72" s="878"/>
      <c r="C72" s="878"/>
      <c r="D72" s="878"/>
      <c r="E72" s="878"/>
      <c r="F72" s="878"/>
      <c r="G72" s="878"/>
      <c r="H72" s="878"/>
      <c r="I72" s="878"/>
      <c r="J72" s="878"/>
      <c r="K72" s="878"/>
      <c r="L72" s="878"/>
      <c r="M72" s="878"/>
      <c r="N72" s="878"/>
      <c r="O72" s="878"/>
      <c r="P72" s="878"/>
      <c r="Q72" s="879"/>
      <c r="S72" s="81"/>
      <c r="T72" s="81"/>
      <c r="U72" s="81"/>
    </row>
    <row r="73" spans="1:24" s="210" customFormat="1" ht="15.75" x14ac:dyDescent="0.25">
      <c r="A73" s="683" t="s">
        <v>153</v>
      </c>
      <c r="B73" s="684" t="s">
        <v>154</v>
      </c>
      <c r="C73" s="685"/>
      <c r="D73" s="446">
        <v>1</v>
      </c>
      <c r="E73" s="686"/>
      <c r="F73" s="687"/>
      <c r="G73" s="688">
        <v>6</v>
      </c>
      <c r="H73" s="460">
        <f>G73*30</f>
        <v>180</v>
      </c>
      <c r="I73" s="686"/>
      <c r="J73" s="686"/>
      <c r="K73" s="686"/>
      <c r="L73" s="686"/>
      <c r="M73" s="687"/>
      <c r="N73" s="689"/>
      <c r="O73" s="690"/>
      <c r="P73" s="691"/>
      <c r="Q73" s="692"/>
      <c r="R73" s="207" t="s">
        <v>191</v>
      </c>
      <c r="S73" s="207"/>
      <c r="T73" s="207"/>
      <c r="U73" s="208"/>
      <c r="V73" s="208"/>
      <c r="W73" s="208"/>
      <c r="X73" s="209"/>
    </row>
    <row r="74" spans="1:24" ht="17.25" customHeight="1" x14ac:dyDescent="0.25">
      <c r="A74" s="693" t="s">
        <v>117</v>
      </c>
      <c r="B74" s="694" t="s">
        <v>84</v>
      </c>
      <c r="C74" s="472"/>
      <c r="D74" s="511">
        <v>3</v>
      </c>
      <c r="E74" s="511"/>
      <c r="F74" s="514"/>
      <c r="G74" s="695">
        <v>6</v>
      </c>
      <c r="H74" s="478">
        <f>G74*30</f>
        <v>180</v>
      </c>
      <c r="I74" s="473"/>
      <c r="J74" s="473"/>
      <c r="K74" s="473"/>
      <c r="L74" s="473"/>
      <c r="M74" s="477"/>
      <c r="N74" s="478"/>
      <c r="O74" s="473"/>
      <c r="P74" s="477"/>
      <c r="Q74" s="515"/>
      <c r="S74" s="79"/>
      <c r="T74" s="79"/>
      <c r="U74" s="117"/>
    </row>
    <row r="75" spans="1:24" ht="17.25" customHeight="1" thickBot="1" x14ac:dyDescent="0.3">
      <c r="A75" s="696" t="s">
        <v>83</v>
      </c>
      <c r="B75" s="697" t="s">
        <v>85</v>
      </c>
      <c r="C75" s="636"/>
      <c r="D75" s="439">
        <v>3</v>
      </c>
      <c r="E75" s="439"/>
      <c r="F75" s="520"/>
      <c r="G75" s="698">
        <v>21</v>
      </c>
      <c r="H75" s="636">
        <f>G75*30</f>
        <v>630</v>
      </c>
      <c r="I75" s="439"/>
      <c r="J75" s="439"/>
      <c r="K75" s="439"/>
      <c r="L75" s="439"/>
      <c r="M75" s="520"/>
      <c r="N75" s="636"/>
      <c r="O75" s="439"/>
      <c r="P75" s="520"/>
      <c r="Q75" s="699"/>
      <c r="S75" s="117"/>
      <c r="T75" s="117"/>
      <c r="U75" s="117"/>
    </row>
    <row r="76" spans="1:24" ht="16.5" thickBot="1" x14ac:dyDescent="0.25">
      <c r="A76" s="906" t="s">
        <v>86</v>
      </c>
      <c r="B76" s="927"/>
      <c r="C76" s="649"/>
      <c r="D76" s="649"/>
      <c r="E76" s="649"/>
      <c r="F76" s="649"/>
      <c r="G76" s="700">
        <f>G73+G74+G75</f>
        <v>33</v>
      </c>
      <c r="H76" s="649">
        <f>SUM(H73:H75)</f>
        <v>990</v>
      </c>
      <c r="I76" s="649"/>
      <c r="J76" s="649"/>
      <c r="K76" s="649"/>
      <c r="L76" s="649"/>
      <c r="M76" s="649"/>
      <c r="N76" s="649"/>
      <c r="O76" s="649"/>
      <c r="P76" s="649"/>
      <c r="Q76" s="650"/>
      <c r="S76" s="80"/>
      <c r="T76" s="80"/>
      <c r="U76" s="81"/>
    </row>
    <row r="77" spans="1:24" ht="16.5" customHeight="1" thickBot="1" x14ac:dyDescent="0.25">
      <c r="A77" s="880" t="s">
        <v>167</v>
      </c>
      <c r="B77" s="881"/>
      <c r="C77" s="881"/>
      <c r="D77" s="881"/>
      <c r="E77" s="881"/>
      <c r="F77" s="881"/>
      <c r="G77" s="881"/>
      <c r="H77" s="881"/>
      <c r="I77" s="881"/>
      <c r="J77" s="881"/>
      <c r="K77" s="881"/>
      <c r="L77" s="881"/>
      <c r="M77" s="881"/>
      <c r="N77" s="882"/>
      <c r="O77" s="882"/>
      <c r="P77" s="882"/>
      <c r="Q77" s="883"/>
      <c r="R77" s="81"/>
      <c r="S77" s="81"/>
      <c r="T77" s="81"/>
    </row>
    <row r="78" spans="1:24" ht="16.5" thickBot="1" x14ac:dyDescent="0.25">
      <c r="A78" s="701" t="s">
        <v>87</v>
      </c>
      <c r="B78" s="702" t="s">
        <v>22</v>
      </c>
      <c r="C78" s="703">
        <v>3</v>
      </c>
      <c r="D78" s="703"/>
      <c r="E78" s="703"/>
      <c r="F78" s="703"/>
      <c r="G78" s="703">
        <v>3</v>
      </c>
      <c r="H78" s="704">
        <f>G78*30</f>
        <v>90</v>
      </c>
      <c r="I78" s="704"/>
      <c r="J78" s="704"/>
      <c r="K78" s="704"/>
      <c r="L78" s="704"/>
      <c r="M78" s="705">
        <f>H78-I78</f>
        <v>90</v>
      </c>
      <c r="N78" s="706"/>
      <c r="O78" s="707"/>
      <c r="P78" s="708"/>
      <c r="Q78" s="709"/>
      <c r="R78" s="117"/>
      <c r="S78" s="117"/>
      <c r="T78" s="117"/>
    </row>
    <row r="79" spans="1:24" ht="16.5" thickBot="1" x14ac:dyDescent="0.25">
      <c r="A79" s="925" t="s">
        <v>88</v>
      </c>
      <c r="B79" s="926"/>
      <c r="C79" s="601"/>
      <c r="D79" s="620"/>
      <c r="E79" s="620"/>
      <c r="F79" s="620"/>
      <c r="G79" s="710"/>
      <c r="H79" s="711"/>
      <c r="I79" s="711"/>
      <c r="J79" s="711"/>
      <c r="K79" s="711"/>
      <c r="L79" s="711"/>
      <c r="M79" s="711"/>
      <c r="N79" s="710"/>
      <c r="O79" s="710"/>
      <c r="P79" s="712"/>
      <c r="Q79" s="713"/>
      <c r="R79" s="80"/>
      <c r="S79" s="80"/>
      <c r="T79" s="80"/>
    </row>
    <row r="80" spans="1:24" ht="16.5" thickBot="1" x14ac:dyDescent="0.25">
      <c r="A80" s="932" t="s">
        <v>147</v>
      </c>
      <c r="B80" s="933"/>
      <c r="C80" s="934"/>
      <c r="D80" s="934"/>
      <c r="E80" s="934"/>
      <c r="F80" s="935"/>
      <c r="G80" s="714">
        <f>G51+G58+G76+G78</f>
        <v>90</v>
      </c>
      <c r="H80" s="714">
        <f>H51+H58+H76+H78</f>
        <v>2700</v>
      </c>
      <c r="I80" s="714">
        <f>I51+I58+I76+I78</f>
        <v>610</v>
      </c>
      <c r="J80" s="715">
        <f t="shared" ref="J80:L80" si="19">J78+J76+J58+J51</f>
        <v>380</v>
      </c>
      <c r="K80" s="715">
        <f t="shared" si="19"/>
        <v>0</v>
      </c>
      <c r="L80" s="715">
        <f t="shared" si="19"/>
        <v>230</v>
      </c>
      <c r="M80" s="716">
        <f>M78+M76+M58+M51</f>
        <v>1100</v>
      </c>
      <c r="N80" s="717">
        <f>N17+N35+N50+N58</f>
        <v>19.5</v>
      </c>
      <c r="O80" s="718">
        <f>O15+O28+O50+O55</f>
        <v>19.833333333333336</v>
      </c>
      <c r="P80" s="716">
        <f>P51+P58</f>
        <v>15</v>
      </c>
      <c r="Q80" s="612">
        <f>Q78+Q76+Q58+Q51</f>
        <v>0</v>
      </c>
      <c r="R80" s="80"/>
      <c r="S80" s="80"/>
      <c r="T80" s="80"/>
    </row>
    <row r="81" spans="1:20" ht="15.75" x14ac:dyDescent="0.2">
      <c r="A81" s="923" t="s">
        <v>89</v>
      </c>
      <c r="B81" s="924"/>
      <c r="C81" s="924"/>
      <c r="D81" s="924"/>
      <c r="E81" s="924"/>
      <c r="F81" s="924"/>
      <c r="G81" s="936"/>
      <c r="H81" s="936"/>
      <c r="I81" s="936"/>
      <c r="J81" s="936"/>
      <c r="K81" s="936"/>
      <c r="L81" s="936"/>
      <c r="M81" s="936"/>
      <c r="N81" s="586">
        <v>3</v>
      </c>
      <c r="O81" s="586">
        <v>3</v>
      </c>
      <c r="P81" s="719" t="s">
        <v>204</v>
      </c>
      <c r="Q81" s="720"/>
      <c r="R81" s="85"/>
      <c r="S81" s="85"/>
      <c r="T81" s="85"/>
    </row>
    <row r="82" spans="1:20" ht="15.75" x14ac:dyDescent="0.2">
      <c r="A82" s="923" t="s">
        <v>90</v>
      </c>
      <c r="B82" s="924"/>
      <c r="C82" s="924"/>
      <c r="D82" s="924"/>
      <c r="E82" s="924"/>
      <c r="F82" s="924"/>
      <c r="G82" s="924"/>
      <c r="H82" s="924"/>
      <c r="I82" s="924"/>
      <c r="J82" s="924"/>
      <c r="K82" s="924"/>
      <c r="L82" s="924"/>
      <c r="M82" s="924"/>
      <c r="N82" s="511">
        <v>8</v>
      </c>
      <c r="O82" s="442" t="s">
        <v>203</v>
      </c>
      <c r="P82" s="721" t="s">
        <v>203</v>
      </c>
      <c r="Q82" s="515">
        <v>1</v>
      </c>
      <c r="R82" s="921"/>
      <c r="S82" s="921"/>
      <c r="T82" s="922"/>
    </row>
    <row r="83" spans="1:20" ht="15.75" x14ac:dyDescent="0.2">
      <c r="A83" s="923" t="s">
        <v>91</v>
      </c>
      <c r="B83" s="924"/>
      <c r="C83" s="924"/>
      <c r="D83" s="924"/>
      <c r="E83" s="924"/>
      <c r="F83" s="924"/>
      <c r="G83" s="924"/>
      <c r="H83" s="924"/>
      <c r="I83" s="924"/>
      <c r="J83" s="924"/>
      <c r="K83" s="924"/>
      <c r="L83" s="924"/>
      <c r="M83" s="924"/>
      <c r="N83" s="511"/>
      <c r="O83" s="577"/>
      <c r="P83" s="722"/>
      <c r="Q83" s="515"/>
      <c r="R83" s="117"/>
      <c r="S83" s="117"/>
      <c r="T83" s="117"/>
    </row>
    <row r="84" spans="1:20" ht="16.5" thickBot="1" x14ac:dyDescent="0.25">
      <c r="A84" s="942" t="s">
        <v>92</v>
      </c>
      <c r="B84" s="943"/>
      <c r="C84" s="943"/>
      <c r="D84" s="943"/>
      <c r="E84" s="943"/>
      <c r="F84" s="943"/>
      <c r="G84" s="943"/>
      <c r="H84" s="943"/>
      <c r="I84" s="943"/>
      <c r="J84" s="943"/>
      <c r="K84" s="943"/>
      <c r="L84" s="943"/>
      <c r="M84" s="943"/>
      <c r="N84" s="439"/>
      <c r="O84" s="723">
        <v>1</v>
      </c>
      <c r="P84" s="724"/>
      <c r="Q84" s="699"/>
      <c r="R84" s="117"/>
      <c r="S84" s="117"/>
      <c r="T84" s="117"/>
    </row>
    <row r="85" spans="1:20" ht="16.5" thickBot="1" x14ac:dyDescent="0.3">
      <c r="A85" s="725"/>
      <c r="B85" s="944"/>
      <c r="C85" s="945"/>
      <c r="D85" s="945"/>
      <c r="E85" s="945"/>
      <c r="F85" s="945"/>
      <c r="G85" s="292"/>
      <c r="H85" s="292"/>
      <c r="I85" s="292"/>
      <c r="J85" s="292"/>
      <c r="K85" s="292"/>
      <c r="L85" s="292"/>
      <c r="M85" s="292"/>
      <c r="N85" s="939">
        <f>G17+G35+G50+G58+G73</f>
        <v>60</v>
      </c>
      <c r="O85" s="940"/>
      <c r="P85" s="941"/>
      <c r="Q85" s="293">
        <f>G74+G75+G78</f>
        <v>30</v>
      </c>
      <c r="R85" s="229"/>
      <c r="S85" s="229"/>
      <c r="T85" s="229"/>
    </row>
    <row r="86" spans="1:20" ht="24" customHeight="1" x14ac:dyDescent="0.25">
      <c r="A86" s="292"/>
      <c r="B86" s="726" t="s">
        <v>93</v>
      </c>
      <c r="C86" s="928"/>
      <c r="D86" s="929"/>
      <c r="E86" s="929"/>
      <c r="F86" s="929"/>
      <c r="G86" s="929"/>
      <c r="H86" s="292"/>
      <c r="I86" s="937" t="s">
        <v>193</v>
      </c>
      <c r="J86" s="938"/>
      <c r="K86" s="938"/>
      <c r="L86" s="292"/>
      <c r="M86" s="292"/>
      <c r="N86" s="292"/>
      <c r="O86" s="292"/>
      <c r="P86" s="292"/>
      <c r="Q86" s="292"/>
      <c r="R86" s="229">
        <f>SUMIF(R13:R76,"м",G13:G76)</f>
        <v>49.5</v>
      </c>
      <c r="S86" s="229" t="s">
        <v>192</v>
      </c>
      <c r="T86" s="229"/>
    </row>
    <row r="87" spans="1:20" ht="15.75" x14ac:dyDescent="0.25">
      <c r="A87" s="292"/>
      <c r="B87" s="292"/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29">
        <f>R86-4.5</f>
        <v>45</v>
      </c>
      <c r="S87" s="229"/>
      <c r="T87" s="229"/>
    </row>
    <row r="88" spans="1:20" ht="21.75" customHeight="1" x14ac:dyDescent="0.25">
      <c r="A88" s="292"/>
      <c r="B88" s="726" t="s">
        <v>94</v>
      </c>
      <c r="C88" s="928"/>
      <c r="D88" s="929"/>
      <c r="E88" s="929"/>
      <c r="F88" s="929"/>
      <c r="G88" s="929"/>
      <c r="H88" s="292"/>
      <c r="I88" s="930" t="s">
        <v>194</v>
      </c>
      <c r="J88" s="931"/>
      <c r="K88" s="931"/>
      <c r="L88" s="931"/>
      <c r="M88" s="292"/>
      <c r="N88" s="292"/>
      <c r="O88" s="292"/>
      <c r="P88" s="292"/>
      <c r="Q88" s="292"/>
      <c r="R88" s="229"/>
      <c r="S88" s="229"/>
      <c r="T88" s="229"/>
    </row>
    <row r="89" spans="1:20" ht="15.75" x14ac:dyDescent="0.25">
      <c r="A89" s="292"/>
      <c r="B89" s="292"/>
      <c r="C89" s="292"/>
      <c r="D89" s="292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29"/>
      <c r="S89" s="229"/>
      <c r="T89" s="229"/>
    </row>
    <row r="90" spans="1:20" ht="15.75" x14ac:dyDescent="0.25">
      <c r="A90" s="292"/>
      <c r="B90" s="292"/>
      <c r="C90" s="292"/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29"/>
      <c r="S90" s="229"/>
      <c r="T90" s="229"/>
    </row>
  </sheetData>
  <mergeCells count="58">
    <mergeCell ref="A51:B51"/>
    <mergeCell ref="N4:P5"/>
    <mergeCell ref="N7:P7"/>
    <mergeCell ref="L5:L8"/>
    <mergeCell ref="G2:G8"/>
    <mergeCell ref="A2:A8"/>
    <mergeCell ref="B2:B8"/>
    <mergeCell ref="C2:F4"/>
    <mergeCell ref="C5:C8"/>
    <mergeCell ref="D5:D8"/>
    <mergeCell ref="E5:F6"/>
    <mergeCell ref="A11:Q11"/>
    <mergeCell ref="A12:Q12"/>
    <mergeCell ref="E7:E8"/>
    <mergeCell ref="F7:F8"/>
    <mergeCell ref="A23:B23"/>
    <mergeCell ref="R82:T82"/>
    <mergeCell ref="A83:M83"/>
    <mergeCell ref="A79:B79"/>
    <mergeCell ref="A76:B76"/>
    <mergeCell ref="C88:G88"/>
    <mergeCell ref="I88:L88"/>
    <mergeCell ref="A80:F80"/>
    <mergeCell ref="A81:M81"/>
    <mergeCell ref="A82:M82"/>
    <mergeCell ref="C86:G86"/>
    <mergeCell ref="I86:K86"/>
    <mergeCell ref="N85:P85"/>
    <mergeCell ref="A84:M84"/>
    <mergeCell ref="B85:F85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A53:Q53"/>
    <mergeCell ref="A72:Q72"/>
    <mergeCell ref="A77:Q77"/>
    <mergeCell ref="A10:Q10"/>
    <mergeCell ref="A36:Q36"/>
    <mergeCell ref="A26:Q26"/>
    <mergeCell ref="A58:B58"/>
    <mergeCell ref="A60:Q60"/>
    <mergeCell ref="A64:B64"/>
    <mergeCell ref="A66:Q66"/>
    <mergeCell ref="A70:B70"/>
    <mergeCell ref="A18:Q18"/>
    <mergeCell ref="A54:Q54"/>
    <mergeCell ref="A52:Q52"/>
    <mergeCell ref="A25:B25"/>
    <mergeCell ref="A50:B50"/>
  </mergeCells>
  <pageMargins left="0.7" right="0.7" top="0.75" bottom="0.75" header="0.3" footer="0.3"/>
  <pageSetup paperSize="9" scale="66" fitToHeight="0" orientation="landscape" r:id="rId1"/>
  <rowBreaks count="1" manualBreakCount="1">
    <brk id="7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view="pageBreakPreview" zoomScale="95" zoomScaleNormal="77" zoomScaleSheetLayoutView="95" workbookViewId="0">
      <selection sqref="A1:Q1"/>
    </sheetView>
  </sheetViews>
  <sheetFormatPr defaultColWidth="8.85546875" defaultRowHeight="15" x14ac:dyDescent="0.2"/>
  <cols>
    <col min="1" max="1" width="8.85546875" style="727"/>
    <col min="2" max="2" width="58" style="727" customWidth="1"/>
    <col min="3" max="3" width="6.7109375" style="727" customWidth="1"/>
    <col min="4" max="4" width="7.28515625" style="727" customWidth="1"/>
    <col min="5" max="5" width="7.7109375" style="727" customWidth="1"/>
    <col min="6" max="6" width="6.7109375" style="727" customWidth="1"/>
    <col min="7" max="7" width="7.28515625" style="727" hidden="1" customWidth="1"/>
    <col min="8" max="8" width="0" style="727" hidden="1" customWidth="1"/>
    <col min="9" max="12" width="8.85546875" style="727"/>
    <col min="13" max="13" width="0" style="727" hidden="1" customWidth="1"/>
    <col min="14" max="14" width="13.140625" style="727" bestFit="1" customWidth="1"/>
    <col min="15" max="15" width="13.140625" style="727" hidden="1" customWidth="1"/>
    <col min="16" max="16" width="0" style="727" hidden="1" customWidth="1"/>
    <col min="17" max="17" width="10.28515625" style="727" hidden="1" customWidth="1"/>
    <col min="18" max="20" width="0" style="195" hidden="1" customWidth="1"/>
    <col min="21" max="21" width="21.42578125" style="759" customWidth="1"/>
    <col min="22" max="16384" width="8.85546875" style="195"/>
  </cols>
  <sheetData>
    <row r="1" spans="1:21" ht="15.75" x14ac:dyDescent="0.2">
      <c r="A1" s="908" t="s">
        <v>207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10"/>
      <c r="R1" s="78"/>
      <c r="S1" s="78"/>
      <c r="T1" s="78"/>
    </row>
    <row r="2" spans="1:21" ht="29.25" customHeight="1" x14ac:dyDescent="0.2">
      <c r="A2" s="946" t="s">
        <v>39</v>
      </c>
      <c r="B2" s="913" t="s">
        <v>40</v>
      </c>
      <c r="C2" s="947" t="s">
        <v>181</v>
      </c>
      <c r="D2" s="947"/>
      <c r="E2" s="948"/>
      <c r="F2" s="948"/>
      <c r="G2" s="911" t="s">
        <v>42</v>
      </c>
      <c r="H2" s="913" t="s">
        <v>43</v>
      </c>
      <c r="I2" s="913"/>
      <c r="J2" s="913"/>
      <c r="K2" s="913"/>
      <c r="L2" s="913"/>
      <c r="M2" s="912"/>
      <c r="N2" s="914" t="s">
        <v>182</v>
      </c>
      <c r="O2" s="915"/>
      <c r="P2" s="915"/>
      <c r="Q2" s="916"/>
      <c r="R2" s="78"/>
      <c r="S2" s="78"/>
      <c r="T2" s="78"/>
      <c r="U2" s="956" t="s">
        <v>208</v>
      </c>
    </row>
    <row r="3" spans="1:21" ht="15.75" x14ac:dyDescent="0.2">
      <c r="A3" s="946"/>
      <c r="B3" s="913"/>
      <c r="C3" s="947"/>
      <c r="D3" s="947"/>
      <c r="E3" s="948"/>
      <c r="F3" s="948"/>
      <c r="G3" s="911"/>
      <c r="H3" s="911" t="s">
        <v>45</v>
      </c>
      <c r="I3" s="917" t="s">
        <v>46</v>
      </c>
      <c r="J3" s="917"/>
      <c r="K3" s="917"/>
      <c r="L3" s="917"/>
      <c r="M3" s="911" t="s">
        <v>47</v>
      </c>
      <c r="N3" s="913" t="s">
        <v>48</v>
      </c>
      <c r="O3" s="912"/>
      <c r="P3" s="912"/>
      <c r="Q3" s="449" t="s">
        <v>101</v>
      </c>
      <c r="R3" s="78"/>
      <c r="S3" s="78"/>
      <c r="T3" s="78"/>
      <c r="U3" s="956"/>
    </row>
    <row r="4" spans="1:21" ht="15.75" x14ac:dyDescent="0.2">
      <c r="A4" s="946"/>
      <c r="B4" s="913"/>
      <c r="C4" s="947"/>
      <c r="D4" s="947"/>
      <c r="E4" s="948"/>
      <c r="F4" s="948"/>
      <c r="G4" s="911"/>
      <c r="H4" s="912"/>
      <c r="I4" s="911" t="s">
        <v>49</v>
      </c>
      <c r="J4" s="913" t="s">
        <v>50</v>
      </c>
      <c r="K4" s="912"/>
      <c r="L4" s="912"/>
      <c r="M4" s="912"/>
      <c r="N4" s="917" t="s">
        <v>183</v>
      </c>
      <c r="O4" s="918"/>
      <c r="P4" s="918"/>
      <c r="Q4" s="919" t="s">
        <v>184</v>
      </c>
      <c r="R4" s="78"/>
      <c r="S4" s="78"/>
      <c r="T4" s="78"/>
      <c r="U4" s="956"/>
    </row>
    <row r="5" spans="1:21" ht="15.75" x14ac:dyDescent="0.2">
      <c r="A5" s="946"/>
      <c r="B5" s="913"/>
      <c r="C5" s="911" t="s">
        <v>52</v>
      </c>
      <c r="D5" s="911" t="s">
        <v>53</v>
      </c>
      <c r="E5" s="949" t="s">
        <v>54</v>
      </c>
      <c r="F5" s="949"/>
      <c r="G5" s="911"/>
      <c r="H5" s="912"/>
      <c r="I5" s="918"/>
      <c r="J5" s="911" t="s">
        <v>55</v>
      </c>
      <c r="K5" s="911" t="s">
        <v>56</v>
      </c>
      <c r="L5" s="911" t="s">
        <v>57</v>
      </c>
      <c r="M5" s="912"/>
      <c r="N5" s="918"/>
      <c r="O5" s="918"/>
      <c r="P5" s="918"/>
      <c r="Q5" s="920"/>
      <c r="R5" s="78"/>
      <c r="S5" s="78"/>
      <c r="T5" s="78"/>
      <c r="U5" s="956"/>
    </row>
    <row r="6" spans="1:21" ht="15.75" x14ac:dyDescent="0.2">
      <c r="A6" s="946"/>
      <c r="B6" s="913"/>
      <c r="C6" s="911"/>
      <c r="D6" s="911"/>
      <c r="E6" s="949"/>
      <c r="F6" s="949"/>
      <c r="G6" s="911"/>
      <c r="H6" s="912"/>
      <c r="I6" s="918"/>
      <c r="J6" s="911"/>
      <c r="K6" s="911"/>
      <c r="L6" s="911"/>
      <c r="M6" s="912"/>
      <c r="N6" s="450">
        <v>1</v>
      </c>
      <c r="O6" s="450" t="s">
        <v>185</v>
      </c>
      <c r="P6" s="450" t="s">
        <v>186</v>
      </c>
      <c r="Q6" s="451">
        <v>3</v>
      </c>
      <c r="R6" s="78"/>
      <c r="S6" s="78"/>
      <c r="T6" s="78"/>
      <c r="U6" s="956"/>
    </row>
    <row r="7" spans="1:21" ht="15.75" customHeight="1" x14ac:dyDescent="0.2">
      <c r="A7" s="946"/>
      <c r="B7" s="913"/>
      <c r="C7" s="911"/>
      <c r="D7" s="911"/>
      <c r="E7" s="953" t="s">
        <v>58</v>
      </c>
      <c r="F7" s="911" t="s">
        <v>59</v>
      </c>
      <c r="G7" s="911"/>
      <c r="H7" s="912"/>
      <c r="I7" s="918"/>
      <c r="J7" s="911"/>
      <c r="K7" s="911"/>
      <c r="L7" s="911"/>
      <c r="M7" s="912"/>
      <c r="N7" s="913" t="s">
        <v>195</v>
      </c>
      <c r="O7" s="912"/>
      <c r="P7" s="912"/>
      <c r="Q7" s="449"/>
      <c r="R7" s="154"/>
      <c r="S7" s="78"/>
      <c r="T7" s="78"/>
      <c r="U7" s="956"/>
    </row>
    <row r="8" spans="1:21" ht="33" customHeight="1" x14ac:dyDescent="0.2">
      <c r="A8" s="946"/>
      <c r="B8" s="913"/>
      <c r="C8" s="911"/>
      <c r="D8" s="911"/>
      <c r="E8" s="953"/>
      <c r="F8" s="953"/>
      <c r="G8" s="911"/>
      <c r="H8" s="912"/>
      <c r="I8" s="918"/>
      <c r="J8" s="911"/>
      <c r="K8" s="911"/>
      <c r="L8" s="911"/>
      <c r="M8" s="912"/>
      <c r="N8" s="452">
        <v>15</v>
      </c>
      <c r="O8" s="452">
        <v>9</v>
      </c>
      <c r="P8" s="452">
        <v>9</v>
      </c>
      <c r="Q8" s="453">
        <v>15</v>
      </c>
      <c r="R8" s="78"/>
      <c r="S8" s="78"/>
      <c r="T8" s="78"/>
      <c r="U8" s="956"/>
    </row>
    <row r="9" spans="1:21" ht="16.5" thickBot="1" x14ac:dyDescent="0.25">
      <c r="A9" s="454">
        <v>1</v>
      </c>
      <c r="B9" s="455">
        <v>2</v>
      </c>
      <c r="C9" s="456">
        <v>3</v>
      </c>
      <c r="D9" s="456">
        <v>4</v>
      </c>
      <c r="E9" s="456">
        <v>5</v>
      </c>
      <c r="F9" s="456">
        <v>6</v>
      </c>
      <c r="G9" s="456">
        <v>7</v>
      </c>
      <c r="H9" s="456">
        <v>8</v>
      </c>
      <c r="I9" s="456">
        <v>9</v>
      </c>
      <c r="J9" s="456">
        <v>10</v>
      </c>
      <c r="K9" s="456">
        <v>11</v>
      </c>
      <c r="L9" s="456">
        <v>12</v>
      </c>
      <c r="M9" s="456">
        <v>13</v>
      </c>
      <c r="N9" s="456">
        <v>14</v>
      </c>
      <c r="O9" s="456">
        <v>15</v>
      </c>
      <c r="P9" s="456">
        <v>16</v>
      </c>
      <c r="Q9" s="457">
        <v>14</v>
      </c>
      <c r="R9" s="78"/>
      <c r="S9" s="78"/>
      <c r="T9" s="78"/>
      <c r="U9" s="956"/>
    </row>
    <row r="10" spans="1:21" ht="15.75" x14ac:dyDescent="0.2">
      <c r="A10" s="884" t="s">
        <v>61</v>
      </c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5"/>
      <c r="R10" s="81"/>
      <c r="S10" s="81"/>
      <c r="T10" s="81"/>
    </row>
    <row r="11" spans="1:21" ht="18" x14ac:dyDescent="0.2">
      <c r="A11" s="874" t="s">
        <v>165</v>
      </c>
      <c r="B11" s="875"/>
      <c r="C11" s="875"/>
      <c r="D11" s="875"/>
      <c r="E11" s="875"/>
      <c r="F11" s="875"/>
      <c r="G11" s="875"/>
      <c r="H11" s="875"/>
      <c r="I11" s="875"/>
      <c r="J11" s="875"/>
      <c r="K11" s="875"/>
      <c r="L11" s="875"/>
      <c r="M11" s="875"/>
      <c r="N11" s="875"/>
      <c r="O11" s="875"/>
      <c r="P11" s="875"/>
      <c r="Q11" s="876"/>
      <c r="R11" s="81"/>
      <c r="S11" s="81"/>
      <c r="T11" s="81"/>
    </row>
    <row r="12" spans="1:21" s="430" customFormat="1" ht="16.5" thickBot="1" x14ac:dyDescent="0.25">
      <c r="A12" s="435" t="s">
        <v>104</v>
      </c>
      <c r="B12" s="471" t="s">
        <v>74</v>
      </c>
      <c r="C12" s="472"/>
      <c r="D12" s="473">
        <v>1</v>
      </c>
      <c r="E12" s="442"/>
      <c r="F12" s="449"/>
      <c r="G12" s="474">
        <v>2.5</v>
      </c>
      <c r="H12" s="475">
        <f>G12*30</f>
        <v>75</v>
      </c>
      <c r="I12" s="476">
        <f>SUM(J12:L12)</f>
        <v>30</v>
      </c>
      <c r="J12" s="476"/>
      <c r="K12" s="476"/>
      <c r="L12" s="476">
        <v>30</v>
      </c>
      <c r="M12" s="477">
        <f>H12-I12</f>
        <v>45</v>
      </c>
      <c r="N12" s="478">
        <v>2</v>
      </c>
      <c r="O12" s="473"/>
      <c r="P12" s="477"/>
      <c r="Q12" s="479"/>
      <c r="R12" s="428"/>
      <c r="S12" s="428"/>
      <c r="T12" s="428"/>
      <c r="U12" s="760"/>
    </row>
    <row r="13" spans="1:21" ht="16.5" thickBot="1" x14ac:dyDescent="0.3">
      <c r="A13" s="458" t="s">
        <v>103</v>
      </c>
      <c r="B13" s="502" t="s">
        <v>110</v>
      </c>
      <c r="C13" s="503"/>
      <c r="D13" s="446">
        <v>1</v>
      </c>
      <c r="E13" s="504"/>
      <c r="F13" s="505"/>
      <c r="G13" s="506">
        <v>2.5</v>
      </c>
      <c r="H13" s="467">
        <f>G13*30</f>
        <v>75</v>
      </c>
      <c r="I13" s="468">
        <f>SUM(J13:L13)</f>
        <v>28</v>
      </c>
      <c r="J13" s="468">
        <v>14</v>
      </c>
      <c r="K13" s="468"/>
      <c r="L13" s="468">
        <v>14</v>
      </c>
      <c r="M13" s="507">
        <f>H13-I13</f>
        <v>47</v>
      </c>
      <c r="N13" s="460">
        <v>2</v>
      </c>
      <c r="O13" s="446"/>
      <c r="P13" s="508"/>
      <c r="Q13" s="509"/>
      <c r="R13" s="81" t="s">
        <v>191</v>
      </c>
      <c r="S13" s="81"/>
      <c r="T13" s="81"/>
    </row>
    <row r="14" spans="1:21" ht="39.75" customHeight="1" thickBot="1" x14ac:dyDescent="0.25">
      <c r="A14" s="543"/>
      <c r="B14" s="544" t="s">
        <v>80</v>
      </c>
      <c r="C14" s="491"/>
      <c r="D14" s="461" t="s">
        <v>187</v>
      </c>
      <c r="E14" s="492"/>
      <c r="F14" s="493"/>
      <c r="G14" s="545"/>
      <c r="H14" s="491"/>
      <c r="I14" s="546">
        <f>J14+K14+L14</f>
        <v>0</v>
      </c>
      <c r="J14" s="431"/>
      <c r="K14" s="431"/>
      <c r="L14" s="431"/>
      <c r="M14" s="547"/>
      <c r="N14" s="548" t="s">
        <v>81</v>
      </c>
      <c r="O14" s="548" t="s">
        <v>81</v>
      </c>
      <c r="P14" s="548" t="s">
        <v>81</v>
      </c>
      <c r="Q14" s="549"/>
      <c r="R14" s="81"/>
      <c r="S14" s="81"/>
      <c r="T14" s="81"/>
    </row>
    <row r="15" spans="1:21" ht="22.9" customHeight="1" x14ac:dyDescent="0.2">
      <c r="A15" s="571" t="s">
        <v>97</v>
      </c>
      <c r="B15" s="443" t="s">
        <v>196</v>
      </c>
      <c r="C15" s="572"/>
      <c r="D15" s="737">
        <v>1</v>
      </c>
      <c r="E15" s="572"/>
      <c r="F15" s="572"/>
      <c r="G15" s="573">
        <v>2</v>
      </c>
      <c r="H15" s="574">
        <f t="shared" ref="H15:H18" si="0">G15*30</f>
        <v>60</v>
      </c>
      <c r="I15" s="574">
        <f>SUM(J15:L15)</f>
        <v>20</v>
      </c>
      <c r="J15" s="574">
        <v>14</v>
      </c>
      <c r="K15" s="574"/>
      <c r="L15" s="574">
        <v>6</v>
      </c>
      <c r="M15" s="574">
        <f>H15-I15</f>
        <v>40</v>
      </c>
      <c r="N15" s="575">
        <v>1.5</v>
      </c>
      <c r="O15" s="576"/>
      <c r="P15" s="572"/>
      <c r="Q15" s="577"/>
      <c r="R15" s="81"/>
      <c r="S15" s="81"/>
      <c r="T15" s="81"/>
    </row>
    <row r="16" spans="1:21" ht="18.75" customHeight="1" x14ac:dyDescent="0.2">
      <c r="A16" s="578" t="s">
        <v>65</v>
      </c>
      <c r="B16" s="579" t="s">
        <v>67</v>
      </c>
      <c r="C16" s="580"/>
      <c r="D16" s="581"/>
      <c r="E16" s="581"/>
      <c r="F16" s="582"/>
      <c r="G16" s="583">
        <f>G17+G18</f>
        <v>3</v>
      </c>
      <c r="H16" s="580">
        <f t="shared" si="0"/>
        <v>90</v>
      </c>
      <c r="I16" s="584">
        <f>I17+I18</f>
        <v>30</v>
      </c>
      <c r="J16" s="584">
        <f>J17+J18</f>
        <v>20</v>
      </c>
      <c r="K16" s="584"/>
      <c r="L16" s="584">
        <f>L17+L18</f>
        <v>10</v>
      </c>
      <c r="M16" s="582">
        <f>M17+M18</f>
        <v>60</v>
      </c>
      <c r="N16" s="585"/>
      <c r="O16" s="586"/>
      <c r="P16" s="587"/>
      <c r="Q16" s="588"/>
      <c r="R16" s="81"/>
      <c r="S16" s="81"/>
      <c r="T16" s="81"/>
    </row>
    <row r="17" spans="1:22" ht="18.75" customHeight="1" x14ac:dyDescent="0.2">
      <c r="A17" s="565" t="s">
        <v>99</v>
      </c>
      <c r="B17" s="589" t="s">
        <v>68</v>
      </c>
      <c r="C17" s="478">
        <v>1</v>
      </c>
      <c r="D17" s="473"/>
      <c r="E17" s="473"/>
      <c r="F17" s="512"/>
      <c r="G17" s="590">
        <v>1.5</v>
      </c>
      <c r="H17" s="478">
        <f t="shared" si="0"/>
        <v>45</v>
      </c>
      <c r="I17" s="476">
        <v>15</v>
      </c>
      <c r="J17" s="473">
        <v>15</v>
      </c>
      <c r="K17" s="473"/>
      <c r="L17" s="473"/>
      <c r="M17" s="477">
        <f>H17-I17</f>
        <v>30</v>
      </c>
      <c r="N17" s="478">
        <v>1</v>
      </c>
      <c r="O17" s="577"/>
      <c r="P17" s="591"/>
      <c r="Q17" s="592"/>
      <c r="R17" s="81"/>
      <c r="S17" s="81"/>
      <c r="T17" s="81"/>
    </row>
    <row r="18" spans="1:22" ht="18.75" customHeight="1" thickBot="1" x14ac:dyDescent="0.25">
      <c r="A18" s="593" t="s">
        <v>100</v>
      </c>
      <c r="B18" s="594" t="s">
        <v>69</v>
      </c>
      <c r="C18" s="487"/>
      <c r="D18" s="486">
        <v>1</v>
      </c>
      <c r="E18" s="486"/>
      <c r="F18" s="595"/>
      <c r="G18" s="596">
        <v>1.5</v>
      </c>
      <c r="H18" s="487">
        <f t="shared" si="0"/>
        <v>45</v>
      </c>
      <c r="I18" s="485">
        <f>J18+L18</f>
        <v>15</v>
      </c>
      <c r="J18" s="486">
        <v>5</v>
      </c>
      <c r="K18" s="486"/>
      <c r="L18" s="486">
        <v>10</v>
      </c>
      <c r="M18" s="488">
        <f>H18-I18</f>
        <v>30</v>
      </c>
      <c r="N18" s="487">
        <v>1</v>
      </c>
      <c r="O18" s="597"/>
      <c r="P18" s="598"/>
      <c r="Q18" s="599"/>
      <c r="R18" s="81"/>
      <c r="S18" s="81"/>
      <c r="T18" s="81"/>
    </row>
    <row r="19" spans="1:22" s="197" customFormat="1" ht="16.5" thickBot="1" x14ac:dyDescent="0.3">
      <c r="A19" s="433" t="s">
        <v>98</v>
      </c>
      <c r="B19" s="600" t="s">
        <v>111</v>
      </c>
      <c r="C19" s="601"/>
      <c r="D19" s="431">
        <v>1</v>
      </c>
      <c r="E19" s="431"/>
      <c r="F19" s="602"/>
      <c r="G19" s="603">
        <v>3</v>
      </c>
      <c r="H19" s="491">
        <f>G19*30</f>
        <v>90</v>
      </c>
      <c r="I19" s="431">
        <f>J19+L19+K19</f>
        <v>45</v>
      </c>
      <c r="J19" s="431">
        <v>30</v>
      </c>
      <c r="K19" s="431"/>
      <c r="L19" s="431">
        <v>15</v>
      </c>
      <c r="M19" s="602">
        <f>H19-I19</f>
        <v>45</v>
      </c>
      <c r="N19" s="432">
        <f>I19/N8</f>
        <v>3</v>
      </c>
      <c r="O19" s="604"/>
      <c r="P19" s="605"/>
      <c r="Q19" s="606"/>
      <c r="R19" s="197" t="s">
        <v>191</v>
      </c>
      <c r="U19" s="761"/>
    </row>
    <row r="20" spans="1:22" s="198" customFormat="1" ht="15.75" hidden="1" thickBot="1" x14ac:dyDescent="0.25">
      <c r="R20" s="198" t="s">
        <v>191</v>
      </c>
      <c r="U20" s="323"/>
    </row>
    <row r="21" spans="1:22" ht="19.5" x14ac:dyDescent="0.2">
      <c r="A21" s="886" t="s">
        <v>66</v>
      </c>
      <c r="B21" s="887"/>
      <c r="C21" s="887"/>
      <c r="D21" s="887"/>
      <c r="E21" s="887"/>
      <c r="F21" s="887"/>
      <c r="G21" s="887"/>
      <c r="H21" s="887"/>
      <c r="I21" s="887"/>
      <c r="J21" s="887"/>
      <c r="K21" s="887"/>
      <c r="L21" s="887"/>
      <c r="M21" s="887"/>
      <c r="N21" s="888"/>
      <c r="O21" s="888"/>
      <c r="P21" s="888"/>
      <c r="Q21" s="889"/>
      <c r="R21" s="96"/>
      <c r="S21" s="96"/>
      <c r="T21" s="96"/>
    </row>
    <row r="22" spans="1:22" s="748" customFormat="1" ht="15.75" hidden="1" x14ac:dyDescent="0.2">
      <c r="A22" s="740" t="s">
        <v>107</v>
      </c>
      <c r="B22" s="741" t="s">
        <v>128</v>
      </c>
      <c r="C22" s="742"/>
      <c r="D22" s="743"/>
      <c r="E22" s="743"/>
      <c r="F22" s="744"/>
      <c r="G22" s="745">
        <v>6</v>
      </c>
      <c r="H22" s="742">
        <v>180</v>
      </c>
      <c r="I22" s="743">
        <f>I23+I24+I25</f>
        <v>85</v>
      </c>
      <c r="J22" s="743">
        <f>J23+J25</f>
        <v>50</v>
      </c>
      <c r="K22" s="743"/>
      <c r="L22" s="743">
        <f>L23+L24+L25</f>
        <v>35</v>
      </c>
      <c r="M22" s="744">
        <f>M23+M24+M25</f>
        <v>95</v>
      </c>
      <c r="N22" s="742"/>
      <c r="O22" s="743"/>
      <c r="P22" s="746"/>
      <c r="Q22" s="747"/>
      <c r="U22" s="323"/>
    </row>
    <row r="23" spans="1:22" s="323" customFormat="1" ht="15.75" x14ac:dyDescent="0.2">
      <c r="A23" s="442" t="s">
        <v>119</v>
      </c>
      <c r="B23" s="756" t="s">
        <v>129</v>
      </c>
      <c r="C23" s="737">
        <v>1</v>
      </c>
      <c r="D23" s="737"/>
      <c r="E23" s="737"/>
      <c r="F23" s="737"/>
      <c r="G23" s="569">
        <v>3</v>
      </c>
      <c r="H23" s="737">
        <f t="shared" ref="H23:H33" si="1">G23*30</f>
        <v>90</v>
      </c>
      <c r="I23" s="737">
        <f>J23+L23+K23</f>
        <v>45</v>
      </c>
      <c r="J23" s="737">
        <v>30</v>
      </c>
      <c r="K23" s="737"/>
      <c r="L23" s="737">
        <v>15</v>
      </c>
      <c r="M23" s="737">
        <f t="shared" ref="M23:M34" si="2">H23-I23</f>
        <v>45</v>
      </c>
      <c r="N23" s="577">
        <v>3</v>
      </c>
      <c r="O23" s="569"/>
      <c r="P23" s="569"/>
      <c r="Q23" s="646"/>
      <c r="R23" s="323" t="s">
        <v>191</v>
      </c>
      <c r="T23" s="757"/>
      <c r="V23" s="758"/>
    </row>
    <row r="24" spans="1:22" s="739" customFormat="1" ht="15.75" hidden="1" x14ac:dyDescent="0.2">
      <c r="A24" s="749" t="s">
        <v>120</v>
      </c>
      <c r="B24" s="750" t="s">
        <v>130</v>
      </c>
      <c r="C24" s="751"/>
      <c r="D24" s="752"/>
      <c r="E24" s="752"/>
      <c r="F24" s="753" t="s">
        <v>185</v>
      </c>
      <c r="G24" s="749">
        <v>1</v>
      </c>
      <c r="H24" s="751">
        <f t="shared" si="1"/>
        <v>30</v>
      </c>
      <c r="I24" s="752">
        <v>10</v>
      </c>
      <c r="J24" s="752"/>
      <c r="K24" s="752"/>
      <c r="L24" s="752">
        <v>10</v>
      </c>
      <c r="M24" s="753">
        <f t="shared" si="2"/>
        <v>20</v>
      </c>
      <c r="N24" s="751"/>
      <c r="O24" s="752">
        <f>I24/O8</f>
        <v>1.1111111111111112</v>
      </c>
      <c r="P24" s="754"/>
      <c r="Q24" s="755"/>
      <c r="R24" s="739" t="s">
        <v>191</v>
      </c>
      <c r="U24" s="762"/>
    </row>
    <row r="25" spans="1:22" s="210" customFormat="1" ht="17.45" hidden="1" customHeight="1" x14ac:dyDescent="0.25">
      <c r="A25" s="434" t="s">
        <v>150</v>
      </c>
      <c r="B25" s="329" t="s">
        <v>131</v>
      </c>
      <c r="C25" s="624" t="s">
        <v>185</v>
      </c>
      <c r="D25" s="625"/>
      <c r="E25" s="625"/>
      <c r="F25" s="626"/>
      <c r="G25" s="627">
        <v>2</v>
      </c>
      <c r="H25" s="624">
        <f t="shared" si="1"/>
        <v>60</v>
      </c>
      <c r="I25" s="625">
        <v>30</v>
      </c>
      <c r="J25" s="625">
        <v>20</v>
      </c>
      <c r="K25" s="625"/>
      <c r="L25" s="625">
        <v>10</v>
      </c>
      <c r="M25" s="626">
        <f t="shared" si="2"/>
        <v>30</v>
      </c>
      <c r="N25" s="634"/>
      <c r="O25" s="586">
        <f>I25/O8</f>
        <v>3.3333333333333335</v>
      </c>
      <c r="P25" s="731"/>
      <c r="Q25" s="733"/>
      <c r="R25" s="207" t="s">
        <v>191</v>
      </c>
      <c r="S25" s="208"/>
      <c r="T25" s="208"/>
      <c r="U25" s="763"/>
      <c r="V25" s="209"/>
    </row>
    <row r="26" spans="1:22" s="198" customFormat="1" ht="15.75" x14ac:dyDescent="0.2">
      <c r="A26" s="435" t="s">
        <v>168</v>
      </c>
      <c r="B26" s="436" t="s">
        <v>132</v>
      </c>
      <c r="C26" s="472"/>
      <c r="D26" s="737">
        <v>1</v>
      </c>
      <c r="E26" s="737"/>
      <c r="F26" s="514"/>
      <c r="G26" s="631">
        <v>3</v>
      </c>
      <c r="H26" s="472">
        <f t="shared" si="1"/>
        <v>90</v>
      </c>
      <c r="I26" s="737">
        <v>30</v>
      </c>
      <c r="J26" s="737">
        <v>15</v>
      </c>
      <c r="K26" s="737"/>
      <c r="L26" s="737">
        <v>15</v>
      </c>
      <c r="M26" s="514">
        <f t="shared" si="2"/>
        <v>60</v>
      </c>
      <c r="N26" s="568">
        <f>I26/N8</f>
        <v>2</v>
      </c>
      <c r="O26" s="569"/>
      <c r="P26" s="730"/>
      <c r="Q26" s="646"/>
      <c r="R26" s="198" t="s">
        <v>191</v>
      </c>
      <c r="U26" s="323"/>
    </row>
    <row r="27" spans="1:22" s="198" customFormat="1" ht="15.75" x14ac:dyDescent="0.25">
      <c r="A27" s="435" t="s">
        <v>112</v>
      </c>
      <c r="B27" s="436" t="s">
        <v>173</v>
      </c>
      <c r="C27" s="472"/>
      <c r="D27" s="737">
        <v>1</v>
      </c>
      <c r="E27" s="737"/>
      <c r="F27" s="514"/>
      <c r="G27" s="631">
        <v>3</v>
      </c>
      <c r="H27" s="472">
        <f t="shared" si="1"/>
        <v>90</v>
      </c>
      <c r="I27" s="737">
        <f>J27+L27</f>
        <v>30</v>
      </c>
      <c r="J27" s="737">
        <v>15</v>
      </c>
      <c r="K27" s="737"/>
      <c r="L27" s="737">
        <v>15</v>
      </c>
      <c r="M27" s="514">
        <f t="shared" si="2"/>
        <v>60</v>
      </c>
      <c r="N27" s="568">
        <v>2</v>
      </c>
      <c r="O27" s="635"/>
      <c r="P27" s="730"/>
      <c r="Q27" s="646"/>
      <c r="R27" s="198" t="s">
        <v>191</v>
      </c>
      <c r="U27" s="323"/>
    </row>
    <row r="28" spans="1:22" s="328" customFormat="1" ht="16.5" hidden="1" thickBot="1" x14ac:dyDescent="0.25">
      <c r="A28" s="437" t="s">
        <v>169</v>
      </c>
      <c r="B28" s="438" t="s">
        <v>133</v>
      </c>
      <c r="C28" s="636" t="s">
        <v>185</v>
      </c>
      <c r="D28" s="439"/>
      <c r="E28" s="439"/>
      <c r="F28" s="520"/>
      <c r="G28" s="637">
        <v>3</v>
      </c>
      <c r="H28" s="636">
        <f t="shared" si="1"/>
        <v>90</v>
      </c>
      <c r="I28" s="439">
        <v>30</v>
      </c>
      <c r="J28" s="439">
        <v>20</v>
      </c>
      <c r="K28" s="439"/>
      <c r="L28" s="439">
        <v>10</v>
      </c>
      <c r="M28" s="520">
        <f t="shared" si="2"/>
        <v>60</v>
      </c>
      <c r="N28" s="519"/>
      <c r="O28" s="638">
        <f>I28/O8</f>
        <v>3.3333333333333335</v>
      </c>
      <c r="P28" s="732"/>
      <c r="Q28" s="646"/>
      <c r="R28" s="328" t="s">
        <v>191</v>
      </c>
      <c r="U28" s="323"/>
    </row>
    <row r="29" spans="1:22" s="198" customFormat="1" ht="16.5" thickBot="1" x14ac:dyDescent="0.25">
      <c r="A29" s="440" t="s">
        <v>121</v>
      </c>
      <c r="B29" s="441" t="s">
        <v>135</v>
      </c>
      <c r="C29" s="481"/>
      <c r="D29" s="448">
        <v>1</v>
      </c>
      <c r="E29" s="448"/>
      <c r="F29" s="639"/>
      <c r="G29" s="640">
        <v>3</v>
      </c>
      <c r="H29" s="481">
        <f t="shared" si="1"/>
        <v>90</v>
      </c>
      <c r="I29" s="448">
        <v>30</v>
      </c>
      <c r="J29" s="448">
        <v>20</v>
      </c>
      <c r="K29" s="448"/>
      <c r="L29" s="448">
        <v>10</v>
      </c>
      <c r="M29" s="641">
        <f t="shared" si="2"/>
        <v>60</v>
      </c>
      <c r="N29" s="642">
        <f>I29/N8</f>
        <v>2</v>
      </c>
      <c r="O29" s="643"/>
      <c r="P29" s="644"/>
      <c r="Q29" s="630"/>
      <c r="R29" s="198" t="s">
        <v>191</v>
      </c>
      <c r="U29" s="323"/>
    </row>
    <row r="30" spans="1:22" s="323" customFormat="1" ht="16.5" hidden="1" thickBot="1" x14ac:dyDescent="0.25">
      <c r="A30" s="442" t="s">
        <v>122</v>
      </c>
      <c r="B30" s="443" t="s">
        <v>149</v>
      </c>
      <c r="C30" s="737" t="s">
        <v>185</v>
      </c>
      <c r="D30" s="737"/>
      <c r="E30" s="737"/>
      <c r="F30" s="645"/>
      <c r="G30" s="569">
        <v>3</v>
      </c>
      <c r="H30" s="737">
        <f t="shared" si="1"/>
        <v>90</v>
      </c>
      <c r="I30" s="737">
        <v>30</v>
      </c>
      <c r="J30" s="737">
        <v>20</v>
      </c>
      <c r="K30" s="737"/>
      <c r="L30" s="737">
        <v>10</v>
      </c>
      <c r="M30" s="737">
        <f t="shared" si="2"/>
        <v>60</v>
      </c>
      <c r="N30" s="577"/>
      <c r="O30" s="577">
        <f>I30/O8</f>
        <v>3.3333333333333335</v>
      </c>
      <c r="P30" s="577"/>
      <c r="Q30" s="646"/>
      <c r="R30" s="323" t="s">
        <v>191</v>
      </c>
      <c r="T30" s="757"/>
      <c r="V30" s="758"/>
    </row>
    <row r="31" spans="1:22" s="323" customFormat="1" ht="16.5" hidden="1" thickBot="1" x14ac:dyDescent="0.25">
      <c r="A31" s="442" t="s">
        <v>113</v>
      </c>
      <c r="B31" s="443" t="s">
        <v>134</v>
      </c>
      <c r="C31" s="737" t="s">
        <v>186</v>
      </c>
      <c r="D31" s="737"/>
      <c r="E31" s="737"/>
      <c r="F31" s="645"/>
      <c r="G31" s="569">
        <v>3</v>
      </c>
      <c r="H31" s="737">
        <f t="shared" si="1"/>
        <v>90</v>
      </c>
      <c r="I31" s="737">
        <v>36</v>
      </c>
      <c r="J31" s="737">
        <v>27</v>
      </c>
      <c r="K31" s="737"/>
      <c r="L31" s="737">
        <v>9</v>
      </c>
      <c r="M31" s="737">
        <f t="shared" si="2"/>
        <v>54</v>
      </c>
      <c r="N31" s="577"/>
      <c r="O31" s="577"/>
      <c r="P31" s="577">
        <f>I31/P8</f>
        <v>4</v>
      </c>
      <c r="Q31" s="647"/>
      <c r="R31" s="323" t="s">
        <v>191</v>
      </c>
      <c r="T31" s="757"/>
      <c r="V31" s="758"/>
    </row>
    <row r="32" spans="1:22" s="323" customFormat="1" ht="16.5" hidden="1" thickBot="1" x14ac:dyDescent="0.25">
      <c r="A32" s="442" t="s">
        <v>148</v>
      </c>
      <c r="B32" s="443" t="s">
        <v>151</v>
      </c>
      <c r="C32" s="737"/>
      <c r="D32" s="737" t="s">
        <v>186</v>
      </c>
      <c r="E32" s="737"/>
      <c r="F32" s="645"/>
      <c r="G32" s="569">
        <v>3</v>
      </c>
      <c r="H32" s="737">
        <f t="shared" si="1"/>
        <v>90</v>
      </c>
      <c r="I32" s="737">
        <f>J32+L32</f>
        <v>36</v>
      </c>
      <c r="J32" s="737">
        <v>27</v>
      </c>
      <c r="K32" s="737"/>
      <c r="L32" s="737">
        <v>9</v>
      </c>
      <c r="M32" s="737">
        <f t="shared" si="2"/>
        <v>54</v>
      </c>
      <c r="N32" s="577"/>
      <c r="O32" s="577"/>
      <c r="P32" s="577">
        <v>4</v>
      </c>
      <c r="Q32" s="646"/>
      <c r="R32" s="323" t="s">
        <v>191</v>
      </c>
      <c r="T32" s="757"/>
      <c r="V32" s="758"/>
    </row>
    <row r="33" spans="1:24" s="323" customFormat="1" ht="16.5" hidden="1" thickBot="1" x14ac:dyDescent="0.25">
      <c r="A33" s="442" t="s">
        <v>172</v>
      </c>
      <c r="B33" s="443" t="s">
        <v>152</v>
      </c>
      <c r="C33" s="737"/>
      <c r="D33" s="737" t="s">
        <v>185</v>
      </c>
      <c r="E33" s="737"/>
      <c r="F33" s="645"/>
      <c r="G33" s="569">
        <v>1.5</v>
      </c>
      <c r="H33" s="737">
        <f t="shared" si="1"/>
        <v>45</v>
      </c>
      <c r="I33" s="737">
        <v>20</v>
      </c>
      <c r="J33" s="737">
        <v>10</v>
      </c>
      <c r="K33" s="737"/>
      <c r="L33" s="737">
        <v>10</v>
      </c>
      <c r="M33" s="737">
        <f t="shared" si="2"/>
        <v>25</v>
      </c>
      <c r="N33" s="577"/>
      <c r="O33" s="577">
        <f>I33/O8</f>
        <v>2.2222222222222223</v>
      </c>
      <c r="P33" s="569"/>
      <c r="Q33" s="646"/>
      <c r="T33" s="757"/>
      <c r="V33" s="758"/>
    </row>
    <row r="34" spans="1:24" s="734" customFormat="1" ht="16.5" hidden="1" thickBot="1" x14ac:dyDescent="0.25">
      <c r="A34" s="442" t="s">
        <v>206</v>
      </c>
      <c r="B34" s="600" t="s">
        <v>115</v>
      </c>
      <c r="C34" s="491"/>
      <c r="D34" s="431" t="s">
        <v>186</v>
      </c>
      <c r="E34" s="431"/>
      <c r="F34" s="602"/>
      <c r="G34" s="607">
        <v>1</v>
      </c>
      <c r="H34" s="735">
        <f>G34*30</f>
        <v>30</v>
      </c>
      <c r="I34" s="431">
        <f>J34+K34+L34</f>
        <v>10</v>
      </c>
      <c r="J34" s="431"/>
      <c r="K34" s="431"/>
      <c r="L34" s="431">
        <v>10</v>
      </c>
      <c r="M34" s="547">
        <f t="shared" si="2"/>
        <v>20</v>
      </c>
      <c r="N34" s="609"/>
      <c r="O34" s="610"/>
      <c r="P34" s="611">
        <v>1</v>
      </c>
      <c r="Q34" s="612"/>
      <c r="U34" s="323"/>
    </row>
    <row r="35" spans="1:24" ht="16.5" hidden="1" customHeight="1" thickBot="1" x14ac:dyDescent="0.25">
      <c r="A35" s="906" t="s">
        <v>108</v>
      </c>
      <c r="B35" s="907"/>
      <c r="C35" s="648"/>
      <c r="D35" s="649"/>
      <c r="E35" s="649"/>
      <c r="F35" s="650"/>
      <c r="G35" s="651">
        <f>G22+G29+G30+G31+G32+G33+G26+G27+G28+G34</f>
        <v>29.5</v>
      </c>
      <c r="H35" s="651">
        <f t="shared" ref="H35:M35" si="3">H22+H29+H30+H31+H32+H33+H26+H27+H28+H34</f>
        <v>885</v>
      </c>
      <c r="I35" s="651">
        <f t="shared" si="3"/>
        <v>337</v>
      </c>
      <c r="J35" s="651">
        <f t="shared" si="3"/>
        <v>204</v>
      </c>
      <c r="K35" s="651">
        <f t="shared" si="3"/>
        <v>0</v>
      </c>
      <c r="L35" s="651">
        <f t="shared" si="3"/>
        <v>133</v>
      </c>
      <c r="M35" s="651">
        <f t="shared" si="3"/>
        <v>548</v>
      </c>
      <c r="N35" s="652">
        <f>SUM(N23:N34)</f>
        <v>9</v>
      </c>
      <c r="O35" s="652">
        <f t="shared" ref="O35:P35" si="4">SUM(O23:O34)</f>
        <v>13.333333333333336</v>
      </c>
      <c r="P35" s="652">
        <f t="shared" si="4"/>
        <v>9</v>
      </c>
      <c r="Q35" s="653"/>
      <c r="R35" s="80">
        <f>30*G35</f>
        <v>885</v>
      </c>
      <c r="S35" s="369"/>
      <c r="T35" s="369"/>
      <c r="U35" s="764"/>
      <c r="V35" s="369"/>
    </row>
    <row r="36" spans="1:24" ht="16.5" hidden="1" customHeight="1" thickBot="1" x14ac:dyDescent="0.25">
      <c r="A36" s="893" t="s">
        <v>71</v>
      </c>
      <c r="B36" s="894"/>
      <c r="C36" s="601"/>
      <c r="D36" s="620"/>
      <c r="E36" s="620"/>
      <c r="F36" s="621"/>
      <c r="G36" s="654" t="e">
        <f>#REF!+#REF!+G35</f>
        <v>#REF!</v>
      </c>
      <c r="H36" s="655" t="e">
        <f>#REF!+#REF!+H35</f>
        <v>#REF!</v>
      </c>
      <c r="I36" s="655" t="e">
        <f>#REF!+#REF!+I35</f>
        <v>#REF!</v>
      </c>
      <c r="J36" s="655" t="e">
        <f>#REF!+#REF!+J35</f>
        <v>#REF!</v>
      </c>
      <c r="K36" s="655">
        <v>0</v>
      </c>
      <c r="L36" s="655" t="e">
        <f>#REF!+#REF!+L35</f>
        <v>#REF!</v>
      </c>
      <c r="M36" s="655" t="e">
        <f>#REF!+#REF!+M35</f>
        <v>#REF!</v>
      </c>
      <c r="N36" s="654" t="e">
        <f>#REF!+#REF!+N35</f>
        <v>#REF!</v>
      </c>
      <c r="O36" s="656" t="e">
        <f>#REF!+#REF!+O35</f>
        <v>#REF!</v>
      </c>
      <c r="P36" s="655" t="e">
        <f>#REF!+#REF!+P35</f>
        <v>#REF!</v>
      </c>
      <c r="Q36" s="653"/>
      <c r="R36" s="80" t="e">
        <f>30*G36</f>
        <v>#REF!</v>
      </c>
      <c r="S36" s="369"/>
      <c r="T36" s="369"/>
      <c r="U36" s="764"/>
      <c r="V36" s="369"/>
    </row>
    <row r="37" spans="1:24" ht="15.75" customHeight="1" x14ac:dyDescent="0.2">
      <c r="A37" s="901" t="s">
        <v>72</v>
      </c>
      <c r="B37" s="902"/>
      <c r="C37" s="902"/>
      <c r="D37" s="902"/>
      <c r="E37" s="902"/>
      <c r="F37" s="902"/>
      <c r="G37" s="902"/>
      <c r="H37" s="902"/>
      <c r="I37" s="902"/>
      <c r="J37" s="902"/>
      <c r="K37" s="902"/>
      <c r="L37" s="902"/>
      <c r="M37" s="902"/>
      <c r="N37" s="902"/>
      <c r="O37" s="902"/>
      <c r="P37" s="902"/>
      <c r="Q37" s="903"/>
      <c r="R37" s="81"/>
      <c r="S37" s="81"/>
      <c r="T37" s="81"/>
    </row>
    <row r="38" spans="1:24" ht="18" hidden="1" x14ac:dyDescent="0.2">
      <c r="A38" s="874" t="s">
        <v>82</v>
      </c>
      <c r="B38" s="875"/>
      <c r="C38" s="875"/>
      <c r="D38" s="875"/>
      <c r="E38" s="875"/>
      <c r="F38" s="875"/>
      <c r="G38" s="875"/>
      <c r="H38" s="875"/>
      <c r="I38" s="875"/>
      <c r="J38" s="875"/>
      <c r="K38" s="875"/>
      <c r="L38" s="875"/>
      <c r="M38" s="875"/>
      <c r="N38" s="875"/>
      <c r="O38" s="875"/>
      <c r="P38" s="875"/>
      <c r="Q38" s="876"/>
      <c r="R38" s="218"/>
      <c r="S38" s="78"/>
      <c r="T38" s="78"/>
    </row>
    <row r="39" spans="1:24" ht="15.75" x14ac:dyDescent="0.2">
      <c r="A39" s="895" t="s">
        <v>136</v>
      </c>
      <c r="B39" s="896"/>
      <c r="C39" s="896"/>
      <c r="D39" s="896"/>
      <c r="E39" s="896"/>
      <c r="F39" s="896"/>
      <c r="G39" s="896"/>
      <c r="H39" s="896"/>
      <c r="I39" s="896"/>
      <c r="J39" s="896"/>
      <c r="K39" s="896"/>
      <c r="L39" s="896"/>
      <c r="M39" s="896"/>
      <c r="N39" s="896"/>
      <c r="O39" s="896"/>
      <c r="P39" s="896"/>
      <c r="Q39" s="897"/>
      <c r="R39" s="82"/>
      <c r="S39" s="82"/>
      <c r="T39" s="82"/>
    </row>
    <row r="40" spans="1:24" s="210" customFormat="1" ht="15.75" hidden="1" x14ac:dyDescent="0.25">
      <c r="A40" s="458" t="s">
        <v>123</v>
      </c>
      <c r="B40" s="444" t="s">
        <v>137</v>
      </c>
      <c r="C40" s="657"/>
      <c r="D40" s="446" t="s">
        <v>185</v>
      </c>
      <c r="E40" s="446"/>
      <c r="F40" s="658"/>
      <c r="G40" s="445">
        <v>3</v>
      </c>
      <c r="H40" s="460">
        <f>G40*30</f>
        <v>90</v>
      </c>
      <c r="I40" s="446">
        <f>J40+L40+K40</f>
        <v>30</v>
      </c>
      <c r="J40" s="446">
        <v>20</v>
      </c>
      <c r="K40" s="446"/>
      <c r="L40" s="446">
        <v>10</v>
      </c>
      <c r="M40" s="658">
        <f t="shared" ref="M40" si="5">H40-I40</f>
        <v>60</v>
      </c>
      <c r="N40" s="659"/>
      <c r="O40" s="660">
        <v>3</v>
      </c>
      <c r="P40" s="661"/>
      <c r="Q40" s="662"/>
      <c r="R40" s="207" t="s">
        <v>191</v>
      </c>
      <c r="S40" s="207"/>
      <c r="T40" s="207"/>
      <c r="U40" s="763"/>
      <c r="V40" s="208"/>
      <c r="W40" s="208"/>
      <c r="X40" s="209"/>
    </row>
    <row r="41" spans="1:24" ht="15.75" x14ac:dyDescent="0.2">
      <c r="A41" s="435" t="s">
        <v>124</v>
      </c>
      <c r="B41" s="436" t="s">
        <v>114</v>
      </c>
      <c r="C41" s="472">
        <v>1</v>
      </c>
      <c r="D41" s="737"/>
      <c r="E41" s="737"/>
      <c r="F41" s="514"/>
      <c r="G41" s="631">
        <v>3</v>
      </c>
      <c r="H41" s="472">
        <f>G41*30</f>
        <v>90</v>
      </c>
      <c r="I41" s="737">
        <f>J41+L41+K41</f>
        <v>30</v>
      </c>
      <c r="J41" s="737">
        <v>20</v>
      </c>
      <c r="K41" s="737"/>
      <c r="L41" s="737">
        <v>10</v>
      </c>
      <c r="M41" s="514">
        <f>H41-I41</f>
        <v>60</v>
      </c>
      <c r="N41" s="568">
        <f>I41/N8</f>
        <v>2</v>
      </c>
      <c r="O41" s="569"/>
      <c r="P41" s="633"/>
      <c r="Q41" s="663"/>
      <c r="R41" s="82" t="s">
        <v>191</v>
      </c>
      <c r="S41" s="82"/>
      <c r="T41" s="82"/>
    </row>
    <row r="42" spans="1:24" ht="32.25" hidden="1" thickBot="1" x14ac:dyDescent="0.25">
      <c r="A42" s="437" t="s">
        <v>125</v>
      </c>
      <c r="B42" s="438" t="s">
        <v>138</v>
      </c>
      <c r="C42" s="636"/>
      <c r="D42" s="439" t="s">
        <v>186</v>
      </c>
      <c r="E42" s="439"/>
      <c r="F42" s="520"/>
      <c r="G42" s="637">
        <v>3</v>
      </c>
      <c r="H42" s="636">
        <f>G42*30</f>
        <v>90</v>
      </c>
      <c r="I42" s="439">
        <v>36</v>
      </c>
      <c r="J42" s="439">
        <v>18</v>
      </c>
      <c r="K42" s="439"/>
      <c r="L42" s="439">
        <v>18</v>
      </c>
      <c r="M42" s="520">
        <f>H42-I42</f>
        <v>54</v>
      </c>
      <c r="N42" s="519"/>
      <c r="O42" s="638"/>
      <c r="P42" s="358">
        <f>I42/P8</f>
        <v>4</v>
      </c>
      <c r="Q42" s="664"/>
      <c r="R42" s="82" t="s">
        <v>191</v>
      </c>
      <c r="S42" s="82"/>
      <c r="T42" s="82"/>
    </row>
    <row r="43" spans="1:24" ht="16.5" hidden="1" thickBot="1" x14ac:dyDescent="0.25">
      <c r="A43" s="893" t="s">
        <v>118</v>
      </c>
      <c r="B43" s="894"/>
      <c r="C43" s="601"/>
      <c r="D43" s="620"/>
      <c r="E43" s="620"/>
      <c r="F43" s="621"/>
      <c r="G43" s="654">
        <f>G40+G41+G42</f>
        <v>9</v>
      </c>
      <c r="H43" s="655">
        <f>H40+H41+H42</f>
        <v>270</v>
      </c>
      <c r="I43" s="655">
        <f t="shared" ref="I43:M43" si="6">SUM(I40:I42)</f>
        <v>96</v>
      </c>
      <c r="J43" s="655">
        <f t="shared" si="6"/>
        <v>58</v>
      </c>
      <c r="K43" s="655">
        <f t="shared" si="6"/>
        <v>0</v>
      </c>
      <c r="L43" s="655">
        <f t="shared" si="6"/>
        <v>38</v>
      </c>
      <c r="M43" s="655">
        <f t="shared" si="6"/>
        <v>174</v>
      </c>
      <c r="N43" s="655">
        <f t="shared" ref="N43:Q43" si="7">SUM(N40:N42)</f>
        <v>2</v>
      </c>
      <c r="O43" s="655">
        <f t="shared" si="7"/>
        <v>3</v>
      </c>
      <c r="P43" s="655">
        <f t="shared" si="7"/>
        <v>4</v>
      </c>
      <c r="Q43" s="665">
        <f t="shared" si="7"/>
        <v>0</v>
      </c>
      <c r="R43" s="80"/>
      <c r="S43" s="80"/>
      <c r="T43" s="80"/>
    </row>
    <row r="44" spans="1:24" ht="15.75" hidden="1" x14ac:dyDescent="0.2">
      <c r="A44" s="666"/>
      <c r="B44" s="667"/>
      <c r="C44" s="667"/>
      <c r="D44" s="667"/>
      <c r="E44" s="667"/>
      <c r="F44" s="667"/>
      <c r="G44" s="667"/>
      <c r="H44" s="667"/>
      <c r="I44" s="667"/>
      <c r="J44" s="667"/>
      <c r="K44" s="667"/>
      <c r="L44" s="667"/>
      <c r="M44" s="667"/>
      <c r="N44" s="667"/>
      <c r="O44" s="667"/>
      <c r="P44" s="667"/>
      <c r="Q44" s="668"/>
      <c r="R44" s="82"/>
      <c r="S44" s="82"/>
      <c r="T44" s="82"/>
    </row>
    <row r="45" spans="1:24" ht="15.75" hidden="1" x14ac:dyDescent="0.2">
      <c r="A45" s="895" t="s">
        <v>139</v>
      </c>
      <c r="B45" s="896"/>
      <c r="C45" s="896"/>
      <c r="D45" s="896"/>
      <c r="E45" s="896"/>
      <c r="F45" s="896"/>
      <c r="G45" s="896"/>
      <c r="H45" s="896"/>
      <c r="I45" s="896"/>
      <c r="J45" s="896"/>
      <c r="K45" s="896"/>
      <c r="L45" s="896"/>
      <c r="M45" s="896"/>
      <c r="N45" s="896"/>
      <c r="O45" s="896"/>
      <c r="P45" s="896"/>
      <c r="Q45" s="897"/>
      <c r="R45" s="82"/>
      <c r="S45" s="82"/>
      <c r="T45" s="82"/>
    </row>
    <row r="46" spans="1:24" ht="15.75" hidden="1" x14ac:dyDescent="0.2">
      <c r="A46" s="458" t="s">
        <v>123</v>
      </c>
      <c r="B46" s="444" t="s">
        <v>140</v>
      </c>
      <c r="C46" s="657"/>
      <c r="D46" s="446" t="s">
        <v>185</v>
      </c>
      <c r="E46" s="446"/>
      <c r="F46" s="658"/>
      <c r="G46" s="445">
        <v>3</v>
      </c>
      <c r="H46" s="460">
        <f>G46*30</f>
        <v>90</v>
      </c>
      <c r="I46" s="446">
        <f>J46+L46+K46</f>
        <v>30</v>
      </c>
      <c r="J46" s="446">
        <v>20</v>
      </c>
      <c r="K46" s="446"/>
      <c r="L46" s="446">
        <v>10</v>
      </c>
      <c r="M46" s="658">
        <f t="shared" ref="M46" si="8">H46-I46</f>
        <v>60</v>
      </c>
      <c r="N46" s="659"/>
      <c r="O46" s="660">
        <v>3</v>
      </c>
      <c r="P46" s="661"/>
      <c r="Q46" s="669"/>
      <c r="R46" s="82"/>
      <c r="S46" s="82"/>
      <c r="T46" s="82"/>
    </row>
    <row r="47" spans="1:24" ht="15.75" hidden="1" x14ac:dyDescent="0.25">
      <c r="A47" s="435" t="s">
        <v>124</v>
      </c>
      <c r="B47" s="447" t="s">
        <v>141</v>
      </c>
      <c r="C47" s="481">
        <v>1</v>
      </c>
      <c r="D47" s="737"/>
      <c r="E47" s="448"/>
      <c r="F47" s="641"/>
      <c r="G47" s="670">
        <v>3</v>
      </c>
      <c r="H47" s="481">
        <f>G47*30</f>
        <v>90</v>
      </c>
      <c r="I47" s="448">
        <f>J47+L47+K47</f>
        <v>30</v>
      </c>
      <c r="J47" s="448">
        <v>20</v>
      </c>
      <c r="K47" s="448"/>
      <c r="L47" s="448">
        <v>10</v>
      </c>
      <c r="M47" s="641">
        <f>H47-I47</f>
        <v>60</v>
      </c>
      <c r="N47" s="642">
        <f>I47/N8</f>
        <v>2</v>
      </c>
      <c r="O47" s="671"/>
      <c r="P47" s="644"/>
      <c r="Q47" s="521"/>
      <c r="R47" s="82"/>
      <c r="S47" s="82"/>
      <c r="T47" s="82"/>
    </row>
    <row r="48" spans="1:24" ht="16.5" hidden="1" thickBot="1" x14ac:dyDescent="0.25">
      <c r="A48" s="437" t="s">
        <v>125</v>
      </c>
      <c r="B48" s="672" t="s">
        <v>142</v>
      </c>
      <c r="C48" s="636"/>
      <c r="D48" s="439" t="s">
        <v>186</v>
      </c>
      <c r="E48" s="439"/>
      <c r="F48" s="520"/>
      <c r="G48" s="673">
        <v>3</v>
      </c>
      <c r="H48" s="636">
        <f>G48*30</f>
        <v>90</v>
      </c>
      <c r="I48" s="439">
        <f>J48+L48+K48</f>
        <v>36</v>
      </c>
      <c r="J48" s="439">
        <v>18</v>
      </c>
      <c r="K48" s="439"/>
      <c r="L48" s="439">
        <v>18</v>
      </c>
      <c r="M48" s="520">
        <f>H48-I48</f>
        <v>54</v>
      </c>
      <c r="N48" s="519"/>
      <c r="O48" s="638"/>
      <c r="P48" s="358">
        <f>I48/P8</f>
        <v>4</v>
      </c>
      <c r="Q48" s="664"/>
      <c r="R48" s="82"/>
      <c r="S48" s="82"/>
      <c r="T48" s="82"/>
    </row>
    <row r="49" spans="1:24" ht="16.899999999999999" hidden="1" customHeight="1" thickBot="1" x14ac:dyDescent="0.25">
      <c r="A49" s="893" t="s">
        <v>118</v>
      </c>
      <c r="B49" s="894"/>
      <c r="C49" s="601"/>
      <c r="D49" s="620"/>
      <c r="E49" s="620"/>
      <c r="F49" s="621"/>
      <c r="G49" s="654">
        <f t="shared" ref="G49:O49" si="9">SUM(G46:G48)</f>
        <v>9</v>
      </c>
      <c r="H49" s="655">
        <f t="shared" si="9"/>
        <v>270</v>
      </c>
      <c r="I49" s="655">
        <f t="shared" si="9"/>
        <v>96</v>
      </c>
      <c r="J49" s="655">
        <f t="shared" si="9"/>
        <v>58</v>
      </c>
      <c r="K49" s="655">
        <f t="shared" si="9"/>
        <v>0</v>
      </c>
      <c r="L49" s="655">
        <f t="shared" si="9"/>
        <v>38</v>
      </c>
      <c r="M49" s="655">
        <f t="shared" si="9"/>
        <v>174</v>
      </c>
      <c r="N49" s="655">
        <f t="shared" si="9"/>
        <v>2</v>
      </c>
      <c r="O49" s="655">
        <f t="shared" si="9"/>
        <v>3</v>
      </c>
      <c r="P49" s="655">
        <f t="shared" ref="P49:Q49" si="10">SUM(P46:P48)</f>
        <v>4</v>
      </c>
      <c r="Q49" s="665">
        <f t="shared" si="10"/>
        <v>0</v>
      </c>
      <c r="R49" s="82"/>
      <c r="S49" s="82"/>
      <c r="T49" s="82"/>
    </row>
    <row r="50" spans="1:24" ht="15.75" hidden="1" x14ac:dyDescent="0.2">
      <c r="A50" s="666"/>
      <c r="B50" s="667"/>
      <c r="C50" s="667"/>
      <c r="D50" s="667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67"/>
      <c r="P50" s="667"/>
      <c r="Q50" s="668"/>
      <c r="R50" s="82"/>
      <c r="S50" s="82"/>
      <c r="T50" s="82"/>
    </row>
    <row r="51" spans="1:24" ht="15.75" hidden="1" x14ac:dyDescent="0.2">
      <c r="A51" s="895" t="s">
        <v>143</v>
      </c>
      <c r="B51" s="896"/>
      <c r="C51" s="896"/>
      <c r="D51" s="896"/>
      <c r="E51" s="896"/>
      <c r="F51" s="896"/>
      <c r="G51" s="896"/>
      <c r="H51" s="896"/>
      <c r="I51" s="896"/>
      <c r="J51" s="896"/>
      <c r="K51" s="896"/>
      <c r="L51" s="896"/>
      <c r="M51" s="896"/>
      <c r="N51" s="896"/>
      <c r="O51" s="896"/>
      <c r="P51" s="896"/>
      <c r="Q51" s="897"/>
      <c r="R51" s="82"/>
      <c r="S51" s="82"/>
      <c r="T51" s="82"/>
    </row>
    <row r="52" spans="1:24" ht="15.75" hidden="1" x14ac:dyDescent="0.25">
      <c r="A52" s="458" t="s">
        <v>123</v>
      </c>
      <c r="B52" s="300" t="s">
        <v>144</v>
      </c>
      <c r="C52" s="460"/>
      <c r="D52" s="446" t="s">
        <v>185</v>
      </c>
      <c r="E52" s="674"/>
      <c r="F52" s="658"/>
      <c r="G52" s="270">
        <v>3</v>
      </c>
      <c r="H52" s="460">
        <f>G52*30</f>
        <v>90</v>
      </c>
      <c r="I52" s="446">
        <f>J52+L52+K52</f>
        <v>30</v>
      </c>
      <c r="J52" s="446">
        <v>20</v>
      </c>
      <c r="K52" s="446"/>
      <c r="L52" s="446">
        <v>10</v>
      </c>
      <c r="M52" s="658">
        <f>H52-I52</f>
        <v>60</v>
      </c>
      <c r="N52" s="675"/>
      <c r="O52" s="660"/>
      <c r="P52" s="661">
        <v>3</v>
      </c>
      <c r="Q52" s="669"/>
      <c r="R52" s="82"/>
      <c r="S52" s="82"/>
      <c r="T52" s="82"/>
    </row>
    <row r="53" spans="1:24" ht="15.75" hidden="1" x14ac:dyDescent="0.25">
      <c r="A53" s="435" t="s">
        <v>124</v>
      </c>
      <c r="B53" s="279" t="s">
        <v>145</v>
      </c>
      <c r="C53" s="472">
        <v>1</v>
      </c>
      <c r="D53" s="737"/>
      <c r="E53" s="737"/>
      <c r="F53" s="514"/>
      <c r="G53" s="631">
        <v>3</v>
      </c>
      <c r="H53" s="472">
        <f>G53*30</f>
        <v>90</v>
      </c>
      <c r="I53" s="737">
        <f>J53+L53+K53</f>
        <v>30</v>
      </c>
      <c r="J53" s="737">
        <v>20</v>
      </c>
      <c r="K53" s="737"/>
      <c r="L53" s="737">
        <v>10</v>
      </c>
      <c r="M53" s="514">
        <f>H53-I53</f>
        <v>60</v>
      </c>
      <c r="N53" s="568">
        <f>I53/N8</f>
        <v>2</v>
      </c>
      <c r="O53" s="569"/>
      <c r="P53" s="633"/>
      <c r="Q53" s="663"/>
      <c r="R53" s="82"/>
      <c r="S53" s="82"/>
      <c r="T53" s="82"/>
    </row>
    <row r="54" spans="1:24" ht="32.25" hidden="1" thickBot="1" x14ac:dyDescent="0.25">
      <c r="A54" s="437" t="s">
        <v>125</v>
      </c>
      <c r="B54" s="438" t="s">
        <v>146</v>
      </c>
      <c r="C54" s="636"/>
      <c r="D54" s="439" t="s">
        <v>186</v>
      </c>
      <c r="E54" s="439"/>
      <c r="F54" s="520"/>
      <c r="G54" s="637">
        <v>3</v>
      </c>
      <c r="H54" s="636">
        <f>G54*30</f>
        <v>90</v>
      </c>
      <c r="I54" s="439">
        <f>J54+L54+K54</f>
        <v>36</v>
      </c>
      <c r="J54" s="439">
        <v>18</v>
      </c>
      <c r="K54" s="439"/>
      <c r="L54" s="439">
        <v>18</v>
      </c>
      <c r="M54" s="520">
        <f>H54-I54</f>
        <v>54</v>
      </c>
      <c r="N54" s="519"/>
      <c r="O54" s="638">
        <v>4</v>
      </c>
      <c r="P54" s="358"/>
      <c r="Q54" s="676"/>
      <c r="R54" s="82"/>
      <c r="S54" s="82"/>
      <c r="T54" s="82"/>
    </row>
    <row r="55" spans="1:24" ht="16.899999999999999" hidden="1" customHeight="1" thickBot="1" x14ac:dyDescent="0.25">
      <c r="A55" s="893" t="s">
        <v>118</v>
      </c>
      <c r="B55" s="894"/>
      <c r="C55" s="532"/>
      <c r="D55" s="533"/>
      <c r="E55" s="533"/>
      <c r="F55" s="534"/>
      <c r="G55" s="677">
        <f>SUM(G52:G54)</f>
        <v>9</v>
      </c>
      <c r="H55" s="678">
        <f t="shared" ref="H55:Q55" si="11">SUM(H52:H54)</f>
        <v>270</v>
      </c>
      <c r="I55" s="678">
        <f t="shared" si="11"/>
        <v>96</v>
      </c>
      <c r="J55" s="678">
        <f t="shared" si="11"/>
        <v>58</v>
      </c>
      <c r="K55" s="678">
        <f t="shared" si="11"/>
        <v>0</v>
      </c>
      <c r="L55" s="678">
        <f t="shared" si="11"/>
        <v>38</v>
      </c>
      <c r="M55" s="678">
        <f t="shared" si="11"/>
        <v>174</v>
      </c>
      <c r="N55" s="678">
        <f t="shared" si="11"/>
        <v>2</v>
      </c>
      <c r="O55" s="678">
        <f t="shared" si="11"/>
        <v>4</v>
      </c>
      <c r="P55" s="678">
        <f t="shared" si="11"/>
        <v>3</v>
      </c>
      <c r="Q55" s="679">
        <f t="shared" si="11"/>
        <v>0</v>
      </c>
      <c r="R55" s="82"/>
      <c r="S55" s="82"/>
      <c r="T55" s="82"/>
    </row>
    <row r="56" spans="1:24" ht="16.5" hidden="1" thickBot="1" x14ac:dyDescent="0.25">
      <c r="A56" s="680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2"/>
      <c r="R56" s="82"/>
      <c r="S56" s="82"/>
      <c r="T56" s="82"/>
    </row>
    <row r="57" spans="1:24" ht="16.5" thickBot="1" x14ac:dyDescent="0.25">
      <c r="A57" s="877" t="s">
        <v>166</v>
      </c>
      <c r="B57" s="878"/>
      <c r="C57" s="878"/>
      <c r="D57" s="878"/>
      <c r="E57" s="878"/>
      <c r="F57" s="878"/>
      <c r="G57" s="878"/>
      <c r="H57" s="878"/>
      <c r="I57" s="878"/>
      <c r="J57" s="878"/>
      <c r="K57" s="878"/>
      <c r="L57" s="878"/>
      <c r="M57" s="878"/>
      <c r="N57" s="878"/>
      <c r="O57" s="878"/>
      <c r="P57" s="878"/>
      <c r="Q57" s="879"/>
      <c r="S57" s="81"/>
      <c r="T57" s="81"/>
      <c r="U57" s="765"/>
    </row>
    <row r="58" spans="1:24" s="210" customFormat="1" ht="15.75" x14ac:dyDescent="0.25">
      <c r="A58" s="683" t="s">
        <v>153</v>
      </c>
      <c r="B58" s="684" t="s">
        <v>154</v>
      </c>
      <c r="C58" s="685"/>
      <c r="D58" s="446">
        <v>1</v>
      </c>
      <c r="E58" s="686"/>
      <c r="F58" s="687"/>
      <c r="G58" s="688">
        <v>6</v>
      </c>
      <c r="H58" s="460">
        <f>G58*30</f>
        <v>180</v>
      </c>
      <c r="I58" s="686"/>
      <c r="J58" s="686"/>
      <c r="K58" s="686"/>
      <c r="L58" s="686"/>
      <c r="M58" s="687"/>
      <c r="N58" s="689"/>
      <c r="O58" s="690"/>
      <c r="P58" s="691"/>
      <c r="Q58" s="692"/>
      <c r="R58" s="207" t="s">
        <v>191</v>
      </c>
      <c r="S58" s="207"/>
      <c r="T58" s="207"/>
      <c r="U58" s="763"/>
      <c r="V58" s="208"/>
      <c r="W58" s="208"/>
      <c r="X58" s="209"/>
    </row>
    <row r="59" spans="1:24" ht="17.25" hidden="1" customHeight="1" x14ac:dyDescent="0.25">
      <c r="A59" s="693" t="s">
        <v>117</v>
      </c>
      <c r="B59" s="694" t="s">
        <v>84</v>
      </c>
      <c r="C59" s="472"/>
      <c r="D59" s="737">
        <v>3</v>
      </c>
      <c r="E59" s="737"/>
      <c r="F59" s="514"/>
      <c r="G59" s="695">
        <v>6</v>
      </c>
      <c r="H59" s="478">
        <f>G59*30</f>
        <v>180</v>
      </c>
      <c r="I59" s="473"/>
      <c r="J59" s="473"/>
      <c r="K59" s="473"/>
      <c r="L59" s="473"/>
      <c r="M59" s="477"/>
      <c r="N59" s="478"/>
      <c r="O59" s="473"/>
      <c r="P59" s="477"/>
      <c r="Q59" s="515"/>
      <c r="S59" s="79"/>
      <c r="T59" s="79"/>
      <c r="U59" s="738"/>
    </row>
    <row r="60" spans="1:24" ht="17.25" hidden="1" customHeight="1" thickBot="1" x14ac:dyDescent="0.3">
      <c r="A60" s="696" t="s">
        <v>83</v>
      </c>
      <c r="B60" s="697" t="s">
        <v>85</v>
      </c>
      <c r="C60" s="636"/>
      <c r="D60" s="439">
        <v>3</v>
      </c>
      <c r="E60" s="439"/>
      <c r="F60" s="520"/>
      <c r="G60" s="698">
        <v>21</v>
      </c>
      <c r="H60" s="636">
        <f>G60*30</f>
        <v>630</v>
      </c>
      <c r="I60" s="439"/>
      <c r="J60" s="439"/>
      <c r="K60" s="439"/>
      <c r="L60" s="439"/>
      <c r="M60" s="520"/>
      <c r="N60" s="636"/>
      <c r="O60" s="439"/>
      <c r="P60" s="520"/>
      <c r="Q60" s="699"/>
      <c r="S60" s="736"/>
      <c r="T60" s="736"/>
      <c r="U60" s="738"/>
    </row>
    <row r="61" spans="1:24" ht="16.5" hidden="1" thickBot="1" x14ac:dyDescent="0.25">
      <c r="A61" s="906" t="s">
        <v>86</v>
      </c>
      <c r="B61" s="927"/>
      <c r="C61" s="649"/>
      <c r="D61" s="649"/>
      <c r="E61" s="649"/>
      <c r="F61" s="649"/>
      <c r="G61" s="700">
        <f>G58+G59+G60</f>
        <v>33</v>
      </c>
      <c r="H61" s="649">
        <f>SUM(H58:H60)</f>
        <v>990</v>
      </c>
      <c r="I61" s="649"/>
      <c r="J61" s="649"/>
      <c r="K61" s="649"/>
      <c r="L61" s="649"/>
      <c r="M61" s="649"/>
      <c r="N61" s="649"/>
      <c r="O61" s="649"/>
      <c r="P61" s="649"/>
      <c r="Q61" s="650"/>
      <c r="S61" s="80"/>
      <c r="T61" s="80"/>
      <c r="U61" s="765"/>
    </row>
    <row r="62" spans="1:24" ht="16.5" hidden="1" customHeight="1" thickBot="1" x14ac:dyDescent="0.25">
      <c r="A62" s="880" t="s">
        <v>167</v>
      </c>
      <c r="B62" s="881"/>
      <c r="C62" s="881"/>
      <c r="D62" s="881"/>
      <c r="E62" s="881"/>
      <c r="F62" s="881"/>
      <c r="G62" s="881"/>
      <c r="H62" s="881"/>
      <c r="I62" s="881"/>
      <c r="J62" s="881"/>
      <c r="K62" s="881"/>
      <c r="L62" s="881"/>
      <c r="M62" s="881"/>
      <c r="N62" s="882"/>
      <c r="O62" s="882"/>
      <c r="P62" s="882"/>
      <c r="Q62" s="883"/>
      <c r="R62" s="81"/>
      <c r="S62" s="81"/>
      <c r="T62" s="81"/>
    </row>
    <row r="63" spans="1:24" ht="15.75" hidden="1" x14ac:dyDescent="0.2">
      <c r="A63" s="701" t="s">
        <v>87</v>
      </c>
      <c r="B63" s="702" t="s">
        <v>22</v>
      </c>
      <c r="C63" s="703">
        <v>3</v>
      </c>
      <c r="D63" s="703"/>
      <c r="E63" s="703"/>
      <c r="F63" s="703"/>
      <c r="G63" s="703">
        <v>3</v>
      </c>
      <c r="H63" s="704">
        <f>G63*30</f>
        <v>90</v>
      </c>
      <c r="I63" s="704"/>
      <c r="J63" s="704"/>
      <c r="K63" s="704"/>
      <c r="L63" s="704"/>
      <c r="M63" s="705">
        <f>H63-I63</f>
        <v>90</v>
      </c>
      <c r="N63" s="706"/>
      <c r="O63" s="707"/>
      <c r="P63" s="708"/>
      <c r="Q63" s="709"/>
      <c r="R63" s="736"/>
      <c r="S63" s="736"/>
      <c r="T63" s="736"/>
    </row>
    <row r="64" spans="1:24" ht="16.5" hidden="1" thickBot="1" x14ac:dyDescent="0.25">
      <c r="A64" s="925" t="s">
        <v>88</v>
      </c>
      <c r="B64" s="926"/>
      <c r="C64" s="601"/>
      <c r="D64" s="620"/>
      <c r="E64" s="620"/>
      <c r="F64" s="620"/>
      <c r="G64" s="710"/>
      <c r="H64" s="711"/>
      <c r="I64" s="711"/>
      <c r="J64" s="711"/>
      <c r="K64" s="711"/>
      <c r="L64" s="711"/>
      <c r="M64" s="711"/>
      <c r="N64" s="710"/>
      <c r="O64" s="710"/>
      <c r="P64" s="712"/>
      <c r="Q64" s="713"/>
      <c r="R64" s="80"/>
      <c r="S64" s="80"/>
      <c r="T64" s="80"/>
    </row>
    <row r="65" spans="1:20" ht="16.5" hidden="1" thickBot="1" x14ac:dyDescent="0.25">
      <c r="A65" s="932" t="s">
        <v>147</v>
      </c>
      <c r="B65" s="933"/>
      <c r="C65" s="934"/>
      <c r="D65" s="934"/>
      <c r="E65" s="934"/>
      <c r="F65" s="935"/>
      <c r="G65" s="714" t="e">
        <f>G36+G43+G61+G63</f>
        <v>#REF!</v>
      </c>
      <c r="H65" s="714" t="e">
        <f>H36+H43+H61+H63</f>
        <v>#REF!</v>
      </c>
      <c r="I65" s="714" t="e">
        <f>I36+I43+I61+I63</f>
        <v>#REF!</v>
      </c>
      <c r="J65" s="715" t="e">
        <f t="shared" ref="J65:L65" si="12">J63+J61+J43+J36</f>
        <v>#REF!</v>
      </c>
      <c r="K65" s="715">
        <f t="shared" si="12"/>
        <v>0</v>
      </c>
      <c r="L65" s="715" t="e">
        <f t="shared" si="12"/>
        <v>#REF!</v>
      </c>
      <c r="M65" s="716" t="e">
        <f>M63+M61+M43+M36</f>
        <v>#REF!</v>
      </c>
      <c r="N65" s="717" t="e">
        <f>#REF!+#REF!+N35+N43</f>
        <v>#REF!</v>
      </c>
      <c r="O65" s="718" t="e">
        <f>#REF!+#REF!+O35+O40</f>
        <v>#REF!</v>
      </c>
      <c r="P65" s="716" t="e">
        <f>P36+P43</f>
        <v>#REF!</v>
      </c>
      <c r="Q65" s="612">
        <f>Q63+Q61+Q43+Q36</f>
        <v>0</v>
      </c>
      <c r="R65" s="80"/>
      <c r="S65" s="80"/>
      <c r="T65" s="80"/>
    </row>
    <row r="66" spans="1:20" ht="15.75" hidden="1" x14ac:dyDescent="0.2">
      <c r="A66" s="923" t="s">
        <v>89</v>
      </c>
      <c r="B66" s="924"/>
      <c r="C66" s="924"/>
      <c r="D66" s="924"/>
      <c r="E66" s="924"/>
      <c r="F66" s="924"/>
      <c r="G66" s="936"/>
      <c r="H66" s="936"/>
      <c r="I66" s="936"/>
      <c r="J66" s="936"/>
      <c r="K66" s="936"/>
      <c r="L66" s="936"/>
      <c r="M66" s="936"/>
      <c r="N66" s="586">
        <v>3</v>
      </c>
      <c r="O66" s="586">
        <v>3</v>
      </c>
      <c r="P66" s="719" t="s">
        <v>204</v>
      </c>
      <c r="Q66" s="720"/>
      <c r="R66" s="85"/>
      <c r="S66" s="85"/>
      <c r="T66" s="85"/>
    </row>
    <row r="67" spans="1:20" ht="15.75" hidden="1" x14ac:dyDescent="0.2">
      <c r="A67" s="923" t="s">
        <v>90</v>
      </c>
      <c r="B67" s="924"/>
      <c r="C67" s="924"/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737">
        <v>8</v>
      </c>
      <c r="O67" s="442" t="s">
        <v>203</v>
      </c>
      <c r="P67" s="721" t="s">
        <v>203</v>
      </c>
      <c r="Q67" s="515">
        <v>1</v>
      </c>
      <c r="R67" s="921"/>
      <c r="S67" s="921"/>
      <c r="T67" s="922"/>
    </row>
    <row r="68" spans="1:20" ht="15.75" hidden="1" x14ac:dyDescent="0.2">
      <c r="A68" s="923" t="s">
        <v>91</v>
      </c>
      <c r="B68" s="924"/>
      <c r="C68" s="924"/>
      <c r="D68" s="924"/>
      <c r="E68" s="924"/>
      <c r="F68" s="924"/>
      <c r="G68" s="924"/>
      <c r="H68" s="924"/>
      <c r="I68" s="924"/>
      <c r="J68" s="924"/>
      <c r="K68" s="924"/>
      <c r="L68" s="924"/>
      <c r="M68" s="924"/>
      <c r="N68" s="737"/>
      <c r="O68" s="577"/>
      <c r="P68" s="722"/>
      <c r="Q68" s="515"/>
      <c r="R68" s="736"/>
      <c r="S68" s="736"/>
      <c r="T68" s="736"/>
    </row>
    <row r="69" spans="1:20" ht="16.5" hidden="1" thickBot="1" x14ac:dyDescent="0.25">
      <c r="A69" s="942" t="s">
        <v>92</v>
      </c>
      <c r="B69" s="943"/>
      <c r="C69" s="943"/>
      <c r="D69" s="943"/>
      <c r="E69" s="943"/>
      <c r="F69" s="943"/>
      <c r="G69" s="943"/>
      <c r="H69" s="943"/>
      <c r="I69" s="943"/>
      <c r="J69" s="943"/>
      <c r="K69" s="943"/>
      <c r="L69" s="943"/>
      <c r="M69" s="943"/>
      <c r="N69" s="439"/>
      <c r="O69" s="723">
        <v>1</v>
      </c>
      <c r="P69" s="724"/>
      <c r="Q69" s="699"/>
      <c r="R69" s="736"/>
      <c r="S69" s="736"/>
      <c r="T69" s="736"/>
    </row>
    <row r="70" spans="1:20" ht="16.5" hidden="1" thickBot="1" x14ac:dyDescent="0.3">
      <c r="A70" s="725"/>
      <c r="B70" s="944"/>
      <c r="C70" s="945"/>
      <c r="D70" s="945"/>
      <c r="E70" s="945"/>
      <c r="F70" s="945"/>
      <c r="G70" s="292"/>
      <c r="H70" s="292"/>
      <c r="I70" s="292"/>
      <c r="J70" s="292"/>
      <c r="K70" s="292"/>
      <c r="L70" s="292"/>
      <c r="M70" s="292"/>
      <c r="N70" s="939" t="e">
        <f>#REF!+#REF!+G35+G43+G58</f>
        <v>#REF!</v>
      </c>
      <c r="O70" s="940"/>
      <c r="P70" s="941"/>
      <c r="Q70" s="293">
        <f>G59+G60+G63</f>
        <v>30</v>
      </c>
      <c r="R70" s="229"/>
      <c r="S70" s="229"/>
      <c r="T70" s="229"/>
    </row>
    <row r="71" spans="1:20" ht="24" hidden="1" customHeight="1" x14ac:dyDescent="0.25">
      <c r="A71" s="292"/>
      <c r="B71" s="726" t="s">
        <v>93</v>
      </c>
      <c r="C71" s="928"/>
      <c r="D71" s="929"/>
      <c r="E71" s="929"/>
      <c r="F71" s="929"/>
      <c r="G71" s="929"/>
      <c r="H71" s="292"/>
      <c r="I71" s="937" t="s">
        <v>193</v>
      </c>
      <c r="J71" s="938"/>
      <c r="K71" s="938"/>
      <c r="L71" s="292"/>
      <c r="M71" s="292"/>
      <c r="N71" s="292"/>
      <c r="O71" s="292"/>
      <c r="P71" s="292"/>
      <c r="Q71" s="292"/>
      <c r="R71" s="229">
        <f>SUMIF(R12:R61,"м",G12:G61)</f>
        <v>47.5</v>
      </c>
      <c r="S71" s="229" t="s">
        <v>192</v>
      </c>
      <c r="T71" s="229"/>
    </row>
    <row r="72" spans="1:20" ht="15.75" hidden="1" x14ac:dyDescent="0.25">
      <c r="A72" s="292"/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29">
        <f>R71-4.5</f>
        <v>43</v>
      </c>
      <c r="S72" s="229"/>
      <c r="T72" s="229"/>
    </row>
    <row r="73" spans="1:20" ht="21.75" hidden="1" customHeight="1" x14ac:dyDescent="0.25">
      <c r="A73" s="292"/>
      <c r="B73" s="726" t="s">
        <v>94</v>
      </c>
      <c r="C73" s="928"/>
      <c r="D73" s="929"/>
      <c r="E73" s="929"/>
      <c r="F73" s="929"/>
      <c r="G73" s="929"/>
      <c r="H73" s="292"/>
      <c r="I73" s="930" t="s">
        <v>194</v>
      </c>
      <c r="J73" s="931"/>
      <c r="K73" s="931"/>
      <c r="L73" s="931"/>
      <c r="M73" s="292"/>
      <c r="N73" s="292"/>
      <c r="O73" s="292"/>
      <c r="P73" s="292"/>
      <c r="Q73" s="292"/>
      <c r="R73" s="229"/>
      <c r="S73" s="229"/>
      <c r="T73" s="229"/>
    </row>
    <row r="74" spans="1:20" ht="15.75" x14ac:dyDescent="0.25">
      <c r="A74" s="292"/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29"/>
      <c r="S74" s="229"/>
      <c r="T74" s="229"/>
    </row>
    <row r="75" spans="1:20" ht="15.75" x14ac:dyDescent="0.25">
      <c r="A75" s="292"/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29"/>
      <c r="S75" s="229"/>
      <c r="T75" s="229"/>
    </row>
  </sheetData>
  <mergeCells count="54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N3:P3"/>
    <mergeCell ref="I4:I8"/>
    <mergeCell ref="J4:L4"/>
    <mergeCell ref="N4:P5"/>
    <mergeCell ref="Q4:Q5"/>
    <mergeCell ref="J5:J8"/>
    <mergeCell ref="K5:K8"/>
    <mergeCell ref="A43:B43"/>
    <mergeCell ref="A21:Q21"/>
    <mergeCell ref="L5:L8"/>
    <mergeCell ref="E7:E8"/>
    <mergeCell ref="F7:F8"/>
    <mergeCell ref="N7:P7"/>
    <mergeCell ref="A10:Q10"/>
    <mergeCell ref="A11:Q11"/>
    <mergeCell ref="C5:C8"/>
    <mergeCell ref="D5:D8"/>
    <mergeCell ref="E5:F6"/>
    <mergeCell ref="A35:B35"/>
    <mergeCell ref="A36:B36"/>
    <mergeCell ref="A37:Q37"/>
    <mergeCell ref="A38:Q38"/>
    <mergeCell ref="A39:Q39"/>
    <mergeCell ref="A49:B49"/>
    <mergeCell ref="A51:Q51"/>
    <mergeCell ref="A55:B55"/>
    <mergeCell ref="A57:Q57"/>
    <mergeCell ref="A61:B61"/>
    <mergeCell ref="C73:G73"/>
    <mergeCell ref="I73:L73"/>
    <mergeCell ref="U2:U9"/>
    <mergeCell ref="A68:M68"/>
    <mergeCell ref="A69:M69"/>
    <mergeCell ref="B70:F70"/>
    <mergeCell ref="N70:P70"/>
    <mergeCell ref="C71:G71"/>
    <mergeCell ref="I71:K71"/>
    <mergeCell ref="A62:Q62"/>
    <mergeCell ref="A64:B64"/>
    <mergeCell ref="A65:F65"/>
    <mergeCell ref="A66:M66"/>
    <mergeCell ref="A67:M67"/>
    <mergeCell ref="R67:T67"/>
    <mergeCell ref="A45:Q4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view="pageBreakPreview" zoomScale="95" zoomScaleNormal="77" zoomScaleSheetLayoutView="95" workbookViewId="0">
      <selection activeCell="U2" sqref="U2:U9"/>
    </sheetView>
  </sheetViews>
  <sheetFormatPr defaultColWidth="8.85546875" defaultRowHeight="15" x14ac:dyDescent="0.2"/>
  <cols>
    <col min="1" max="1" width="8.85546875" style="727"/>
    <col min="2" max="2" width="58" style="727" customWidth="1"/>
    <col min="3" max="3" width="6.7109375" style="727" customWidth="1"/>
    <col min="4" max="4" width="7.28515625" style="727" customWidth="1"/>
    <col min="5" max="5" width="7.7109375" style="727" customWidth="1"/>
    <col min="6" max="6" width="6.7109375" style="727" customWidth="1"/>
    <col min="7" max="7" width="7.28515625" style="727" hidden="1" customWidth="1"/>
    <col min="8" max="8" width="0" style="727" hidden="1" customWidth="1"/>
    <col min="9" max="12" width="8.85546875" style="727"/>
    <col min="13" max="13" width="0" style="727" hidden="1" customWidth="1"/>
    <col min="14" max="14" width="13.140625" style="727" hidden="1" customWidth="1"/>
    <col min="15" max="15" width="13.140625" style="727" bestFit="1" customWidth="1"/>
    <col min="16" max="16" width="0" style="727" hidden="1" customWidth="1"/>
    <col min="17" max="17" width="10.28515625" style="727" hidden="1" customWidth="1"/>
    <col min="18" max="20" width="0" style="195" hidden="1" customWidth="1"/>
    <col min="21" max="21" width="23.85546875" style="759" customWidth="1"/>
    <col min="22" max="16384" width="8.85546875" style="195"/>
  </cols>
  <sheetData>
    <row r="1" spans="1:21" ht="15.75" x14ac:dyDescent="0.2">
      <c r="A1" s="908" t="s">
        <v>210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10"/>
      <c r="R1" s="78"/>
      <c r="S1" s="78"/>
      <c r="T1" s="78"/>
    </row>
    <row r="2" spans="1:21" ht="29.25" customHeight="1" x14ac:dyDescent="0.2">
      <c r="A2" s="946" t="s">
        <v>39</v>
      </c>
      <c r="B2" s="913" t="s">
        <v>40</v>
      </c>
      <c r="C2" s="947" t="s">
        <v>181</v>
      </c>
      <c r="D2" s="947"/>
      <c r="E2" s="948"/>
      <c r="F2" s="948"/>
      <c r="G2" s="911" t="s">
        <v>42</v>
      </c>
      <c r="H2" s="913" t="s">
        <v>43</v>
      </c>
      <c r="I2" s="913"/>
      <c r="J2" s="913"/>
      <c r="K2" s="913"/>
      <c r="L2" s="913"/>
      <c r="M2" s="912"/>
      <c r="N2" s="914" t="s">
        <v>182</v>
      </c>
      <c r="O2" s="915"/>
      <c r="P2" s="915"/>
      <c r="Q2" s="916"/>
      <c r="R2" s="78"/>
      <c r="S2" s="78"/>
      <c r="T2" s="78"/>
      <c r="U2" s="956" t="s">
        <v>208</v>
      </c>
    </row>
    <row r="3" spans="1:21" ht="15.75" x14ac:dyDescent="0.2">
      <c r="A3" s="946"/>
      <c r="B3" s="913"/>
      <c r="C3" s="947"/>
      <c r="D3" s="947"/>
      <c r="E3" s="948"/>
      <c r="F3" s="948"/>
      <c r="G3" s="911"/>
      <c r="H3" s="911" t="s">
        <v>45</v>
      </c>
      <c r="I3" s="917" t="s">
        <v>46</v>
      </c>
      <c r="J3" s="917"/>
      <c r="K3" s="917"/>
      <c r="L3" s="917"/>
      <c r="M3" s="911" t="s">
        <v>47</v>
      </c>
      <c r="N3" s="913" t="s">
        <v>48</v>
      </c>
      <c r="O3" s="912"/>
      <c r="P3" s="912"/>
      <c r="Q3" s="449" t="s">
        <v>101</v>
      </c>
      <c r="R3" s="78"/>
      <c r="S3" s="78"/>
      <c r="T3" s="78"/>
      <c r="U3" s="956"/>
    </row>
    <row r="4" spans="1:21" ht="15.75" x14ac:dyDescent="0.2">
      <c r="A4" s="946"/>
      <c r="B4" s="913"/>
      <c r="C4" s="947"/>
      <c r="D4" s="947"/>
      <c r="E4" s="948"/>
      <c r="F4" s="948"/>
      <c r="G4" s="911"/>
      <c r="H4" s="912"/>
      <c r="I4" s="911" t="s">
        <v>49</v>
      </c>
      <c r="J4" s="913" t="s">
        <v>50</v>
      </c>
      <c r="K4" s="912"/>
      <c r="L4" s="912"/>
      <c r="M4" s="912"/>
      <c r="N4" s="917" t="s">
        <v>183</v>
      </c>
      <c r="O4" s="918"/>
      <c r="P4" s="918"/>
      <c r="Q4" s="919" t="s">
        <v>184</v>
      </c>
      <c r="R4" s="78"/>
      <c r="S4" s="78"/>
      <c r="T4" s="78"/>
      <c r="U4" s="956"/>
    </row>
    <row r="5" spans="1:21" ht="15.75" x14ac:dyDescent="0.2">
      <c r="A5" s="946"/>
      <c r="B5" s="913"/>
      <c r="C5" s="911" t="s">
        <v>52</v>
      </c>
      <c r="D5" s="911" t="s">
        <v>53</v>
      </c>
      <c r="E5" s="949" t="s">
        <v>54</v>
      </c>
      <c r="F5" s="949"/>
      <c r="G5" s="911"/>
      <c r="H5" s="912"/>
      <c r="I5" s="918"/>
      <c r="J5" s="911" t="s">
        <v>55</v>
      </c>
      <c r="K5" s="911" t="s">
        <v>56</v>
      </c>
      <c r="L5" s="911" t="s">
        <v>57</v>
      </c>
      <c r="M5" s="912"/>
      <c r="N5" s="918"/>
      <c r="O5" s="918"/>
      <c r="P5" s="918"/>
      <c r="Q5" s="920"/>
      <c r="R5" s="78"/>
      <c r="S5" s="78"/>
      <c r="T5" s="78"/>
      <c r="U5" s="956"/>
    </row>
    <row r="6" spans="1:21" ht="15.75" x14ac:dyDescent="0.2">
      <c r="A6" s="946"/>
      <c r="B6" s="913"/>
      <c r="C6" s="911"/>
      <c r="D6" s="911"/>
      <c r="E6" s="949"/>
      <c r="F6" s="949"/>
      <c r="G6" s="911"/>
      <c r="H6" s="912"/>
      <c r="I6" s="918"/>
      <c r="J6" s="911"/>
      <c r="K6" s="911"/>
      <c r="L6" s="911"/>
      <c r="M6" s="912"/>
      <c r="N6" s="450">
        <v>1</v>
      </c>
      <c r="O6" s="450" t="s">
        <v>185</v>
      </c>
      <c r="P6" s="450" t="s">
        <v>186</v>
      </c>
      <c r="Q6" s="451">
        <v>3</v>
      </c>
      <c r="R6" s="78"/>
      <c r="S6" s="78"/>
      <c r="T6" s="78"/>
      <c r="U6" s="956"/>
    </row>
    <row r="7" spans="1:21" ht="15.75" customHeight="1" x14ac:dyDescent="0.2">
      <c r="A7" s="946"/>
      <c r="B7" s="913"/>
      <c r="C7" s="911"/>
      <c r="D7" s="911"/>
      <c r="E7" s="953" t="s">
        <v>58</v>
      </c>
      <c r="F7" s="911" t="s">
        <v>59</v>
      </c>
      <c r="G7" s="911"/>
      <c r="H7" s="912"/>
      <c r="I7" s="918"/>
      <c r="J7" s="911"/>
      <c r="K7" s="911"/>
      <c r="L7" s="911"/>
      <c r="M7" s="912"/>
      <c r="N7" s="913" t="s">
        <v>209</v>
      </c>
      <c r="O7" s="912"/>
      <c r="P7" s="912"/>
      <c r="Q7" s="449"/>
      <c r="R7" s="154"/>
      <c r="S7" s="78"/>
      <c r="T7" s="78"/>
      <c r="U7" s="956"/>
    </row>
    <row r="8" spans="1:21" ht="33" customHeight="1" x14ac:dyDescent="0.2">
      <c r="A8" s="946"/>
      <c r="B8" s="913"/>
      <c r="C8" s="911"/>
      <c r="D8" s="911"/>
      <c r="E8" s="953"/>
      <c r="F8" s="953"/>
      <c r="G8" s="911"/>
      <c r="H8" s="912"/>
      <c r="I8" s="918"/>
      <c r="J8" s="911"/>
      <c r="K8" s="911"/>
      <c r="L8" s="911"/>
      <c r="M8" s="912"/>
      <c r="N8" s="452">
        <v>15</v>
      </c>
      <c r="O8" s="452"/>
      <c r="P8" s="452">
        <v>9</v>
      </c>
      <c r="Q8" s="453">
        <v>15</v>
      </c>
      <c r="R8" s="78"/>
      <c r="S8" s="78"/>
      <c r="T8" s="78"/>
      <c r="U8" s="956"/>
    </row>
    <row r="9" spans="1:21" ht="15.75" x14ac:dyDescent="0.2">
      <c r="A9" s="454">
        <v>1</v>
      </c>
      <c r="B9" s="455">
        <v>2</v>
      </c>
      <c r="C9" s="456">
        <v>3</v>
      </c>
      <c r="D9" s="456">
        <v>4</v>
      </c>
      <c r="E9" s="456">
        <v>5</v>
      </c>
      <c r="F9" s="456">
        <v>6</v>
      </c>
      <c r="G9" s="456">
        <v>7</v>
      </c>
      <c r="H9" s="456">
        <v>8</v>
      </c>
      <c r="I9" s="456">
        <v>9</v>
      </c>
      <c r="J9" s="456">
        <v>10</v>
      </c>
      <c r="K9" s="456">
        <v>11</v>
      </c>
      <c r="L9" s="456">
        <v>12</v>
      </c>
      <c r="M9" s="456">
        <v>13</v>
      </c>
      <c r="N9" s="456">
        <v>14</v>
      </c>
      <c r="O9" s="456">
        <v>15</v>
      </c>
      <c r="P9" s="456">
        <v>16</v>
      </c>
      <c r="Q9" s="457">
        <v>14</v>
      </c>
      <c r="R9" s="78"/>
      <c r="S9" s="78"/>
      <c r="T9" s="78"/>
      <c r="U9" s="956"/>
    </row>
    <row r="10" spans="1:21" ht="15.75" hidden="1" x14ac:dyDescent="0.2">
      <c r="A10" s="884" t="s">
        <v>61</v>
      </c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5"/>
      <c r="R10" s="81"/>
      <c r="S10" s="81"/>
      <c r="T10" s="81"/>
    </row>
    <row r="11" spans="1:21" ht="18" hidden="1" x14ac:dyDescent="0.2">
      <c r="A11" s="874" t="s">
        <v>165</v>
      </c>
      <c r="B11" s="875"/>
      <c r="C11" s="875"/>
      <c r="D11" s="875"/>
      <c r="E11" s="875"/>
      <c r="F11" s="875"/>
      <c r="G11" s="875"/>
      <c r="H11" s="875"/>
      <c r="I11" s="875"/>
      <c r="J11" s="875"/>
      <c r="K11" s="875"/>
      <c r="L11" s="875"/>
      <c r="M11" s="875"/>
      <c r="N11" s="875"/>
      <c r="O11" s="875"/>
      <c r="P11" s="875"/>
      <c r="Q11" s="876"/>
      <c r="R11" s="81"/>
      <c r="S11" s="81"/>
      <c r="T11" s="81"/>
    </row>
    <row r="12" spans="1:21" s="430" customFormat="1" ht="15.75" x14ac:dyDescent="0.2">
      <c r="A12" s="435" t="s">
        <v>105</v>
      </c>
      <c r="B12" s="471" t="s">
        <v>74</v>
      </c>
      <c r="C12" s="472"/>
      <c r="D12" s="442"/>
      <c r="E12" s="442"/>
      <c r="F12" s="449"/>
      <c r="G12" s="474">
        <v>2</v>
      </c>
      <c r="H12" s="475">
        <f>G12*30</f>
        <v>60</v>
      </c>
      <c r="I12" s="476">
        <f>SUM(J12:L12)</f>
        <v>20</v>
      </c>
      <c r="J12" s="473"/>
      <c r="K12" s="473"/>
      <c r="L12" s="473">
        <v>20</v>
      </c>
      <c r="M12" s="477">
        <f t="shared" ref="M12" si="0">H12-I12</f>
        <v>40</v>
      </c>
      <c r="N12" s="478"/>
      <c r="O12" s="473">
        <v>2</v>
      </c>
      <c r="P12" s="477"/>
      <c r="Q12" s="479"/>
      <c r="R12" s="428"/>
      <c r="S12" s="428"/>
      <c r="T12" s="428"/>
      <c r="U12" s="760"/>
    </row>
    <row r="13" spans="1:21" ht="16.5" thickBot="1" x14ac:dyDescent="0.25">
      <c r="A13" s="435" t="s">
        <v>126</v>
      </c>
      <c r="B13" s="510" t="s">
        <v>77</v>
      </c>
      <c r="C13" s="472"/>
      <c r="D13" s="737" t="s">
        <v>185</v>
      </c>
      <c r="E13" s="737"/>
      <c r="F13" s="512"/>
      <c r="G13" s="474">
        <v>2</v>
      </c>
      <c r="H13" s="478">
        <f>G13*30</f>
        <v>60</v>
      </c>
      <c r="I13" s="473">
        <f>SUM(J13:L13)</f>
        <v>20</v>
      </c>
      <c r="J13" s="473">
        <v>10</v>
      </c>
      <c r="K13" s="473"/>
      <c r="L13" s="473">
        <v>10</v>
      </c>
      <c r="M13" s="513">
        <f>H13-I13</f>
        <v>40</v>
      </c>
      <c r="N13" s="472"/>
      <c r="O13" s="737">
        <v>2</v>
      </c>
      <c r="P13" s="514"/>
      <c r="Q13" s="515"/>
      <c r="R13" s="81" t="s">
        <v>191</v>
      </c>
      <c r="S13" s="81"/>
      <c r="T13" s="81"/>
    </row>
    <row r="14" spans="1:21" ht="16.5" hidden="1" thickBot="1" x14ac:dyDescent="0.3">
      <c r="A14" s="437" t="s">
        <v>127</v>
      </c>
      <c r="B14" s="516" t="s">
        <v>78</v>
      </c>
      <c r="C14" s="481"/>
      <c r="D14" s="448" t="s">
        <v>186</v>
      </c>
      <c r="E14" s="448"/>
      <c r="F14" s="517"/>
      <c r="G14" s="484">
        <v>2</v>
      </c>
      <c r="H14" s="487">
        <f>G14*30</f>
        <v>60</v>
      </c>
      <c r="I14" s="486">
        <f>SUM(J14:L14)</f>
        <v>20</v>
      </c>
      <c r="J14" s="486">
        <v>20</v>
      </c>
      <c r="K14" s="486"/>
      <c r="L14" s="486"/>
      <c r="M14" s="518">
        <f>H14-I14</f>
        <v>40</v>
      </c>
      <c r="N14" s="519"/>
      <c r="O14" s="439"/>
      <c r="P14" s="520">
        <v>2</v>
      </c>
      <c r="Q14" s="521"/>
      <c r="R14" s="81"/>
      <c r="S14" s="81"/>
      <c r="T14" s="81"/>
    </row>
    <row r="15" spans="1:21" ht="16.5" hidden="1" thickBot="1" x14ac:dyDescent="0.3">
      <c r="A15" s="522"/>
      <c r="B15" s="490" t="s">
        <v>79</v>
      </c>
      <c r="C15" s="523"/>
      <c r="D15" s="524"/>
      <c r="E15" s="524"/>
      <c r="F15" s="525"/>
      <c r="G15" s="526">
        <f t="shared" ref="G15:P15" si="1">SUM(G13:G14)</f>
        <v>4</v>
      </c>
      <c r="H15" s="527">
        <f t="shared" si="1"/>
        <v>120</v>
      </c>
      <c r="I15" s="528">
        <f t="shared" si="1"/>
        <v>40</v>
      </c>
      <c r="J15" s="528">
        <f t="shared" si="1"/>
        <v>30</v>
      </c>
      <c r="K15" s="528">
        <f t="shared" si="1"/>
        <v>0</v>
      </c>
      <c r="L15" s="528">
        <f t="shared" si="1"/>
        <v>10</v>
      </c>
      <c r="M15" s="529">
        <f t="shared" si="1"/>
        <v>80</v>
      </c>
      <c r="N15" s="527">
        <f t="shared" si="1"/>
        <v>0</v>
      </c>
      <c r="O15" s="528">
        <f t="shared" si="1"/>
        <v>2</v>
      </c>
      <c r="P15" s="530">
        <f t="shared" si="1"/>
        <v>2</v>
      </c>
      <c r="Q15" s="531"/>
      <c r="R15" s="81"/>
      <c r="S15" s="81"/>
      <c r="T15" s="81"/>
    </row>
    <row r="16" spans="1:21" ht="16.5" hidden="1" thickBot="1" x14ac:dyDescent="0.25">
      <c r="A16" s="954" t="s">
        <v>102</v>
      </c>
      <c r="B16" s="955"/>
      <c r="C16" s="532"/>
      <c r="D16" s="533"/>
      <c r="E16" s="533"/>
      <c r="F16" s="534"/>
      <c r="G16" s="535">
        <f t="shared" ref="G16:M16" si="2">G15</f>
        <v>4</v>
      </c>
      <c r="H16" s="536">
        <f t="shared" si="2"/>
        <v>120</v>
      </c>
      <c r="I16" s="537">
        <f t="shared" si="2"/>
        <v>40</v>
      </c>
      <c r="J16" s="537">
        <f t="shared" si="2"/>
        <v>30</v>
      </c>
      <c r="K16" s="537">
        <f t="shared" si="2"/>
        <v>0</v>
      </c>
      <c r="L16" s="537">
        <f t="shared" si="2"/>
        <v>10</v>
      </c>
      <c r="M16" s="538">
        <f t="shared" si="2"/>
        <v>80</v>
      </c>
      <c r="N16" s="539">
        <f>N15</f>
        <v>0</v>
      </c>
      <c r="O16" s="540">
        <f>O15</f>
        <v>2</v>
      </c>
      <c r="P16" s="541">
        <f>P15</f>
        <v>2</v>
      </c>
      <c r="Q16" s="542"/>
      <c r="R16" s="81"/>
      <c r="S16" s="81"/>
      <c r="T16" s="81"/>
    </row>
    <row r="17" spans="1:21" ht="48" thickBot="1" x14ac:dyDescent="0.25">
      <c r="A17" s="543"/>
      <c r="B17" s="544" t="s">
        <v>80</v>
      </c>
      <c r="C17" s="491"/>
      <c r="D17" s="461" t="s">
        <v>187</v>
      </c>
      <c r="E17" s="492"/>
      <c r="F17" s="493"/>
      <c r="G17" s="545"/>
      <c r="H17" s="491"/>
      <c r="I17" s="546">
        <f>J17+K17+L17</f>
        <v>0</v>
      </c>
      <c r="J17" s="431"/>
      <c r="K17" s="431"/>
      <c r="L17" s="431"/>
      <c r="M17" s="547"/>
      <c r="N17" s="548" t="s">
        <v>81</v>
      </c>
      <c r="O17" s="548" t="s">
        <v>81</v>
      </c>
      <c r="P17" s="548" t="s">
        <v>81</v>
      </c>
      <c r="Q17" s="549"/>
      <c r="R17" s="81"/>
      <c r="S17" s="81"/>
      <c r="T17" s="81"/>
    </row>
    <row r="18" spans="1:21" ht="33.75" hidden="1" customHeight="1" thickBot="1" x14ac:dyDescent="0.25">
      <c r="A18" s="904" t="s">
        <v>171</v>
      </c>
      <c r="B18" s="905"/>
      <c r="C18" s="431"/>
      <c r="D18" s="492"/>
      <c r="E18" s="492"/>
      <c r="F18" s="550"/>
      <c r="G18" s="551"/>
      <c r="H18" s="431"/>
      <c r="I18" s="546"/>
      <c r="J18" s="431"/>
      <c r="K18" s="431"/>
      <c r="L18" s="431"/>
      <c r="M18" s="547"/>
      <c r="N18" s="431"/>
      <c r="O18" s="431"/>
      <c r="P18" s="431"/>
      <c r="Q18" s="549"/>
      <c r="R18" s="81"/>
      <c r="S18" s="81"/>
      <c r="T18" s="81"/>
    </row>
    <row r="19" spans="1:21" ht="19.5" hidden="1" x14ac:dyDescent="0.2">
      <c r="A19" s="890" t="s">
        <v>62</v>
      </c>
      <c r="B19" s="891"/>
      <c r="C19" s="891"/>
      <c r="D19" s="891"/>
      <c r="E19" s="891"/>
      <c r="F19" s="891"/>
      <c r="G19" s="891"/>
      <c r="H19" s="891"/>
      <c r="I19" s="891"/>
      <c r="J19" s="891"/>
      <c r="K19" s="891"/>
      <c r="L19" s="891"/>
      <c r="M19" s="891"/>
      <c r="N19" s="891"/>
      <c r="O19" s="891"/>
      <c r="P19" s="891"/>
      <c r="Q19" s="892"/>
      <c r="R19" s="81"/>
      <c r="S19" s="81"/>
      <c r="T19" s="81"/>
    </row>
    <row r="20" spans="1:21" ht="34.5" hidden="1" customHeight="1" x14ac:dyDescent="0.2">
      <c r="A20" s="552" t="s">
        <v>95</v>
      </c>
      <c r="B20" s="553" t="s">
        <v>63</v>
      </c>
      <c r="C20" s="554"/>
      <c r="D20" s="555"/>
      <c r="E20" s="555"/>
      <c r="F20" s="556"/>
      <c r="G20" s="557">
        <f t="shared" ref="G20:M20" si="3">G21+G22</f>
        <v>3</v>
      </c>
      <c r="H20" s="558">
        <f t="shared" si="3"/>
        <v>90</v>
      </c>
      <c r="I20" s="559">
        <f t="shared" si="3"/>
        <v>34</v>
      </c>
      <c r="J20" s="559">
        <f t="shared" si="3"/>
        <v>24</v>
      </c>
      <c r="K20" s="559">
        <f t="shared" si="3"/>
        <v>0</v>
      </c>
      <c r="L20" s="559">
        <f t="shared" si="3"/>
        <v>10</v>
      </c>
      <c r="M20" s="560">
        <f t="shared" si="3"/>
        <v>56</v>
      </c>
      <c r="N20" s="561"/>
      <c r="O20" s="562"/>
      <c r="P20" s="563"/>
      <c r="Q20" s="564"/>
      <c r="R20" s="81"/>
      <c r="S20" s="81"/>
      <c r="T20" s="81"/>
    </row>
    <row r="21" spans="1:21" ht="17.25" customHeight="1" x14ac:dyDescent="0.25">
      <c r="A21" s="565" t="s">
        <v>96</v>
      </c>
      <c r="B21" s="566" t="s">
        <v>64</v>
      </c>
      <c r="C21" s="472"/>
      <c r="D21" s="473" t="s">
        <v>185</v>
      </c>
      <c r="E21" s="442"/>
      <c r="F21" s="449"/>
      <c r="G21" s="567">
        <v>1</v>
      </c>
      <c r="H21" s="472">
        <f t="shared" ref="H21:H25" si="4">G21*30</f>
        <v>30</v>
      </c>
      <c r="I21" s="737">
        <f>SUM(J21:L21)</f>
        <v>14</v>
      </c>
      <c r="J21" s="737">
        <v>10</v>
      </c>
      <c r="K21" s="737"/>
      <c r="L21" s="737">
        <v>4</v>
      </c>
      <c r="M21" s="514">
        <f>H21-I21</f>
        <v>16</v>
      </c>
      <c r="N21" s="568"/>
      <c r="O21" s="569">
        <v>1.5</v>
      </c>
      <c r="P21" s="514"/>
      <c r="Q21" s="570"/>
      <c r="R21" s="81"/>
      <c r="S21" s="81"/>
      <c r="T21" s="81"/>
    </row>
    <row r="22" spans="1:21" ht="22.9" hidden="1" customHeight="1" x14ac:dyDescent="0.2">
      <c r="A22" s="571" t="s">
        <v>97</v>
      </c>
      <c r="B22" s="443" t="s">
        <v>196</v>
      </c>
      <c r="C22" s="572"/>
      <c r="D22" s="737">
        <v>1</v>
      </c>
      <c r="E22" s="572"/>
      <c r="F22" s="572"/>
      <c r="G22" s="573">
        <v>2</v>
      </c>
      <c r="H22" s="574">
        <f t="shared" si="4"/>
        <v>60</v>
      </c>
      <c r="I22" s="574">
        <f>SUM(J22:L22)</f>
        <v>20</v>
      </c>
      <c r="J22" s="574">
        <v>14</v>
      </c>
      <c r="K22" s="574"/>
      <c r="L22" s="574">
        <v>6</v>
      </c>
      <c r="M22" s="574">
        <f>H22-I22</f>
        <v>40</v>
      </c>
      <c r="N22" s="575">
        <v>1.5</v>
      </c>
      <c r="O22" s="576"/>
      <c r="P22" s="572"/>
      <c r="Q22" s="577"/>
      <c r="R22" s="81"/>
      <c r="S22" s="81"/>
      <c r="T22" s="81"/>
    </row>
    <row r="23" spans="1:21" ht="18.75" hidden="1" customHeight="1" x14ac:dyDescent="0.2">
      <c r="A23" s="578" t="s">
        <v>65</v>
      </c>
      <c r="B23" s="579" t="s">
        <v>67</v>
      </c>
      <c r="C23" s="580"/>
      <c r="D23" s="581"/>
      <c r="E23" s="581"/>
      <c r="F23" s="582"/>
      <c r="G23" s="583">
        <f>G24+G25</f>
        <v>3</v>
      </c>
      <c r="H23" s="580">
        <f t="shared" si="4"/>
        <v>90</v>
      </c>
      <c r="I23" s="584">
        <f>I24+I25</f>
        <v>30</v>
      </c>
      <c r="J23" s="584">
        <f>J24+J25</f>
        <v>20</v>
      </c>
      <c r="K23" s="584"/>
      <c r="L23" s="584">
        <f>L24+L25</f>
        <v>10</v>
      </c>
      <c r="M23" s="582">
        <f>M24+M25</f>
        <v>60</v>
      </c>
      <c r="N23" s="585"/>
      <c r="O23" s="586"/>
      <c r="P23" s="587"/>
      <c r="Q23" s="588"/>
      <c r="R23" s="81"/>
      <c r="S23" s="81"/>
      <c r="T23" s="81"/>
    </row>
    <row r="24" spans="1:21" ht="18.75" hidden="1" customHeight="1" x14ac:dyDescent="0.2">
      <c r="A24" s="565" t="s">
        <v>99</v>
      </c>
      <c r="B24" s="589" t="s">
        <v>68</v>
      </c>
      <c r="C24" s="478">
        <v>1</v>
      </c>
      <c r="D24" s="473"/>
      <c r="E24" s="473"/>
      <c r="F24" s="512"/>
      <c r="G24" s="590">
        <v>1.5</v>
      </c>
      <c r="H24" s="478">
        <f t="shared" si="4"/>
        <v>45</v>
      </c>
      <c r="I24" s="476">
        <v>15</v>
      </c>
      <c r="J24" s="473">
        <v>15</v>
      </c>
      <c r="K24" s="473"/>
      <c r="L24" s="473"/>
      <c r="M24" s="477">
        <f>H24-I24</f>
        <v>30</v>
      </c>
      <c r="N24" s="478">
        <v>1</v>
      </c>
      <c r="O24" s="577"/>
      <c r="P24" s="591"/>
      <c r="Q24" s="592"/>
      <c r="R24" s="81"/>
      <c r="S24" s="81"/>
      <c r="T24" s="81"/>
    </row>
    <row r="25" spans="1:21" ht="18.75" hidden="1" customHeight="1" thickBot="1" x14ac:dyDescent="0.25">
      <c r="A25" s="593" t="s">
        <v>100</v>
      </c>
      <c r="B25" s="594" t="s">
        <v>69</v>
      </c>
      <c r="C25" s="487"/>
      <c r="D25" s="486">
        <v>1</v>
      </c>
      <c r="E25" s="486"/>
      <c r="F25" s="595"/>
      <c r="G25" s="596">
        <v>1.5</v>
      </c>
      <c r="H25" s="487">
        <f t="shared" si="4"/>
        <v>45</v>
      </c>
      <c r="I25" s="485">
        <f>J25+L25</f>
        <v>15</v>
      </c>
      <c r="J25" s="486">
        <v>5</v>
      </c>
      <c r="K25" s="486"/>
      <c r="L25" s="486">
        <v>10</v>
      </c>
      <c r="M25" s="488">
        <f>H25-I25</f>
        <v>30</v>
      </c>
      <c r="N25" s="487">
        <v>1</v>
      </c>
      <c r="O25" s="597"/>
      <c r="P25" s="598"/>
      <c r="Q25" s="599"/>
      <c r="R25" s="81"/>
      <c r="S25" s="81"/>
      <c r="T25" s="81"/>
    </row>
    <row r="26" spans="1:21" s="197" customFormat="1" ht="16.5" hidden="1" thickBot="1" x14ac:dyDescent="0.3">
      <c r="A26" s="433" t="s">
        <v>98</v>
      </c>
      <c r="B26" s="600" t="s">
        <v>111</v>
      </c>
      <c r="C26" s="601"/>
      <c r="D26" s="431">
        <v>1</v>
      </c>
      <c r="E26" s="431"/>
      <c r="F26" s="602"/>
      <c r="G26" s="603">
        <v>3</v>
      </c>
      <c r="H26" s="491">
        <f>G26*30</f>
        <v>90</v>
      </c>
      <c r="I26" s="431">
        <f>J26+L26+K26</f>
        <v>45</v>
      </c>
      <c r="J26" s="431">
        <v>30</v>
      </c>
      <c r="K26" s="431"/>
      <c r="L26" s="431">
        <v>15</v>
      </c>
      <c r="M26" s="602">
        <f>H26-I26</f>
        <v>45</v>
      </c>
      <c r="N26" s="432">
        <f>I26/N8</f>
        <v>3</v>
      </c>
      <c r="O26" s="604"/>
      <c r="P26" s="605"/>
      <c r="Q26" s="606"/>
      <c r="R26" s="197" t="s">
        <v>191</v>
      </c>
      <c r="U26" s="761"/>
    </row>
    <row r="27" spans="1:21" s="198" customFormat="1" hidden="1" x14ac:dyDescent="0.2">
      <c r="R27" s="198" t="s">
        <v>191</v>
      </c>
      <c r="U27" s="323"/>
    </row>
    <row r="28" spans="1:21" ht="16.5" hidden="1" thickBot="1" x14ac:dyDescent="0.25">
      <c r="A28" s="613"/>
      <c r="B28" s="614" t="s">
        <v>70</v>
      </c>
      <c r="C28" s="615"/>
      <c r="D28" s="615"/>
      <c r="E28" s="615"/>
      <c r="F28" s="616"/>
      <c r="G28" s="617">
        <f>G26+G23+G20</f>
        <v>9</v>
      </c>
      <c r="H28" s="618">
        <f>H26+H23+H20</f>
        <v>270</v>
      </c>
      <c r="I28" s="618">
        <f>I26+I23+I20</f>
        <v>109</v>
      </c>
      <c r="J28" s="618">
        <f t="shared" ref="J28:M28" si="5">J26+J23+J20</f>
        <v>74</v>
      </c>
      <c r="K28" s="618">
        <f t="shared" si="5"/>
        <v>0</v>
      </c>
      <c r="L28" s="618">
        <f t="shared" si="5"/>
        <v>35</v>
      </c>
      <c r="M28" s="618">
        <f t="shared" si="5"/>
        <v>161</v>
      </c>
      <c r="N28" s="617">
        <f>N22+N24+N25+N26</f>
        <v>6.5</v>
      </c>
      <c r="O28" s="617">
        <f ca="1">SUM(O20:O42)</f>
        <v>1.5</v>
      </c>
      <c r="P28" s="617">
        <f>SUM(P20:P26)</f>
        <v>0</v>
      </c>
      <c r="Q28" s="617">
        <f ca="1">SUM(Q20:Q42)</f>
        <v>0</v>
      </c>
      <c r="R28" s="81"/>
      <c r="S28" s="81"/>
      <c r="T28" s="81"/>
    </row>
    <row r="29" spans="1:21" ht="19.5" hidden="1" x14ac:dyDescent="0.2">
      <c r="A29" s="886" t="s">
        <v>66</v>
      </c>
      <c r="B29" s="887"/>
      <c r="C29" s="887"/>
      <c r="D29" s="887"/>
      <c r="E29" s="887"/>
      <c r="F29" s="887"/>
      <c r="G29" s="887"/>
      <c r="H29" s="887"/>
      <c r="I29" s="887"/>
      <c r="J29" s="887"/>
      <c r="K29" s="887"/>
      <c r="L29" s="887"/>
      <c r="M29" s="887"/>
      <c r="N29" s="888"/>
      <c r="O29" s="888"/>
      <c r="P29" s="888"/>
      <c r="Q29" s="889"/>
      <c r="R29" s="96"/>
      <c r="S29" s="96"/>
      <c r="T29" s="96"/>
    </row>
    <row r="30" spans="1:21" s="345" customFormat="1" ht="16.5" hidden="1" thickBot="1" x14ac:dyDescent="0.25">
      <c r="A30" s="433" t="s">
        <v>107</v>
      </c>
      <c r="B30" s="619" t="s">
        <v>128</v>
      </c>
      <c r="C30" s="601"/>
      <c r="D30" s="620"/>
      <c r="E30" s="620"/>
      <c r="F30" s="621"/>
      <c r="G30" s="622">
        <v>6</v>
      </c>
      <c r="H30" s="601">
        <v>180</v>
      </c>
      <c r="I30" s="620">
        <f>I31+I32+I33</f>
        <v>85</v>
      </c>
      <c r="J30" s="620">
        <f>J31+J33</f>
        <v>50</v>
      </c>
      <c r="K30" s="620"/>
      <c r="L30" s="620">
        <f>L31+L32+L33</f>
        <v>35</v>
      </c>
      <c r="M30" s="621">
        <f>M31+M32+M33</f>
        <v>95</v>
      </c>
      <c r="N30" s="601"/>
      <c r="O30" s="620"/>
      <c r="P30" s="728"/>
      <c r="Q30" s="646"/>
      <c r="U30" s="323"/>
    </row>
    <row r="31" spans="1:21" s="198" customFormat="1" ht="15.75" hidden="1" x14ac:dyDescent="0.2">
      <c r="A31" s="434" t="s">
        <v>119</v>
      </c>
      <c r="B31" s="623" t="s">
        <v>129</v>
      </c>
      <c r="C31" s="624">
        <v>1</v>
      </c>
      <c r="D31" s="625"/>
      <c r="E31" s="625"/>
      <c r="F31" s="626"/>
      <c r="G31" s="627">
        <v>3</v>
      </c>
      <c r="H31" s="624">
        <f t="shared" ref="H31:H41" si="6">G31*30</f>
        <v>90</v>
      </c>
      <c r="I31" s="625">
        <f>J31+L31+K31</f>
        <v>45</v>
      </c>
      <c r="J31" s="625">
        <v>30</v>
      </c>
      <c r="K31" s="625"/>
      <c r="L31" s="625">
        <v>15</v>
      </c>
      <c r="M31" s="626">
        <f t="shared" ref="M31:M42" si="7">H31-I31</f>
        <v>45</v>
      </c>
      <c r="N31" s="628">
        <v>3</v>
      </c>
      <c r="O31" s="629"/>
      <c r="P31" s="729"/>
      <c r="Q31" s="646"/>
      <c r="R31" s="198" t="s">
        <v>191</v>
      </c>
      <c r="U31" s="323"/>
    </row>
    <row r="32" spans="1:21" s="338" customFormat="1" ht="15.75" x14ac:dyDescent="0.2">
      <c r="A32" s="435" t="s">
        <v>120</v>
      </c>
      <c r="B32" s="436" t="s">
        <v>130</v>
      </c>
      <c r="C32" s="472"/>
      <c r="D32" s="737"/>
      <c r="E32" s="737"/>
      <c r="F32" s="514" t="s">
        <v>185</v>
      </c>
      <c r="G32" s="631">
        <v>1</v>
      </c>
      <c r="H32" s="472">
        <f t="shared" si="6"/>
        <v>30</v>
      </c>
      <c r="I32" s="737">
        <v>10</v>
      </c>
      <c r="J32" s="737"/>
      <c r="K32" s="737"/>
      <c r="L32" s="737">
        <v>10</v>
      </c>
      <c r="M32" s="514">
        <f t="shared" si="7"/>
        <v>20</v>
      </c>
      <c r="N32" s="632"/>
      <c r="O32" s="577" t="e">
        <f>I32/O8</f>
        <v>#DIV/0!</v>
      </c>
      <c r="P32" s="730"/>
      <c r="Q32" s="646"/>
      <c r="R32" s="338" t="s">
        <v>191</v>
      </c>
      <c r="U32" s="323"/>
    </row>
    <row r="33" spans="1:24" s="210" customFormat="1" ht="17.45" customHeight="1" x14ac:dyDescent="0.25">
      <c r="A33" s="434" t="s">
        <v>150</v>
      </c>
      <c r="B33" s="329" t="s">
        <v>131</v>
      </c>
      <c r="C33" s="624" t="s">
        <v>185</v>
      </c>
      <c r="D33" s="625"/>
      <c r="E33" s="625"/>
      <c r="F33" s="626"/>
      <c r="G33" s="627">
        <v>2</v>
      </c>
      <c r="H33" s="624">
        <f t="shared" si="6"/>
        <v>60</v>
      </c>
      <c r="I33" s="625">
        <v>30</v>
      </c>
      <c r="J33" s="625">
        <v>20</v>
      </c>
      <c r="K33" s="625"/>
      <c r="L33" s="625">
        <v>10</v>
      </c>
      <c r="M33" s="626">
        <f t="shared" si="7"/>
        <v>30</v>
      </c>
      <c r="N33" s="634"/>
      <c r="O33" s="586" t="e">
        <f>I33/O8</f>
        <v>#DIV/0!</v>
      </c>
      <c r="P33" s="731"/>
      <c r="Q33" s="733"/>
      <c r="R33" s="207" t="s">
        <v>191</v>
      </c>
      <c r="S33" s="208"/>
      <c r="T33" s="208"/>
      <c r="U33" s="763"/>
      <c r="V33" s="209"/>
    </row>
    <row r="34" spans="1:24" s="198" customFormat="1" ht="15.75" hidden="1" x14ac:dyDescent="0.2">
      <c r="A34" s="435" t="s">
        <v>168</v>
      </c>
      <c r="B34" s="436" t="s">
        <v>132</v>
      </c>
      <c r="C34" s="472"/>
      <c r="D34" s="737">
        <v>1</v>
      </c>
      <c r="E34" s="737"/>
      <c r="F34" s="514"/>
      <c r="G34" s="631">
        <v>3</v>
      </c>
      <c r="H34" s="472">
        <f t="shared" si="6"/>
        <v>90</v>
      </c>
      <c r="I34" s="737">
        <v>30</v>
      </c>
      <c r="J34" s="737">
        <v>15</v>
      </c>
      <c r="K34" s="737"/>
      <c r="L34" s="737">
        <v>15</v>
      </c>
      <c r="M34" s="514">
        <f t="shared" si="7"/>
        <v>60</v>
      </c>
      <c r="N34" s="568">
        <f>I34/N8</f>
        <v>2</v>
      </c>
      <c r="O34" s="569"/>
      <c r="P34" s="730"/>
      <c r="Q34" s="646"/>
      <c r="R34" s="198" t="s">
        <v>191</v>
      </c>
      <c r="U34" s="323"/>
    </row>
    <row r="35" spans="1:24" s="198" customFormat="1" ht="15.75" hidden="1" x14ac:dyDescent="0.25">
      <c r="A35" s="435" t="s">
        <v>112</v>
      </c>
      <c r="B35" s="436" t="s">
        <v>173</v>
      </c>
      <c r="C35" s="472"/>
      <c r="D35" s="737">
        <v>1</v>
      </c>
      <c r="E35" s="737"/>
      <c r="F35" s="514"/>
      <c r="G35" s="631">
        <v>3</v>
      </c>
      <c r="H35" s="472">
        <f t="shared" si="6"/>
        <v>90</v>
      </c>
      <c r="I35" s="737">
        <f>J35+L35</f>
        <v>30</v>
      </c>
      <c r="J35" s="737">
        <v>15</v>
      </c>
      <c r="K35" s="737"/>
      <c r="L35" s="737">
        <v>15</v>
      </c>
      <c r="M35" s="514">
        <f t="shared" si="7"/>
        <v>60</v>
      </c>
      <c r="N35" s="568">
        <v>2</v>
      </c>
      <c r="O35" s="635"/>
      <c r="P35" s="730"/>
      <c r="Q35" s="646"/>
      <c r="R35" s="198" t="s">
        <v>191</v>
      </c>
      <c r="U35" s="323"/>
    </row>
    <row r="36" spans="1:24" s="328" customFormat="1" ht="16.5" thickBot="1" x14ac:dyDescent="0.25">
      <c r="A36" s="437" t="s">
        <v>169</v>
      </c>
      <c r="B36" s="438" t="s">
        <v>133</v>
      </c>
      <c r="C36" s="636" t="s">
        <v>185</v>
      </c>
      <c r="D36" s="439"/>
      <c r="E36" s="439"/>
      <c r="F36" s="520"/>
      <c r="G36" s="637">
        <v>3</v>
      </c>
      <c r="H36" s="636">
        <f t="shared" si="6"/>
        <v>90</v>
      </c>
      <c r="I36" s="439">
        <v>30</v>
      </c>
      <c r="J36" s="439">
        <v>20</v>
      </c>
      <c r="K36" s="439"/>
      <c r="L36" s="439">
        <v>10</v>
      </c>
      <c r="M36" s="520">
        <f t="shared" si="7"/>
        <v>60</v>
      </c>
      <c r="N36" s="519"/>
      <c r="O36" s="638" t="e">
        <f>I36/O8</f>
        <v>#DIV/0!</v>
      </c>
      <c r="P36" s="732"/>
      <c r="Q36" s="646"/>
      <c r="R36" s="328" t="s">
        <v>191</v>
      </c>
      <c r="U36" s="323"/>
    </row>
    <row r="37" spans="1:24" s="198" customFormat="1" ht="15.75" hidden="1" x14ac:dyDescent="0.2">
      <c r="A37" s="440" t="s">
        <v>121</v>
      </c>
      <c r="B37" s="441" t="s">
        <v>135</v>
      </c>
      <c r="C37" s="481"/>
      <c r="D37" s="448">
        <v>1</v>
      </c>
      <c r="E37" s="448"/>
      <c r="F37" s="639"/>
      <c r="G37" s="640">
        <v>3</v>
      </c>
      <c r="H37" s="481">
        <f t="shared" si="6"/>
        <v>90</v>
      </c>
      <c r="I37" s="448">
        <v>30</v>
      </c>
      <c r="J37" s="448">
        <v>20</v>
      </c>
      <c r="K37" s="448"/>
      <c r="L37" s="448">
        <v>10</v>
      </c>
      <c r="M37" s="641">
        <f t="shared" si="7"/>
        <v>60</v>
      </c>
      <c r="N37" s="642">
        <f>I37/N8</f>
        <v>2</v>
      </c>
      <c r="O37" s="643"/>
      <c r="P37" s="644"/>
      <c r="Q37" s="630"/>
      <c r="R37" s="198" t="s">
        <v>191</v>
      </c>
      <c r="U37" s="323"/>
    </row>
    <row r="38" spans="1:24" s="323" customFormat="1" ht="15.75" x14ac:dyDescent="0.2">
      <c r="A38" s="442" t="s">
        <v>122</v>
      </c>
      <c r="B38" s="443" t="s">
        <v>149</v>
      </c>
      <c r="C38" s="737" t="s">
        <v>185</v>
      </c>
      <c r="D38" s="737"/>
      <c r="E38" s="737"/>
      <c r="F38" s="645"/>
      <c r="G38" s="569">
        <v>3</v>
      </c>
      <c r="H38" s="737">
        <f t="shared" si="6"/>
        <v>90</v>
      </c>
      <c r="I38" s="737">
        <v>30</v>
      </c>
      <c r="J38" s="737">
        <v>20</v>
      </c>
      <c r="K38" s="737"/>
      <c r="L38" s="737">
        <v>10</v>
      </c>
      <c r="M38" s="737">
        <f t="shared" si="7"/>
        <v>60</v>
      </c>
      <c r="N38" s="577"/>
      <c r="O38" s="577" t="e">
        <f>I38/O8</f>
        <v>#DIV/0!</v>
      </c>
      <c r="P38" s="577"/>
      <c r="Q38" s="646"/>
      <c r="R38" s="323" t="s">
        <v>191</v>
      </c>
      <c r="T38" s="757"/>
      <c r="V38" s="758"/>
    </row>
    <row r="39" spans="1:24" s="323" customFormat="1" ht="15.75" hidden="1" x14ac:dyDescent="0.2">
      <c r="A39" s="442" t="s">
        <v>113</v>
      </c>
      <c r="B39" s="443" t="s">
        <v>134</v>
      </c>
      <c r="C39" s="737" t="s">
        <v>186</v>
      </c>
      <c r="D39" s="737"/>
      <c r="E39" s="737"/>
      <c r="F39" s="645"/>
      <c r="G39" s="569">
        <v>3</v>
      </c>
      <c r="H39" s="737">
        <f t="shared" si="6"/>
        <v>90</v>
      </c>
      <c r="I39" s="737">
        <v>36</v>
      </c>
      <c r="J39" s="737">
        <v>27</v>
      </c>
      <c r="K39" s="737"/>
      <c r="L39" s="737">
        <v>9</v>
      </c>
      <c r="M39" s="737">
        <f t="shared" si="7"/>
        <v>54</v>
      </c>
      <c r="N39" s="577"/>
      <c r="O39" s="577"/>
      <c r="P39" s="577">
        <f>I39/P8</f>
        <v>4</v>
      </c>
      <c r="Q39" s="647"/>
      <c r="R39" s="323" t="s">
        <v>191</v>
      </c>
      <c r="T39" s="757"/>
      <c r="V39" s="758"/>
    </row>
    <row r="40" spans="1:24" s="323" customFormat="1" ht="15.75" hidden="1" x14ac:dyDescent="0.2">
      <c r="A40" s="442" t="s">
        <v>148</v>
      </c>
      <c r="B40" s="443" t="s">
        <v>151</v>
      </c>
      <c r="C40" s="737"/>
      <c r="D40" s="737" t="s">
        <v>186</v>
      </c>
      <c r="E40" s="737"/>
      <c r="F40" s="645"/>
      <c r="G40" s="569">
        <v>3</v>
      </c>
      <c r="H40" s="737">
        <f t="shared" si="6"/>
        <v>90</v>
      </c>
      <c r="I40" s="737">
        <f>J40+L40</f>
        <v>36</v>
      </c>
      <c r="J40" s="737">
        <v>27</v>
      </c>
      <c r="K40" s="737"/>
      <c r="L40" s="737">
        <v>9</v>
      </c>
      <c r="M40" s="737">
        <f t="shared" si="7"/>
        <v>54</v>
      </c>
      <c r="N40" s="577"/>
      <c r="O40" s="577"/>
      <c r="P40" s="577">
        <v>4</v>
      </c>
      <c r="Q40" s="646"/>
      <c r="R40" s="323" t="s">
        <v>191</v>
      </c>
      <c r="T40" s="757"/>
      <c r="V40" s="758"/>
    </row>
    <row r="41" spans="1:24" s="323" customFormat="1" ht="15.75" x14ac:dyDescent="0.2">
      <c r="A41" s="442" t="s">
        <v>172</v>
      </c>
      <c r="B41" s="443" t="s">
        <v>152</v>
      </c>
      <c r="C41" s="737"/>
      <c r="D41" s="737" t="s">
        <v>185</v>
      </c>
      <c r="E41" s="737"/>
      <c r="F41" s="645"/>
      <c r="G41" s="569">
        <v>1.5</v>
      </c>
      <c r="H41" s="737">
        <f t="shared" si="6"/>
        <v>45</v>
      </c>
      <c r="I41" s="737">
        <v>20</v>
      </c>
      <c r="J41" s="737">
        <v>10</v>
      </c>
      <c r="K41" s="737"/>
      <c r="L41" s="737">
        <v>10</v>
      </c>
      <c r="M41" s="737">
        <f t="shared" si="7"/>
        <v>25</v>
      </c>
      <c r="N41" s="577"/>
      <c r="O41" s="577" t="e">
        <f>I41/O8</f>
        <v>#DIV/0!</v>
      </c>
      <c r="P41" s="569"/>
      <c r="Q41" s="646"/>
      <c r="T41" s="757"/>
      <c r="V41" s="758"/>
    </row>
    <row r="42" spans="1:24" s="734" customFormat="1" ht="16.5" hidden="1" thickBot="1" x14ac:dyDescent="0.25">
      <c r="A42" s="442" t="s">
        <v>206</v>
      </c>
      <c r="B42" s="600" t="s">
        <v>115</v>
      </c>
      <c r="C42" s="491"/>
      <c r="D42" s="431" t="s">
        <v>186</v>
      </c>
      <c r="E42" s="431"/>
      <c r="F42" s="602"/>
      <c r="G42" s="607">
        <v>1</v>
      </c>
      <c r="H42" s="735">
        <f>G42*30</f>
        <v>30</v>
      </c>
      <c r="I42" s="431">
        <f>J42+K42+L42</f>
        <v>10</v>
      </c>
      <c r="J42" s="431"/>
      <c r="K42" s="431"/>
      <c r="L42" s="431">
        <v>10</v>
      </c>
      <c r="M42" s="547">
        <f t="shared" si="7"/>
        <v>20</v>
      </c>
      <c r="N42" s="609"/>
      <c r="O42" s="610"/>
      <c r="P42" s="611">
        <v>1</v>
      </c>
      <c r="Q42" s="612"/>
      <c r="U42" s="323"/>
    </row>
    <row r="43" spans="1:24" ht="16.5" hidden="1" customHeight="1" thickBot="1" x14ac:dyDescent="0.25">
      <c r="A43" s="906" t="s">
        <v>108</v>
      </c>
      <c r="B43" s="907"/>
      <c r="C43" s="648"/>
      <c r="D43" s="649"/>
      <c r="E43" s="649"/>
      <c r="F43" s="650"/>
      <c r="G43" s="651">
        <f>G30+G37+G38+G39+G40+G41+G34+G35+G36+G42</f>
        <v>29.5</v>
      </c>
      <c r="H43" s="651">
        <f t="shared" ref="H43:M43" si="8">H30+H37+H38+H39+H40+H41+H34+H35+H36+H42</f>
        <v>885</v>
      </c>
      <c r="I43" s="651">
        <f t="shared" si="8"/>
        <v>337</v>
      </c>
      <c r="J43" s="651">
        <f t="shared" si="8"/>
        <v>204</v>
      </c>
      <c r="K43" s="651">
        <f t="shared" si="8"/>
        <v>0</v>
      </c>
      <c r="L43" s="651">
        <f t="shared" si="8"/>
        <v>133</v>
      </c>
      <c r="M43" s="651">
        <f t="shared" si="8"/>
        <v>548</v>
      </c>
      <c r="N43" s="652">
        <f>SUM(N31:N42)</f>
        <v>9</v>
      </c>
      <c r="O43" s="652" t="e">
        <f t="shared" ref="O43:P43" si="9">SUM(O31:O42)</f>
        <v>#DIV/0!</v>
      </c>
      <c r="P43" s="652">
        <f t="shared" si="9"/>
        <v>9</v>
      </c>
      <c r="Q43" s="653"/>
      <c r="R43" s="80">
        <f>30*G43</f>
        <v>885</v>
      </c>
      <c r="S43" s="369"/>
      <c r="T43" s="369"/>
      <c r="U43" s="764"/>
      <c r="V43" s="369"/>
    </row>
    <row r="44" spans="1:24" ht="16.5" hidden="1" customHeight="1" thickBot="1" x14ac:dyDescent="0.25">
      <c r="A44" s="893" t="s">
        <v>71</v>
      </c>
      <c r="B44" s="894"/>
      <c r="C44" s="601"/>
      <c r="D44" s="620"/>
      <c r="E44" s="620"/>
      <c r="F44" s="621"/>
      <c r="G44" s="654">
        <f>G16+G28+G43</f>
        <v>42.5</v>
      </c>
      <c r="H44" s="655">
        <f>H16+H28+H43</f>
        <v>1275</v>
      </c>
      <c r="I44" s="655">
        <f>I16+I28+I43</f>
        <v>486</v>
      </c>
      <c r="J44" s="655">
        <f>J16+J28+J43</f>
        <v>308</v>
      </c>
      <c r="K44" s="655">
        <v>0</v>
      </c>
      <c r="L44" s="655">
        <f>L16+L28+L43</f>
        <v>178</v>
      </c>
      <c r="M44" s="655">
        <f>M16+M28+M43</f>
        <v>789</v>
      </c>
      <c r="N44" s="654" t="e">
        <f>#REF!+N28+N43</f>
        <v>#REF!</v>
      </c>
      <c r="O44" s="656">
        <f ca="1">#REF!+O28+O43</f>
        <v>14</v>
      </c>
      <c r="P44" s="655" t="e">
        <f>#REF!+P28+P43</f>
        <v>#REF!</v>
      </c>
      <c r="Q44" s="653"/>
      <c r="R44" s="80">
        <f>30*G44</f>
        <v>1275</v>
      </c>
      <c r="S44" s="369"/>
      <c r="T44" s="369"/>
      <c r="U44" s="764"/>
      <c r="V44" s="369"/>
    </row>
    <row r="45" spans="1:24" ht="15.75" hidden="1" customHeight="1" x14ac:dyDescent="0.2">
      <c r="A45" s="901" t="s">
        <v>72</v>
      </c>
      <c r="B45" s="902"/>
      <c r="C45" s="902"/>
      <c r="D45" s="902"/>
      <c r="E45" s="902"/>
      <c r="F45" s="902"/>
      <c r="G45" s="902"/>
      <c r="H45" s="902"/>
      <c r="I45" s="902"/>
      <c r="J45" s="902"/>
      <c r="K45" s="902"/>
      <c r="L45" s="902"/>
      <c r="M45" s="902"/>
      <c r="N45" s="902"/>
      <c r="O45" s="902"/>
      <c r="P45" s="902"/>
      <c r="Q45" s="903"/>
      <c r="R45" s="81"/>
      <c r="S45" s="81"/>
      <c r="T45" s="81"/>
    </row>
    <row r="46" spans="1:24" ht="18" x14ac:dyDescent="0.2">
      <c r="A46" s="874" t="s">
        <v>82</v>
      </c>
      <c r="B46" s="875"/>
      <c r="C46" s="875"/>
      <c r="D46" s="875"/>
      <c r="E46" s="875"/>
      <c r="F46" s="875"/>
      <c r="G46" s="875"/>
      <c r="H46" s="875"/>
      <c r="I46" s="875"/>
      <c r="J46" s="875"/>
      <c r="K46" s="875"/>
      <c r="L46" s="875"/>
      <c r="M46" s="875"/>
      <c r="N46" s="875"/>
      <c r="O46" s="875"/>
      <c r="P46" s="875"/>
      <c r="Q46" s="876"/>
      <c r="R46" s="218"/>
      <c r="S46" s="78"/>
      <c r="T46" s="78"/>
    </row>
    <row r="47" spans="1:24" ht="16.5" thickBot="1" x14ac:dyDescent="0.25">
      <c r="A47" s="895" t="s">
        <v>136</v>
      </c>
      <c r="B47" s="896"/>
      <c r="C47" s="896"/>
      <c r="D47" s="896"/>
      <c r="E47" s="896"/>
      <c r="F47" s="896"/>
      <c r="G47" s="896"/>
      <c r="H47" s="896"/>
      <c r="I47" s="896"/>
      <c r="J47" s="896"/>
      <c r="K47" s="896"/>
      <c r="L47" s="896"/>
      <c r="M47" s="896"/>
      <c r="N47" s="896"/>
      <c r="O47" s="896"/>
      <c r="P47" s="896"/>
      <c r="Q47" s="897"/>
      <c r="R47" s="82"/>
      <c r="S47" s="82"/>
      <c r="T47" s="82"/>
    </row>
    <row r="48" spans="1:24" s="210" customFormat="1" ht="15.75" x14ac:dyDescent="0.25">
      <c r="A48" s="458" t="s">
        <v>123</v>
      </c>
      <c r="B48" s="444" t="s">
        <v>137</v>
      </c>
      <c r="C48" s="657"/>
      <c r="D48" s="446" t="s">
        <v>185</v>
      </c>
      <c r="E48" s="446"/>
      <c r="F48" s="658"/>
      <c r="G48" s="445">
        <v>3</v>
      </c>
      <c r="H48" s="460">
        <f>G48*30</f>
        <v>90</v>
      </c>
      <c r="I48" s="446">
        <f>J48+L48+K48</f>
        <v>30</v>
      </c>
      <c r="J48" s="446">
        <v>20</v>
      </c>
      <c r="K48" s="446"/>
      <c r="L48" s="446">
        <v>10</v>
      </c>
      <c r="M48" s="658">
        <f t="shared" ref="M48" si="10">H48-I48</f>
        <v>60</v>
      </c>
      <c r="N48" s="659"/>
      <c r="O48" s="660">
        <v>3</v>
      </c>
      <c r="P48" s="661"/>
      <c r="Q48" s="662"/>
      <c r="R48" s="207" t="s">
        <v>191</v>
      </c>
      <c r="S48" s="207"/>
      <c r="T48" s="207"/>
      <c r="U48" s="763"/>
      <c r="V48" s="208"/>
      <c r="W48" s="208"/>
      <c r="X48" s="209"/>
    </row>
    <row r="49" spans="1:20" ht="15.75" hidden="1" x14ac:dyDescent="0.2">
      <c r="A49" s="435" t="s">
        <v>124</v>
      </c>
      <c r="B49" s="436" t="s">
        <v>114</v>
      </c>
      <c r="C49" s="472">
        <v>1</v>
      </c>
      <c r="D49" s="737"/>
      <c r="E49" s="737"/>
      <c r="F49" s="514"/>
      <c r="G49" s="631">
        <v>3</v>
      </c>
      <c r="H49" s="472">
        <f>G49*30</f>
        <v>90</v>
      </c>
      <c r="I49" s="737">
        <f>J49+L49+K49</f>
        <v>30</v>
      </c>
      <c r="J49" s="737">
        <v>20</v>
      </c>
      <c r="K49" s="737"/>
      <c r="L49" s="737">
        <v>10</v>
      </c>
      <c r="M49" s="514">
        <f>H49-I49</f>
        <v>60</v>
      </c>
      <c r="N49" s="568">
        <f>I49/N8</f>
        <v>2</v>
      </c>
      <c r="O49" s="569"/>
      <c r="P49" s="633"/>
      <c r="Q49" s="663"/>
      <c r="R49" s="82" t="s">
        <v>191</v>
      </c>
      <c r="S49" s="82"/>
      <c r="T49" s="82"/>
    </row>
    <row r="50" spans="1:20" ht="32.25" hidden="1" thickBot="1" x14ac:dyDescent="0.25">
      <c r="A50" s="437" t="s">
        <v>125</v>
      </c>
      <c r="B50" s="438" t="s">
        <v>138</v>
      </c>
      <c r="C50" s="636"/>
      <c r="D50" s="439" t="s">
        <v>186</v>
      </c>
      <c r="E50" s="439"/>
      <c r="F50" s="520"/>
      <c r="G50" s="637">
        <v>3</v>
      </c>
      <c r="H50" s="636">
        <f>G50*30</f>
        <v>90</v>
      </c>
      <c r="I50" s="439">
        <v>36</v>
      </c>
      <c r="J50" s="439">
        <v>18</v>
      </c>
      <c r="K50" s="439"/>
      <c r="L50" s="439">
        <v>18</v>
      </c>
      <c r="M50" s="520">
        <f>H50-I50</f>
        <v>54</v>
      </c>
      <c r="N50" s="519"/>
      <c r="O50" s="638"/>
      <c r="P50" s="358">
        <f>I50/P8</f>
        <v>4</v>
      </c>
      <c r="Q50" s="664"/>
      <c r="R50" s="82" t="s">
        <v>191</v>
      </c>
      <c r="S50" s="82"/>
      <c r="T50" s="82"/>
    </row>
    <row r="51" spans="1:20" ht="16.5" hidden="1" thickBot="1" x14ac:dyDescent="0.25">
      <c r="A51" s="893" t="s">
        <v>118</v>
      </c>
      <c r="B51" s="894"/>
      <c r="C51" s="601"/>
      <c r="D51" s="620"/>
      <c r="E51" s="620"/>
      <c r="F51" s="621"/>
      <c r="G51" s="654">
        <f>G48+G49+G50</f>
        <v>9</v>
      </c>
      <c r="H51" s="655">
        <f>H48+H49+H50</f>
        <v>270</v>
      </c>
      <c r="I51" s="655">
        <f t="shared" ref="I51:M51" si="11">SUM(I48:I50)</f>
        <v>96</v>
      </c>
      <c r="J51" s="655">
        <f t="shared" si="11"/>
        <v>58</v>
      </c>
      <c r="K51" s="655">
        <f t="shared" si="11"/>
        <v>0</v>
      </c>
      <c r="L51" s="655">
        <f t="shared" si="11"/>
        <v>38</v>
      </c>
      <c r="M51" s="655">
        <f t="shared" si="11"/>
        <v>174</v>
      </c>
      <c r="N51" s="655">
        <f t="shared" ref="N51:Q51" si="12">SUM(N48:N50)</f>
        <v>2</v>
      </c>
      <c r="O51" s="655">
        <f t="shared" si="12"/>
        <v>3</v>
      </c>
      <c r="P51" s="655">
        <f t="shared" si="12"/>
        <v>4</v>
      </c>
      <c r="Q51" s="665">
        <f t="shared" si="12"/>
        <v>0</v>
      </c>
      <c r="R51" s="80"/>
      <c r="S51" s="80"/>
      <c r="T51" s="80"/>
    </row>
    <row r="52" spans="1:20" ht="15.75" hidden="1" x14ac:dyDescent="0.2">
      <c r="A52" s="666"/>
      <c r="B52" s="667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67"/>
      <c r="N52" s="667"/>
      <c r="O52" s="667"/>
      <c r="P52" s="667"/>
      <c r="Q52" s="668"/>
      <c r="R52" s="82"/>
      <c r="S52" s="82"/>
      <c r="T52" s="82"/>
    </row>
    <row r="53" spans="1:20" ht="15.75" hidden="1" x14ac:dyDescent="0.2">
      <c r="A53" s="895" t="s">
        <v>139</v>
      </c>
      <c r="B53" s="896"/>
      <c r="C53" s="896"/>
      <c r="D53" s="896"/>
      <c r="E53" s="896"/>
      <c r="F53" s="896"/>
      <c r="G53" s="896"/>
      <c r="H53" s="896"/>
      <c r="I53" s="896"/>
      <c r="J53" s="896"/>
      <c r="K53" s="896"/>
      <c r="L53" s="896"/>
      <c r="M53" s="896"/>
      <c r="N53" s="896"/>
      <c r="O53" s="896"/>
      <c r="P53" s="896"/>
      <c r="Q53" s="897"/>
      <c r="R53" s="82"/>
      <c r="S53" s="82"/>
      <c r="T53" s="82"/>
    </row>
    <row r="54" spans="1:20" ht="15.75" hidden="1" x14ac:dyDescent="0.2">
      <c r="A54" s="458" t="s">
        <v>123</v>
      </c>
      <c r="B54" s="444" t="s">
        <v>140</v>
      </c>
      <c r="C54" s="657"/>
      <c r="D54" s="446" t="s">
        <v>185</v>
      </c>
      <c r="E54" s="446"/>
      <c r="F54" s="658"/>
      <c r="G54" s="445">
        <v>3</v>
      </c>
      <c r="H54" s="460">
        <f>G54*30</f>
        <v>90</v>
      </c>
      <c r="I54" s="446">
        <f>J54+L54+K54</f>
        <v>30</v>
      </c>
      <c r="J54" s="446">
        <v>20</v>
      </c>
      <c r="K54" s="446"/>
      <c r="L54" s="446">
        <v>10</v>
      </c>
      <c r="M54" s="658">
        <f t="shared" ref="M54" si="13">H54-I54</f>
        <v>60</v>
      </c>
      <c r="N54" s="659"/>
      <c r="O54" s="660">
        <v>3</v>
      </c>
      <c r="P54" s="661"/>
      <c r="Q54" s="669"/>
      <c r="R54" s="82"/>
      <c r="S54" s="82"/>
      <c r="T54" s="82"/>
    </row>
    <row r="55" spans="1:20" ht="15.75" hidden="1" x14ac:dyDescent="0.25">
      <c r="A55" s="435" t="s">
        <v>124</v>
      </c>
      <c r="B55" s="447" t="s">
        <v>141</v>
      </c>
      <c r="C55" s="481">
        <v>1</v>
      </c>
      <c r="D55" s="737"/>
      <c r="E55" s="448"/>
      <c r="F55" s="641"/>
      <c r="G55" s="670">
        <v>3</v>
      </c>
      <c r="H55" s="481">
        <f>G55*30</f>
        <v>90</v>
      </c>
      <c r="I55" s="448">
        <f>J55+L55+K55</f>
        <v>30</v>
      </c>
      <c r="J55" s="448">
        <v>20</v>
      </c>
      <c r="K55" s="448"/>
      <c r="L55" s="448">
        <v>10</v>
      </c>
      <c r="M55" s="641">
        <f>H55-I55</f>
        <v>60</v>
      </c>
      <c r="N55" s="642">
        <f>I55/N8</f>
        <v>2</v>
      </c>
      <c r="O55" s="671"/>
      <c r="P55" s="644"/>
      <c r="Q55" s="521"/>
      <c r="R55" s="82"/>
      <c r="S55" s="82"/>
      <c r="T55" s="82"/>
    </row>
    <row r="56" spans="1:20" ht="16.5" hidden="1" thickBot="1" x14ac:dyDescent="0.25">
      <c r="A56" s="437" t="s">
        <v>125</v>
      </c>
      <c r="B56" s="672" t="s">
        <v>142</v>
      </c>
      <c r="C56" s="636"/>
      <c r="D56" s="439" t="s">
        <v>186</v>
      </c>
      <c r="E56" s="439"/>
      <c r="F56" s="520"/>
      <c r="G56" s="673">
        <v>3</v>
      </c>
      <c r="H56" s="636">
        <f>G56*30</f>
        <v>90</v>
      </c>
      <c r="I56" s="439">
        <f>J56+L56+K56</f>
        <v>36</v>
      </c>
      <c r="J56" s="439">
        <v>18</v>
      </c>
      <c r="K56" s="439"/>
      <c r="L56" s="439">
        <v>18</v>
      </c>
      <c r="M56" s="520">
        <f>H56-I56</f>
        <v>54</v>
      </c>
      <c r="N56" s="519"/>
      <c r="O56" s="638"/>
      <c r="P56" s="358">
        <f>I56/P8</f>
        <v>4</v>
      </c>
      <c r="Q56" s="664"/>
      <c r="R56" s="82"/>
      <c r="S56" s="82"/>
      <c r="T56" s="82"/>
    </row>
    <row r="57" spans="1:20" ht="16.899999999999999" hidden="1" customHeight="1" thickBot="1" x14ac:dyDescent="0.25">
      <c r="A57" s="893" t="s">
        <v>118</v>
      </c>
      <c r="B57" s="894"/>
      <c r="C57" s="601"/>
      <c r="D57" s="620"/>
      <c r="E57" s="620"/>
      <c r="F57" s="621"/>
      <c r="G57" s="654">
        <f t="shared" ref="G57:O57" si="14">SUM(G54:G56)</f>
        <v>9</v>
      </c>
      <c r="H57" s="655">
        <f t="shared" si="14"/>
        <v>270</v>
      </c>
      <c r="I57" s="655">
        <f t="shared" si="14"/>
        <v>96</v>
      </c>
      <c r="J57" s="655">
        <f t="shared" si="14"/>
        <v>58</v>
      </c>
      <c r="K57" s="655">
        <f t="shared" si="14"/>
        <v>0</v>
      </c>
      <c r="L57" s="655">
        <f t="shared" si="14"/>
        <v>38</v>
      </c>
      <c r="M57" s="655">
        <f t="shared" si="14"/>
        <v>174</v>
      </c>
      <c r="N57" s="655">
        <f t="shared" si="14"/>
        <v>2</v>
      </c>
      <c r="O57" s="655">
        <f t="shared" si="14"/>
        <v>3</v>
      </c>
      <c r="P57" s="655">
        <f t="shared" ref="P57:Q57" si="15">SUM(P54:P56)</f>
        <v>4</v>
      </c>
      <c r="Q57" s="665">
        <f t="shared" si="15"/>
        <v>0</v>
      </c>
      <c r="R57" s="82"/>
      <c r="S57" s="82"/>
      <c r="T57" s="82"/>
    </row>
    <row r="58" spans="1:20" ht="15.75" hidden="1" x14ac:dyDescent="0.2">
      <c r="A58" s="666"/>
      <c r="B58" s="667"/>
      <c r="C58" s="667"/>
      <c r="D58" s="667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7"/>
      <c r="P58" s="667"/>
      <c r="Q58" s="668"/>
      <c r="R58" s="82"/>
      <c r="S58" s="82"/>
      <c r="T58" s="82"/>
    </row>
    <row r="59" spans="1:20" ht="15.75" hidden="1" x14ac:dyDescent="0.2">
      <c r="A59" s="895" t="s">
        <v>143</v>
      </c>
      <c r="B59" s="896"/>
      <c r="C59" s="896"/>
      <c r="D59" s="896"/>
      <c r="E59" s="896"/>
      <c r="F59" s="896"/>
      <c r="G59" s="896"/>
      <c r="H59" s="896"/>
      <c r="I59" s="896"/>
      <c r="J59" s="896"/>
      <c r="K59" s="896"/>
      <c r="L59" s="896"/>
      <c r="M59" s="896"/>
      <c r="N59" s="896"/>
      <c r="O59" s="896"/>
      <c r="P59" s="896"/>
      <c r="Q59" s="897"/>
      <c r="R59" s="82"/>
      <c r="S59" s="82"/>
      <c r="T59" s="82"/>
    </row>
    <row r="60" spans="1:20" ht="15.75" hidden="1" x14ac:dyDescent="0.25">
      <c r="A60" s="458" t="s">
        <v>123</v>
      </c>
      <c r="B60" s="300" t="s">
        <v>144</v>
      </c>
      <c r="C60" s="460"/>
      <c r="D60" s="446" t="s">
        <v>185</v>
      </c>
      <c r="E60" s="674"/>
      <c r="F60" s="658"/>
      <c r="G60" s="270">
        <v>3</v>
      </c>
      <c r="H60" s="460">
        <f>G60*30</f>
        <v>90</v>
      </c>
      <c r="I60" s="446">
        <f>J60+L60+K60</f>
        <v>30</v>
      </c>
      <c r="J60" s="446">
        <v>20</v>
      </c>
      <c r="K60" s="446"/>
      <c r="L60" s="446">
        <v>10</v>
      </c>
      <c r="M60" s="658">
        <f>H60-I60</f>
        <v>60</v>
      </c>
      <c r="N60" s="675"/>
      <c r="O60" s="660"/>
      <c r="P60" s="661">
        <v>3</v>
      </c>
      <c r="Q60" s="669"/>
      <c r="R60" s="82"/>
      <c r="S60" s="82"/>
      <c r="T60" s="82"/>
    </row>
    <row r="61" spans="1:20" ht="15.75" hidden="1" x14ac:dyDescent="0.25">
      <c r="A61" s="435" t="s">
        <v>124</v>
      </c>
      <c r="B61" s="279" t="s">
        <v>145</v>
      </c>
      <c r="C61" s="472">
        <v>1</v>
      </c>
      <c r="D61" s="737"/>
      <c r="E61" s="737"/>
      <c r="F61" s="514"/>
      <c r="G61" s="631">
        <v>3</v>
      </c>
      <c r="H61" s="472">
        <f>G61*30</f>
        <v>90</v>
      </c>
      <c r="I61" s="737">
        <f>J61+L61+K61</f>
        <v>30</v>
      </c>
      <c r="J61" s="737">
        <v>20</v>
      </c>
      <c r="K61" s="737"/>
      <c r="L61" s="737">
        <v>10</v>
      </c>
      <c r="M61" s="514">
        <f>H61-I61</f>
        <v>60</v>
      </c>
      <c r="N61" s="568">
        <f>I61/N8</f>
        <v>2</v>
      </c>
      <c r="O61" s="569"/>
      <c r="P61" s="633"/>
      <c r="Q61" s="663"/>
      <c r="R61" s="82"/>
      <c r="S61" s="82"/>
      <c r="T61" s="82"/>
    </row>
    <row r="62" spans="1:20" ht="32.25" hidden="1" thickBot="1" x14ac:dyDescent="0.25">
      <c r="A62" s="437" t="s">
        <v>125</v>
      </c>
      <c r="B62" s="438" t="s">
        <v>146</v>
      </c>
      <c r="C62" s="636"/>
      <c r="D62" s="439" t="s">
        <v>186</v>
      </c>
      <c r="E62" s="439"/>
      <c r="F62" s="520"/>
      <c r="G62" s="637">
        <v>3</v>
      </c>
      <c r="H62" s="636">
        <f>G62*30</f>
        <v>90</v>
      </c>
      <c r="I62" s="439">
        <f>J62+L62+K62</f>
        <v>36</v>
      </c>
      <c r="J62" s="439">
        <v>18</v>
      </c>
      <c r="K62" s="439"/>
      <c r="L62" s="439">
        <v>18</v>
      </c>
      <c r="M62" s="520">
        <f>H62-I62</f>
        <v>54</v>
      </c>
      <c r="N62" s="519"/>
      <c r="O62" s="638">
        <v>4</v>
      </c>
      <c r="P62" s="358"/>
      <c r="Q62" s="676"/>
      <c r="R62" s="82"/>
      <c r="S62" s="82"/>
      <c r="T62" s="82"/>
    </row>
    <row r="63" spans="1:20" ht="16.899999999999999" hidden="1" customHeight="1" thickBot="1" x14ac:dyDescent="0.25">
      <c r="A63" s="893" t="s">
        <v>118</v>
      </c>
      <c r="B63" s="894"/>
      <c r="C63" s="532"/>
      <c r="D63" s="533"/>
      <c r="E63" s="533"/>
      <c r="F63" s="534"/>
      <c r="G63" s="677">
        <f>SUM(G60:G62)</f>
        <v>9</v>
      </c>
      <c r="H63" s="678">
        <f t="shared" ref="H63:Q63" si="16">SUM(H60:H62)</f>
        <v>270</v>
      </c>
      <c r="I63" s="678">
        <f t="shared" si="16"/>
        <v>96</v>
      </c>
      <c r="J63" s="678">
        <f t="shared" si="16"/>
        <v>58</v>
      </c>
      <c r="K63" s="678">
        <f t="shared" si="16"/>
        <v>0</v>
      </c>
      <c r="L63" s="678">
        <f t="shared" si="16"/>
        <v>38</v>
      </c>
      <c r="M63" s="678">
        <f t="shared" si="16"/>
        <v>174</v>
      </c>
      <c r="N63" s="678">
        <f t="shared" si="16"/>
        <v>2</v>
      </c>
      <c r="O63" s="678">
        <f t="shared" si="16"/>
        <v>4</v>
      </c>
      <c r="P63" s="678">
        <f t="shared" si="16"/>
        <v>3</v>
      </c>
      <c r="Q63" s="679">
        <f t="shared" si="16"/>
        <v>0</v>
      </c>
      <c r="R63" s="82"/>
      <c r="S63" s="82"/>
      <c r="T63" s="82"/>
    </row>
    <row r="64" spans="1:20" ht="16.5" hidden="1" thickBot="1" x14ac:dyDescent="0.25">
      <c r="A64" s="680"/>
      <c r="B64" s="681"/>
      <c r="C64" s="681"/>
      <c r="D64" s="681"/>
      <c r="E64" s="681"/>
      <c r="F64" s="681"/>
      <c r="G64" s="681"/>
      <c r="H64" s="681"/>
      <c r="I64" s="681"/>
      <c r="J64" s="681"/>
      <c r="K64" s="681"/>
      <c r="L64" s="681"/>
      <c r="M64" s="681"/>
      <c r="N64" s="681"/>
      <c r="O64" s="681"/>
      <c r="P64" s="681"/>
      <c r="Q64" s="682"/>
      <c r="R64" s="82"/>
      <c r="S64" s="82"/>
      <c r="T64" s="82"/>
    </row>
    <row r="65" spans="1:24" ht="15.75" hidden="1" x14ac:dyDescent="0.2">
      <c r="A65" s="877" t="s">
        <v>166</v>
      </c>
      <c r="B65" s="878"/>
      <c r="C65" s="878"/>
      <c r="D65" s="878"/>
      <c r="E65" s="878"/>
      <c r="F65" s="878"/>
      <c r="G65" s="878"/>
      <c r="H65" s="878"/>
      <c r="I65" s="878"/>
      <c r="J65" s="878"/>
      <c r="K65" s="878"/>
      <c r="L65" s="878"/>
      <c r="M65" s="878"/>
      <c r="N65" s="878"/>
      <c r="O65" s="878"/>
      <c r="P65" s="878"/>
      <c r="Q65" s="879"/>
      <c r="S65" s="81"/>
      <c r="T65" s="81"/>
      <c r="U65" s="765"/>
    </row>
    <row r="66" spans="1:24" s="210" customFormat="1" ht="15.75" hidden="1" x14ac:dyDescent="0.25">
      <c r="A66" s="683" t="s">
        <v>153</v>
      </c>
      <c r="B66" s="684" t="s">
        <v>154</v>
      </c>
      <c r="C66" s="685"/>
      <c r="D66" s="446">
        <v>1</v>
      </c>
      <c r="E66" s="686"/>
      <c r="F66" s="687"/>
      <c r="G66" s="688">
        <v>6</v>
      </c>
      <c r="H66" s="460">
        <f>G66*30</f>
        <v>180</v>
      </c>
      <c r="I66" s="686"/>
      <c r="J66" s="686"/>
      <c r="K66" s="686"/>
      <c r="L66" s="686"/>
      <c r="M66" s="687"/>
      <c r="N66" s="689"/>
      <c r="O66" s="690"/>
      <c r="P66" s="691"/>
      <c r="Q66" s="692"/>
      <c r="R66" s="207" t="s">
        <v>191</v>
      </c>
      <c r="S66" s="207"/>
      <c r="T66" s="207"/>
      <c r="U66" s="763"/>
      <c r="V66" s="208"/>
      <c r="W66" s="208"/>
      <c r="X66" s="209"/>
    </row>
    <row r="67" spans="1:24" ht="17.25" hidden="1" customHeight="1" x14ac:dyDescent="0.25">
      <c r="A67" s="693" t="s">
        <v>117</v>
      </c>
      <c r="B67" s="694" t="s">
        <v>84</v>
      </c>
      <c r="C67" s="472"/>
      <c r="D67" s="737">
        <v>3</v>
      </c>
      <c r="E67" s="737"/>
      <c r="F67" s="514"/>
      <c r="G67" s="695">
        <v>6</v>
      </c>
      <c r="H67" s="478">
        <f>G67*30</f>
        <v>180</v>
      </c>
      <c r="I67" s="473"/>
      <c r="J67" s="473"/>
      <c r="K67" s="473"/>
      <c r="L67" s="473"/>
      <c r="M67" s="477"/>
      <c r="N67" s="478"/>
      <c r="O67" s="473"/>
      <c r="P67" s="477"/>
      <c r="Q67" s="515"/>
      <c r="S67" s="79"/>
      <c r="T67" s="79"/>
      <c r="U67" s="738"/>
    </row>
    <row r="68" spans="1:24" ht="17.25" hidden="1" customHeight="1" thickBot="1" x14ac:dyDescent="0.3">
      <c r="A68" s="696" t="s">
        <v>83</v>
      </c>
      <c r="B68" s="697" t="s">
        <v>85</v>
      </c>
      <c r="C68" s="636"/>
      <c r="D68" s="439">
        <v>3</v>
      </c>
      <c r="E68" s="439"/>
      <c r="F68" s="520"/>
      <c r="G68" s="698">
        <v>21</v>
      </c>
      <c r="H68" s="636">
        <f>G68*30</f>
        <v>630</v>
      </c>
      <c r="I68" s="439"/>
      <c r="J68" s="439"/>
      <c r="K68" s="439"/>
      <c r="L68" s="439"/>
      <c r="M68" s="520"/>
      <c r="N68" s="636"/>
      <c r="O68" s="439"/>
      <c r="P68" s="520"/>
      <c r="Q68" s="699"/>
      <c r="S68" s="736"/>
      <c r="T68" s="736"/>
      <c r="U68" s="738"/>
    </row>
    <row r="69" spans="1:24" ht="16.5" hidden="1" thickBot="1" x14ac:dyDescent="0.25">
      <c r="A69" s="906" t="s">
        <v>86</v>
      </c>
      <c r="B69" s="927"/>
      <c r="C69" s="649"/>
      <c r="D69" s="649"/>
      <c r="E69" s="649"/>
      <c r="F69" s="649"/>
      <c r="G69" s="700">
        <f>G66+G67+G68</f>
        <v>33</v>
      </c>
      <c r="H69" s="649">
        <f>SUM(H66:H68)</f>
        <v>990</v>
      </c>
      <c r="I69" s="649"/>
      <c r="J69" s="649"/>
      <c r="K69" s="649"/>
      <c r="L69" s="649"/>
      <c r="M69" s="649"/>
      <c r="N69" s="649"/>
      <c r="O69" s="649"/>
      <c r="P69" s="649"/>
      <c r="Q69" s="650"/>
      <c r="S69" s="80"/>
      <c r="T69" s="80"/>
      <c r="U69" s="765"/>
    </row>
    <row r="70" spans="1:24" ht="16.5" hidden="1" customHeight="1" thickBot="1" x14ac:dyDescent="0.25">
      <c r="A70" s="880" t="s">
        <v>167</v>
      </c>
      <c r="B70" s="881"/>
      <c r="C70" s="881"/>
      <c r="D70" s="881"/>
      <c r="E70" s="881"/>
      <c r="F70" s="881"/>
      <c r="G70" s="881"/>
      <c r="H70" s="881"/>
      <c r="I70" s="881"/>
      <c r="J70" s="881"/>
      <c r="K70" s="881"/>
      <c r="L70" s="881"/>
      <c r="M70" s="881"/>
      <c r="N70" s="882"/>
      <c r="O70" s="882"/>
      <c r="P70" s="882"/>
      <c r="Q70" s="883"/>
      <c r="R70" s="81"/>
      <c r="S70" s="81"/>
      <c r="T70" s="81"/>
    </row>
    <row r="71" spans="1:24" ht="15.75" hidden="1" x14ac:dyDescent="0.2">
      <c r="A71" s="701" t="s">
        <v>87</v>
      </c>
      <c r="B71" s="702" t="s">
        <v>22</v>
      </c>
      <c r="C71" s="703">
        <v>3</v>
      </c>
      <c r="D71" s="703"/>
      <c r="E71" s="703"/>
      <c r="F71" s="703"/>
      <c r="G71" s="703">
        <v>3</v>
      </c>
      <c r="H71" s="704">
        <f>G71*30</f>
        <v>90</v>
      </c>
      <c r="I71" s="704"/>
      <c r="J71" s="704"/>
      <c r="K71" s="704"/>
      <c r="L71" s="704"/>
      <c r="M71" s="705">
        <f>H71-I71</f>
        <v>90</v>
      </c>
      <c r="N71" s="706"/>
      <c r="O71" s="707"/>
      <c r="P71" s="708"/>
      <c r="Q71" s="709"/>
      <c r="R71" s="736"/>
      <c r="S71" s="736"/>
      <c r="T71" s="736"/>
    </row>
    <row r="72" spans="1:24" ht="16.5" hidden="1" thickBot="1" x14ac:dyDescent="0.25">
      <c r="A72" s="925" t="s">
        <v>88</v>
      </c>
      <c r="B72" s="926"/>
      <c r="C72" s="601"/>
      <c r="D72" s="620"/>
      <c r="E72" s="620"/>
      <c r="F72" s="620"/>
      <c r="G72" s="710"/>
      <c r="H72" s="711"/>
      <c r="I72" s="711"/>
      <c r="J72" s="711"/>
      <c r="K72" s="711"/>
      <c r="L72" s="711"/>
      <c r="M72" s="711"/>
      <c r="N72" s="710"/>
      <c r="O72" s="710"/>
      <c r="P72" s="712"/>
      <c r="Q72" s="713"/>
      <c r="R72" s="80"/>
      <c r="S72" s="80"/>
      <c r="T72" s="80"/>
    </row>
    <row r="73" spans="1:24" ht="16.5" hidden="1" thickBot="1" x14ac:dyDescent="0.25">
      <c r="A73" s="932" t="s">
        <v>147</v>
      </c>
      <c r="B73" s="933"/>
      <c r="C73" s="934"/>
      <c r="D73" s="934"/>
      <c r="E73" s="934"/>
      <c r="F73" s="935"/>
      <c r="G73" s="714">
        <f>G44+G51+G69+G71</f>
        <v>87.5</v>
      </c>
      <c r="H73" s="714">
        <f>H44+H51+H69+H71</f>
        <v>2625</v>
      </c>
      <c r="I73" s="714">
        <f>I44+I51+I69+I71</f>
        <v>582</v>
      </c>
      <c r="J73" s="715">
        <f t="shared" ref="J73:L73" si="17">J71+J69+J51+J44</f>
        <v>366</v>
      </c>
      <c r="K73" s="715">
        <f t="shared" si="17"/>
        <v>0</v>
      </c>
      <c r="L73" s="715">
        <f t="shared" si="17"/>
        <v>216</v>
      </c>
      <c r="M73" s="716">
        <f>M71+M69+M51+M44</f>
        <v>1053</v>
      </c>
      <c r="N73" s="717" t="e">
        <f>#REF!+N28+N43+N51</f>
        <v>#REF!</v>
      </c>
      <c r="O73" s="718" t="e">
        <f>O12+O21+O43+O48</f>
        <v>#DIV/0!</v>
      </c>
      <c r="P73" s="716" t="e">
        <f>P44+P51</f>
        <v>#REF!</v>
      </c>
      <c r="Q73" s="612">
        <f>Q71+Q69+Q51+Q44</f>
        <v>0</v>
      </c>
      <c r="R73" s="80"/>
      <c r="S73" s="80"/>
      <c r="T73" s="80"/>
    </row>
    <row r="74" spans="1:24" ht="15.75" hidden="1" x14ac:dyDescent="0.2">
      <c r="A74" s="923" t="s">
        <v>89</v>
      </c>
      <c r="B74" s="924"/>
      <c r="C74" s="924"/>
      <c r="D74" s="924"/>
      <c r="E74" s="924"/>
      <c r="F74" s="924"/>
      <c r="G74" s="936"/>
      <c r="H74" s="936"/>
      <c r="I74" s="936"/>
      <c r="J74" s="936"/>
      <c r="K74" s="936"/>
      <c r="L74" s="936"/>
      <c r="M74" s="936"/>
      <c r="N74" s="586">
        <v>3</v>
      </c>
      <c r="O74" s="586">
        <v>3</v>
      </c>
      <c r="P74" s="719" t="s">
        <v>204</v>
      </c>
      <c r="Q74" s="720"/>
      <c r="R74" s="85"/>
      <c r="S74" s="85"/>
      <c r="T74" s="85"/>
    </row>
    <row r="75" spans="1:24" ht="15.75" hidden="1" x14ac:dyDescent="0.2">
      <c r="A75" s="923" t="s">
        <v>90</v>
      </c>
      <c r="B75" s="924"/>
      <c r="C75" s="924"/>
      <c r="D75" s="924"/>
      <c r="E75" s="924"/>
      <c r="F75" s="924"/>
      <c r="G75" s="924"/>
      <c r="H75" s="924"/>
      <c r="I75" s="924"/>
      <c r="J75" s="924"/>
      <c r="K75" s="924"/>
      <c r="L75" s="924"/>
      <c r="M75" s="924"/>
      <c r="N75" s="737">
        <v>8</v>
      </c>
      <c r="O75" s="442" t="s">
        <v>203</v>
      </c>
      <c r="P75" s="721" t="s">
        <v>203</v>
      </c>
      <c r="Q75" s="515">
        <v>1</v>
      </c>
      <c r="R75" s="921"/>
      <c r="S75" s="921"/>
      <c r="T75" s="922"/>
    </row>
    <row r="76" spans="1:24" ht="15.75" hidden="1" x14ac:dyDescent="0.2">
      <c r="A76" s="923" t="s">
        <v>91</v>
      </c>
      <c r="B76" s="924"/>
      <c r="C76" s="924"/>
      <c r="D76" s="924"/>
      <c r="E76" s="924"/>
      <c r="F76" s="924"/>
      <c r="G76" s="924"/>
      <c r="H76" s="924"/>
      <c r="I76" s="924"/>
      <c r="J76" s="924"/>
      <c r="K76" s="924"/>
      <c r="L76" s="924"/>
      <c r="M76" s="924"/>
      <c r="N76" s="737"/>
      <c r="O76" s="577"/>
      <c r="P76" s="722"/>
      <c r="Q76" s="515"/>
      <c r="R76" s="736"/>
      <c r="S76" s="736"/>
      <c r="T76" s="736"/>
    </row>
    <row r="77" spans="1:24" ht="16.5" hidden="1" thickBot="1" x14ac:dyDescent="0.25">
      <c r="A77" s="942" t="s">
        <v>92</v>
      </c>
      <c r="B77" s="943"/>
      <c r="C77" s="943"/>
      <c r="D77" s="943"/>
      <c r="E77" s="943"/>
      <c r="F77" s="943"/>
      <c r="G77" s="943"/>
      <c r="H77" s="943"/>
      <c r="I77" s="943"/>
      <c r="J77" s="943"/>
      <c r="K77" s="943"/>
      <c r="L77" s="943"/>
      <c r="M77" s="943"/>
      <c r="N77" s="439"/>
      <c r="O77" s="723">
        <v>1</v>
      </c>
      <c r="P77" s="724"/>
      <c r="Q77" s="699"/>
      <c r="R77" s="736"/>
      <c r="S77" s="736"/>
      <c r="T77" s="736"/>
    </row>
    <row r="78" spans="1:24" ht="16.5" hidden="1" thickBot="1" x14ac:dyDescent="0.3">
      <c r="A78" s="725"/>
      <c r="B78" s="944"/>
      <c r="C78" s="945"/>
      <c r="D78" s="945"/>
      <c r="E78" s="945"/>
      <c r="F78" s="945"/>
      <c r="G78" s="292"/>
      <c r="H78" s="292"/>
      <c r="I78" s="292"/>
      <c r="J78" s="292"/>
      <c r="K78" s="292"/>
      <c r="L78" s="292"/>
      <c r="M78" s="292"/>
      <c r="N78" s="939" t="e">
        <f>#REF!+G28+G43+G51+G66</f>
        <v>#REF!</v>
      </c>
      <c r="O78" s="940"/>
      <c r="P78" s="941"/>
      <c r="Q78" s="293">
        <f>G67+G68+G71</f>
        <v>30</v>
      </c>
      <c r="R78" s="229"/>
      <c r="S78" s="229"/>
      <c r="T78" s="229"/>
    </row>
    <row r="79" spans="1:24" ht="24" hidden="1" customHeight="1" x14ac:dyDescent="0.25">
      <c r="A79" s="292"/>
      <c r="B79" s="726" t="s">
        <v>93</v>
      </c>
      <c r="C79" s="928"/>
      <c r="D79" s="929"/>
      <c r="E79" s="929"/>
      <c r="F79" s="929"/>
      <c r="G79" s="929"/>
      <c r="H79" s="292"/>
      <c r="I79" s="937" t="s">
        <v>193</v>
      </c>
      <c r="J79" s="938"/>
      <c r="K79" s="938"/>
      <c r="L79" s="292"/>
      <c r="M79" s="292"/>
      <c r="N79" s="292"/>
      <c r="O79" s="292"/>
      <c r="P79" s="292"/>
      <c r="Q79" s="292"/>
      <c r="R79" s="229">
        <f>SUMIF(R12:R69,"м",G12:G69)</f>
        <v>47</v>
      </c>
      <c r="S79" s="229" t="s">
        <v>192</v>
      </c>
      <c r="T79" s="229"/>
    </row>
    <row r="80" spans="1:24" ht="15.75" hidden="1" x14ac:dyDescent="0.25">
      <c r="A80" s="292"/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29">
        <f>R79-4.5</f>
        <v>42.5</v>
      </c>
      <c r="S80" s="229"/>
      <c r="T80" s="229"/>
    </row>
    <row r="81" spans="1:20" ht="21.75" hidden="1" customHeight="1" x14ac:dyDescent="0.25">
      <c r="A81" s="292"/>
      <c r="B81" s="726" t="s">
        <v>94</v>
      </c>
      <c r="C81" s="928"/>
      <c r="D81" s="929"/>
      <c r="E81" s="929"/>
      <c r="F81" s="929"/>
      <c r="G81" s="929"/>
      <c r="H81" s="292"/>
      <c r="I81" s="930" t="s">
        <v>194</v>
      </c>
      <c r="J81" s="931"/>
      <c r="K81" s="931"/>
      <c r="L81" s="931"/>
      <c r="M81" s="292"/>
      <c r="N81" s="292"/>
      <c r="O81" s="292"/>
      <c r="P81" s="292"/>
      <c r="Q81" s="292"/>
      <c r="R81" s="229"/>
      <c r="S81" s="229"/>
      <c r="T81" s="229"/>
    </row>
    <row r="82" spans="1:20" ht="15.75" x14ac:dyDescent="0.25">
      <c r="A82" s="292"/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29"/>
      <c r="S82" s="229"/>
      <c r="T82" s="229"/>
    </row>
    <row r="83" spans="1:20" ht="15.75" x14ac:dyDescent="0.25">
      <c r="A83" s="292"/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29"/>
      <c r="S83" s="229"/>
      <c r="T83" s="229"/>
    </row>
  </sheetData>
  <mergeCells count="57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A11:Q11"/>
    <mergeCell ref="N3:P3"/>
    <mergeCell ref="I4:I8"/>
    <mergeCell ref="J4:L4"/>
    <mergeCell ref="N4:P5"/>
    <mergeCell ref="Q4:Q5"/>
    <mergeCell ref="C5:C8"/>
    <mergeCell ref="D5:D8"/>
    <mergeCell ref="E5:F6"/>
    <mergeCell ref="J5:J8"/>
    <mergeCell ref="K5:K8"/>
    <mergeCell ref="L5:L8"/>
    <mergeCell ref="E7:E8"/>
    <mergeCell ref="F7:F8"/>
    <mergeCell ref="N7:P7"/>
    <mergeCell ref="A10:Q10"/>
    <mergeCell ref="A51:B51"/>
    <mergeCell ref="A16:B16"/>
    <mergeCell ref="A18:B18"/>
    <mergeCell ref="A19:Q19"/>
    <mergeCell ref="A29:Q29"/>
    <mergeCell ref="A43:B43"/>
    <mergeCell ref="A44:B44"/>
    <mergeCell ref="A45:Q45"/>
    <mergeCell ref="A46:Q46"/>
    <mergeCell ref="A47:Q47"/>
    <mergeCell ref="A57:B57"/>
    <mergeCell ref="A59:Q59"/>
    <mergeCell ref="A63:B63"/>
    <mergeCell ref="A65:Q65"/>
    <mergeCell ref="A69:B69"/>
    <mergeCell ref="C81:G81"/>
    <mergeCell ref="I81:L81"/>
    <mergeCell ref="U2:U9"/>
    <mergeCell ref="A76:M76"/>
    <mergeCell ref="A77:M77"/>
    <mergeCell ref="B78:F78"/>
    <mergeCell ref="N78:P78"/>
    <mergeCell ref="C79:G79"/>
    <mergeCell ref="I79:K79"/>
    <mergeCell ref="A70:Q70"/>
    <mergeCell ref="A72:B72"/>
    <mergeCell ref="A73:F73"/>
    <mergeCell ref="A74:M74"/>
    <mergeCell ref="A75:M75"/>
    <mergeCell ref="R75:T75"/>
    <mergeCell ref="A53:Q53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9"/>
  <sheetViews>
    <sheetView view="pageBreakPreview" zoomScale="95" zoomScaleNormal="77" zoomScaleSheetLayoutView="95" workbookViewId="0">
      <selection activeCell="B24" sqref="B24"/>
    </sheetView>
  </sheetViews>
  <sheetFormatPr defaultColWidth="8.85546875" defaultRowHeight="15" x14ac:dyDescent="0.2"/>
  <cols>
    <col min="1" max="1" width="8.85546875" style="727"/>
    <col min="2" max="2" width="58" style="727" customWidth="1"/>
    <col min="3" max="3" width="6.7109375" style="727" customWidth="1"/>
    <col min="4" max="4" width="7.28515625" style="727" customWidth="1"/>
    <col min="5" max="5" width="7.7109375" style="727" customWidth="1"/>
    <col min="6" max="6" width="6.7109375" style="727" customWidth="1"/>
    <col min="7" max="7" width="7.28515625" style="727" hidden="1" customWidth="1"/>
    <col min="8" max="8" width="0" style="727" hidden="1" customWidth="1"/>
    <col min="9" max="13" width="8.85546875" style="727"/>
    <col min="14" max="15" width="13.140625" style="727" hidden="1" customWidth="1"/>
    <col min="16" max="16" width="8.85546875" style="727"/>
    <col min="17" max="17" width="10.28515625" style="727" hidden="1" customWidth="1"/>
    <col min="18" max="20" width="0" style="195" hidden="1" customWidth="1"/>
    <col min="21" max="21" width="18.42578125" style="759" customWidth="1"/>
    <col min="22" max="16384" width="8.85546875" style="195"/>
  </cols>
  <sheetData>
    <row r="1" spans="1:21" ht="15.75" x14ac:dyDescent="0.2">
      <c r="A1" s="908" t="s">
        <v>211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10"/>
      <c r="R1" s="78"/>
      <c r="S1" s="78"/>
      <c r="T1" s="78"/>
    </row>
    <row r="2" spans="1:21" ht="29.25" customHeight="1" x14ac:dyDescent="0.2">
      <c r="A2" s="946" t="s">
        <v>39</v>
      </c>
      <c r="B2" s="913" t="s">
        <v>40</v>
      </c>
      <c r="C2" s="947" t="s">
        <v>181</v>
      </c>
      <c r="D2" s="947"/>
      <c r="E2" s="948"/>
      <c r="F2" s="948"/>
      <c r="G2" s="911" t="s">
        <v>42</v>
      </c>
      <c r="H2" s="913" t="s">
        <v>43</v>
      </c>
      <c r="I2" s="913"/>
      <c r="J2" s="913"/>
      <c r="K2" s="913"/>
      <c r="L2" s="913"/>
      <c r="M2" s="912"/>
      <c r="N2" s="914" t="s">
        <v>182</v>
      </c>
      <c r="O2" s="915"/>
      <c r="P2" s="915"/>
      <c r="Q2" s="916"/>
      <c r="R2" s="78"/>
      <c r="S2" s="78"/>
      <c r="T2" s="78"/>
      <c r="U2" s="956" t="s">
        <v>208</v>
      </c>
    </row>
    <row r="3" spans="1:21" ht="15.75" x14ac:dyDescent="0.2">
      <c r="A3" s="946"/>
      <c r="B3" s="913"/>
      <c r="C3" s="947"/>
      <c r="D3" s="947"/>
      <c r="E3" s="948"/>
      <c r="F3" s="948"/>
      <c r="G3" s="911"/>
      <c r="H3" s="911" t="s">
        <v>45</v>
      </c>
      <c r="I3" s="917" t="s">
        <v>46</v>
      </c>
      <c r="J3" s="917"/>
      <c r="K3" s="917"/>
      <c r="L3" s="917"/>
      <c r="M3" s="911" t="s">
        <v>47</v>
      </c>
      <c r="N3" s="913" t="s">
        <v>48</v>
      </c>
      <c r="O3" s="912"/>
      <c r="P3" s="912"/>
      <c r="Q3" s="449" t="s">
        <v>101</v>
      </c>
      <c r="R3" s="78"/>
      <c r="S3" s="78"/>
      <c r="T3" s="78"/>
      <c r="U3" s="956"/>
    </row>
    <row r="4" spans="1:21" ht="15.75" x14ac:dyDescent="0.2">
      <c r="A4" s="946"/>
      <c r="B4" s="913"/>
      <c r="C4" s="947"/>
      <c r="D4" s="947"/>
      <c r="E4" s="948"/>
      <c r="F4" s="948"/>
      <c r="G4" s="911"/>
      <c r="H4" s="912"/>
      <c r="I4" s="911" t="s">
        <v>49</v>
      </c>
      <c r="J4" s="913" t="s">
        <v>50</v>
      </c>
      <c r="K4" s="912"/>
      <c r="L4" s="912"/>
      <c r="M4" s="912"/>
      <c r="N4" s="917" t="s">
        <v>183</v>
      </c>
      <c r="O4" s="918"/>
      <c r="P4" s="918"/>
      <c r="Q4" s="919" t="s">
        <v>184</v>
      </c>
      <c r="R4" s="78"/>
      <c r="S4" s="78"/>
      <c r="T4" s="78"/>
      <c r="U4" s="956"/>
    </row>
    <row r="5" spans="1:21" ht="15.75" x14ac:dyDescent="0.2">
      <c r="A5" s="946"/>
      <c r="B5" s="913"/>
      <c r="C5" s="911" t="s">
        <v>52</v>
      </c>
      <c r="D5" s="911" t="s">
        <v>53</v>
      </c>
      <c r="E5" s="949" t="s">
        <v>54</v>
      </c>
      <c r="F5" s="949"/>
      <c r="G5" s="911"/>
      <c r="H5" s="912"/>
      <c r="I5" s="918"/>
      <c r="J5" s="911" t="s">
        <v>55</v>
      </c>
      <c r="K5" s="911" t="s">
        <v>56</v>
      </c>
      <c r="L5" s="911" t="s">
        <v>57</v>
      </c>
      <c r="M5" s="912"/>
      <c r="N5" s="918"/>
      <c r="O5" s="918"/>
      <c r="P5" s="918"/>
      <c r="Q5" s="920"/>
      <c r="R5" s="78"/>
      <c r="S5" s="78"/>
      <c r="T5" s="78"/>
      <c r="U5" s="956"/>
    </row>
    <row r="6" spans="1:21" ht="15.75" x14ac:dyDescent="0.2">
      <c r="A6" s="946"/>
      <c r="B6" s="913"/>
      <c r="C6" s="911"/>
      <c r="D6" s="911"/>
      <c r="E6" s="949"/>
      <c r="F6" s="949"/>
      <c r="G6" s="911"/>
      <c r="H6" s="912"/>
      <c r="I6" s="918"/>
      <c r="J6" s="911"/>
      <c r="K6" s="911"/>
      <c r="L6" s="911"/>
      <c r="M6" s="912"/>
      <c r="N6" s="450">
        <v>1</v>
      </c>
      <c r="O6" s="450" t="s">
        <v>185</v>
      </c>
      <c r="P6" s="450" t="s">
        <v>186</v>
      </c>
      <c r="Q6" s="451">
        <v>3</v>
      </c>
      <c r="R6" s="78"/>
      <c r="S6" s="78"/>
      <c r="T6" s="78"/>
      <c r="U6" s="956"/>
    </row>
    <row r="7" spans="1:21" ht="15.75" customHeight="1" x14ac:dyDescent="0.2">
      <c r="A7" s="946"/>
      <c r="B7" s="913"/>
      <c r="C7" s="911"/>
      <c r="D7" s="911"/>
      <c r="E7" s="953" t="s">
        <v>58</v>
      </c>
      <c r="F7" s="911" t="s">
        <v>59</v>
      </c>
      <c r="G7" s="911"/>
      <c r="H7" s="912"/>
      <c r="I7" s="918"/>
      <c r="J7" s="911"/>
      <c r="K7" s="911"/>
      <c r="L7" s="911"/>
      <c r="M7" s="912"/>
      <c r="N7" s="913" t="s">
        <v>212</v>
      </c>
      <c r="O7" s="912"/>
      <c r="P7" s="912"/>
      <c r="Q7" s="449"/>
      <c r="R7" s="154"/>
      <c r="S7" s="78"/>
      <c r="T7" s="78"/>
      <c r="U7" s="956"/>
    </row>
    <row r="8" spans="1:21" ht="33" customHeight="1" x14ac:dyDescent="0.2">
      <c r="A8" s="946"/>
      <c r="B8" s="913"/>
      <c r="C8" s="911"/>
      <c r="D8" s="911"/>
      <c r="E8" s="953"/>
      <c r="F8" s="953"/>
      <c r="G8" s="911"/>
      <c r="H8" s="912"/>
      <c r="I8" s="918"/>
      <c r="J8" s="911"/>
      <c r="K8" s="911"/>
      <c r="L8" s="911"/>
      <c r="M8" s="912"/>
      <c r="N8" s="452">
        <v>15</v>
      </c>
      <c r="O8" s="452">
        <v>9</v>
      </c>
      <c r="P8" s="452"/>
      <c r="Q8" s="453">
        <v>15</v>
      </c>
      <c r="R8" s="78"/>
      <c r="S8" s="78"/>
      <c r="T8" s="78"/>
      <c r="U8" s="956"/>
    </row>
    <row r="9" spans="1:21" ht="13.5" customHeight="1" x14ac:dyDescent="0.2">
      <c r="A9" s="454">
        <v>1</v>
      </c>
      <c r="B9" s="455">
        <v>2</v>
      </c>
      <c r="C9" s="456">
        <v>3</v>
      </c>
      <c r="D9" s="456">
        <v>4</v>
      </c>
      <c r="E9" s="456">
        <v>5</v>
      </c>
      <c r="F9" s="456">
        <v>6</v>
      </c>
      <c r="G9" s="456">
        <v>7</v>
      </c>
      <c r="H9" s="456">
        <v>8</v>
      </c>
      <c r="I9" s="456">
        <v>9</v>
      </c>
      <c r="J9" s="456">
        <v>10</v>
      </c>
      <c r="K9" s="456">
        <v>11</v>
      </c>
      <c r="L9" s="456">
        <v>12</v>
      </c>
      <c r="M9" s="456">
        <v>13</v>
      </c>
      <c r="N9" s="456">
        <v>14</v>
      </c>
      <c r="O9" s="456">
        <v>15</v>
      </c>
      <c r="P9" s="456">
        <v>16</v>
      </c>
      <c r="Q9" s="457">
        <v>14</v>
      </c>
      <c r="R9" s="78"/>
      <c r="S9" s="78"/>
      <c r="T9" s="78"/>
      <c r="U9" s="956"/>
    </row>
    <row r="10" spans="1:21" ht="2.25" hidden="1" customHeight="1" x14ac:dyDescent="0.2">
      <c r="A10" s="884" t="s">
        <v>61</v>
      </c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5"/>
      <c r="R10" s="81"/>
      <c r="S10" s="81"/>
      <c r="T10" s="81"/>
    </row>
    <row r="11" spans="1:21" ht="18" hidden="1" x14ac:dyDescent="0.2">
      <c r="A11" s="874" t="s">
        <v>165</v>
      </c>
      <c r="B11" s="875"/>
      <c r="C11" s="875"/>
      <c r="D11" s="875"/>
      <c r="E11" s="875"/>
      <c r="F11" s="875"/>
      <c r="G11" s="875"/>
      <c r="H11" s="875"/>
      <c r="I11" s="875"/>
      <c r="J11" s="875"/>
      <c r="K11" s="875"/>
      <c r="L11" s="875"/>
      <c r="M11" s="875"/>
      <c r="N11" s="875"/>
      <c r="O11" s="875"/>
      <c r="P11" s="875"/>
      <c r="Q11" s="876"/>
      <c r="R11" s="81"/>
      <c r="S11" s="81"/>
      <c r="T11" s="81"/>
    </row>
    <row r="12" spans="1:21" ht="15.75" hidden="1" x14ac:dyDescent="0.2">
      <c r="A12" s="950" t="s">
        <v>73</v>
      </c>
      <c r="B12" s="951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951"/>
      <c r="P12" s="951"/>
      <c r="Q12" s="952"/>
      <c r="R12" s="81"/>
      <c r="S12" s="81"/>
      <c r="T12" s="81"/>
    </row>
    <row r="13" spans="1:21" s="430" customFormat="1" ht="15.75" hidden="1" x14ac:dyDescent="0.2">
      <c r="A13" s="458" t="s">
        <v>103</v>
      </c>
      <c r="B13" s="459" t="s">
        <v>74</v>
      </c>
      <c r="C13" s="460"/>
      <c r="D13" s="461"/>
      <c r="E13" s="461"/>
      <c r="F13" s="462"/>
      <c r="G13" s="463">
        <f>SUM(G14:G16)</f>
        <v>6.5</v>
      </c>
      <c r="H13" s="464">
        <f>SUM(H14:H16)</f>
        <v>195</v>
      </c>
      <c r="I13" s="465">
        <f>SUM(I14:I16)</f>
        <v>70</v>
      </c>
      <c r="J13" s="465"/>
      <c r="K13" s="465"/>
      <c r="L13" s="465">
        <f>SUM(L14:L16)</f>
        <v>70</v>
      </c>
      <c r="M13" s="466">
        <f>SUM(M14:M16)</f>
        <v>125</v>
      </c>
      <c r="N13" s="467"/>
      <c r="O13" s="468"/>
      <c r="P13" s="469"/>
      <c r="Q13" s="470"/>
      <c r="R13" s="428"/>
      <c r="S13" s="428"/>
      <c r="T13" s="428"/>
      <c r="U13" s="760"/>
    </row>
    <row r="14" spans="1:21" s="430" customFormat="1" ht="15.75" hidden="1" x14ac:dyDescent="0.2">
      <c r="A14" s="435" t="s">
        <v>104</v>
      </c>
      <c r="B14" s="471" t="s">
        <v>74</v>
      </c>
      <c r="C14" s="472"/>
      <c r="D14" s="473">
        <v>1</v>
      </c>
      <c r="E14" s="442"/>
      <c r="F14" s="449"/>
      <c r="G14" s="474">
        <v>2.5</v>
      </c>
      <c r="H14" s="475">
        <f>G14*30</f>
        <v>75</v>
      </c>
      <c r="I14" s="476">
        <f>SUM(J14:L14)</f>
        <v>30</v>
      </c>
      <c r="J14" s="476"/>
      <c r="K14" s="476"/>
      <c r="L14" s="476">
        <v>30</v>
      </c>
      <c r="M14" s="477">
        <f>H14-I14</f>
        <v>45</v>
      </c>
      <c r="N14" s="478">
        <v>2</v>
      </c>
      <c r="O14" s="473"/>
      <c r="P14" s="477"/>
      <c r="Q14" s="479"/>
      <c r="R14" s="428"/>
      <c r="S14" s="428"/>
      <c r="T14" s="428"/>
      <c r="U14" s="760"/>
    </row>
    <row r="15" spans="1:21" s="430" customFormat="1" ht="15.75" hidden="1" x14ac:dyDescent="0.2">
      <c r="A15" s="435" t="s">
        <v>105</v>
      </c>
      <c r="B15" s="471" t="s">
        <v>74</v>
      </c>
      <c r="C15" s="472"/>
      <c r="D15" s="442"/>
      <c r="E15" s="442"/>
      <c r="F15" s="449"/>
      <c r="G15" s="474">
        <v>2</v>
      </c>
      <c r="H15" s="475">
        <f>G15*30</f>
        <v>60</v>
      </c>
      <c r="I15" s="476">
        <f>SUM(J15:L15)</f>
        <v>20</v>
      </c>
      <c r="J15" s="473"/>
      <c r="K15" s="473"/>
      <c r="L15" s="473">
        <v>20</v>
      </c>
      <c r="M15" s="477">
        <f t="shared" ref="M15:M16" si="0">H15-I15</f>
        <v>40</v>
      </c>
      <c r="N15" s="478"/>
      <c r="O15" s="473">
        <v>2</v>
      </c>
      <c r="P15" s="477"/>
      <c r="Q15" s="479"/>
      <c r="R15" s="428"/>
      <c r="S15" s="428"/>
      <c r="T15" s="428"/>
      <c r="U15" s="760"/>
    </row>
    <row r="16" spans="1:21" s="430" customFormat="1" ht="16.5" thickBot="1" x14ac:dyDescent="0.25">
      <c r="A16" s="440" t="s">
        <v>106</v>
      </c>
      <c r="B16" s="480" t="s">
        <v>74</v>
      </c>
      <c r="C16" s="481" t="s">
        <v>186</v>
      </c>
      <c r="D16" s="482"/>
      <c r="E16" s="482"/>
      <c r="F16" s="483"/>
      <c r="G16" s="484">
        <v>2</v>
      </c>
      <c r="H16" s="454">
        <f>G16*30</f>
        <v>60</v>
      </c>
      <c r="I16" s="485">
        <f>SUM(J16:L16)</f>
        <v>20</v>
      </c>
      <c r="J16" s="486"/>
      <c r="K16" s="486"/>
      <c r="L16" s="486">
        <v>20</v>
      </c>
      <c r="M16" s="477">
        <f t="shared" si="0"/>
        <v>40</v>
      </c>
      <c r="N16" s="487"/>
      <c r="O16" s="486"/>
      <c r="P16" s="488">
        <v>2</v>
      </c>
      <c r="Q16" s="489"/>
      <c r="R16" s="428"/>
      <c r="S16" s="428"/>
      <c r="T16" s="428"/>
      <c r="U16" s="760"/>
    </row>
    <row r="17" spans="1:22" ht="16.5" hidden="1" thickBot="1" x14ac:dyDescent="0.3">
      <c r="A17" s="433"/>
      <c r="B17" s="490" t="s">
        <v>75</v>
      </c>
      <c r="C17" s="491"/>
      <c r="D17" s="492"/>
      <c r="E17" s="492"/>
      <c r="F17" s="493"/>
      <c r="G17" s="494">
        <f t="shared" ref="G17:M17" si="1">G13</f>
        <v>6.5</v>
      </c>
      <c r="H17" s="495">
        <f t="shared" si="1"/>
        <v>195</v>
      </c>
      <c r="I17" s="496">
        <f t="shared" si="1"/>
        <v>70</v>
      </c>
      <c r="J17" s="496">
        <f t="shared" si="1"/>
        <v>0</v>
      </c>
      <c r="K17" s="496">
        <f t="shared" si="1"/>
        <v>0</v>
      </c>
      <c r="L17" s="496">
        <f t="shared" si="1"/>
        <v>70</v>
      </c>
      <c r="M17" s="497">
        <f t="shared" si="1"/>
        <v>125</v>
      </c>
      <c r="N17" s="498">
        <f>SUM(N13:N16)</f>
        <v>2</v>
      </c>
      <c r="O17" s="499">
        <f>SUM(O13:O16)</f>
        <v>2</v>
      </c>
      <c r="P17" s="500">
        <f>SUM(P13:P16)</f>
        <v>2</v>
      </c>
      <c r="Q17" s="501"/>
      <c r="R17" s="81"/>
      <c r="S17" s="81"/>
      <c r="T17" s="81"/>
    </row>
    <row r="18" spans="1:22" ht="16.5" hidden="1" thickBot="1" x14ac:dyDescent="0.25">
      <c r="A18" s="898" t="s">
        <v>76</v>
      </c>
      <c r="B18" s="899"/>
      <c r="C18" s="899"/>
      <c r="D18" s="899"/>
      <c r="E18" s="899"/>
      <c r="F18" s="899"/>
      <c r="G18" s="899"/>
      <c r="H18" s="899"/>
      <c r="I18" s="899"/>
      <c r="J18" s="899"/>
      <c r="K18" s="899"/>
      <c r="L18" s="899"/>
      <c r="M18" s="899"/>
      <c r="N18" s="899"/>
      <c r="O18" s="899"/>
      <c r="P18" s="899"/>
      <c r="Q18" s="900"/>
      <c r="R18" s="81"/>
      <c r="S18" s="81"/>
      <c r="T18" s="81"/>
    </row>
    <row r="19" spans="1:22" ht="16.5" hidden="1" thickBot="1" x14ac:dyDescent="0.3">
      <c r="A19" s="458" t="s">
        <v>103</v>
      </c>
      <c r="B19" s="502" t="s">
        <v>110</v>
      </c>
      <c r="C19" s="503"/>
      <c r="D19" s="446">
        <v>1</v>
      </c>
      <c r="E19" s="504"/>
      <c r="F19" s="505"/>
      <c r="G19" s="506">
        <v>2.5</v>
      </c>
      <c r="H19" s="467">
        <f>G19*30</f>
        <v>75</v>
      </c>
      <c r="I19" s="468">
        <f>SUM(J19:L19)</f>
        <v>28</v>
      </c>
      <c r="J19" s="468">
        <v>14</v>
      </c>
      <c r="K19" s="468"/>
      <c r="L19" s="468">
        <v>14</v>
      </c>
      <c r="M19" s="507">
        <f>H19-I19</f>
        <v>47</v>
      </c>
      <c r="N19" s="460">
        <v>2</v>
      </c>
      <c r="O19" s="446"/>
      <c r="P19" s="508"/>
      <c r="Q19" s="509"/>
      <c r="R19" s="81" t="s">
        <v>191</v>
      </c>
      <c r="S19" s="81"/>
      <c r="T19" s="81"/>
    </row>
    <row r="20" spans="1:22" ht="16.5" hidden="1" thickBot="1" x14ac:dyDescent="0.25">
      <c r="A20" s="435" t="s">
        <v>126</v>
      </c>
      <c r="B20" s="510" t="s">
        <v>77</v>
      </c>
      <c r="C20" s="472"/>
      <c r="D20" s="737" t="s">
        <v>185</v>
      </c>
      <c r="E20" s="737"/>
      <c r="F20" s="512"/>
      <c r="G20" s="474">
        <v>2</v>
      </c>
      <c r="H20" s="478">
        <f>G20*30</f>
        <v>60</v>
      </c>
      <c r="I20" s="473">
        <f>SUM(J20:L20)</f>
        <v>20</v>
      </c>
      <c r="J20" s="473">
        <v>10</v>
      </c>
      <c r="K20" s="473"/>
      <c r="L20" s="473">
        <v>10</v>
      </c>
      <c r="M20" s="513">
        <f>H20-I20</f>
        <v>40</v>
      </c>
      <c r="N20" s="472"/>
      <c r="O20" s="737">
        <v>2</v>
      </c>
      <c r="P20" s="514"/>
      <c r="Q20" s="515"/>
      <c r="R20" s="81" t="s">
        <v>191</v>
      </c>
      <c r="S20" s="81"/>
      <c r="T20" s="81"/>
    </row>
    <row r="21" spans="1:22" ht="16.5" hidden="1" thickBot="1" x14ac:dyDescent="0.3">
      <c r="A21" s="437" t="s">
        <v>127</v>
      </c>
      <c r="B21" s="516" t="s">
        <v>78</v>
      </c>
      <c r="C21" s="481"/>
      <c r="D21" s="448" t="s">
        <v>186</v>
      </c>
      <c r="E21" s="448"/>
      <c r="F21" s="517"/>
      <c r="G21" s="484">
        <v>2</v>
      </c>
      <c r="H21" s="487">
        <f>G21*30</f>
        <v>60</v>
      </c>
      <c r="I21" s="486">
        <f>SUM(J21:L21)</f>
        <v>20</v>
      </c>
      <c r="J21" s="486">
        <v>20</v>
      </c>
      <c r="K21" s="486"/>
      <c r="L21" s="486"/>
      <c r="M21" s="518">
        <f>H21-I21</f>
        <v>40</v>
      </c>
      <c r="N21" s="519"/>
      <c r="O21" s="439"/>
      <c r="P21" s="520">
        <v>2</v>
      </c>
      <c r="Q21" s="521"/>
      <c r="R21" s="81"/>
      <c r="S21" s="81"/>
      <c r="T21" s="81"/>
    </row>
    <row r="22" spans="1:22" ht="16.5" hidden="1" thickBot="1" x14ac:dyDescent="0.3">
      <c r="A22" s="522"/>
      <c r="B22" s="490" t="s">
        <v>79</v>
      </c>
      <c r="C22" s="523"/>
      <c r="D22" s="524"/>
      <c r="E22" s="524"/>
      <c r="F22" s="525"/>
      <c r="G22" s="526">
        <f t="shared" ref="G22:M22" si="2">SUM(G19:G21)</f>
        <v>6.5</v>
      </c>
      <c r="H22" s="527">
        <f t="shared" si="2"/>
        <v>195</v>
      </c>
      <c r="I22" s="528">
        <f t="shared" si="2"/>
        <v>68</v>
      </c>
      <c r="J22" s="528">
        <f t="shared" si="2"/>
        <v>44</v>
      </c>
      <c r="K22" s="528">
        <f t="shared" si="2"/>
        <v>0</v>
      </c>
      <c r="L22" s="528">
        <f t="shared" si="2"/>
        <v>24</v>
      </c>
      <c r="M22" s="529">
        <f t="shared" si="2"/>
        <v>127</v>
      </c>
      <c r="N22" s="527">
        <f>SUM(N19:N21)</f>
        <v>2</v>
      </c>
      <c r="O22" s="528">
        <f>SUM(O19:O21)</f>
        <v>2</v>
      </c>
      <c r="P22" s="530">
        <f>SUM(P19:P21)</f>
        <v>2</v>
      </c>
      <c r="Q22" s="531"/>
      <c r="R22" s="81"/>
      <c r="S22" s="81"/>
      <c r="T22" s="81"/>
    </row>
    <row r="23" spans="1:22" ht="16.5" hidden="1" thickBot="1" x14ac:dyDescent="0.25">
      <c r="A23" s="954" t="s">
        <v>102</v>
      </c>
      <c r="B23" s="955"/>
      <c r="C23" s="532"/>
      <c r="D23" s="533"/>
      <c r="E23" s="533"/>
      <c r="F23" s="534"/>
      <c r="G23" s="535">
        <f t="shared" ref="G23:M23" si="3">G22</f>
        <v>6.5</v>
      </c>
      <c r="H23" s="536">
        <f t="shared" si="3"/>
        <v>195</v>
      </c>
      <c r="I23" s="537">
        <f t="shared" si="3"/>
        <v>68</v>
      </c>
      <c r="J23" s="537">
        <f t="shared" si="3"/>
        <v>44</v>
      </c>
      <c r="K23" s="537">
        <f t="shared" si="3"/>
        <v>0</v>
      </c>
      <c r="L23" s="537">
        <f t="shared" si="3"/>
        <v>24</v>
      </c>
      <c r="M23" s="538">
        <f t="shared" si="3"/>
        <v>127</v>
      </c>
      <c r="N23" s="539">
        <f>N22</f>
        <v>2</v>
      </c>
      <c r="O23" s="540">
        <f>O22</f>
        <v>2</v>
      </c>
      <c r="P23" s="541">
        <f>P22</f>
        <v>2</v>
      </c>
      <c r="Q23" s="542"/>
      <c r="R23" s="81"/>
      <c r="S23" s="81"/>
      <c r="T23" s="81"/>
    </row>
    <row r="24" spans="1:22" ht="48" thickBot="1" x14ac:dyDescent="0.25">
      <c r="A24" s="543"/>
      <c r="B24" s="544" t="s">
        <v>80</v>
      </c>
      <c r="C24" s="491"/>
      <c r="D24" s="461" t="s">
        <v>187</v>
      </c>
      <c r="E24" s="492"/>
      <c r="F24" s="493"/>
      <c r="G24" s="545"/>
      <c r="H24" s="491"/>
      <c r="I24" s="546">
        <f>J24+K24+L24</f>
        <v>0</v>
      </c>
      <c r="J24" s="431"/>
      <c r="K24" s="431"/>
      <c r="L24" s="431"/>
      <c r="M24" s="547"/>
      <c r="N24" s="548" t="s">
        <v>81</v>
      </c>
      <c r="O24" s="548" t="s">
        <v>81</v>
      </c>
      <c r="P24" s="548" t="s">
        <v>81</v>
      </c>
      <c r="Q24" s="549"/>
      <c r="R24" s="81"/>
      <c r="S24" s="81"/>
      <c r="T24" s="81"/>
    </row>
    <row r="25" spans="1:22" ht="19.5" hidden="1" x14ac:dyDescent="0.2">
      <c r="A25" s="886" t="s">
        <v>66</v>
      </c>
      <c r="B25" s="887"/>
      <c r="C25" s="887"/>
      <c r="D25" s="887"/>
      <c r="E25" s="887"/>
      <c r="F25" s="887"/>
      <c r="G25" s="887"/>
      <c r="H25" s="887"/>
      <c r="I25" s="887"/>
      <c r="J25" s="887"/>
      <c r="K25" s="887"/>
      <c r="L25" s="887"/>
      <c r="M25" s="887"/>
      <c r="N25" s="888"/>
      <c r="O25" s="888"/>
      <c r="P25" s="888"/>
      <c r="Q25" s="889"/>
      <c r="R25" s="96"/>
      <c r="S25" s="96"/>
      <c r="T25" s="96"/>
    </row>
    <row r="26" spans="1:22" s="345" customFormat="1" ht="16.5" hidden="1" thickBot="1" x14ac:dyDescent="0.25">
      <c r="A26" s="433" t="s">
        <v>107</v>
      </c>
      <c r="B26" s="619" t="s">
        <v>128</v>
      </c>
      <c r="C26" s="601"/>
      <c r="D26" s="620"/>
      <c r="E26" s="620"/>
      <c r="F26" s="621"/>
      <c r="G26" s="622">
        <v>6</v>
      </c>
      <c r="H26" s="601">
        <v>180</v>
      </c>
      <c r="I26" s="620">
        <f>I27+I28+I29</f>
        <v>85</v>
      </c>
      <c r="J26" s="620">
        <f>J27+J29</f>
        <v>50</v>
      </c>
      <c r="K26" s="620"/>
      <c r="L26" s="620">
        <f>L27+L28+L29</f>
        <v>35</v>
      </c>
      <c r="M26" s="621">
        <f>M27+M28+M29</f>
        <v>95</v>
      </c>
      <c r="N26" s="601"/>
      <c r="O26" s="620"/>
      <c r="P26" s="728"/>
      <c r="Q26" s="646"/>
      <c r="U26" s="323"/>
    </row>
    <row r="27" spans="1:22" s="198" customFormat="1" ht="15.75" hidden="1" x14ac:dyDescent="0.2">
      <c r="A27" s="434" t="s">
        <v>119</v>
      </c>
      <c r="B27" s="623" t="s">
        <v>129</v>
      </c>
      <c r="C27" s="624">
        <v>1</v>
      </c>
      <c r="D27" s="625"/>
      <c r="E27" s="625"/>
      <c r="F27" s="626"/>
      <c r="G27" s="627">
        <v>3</v>
      </c>
      <c r="H27" s="624">
        <f t="shared" ref="H27:H37" si="4">G27*30</f>
        <v>90</v>
      </c>
      <c r="I27" s="625">
        <f>J27+L27+K27</f>
        <v>45</v>
      </c>
      <c r="J27" s="625">
        <v>30</v>
      </c>
      <c r="K27" s="625"/>
      <c r="L27" s="625">
        <v>15</v>
      </c>
      <c r="M27" s="626">
        <f t="shared" ref="M27:M38" si="5">H27-I27</f>
        <v>45</v>
      </c>
      <c r="N27" s="628">
        <v>3</v>
      </c>
      <c r="O27" s="629"/>
      <c r="P27" s="729"/>
      <c r="Q27" s="646"/>
      <c r="R27" s="198" t="s">
        <v>191</v>
      </c>
      <c r="U27" s="323"/>
    </row>
    <row r="28" spans="1:22" s="338" customFormat="1" ht="15.75" hidden="1" x14ac:dyDescent="0.2">
      <c r="A28" s="435" t="s">
        <v>120</v>
      </c>
      <c r="B28" s="436" t="s">
        <v>130</v>
      </c>
      <c r="C28" s="472"/>
      <c r="D28" s="737"/>
      <c r="E28" s="737"/>
      <c r="F28" s="514" t="s">
        <v>185</v>
      </c>
      <c r="G28" s="631">
        <v>1</v>
      </c>
      <c r="H28" s="472">
        <f t="shared" si="4"/>
        <v>30</v>
      </c>
      <c r="I28" s="737">
        <v>10</v>
      </c>
      <c r="J28" s="737"/>
      <c r="K28" s="737"/>
      <c r="L28" s="737">
        <v>10</v>
      </c>
      <c r="M28" s="514">
        <f t="shared" si="5"/>
        <v>20</v>
      </c>
      <c r="N28" s="632"/>
      <c r="O28" s="577">
        <f>I28/O8</f>
        <v>1.1111111111111112</v>
      </c>
      <c r="P28" s="730"/>
      <c r="Q28" s="646"/>
      <c r="R28" s="338" t="s">
        <v>191</v>
      </c>
      <c r="U28" s="323"/>
    </row>
    <row r="29" spans="1:22" s="210" customFormat="1" ht="17.45" hidden="1" customHeight="1" x14ac:dyDescent="0.25">
      <c r="A29" s="434" t="s">
        <v>150</v>
      </c>
      <c r="B29" s="329" t="s">
        <v>131</v>
      </c>
      <c r="C29" s="624" t="s">
        <v>185</v>
      </c>
      <c r="D29" s="625"/>
      <c r="E29" s="625"/>
      <c r="F29" s="626"/>
      <c r="G29" s="627">
        <v>2</v>
      </c>
      <c r="H29" s="624">
        <f t="shared" si="4"/>
        <v>60</v>
      </c>
      <c r="I29" s="625">
        <v>30</v>
      </c>
      <c r="J29" s="625">
        <v>20</v>
      </c>
      <c r="K29" s="625"/>
      <c r="L29" s="625">
        <v>10</v>
      </c>
      <c r="M29" s="626">
        <f t="shared" si="5"/>
        <v>30</v>
      </c>
      <c r="N29" s="634"/>
      <c r="O29" s="586">
        <f>I29/O8</f>
        <v>3.3333333333333335</v>
      </c>
      <c r="P29" s="731"/>
      <c r="Q29" s="733"/>
      <c r="R29" s="207" t="s">
        <v>191</v>
      </c>
      <c r="S29" s="208"/>
      <c r="T29" s="208"/>
      <c r="U29" s="763"/>
      <c r="V29" s="209"/>
    </row>
    <row r="30" spans="1:22" s="198" customFormat="1" ht="15.75" hidden="1" x14ac:dyDescent="0.2">
      <c r="A30" s="435" t="s">
        <v>168</v>
      </c>
      <c r="B30" s="436" t="s">
        <v>132</v>
      </c>
      <c r="C30" s="472"/>
      <c r="D30" s="737">
        <v>1</v>
      </c>
      <c r="E30" s="737"/>
      <c r="F30" s="514"/>
      <c r="G30" s="631">
        <v>3</v>
      </c>
      <c r="H30" s="472">
        <f t="shared" si="4"/>
        <v>90</v>
      </c>
      <c r="I30" s="737">
        <v>30</v>
      </c>
      <c r="J30" s="737">
        <v>15</v>
      </c>
      <c r="K30" s="737"/>
      <c r="L30" s="737">
        <v>15</v>
      </c>
      <c r="M30" s="514">
        <f t="shared" si="5"/>
        <v>60</v>
      </c>
      <c r="N30" s="568">
        <f>I30/N8</f>
        <v>2</v>
      </c>
      <c r="O30" s="569"/>
      <c r="P30" s="730"/>
      <c r="Q30" s="646"/>
      <c r="R30" s="198" t="s">
        <v>191</v>
      </c>
      <c r="U30" s="323"/>
    </row>
    <row r="31" spans="1:22" s="198" customFormat="1" ht="15.75" hidden="1" x14ac:dyDescent="0.25">
      <c r="A31" s="435" t="s">
        <v>112</v>
      </c>
      <c r="B31" s="436" t="s">
        <v>173</v>
      </c>
      <c r="C31" s="472"/>
      <c r="D31" s="737">
        <v>1</v>
      </c>
      <c r="E31" s="737"/>
      <c r="F31" s="514"/>
      <c r="G31" s="631">
        <v>3</v>
      </c>
      <c r="H31" s="472">
        <f t="shared" si="4"/>
        <v>90</v>
      </c>
      <c r="I31" s="737">
        <f>J31+L31</f>
        <v>30</v>
      </c>
      <c r="J31" s="737">
        <v>15</v>
      </c>
      <c r="K31" s="737"/>
      <c r="L31" s="737">
        <v>15</v>
      </c>
      <c r="M31" s="514">
        <f t="shared" si="5"/>
        <v>60</v>
      </c>
      <c r="N31" s="568">
        <v>2</v>
      </c>
      <c r="O31" s="635"/>
      <c r="P31" s="730"/>
      <c r="Q31" s="646"/>
      <c r="R31" s="198" t="s">
        <v>191</v>
      </c>
      <c r="U31" s="323"/>
    </row>
    <row r="32" spans="1:22" s="328" customFormat="1" ht="16.5" hidden="1" thickBot="1" x14ac:dyDescent="0.25">
      <c r="A32" s="437" t="s">
        <v>169</v>
      </c>
      <c r="B32" s="438" t="s">
        <v>133</v>
      </c>
      <c r="C32" s="636" t="s">
        <v>185</v>
      </c>
      <c r="D32" s="439"/>
      <c r="E32" s="439"/>
      <c r="F32" s="520"/>
      <c r="G32" s="637">
        <v>3</v>
      </c>
      <c r="H32" s="636">
        <f t="shared" si="4"/>
        <v>90</v>
      </c>
      <c r="I32" s="439">
        <v>30</v>
      </c>
      <c r="J32" s="439">
        <v>20</v>
      </c>
      <c r="K32" s="439"/>
      <c r="L32" s="439">
        <v>10</v>
      </c>
      <c r="M32" s="520">
        <f t="shared" si="5"/>
        <v>60</v>
      </c>
      <c r="N32" s="519"/>
      <c r="O32" s="638">
        <f>I32/O8</f>
        <v>3.3333333333333335</v>
      </c>
      <c r="P32" s="732"/>
      <c r="Q32" s="646"/>
      <c r="R32" s="328" t="s">
        <v>191</v>
      </c>
      <c r="U32" s="323"/>
    </row>
    <row r="33" spans="1:24" s="198" customFormat="1" ht="15.75" hidden="1" x14ac:dyDescent="0.2">
      <c r="A33" s="440" t="s">
        <v>121</v>
      </c>
      <c r="B33" s="441" t="s">
        <v>135</v>
      </c>
      <c r="C33" s="481"/>
      <c r="D33" s="448">
        <v>1</v>
      </c>
      <c r="E33" s="448"/>
      <c r="F33" s="639"/>
      <c r="G33" s="640">
        <v>3</v>
      </c>
      <c r="H33" s="481">
        <f t="shared" si="4"/>
        <v>90</v>
      </c>
      <c r="I33" s="448">
        <v>30</v>
      </c>
      <c r="J33" s="448">
        <v>20</v>
      </c>
      <c r="K33" s="448"/>
      <c r="L33" s="448">
        <v>10</v>
      </c>
      <c r="M33" s="641">
        <f t="shared" si="5"/>
        <v>60</v>
      </c>
      <c r="N33" s="642">
        <f>I33/N8</f>
        <v>2</v>
      </c>
      <c r="O33" s="643"/>
      <c r="P33" s="644"/>
      <c r="Q33" s="630"/>
      <c r="R33" s="198" t="s">
        <v>191</v>
      </c>
      <c r="U33" s="323"/>
    </row>
    <row r="34" spans="1:24" s="323" customFormat="1" ht="15.75" hidden="1" x14ac:dyDescent="0.2">
      <c r="A34" s="442" t="s">
        <v>122</v>
      </c>
      <c r="B34" s="443" t="s">
        <v>149</v>
      </c>
      <c r="C34" s="737" t="s">
        <v>185</v>
      </c>
      <c r="D34" s="737"/>
      <c r="E34" s="737"/>
      <c r="F34" s="645"/>
      <c r="G34" s="569">
        <v>3</v>
      </c>
      <c r="H34" s="737">
        <f t="shared" si="4"/>
        <v>90</v>
      </c>
      <c r="I34" s="737">
        <v>30</v>
      </c>
      <c r="J34" s="737">
        <v>20</v>
      </c>
      <c r="K34" s="737"/>
      <c r="L34" s="737">
        <v>10</v>
      </c>
      <c r="M34" s="737">
        <f t="shared" si="5"/>
        <v>60</v>
      </c>
      <c r="N34" s="577"/>
      <c r="O34" s="577">
        <f>I34/O8</f>
        <v>3.3333333333333335</v>
      </c>
      <c r="P34" s="577"/>
      <c r="Q34" s="646"/>
      <c r="R34" s="323" t="s">
        <v>191</v>
      </c>
      <c r="T34" s="757"/>
      <c r="V34" s="758"/>
    </row>
    <row r="35" spans="1:24" s="323" customFormat="1" ht="15.75" x14ac:dyDescent="0.2">
      <c r="A35" s="442" t="s">
        <v>113</v>
      </c>
      <c r="B35" s="443" t="s">
        <v>134</v>
      </c>
      <c r="C35" s="737" t="s">
        <v>186</v>
      </c>
      <c r="D35" s="737"/>
      <c r="E35" s="737"/>
      <c r="F35" s="645"/>
      <c r="G35" s="569">
        <v>3</v>
      </c>
      <c r="H35" s="737">
        <f t="shared" si="4"/>
        <v>90</v>
      </c>
      <c r="I35" s="737">
        <v>36</v>
      </c>
      <c r="J35" s="737">
        <v>27</v>
      </c>
      <c r="K35" s="737"/>
      <c r="L35" s="737">
        <v>9</v>
      </c>
      <c r="M35" s="737">
        <f t="shared" si="5"/>
        <v>54</v>
      </c>
      <c r="N35" s="577"/>
      <c r="O35" s="577"/>
      <c r="P35" s="577">
        <v>4</v>
      </c>
      <c r="Q35" s="647"/>
      <c r="R35" s="323" t="s">
        <v>191</v>
      </c>
      <c r="T35" s="757"/>
      <c r="V35" s="758"/>
    </row>
    <row r="36" spans="1:24" s="323" customFormat="1" ht="16.5" thickBot="1" x14ac:dyDescent="0.25">
      <c r="A36" s="442" t="s">
        <v>148</v>
      </c>
      <c r="B36" s="443" t="s">
        <v>151</v>
      </c>
      <c r="C36" s="737"/>
      <c r="D36" s="737" t="s">
        <v>186</v>
      </c>
      <c r="E36" s="737"/>
      <c r="F36" s="645"/>
      <c r="G36" s="569">
        <v>3</v>
      </c>
      <c r="H36" s="737">
        <f t="shared" si="4"/>
        <v>90</v>
      </c>
      <c r="I36" s="737">
        <f>J36+L36</f>
        <v>36</v>
      </c>
      <c r="J36" s="737">
        <v>27</v>
      </c>
      <c r="K36" s="737"/>
      <c r="L36" s="737">
        <v>9</v>
      </c>
      <c r="M36" s="737">
        <f t="shared" si="5"/>
        <v>54</v>
      </c>
      <c r="N36" s="577"/>
      <c r="O36" s="577"/>
      <c r="P36" s="577">
        <v>4</v>
      </c>
      <c r="Q36" s="646"/>
      <c r="R36" s="323" t="s">
        <v>191</v>
      </c>
      <c r="T36" s="757"/>
      <c r="V36" s="758"/>
    </row>
    <row r="37" spans="1:24" s="323" customFormat="1" ht="16.5" hidden="1" thickBot="1" x14ac:dyDescent="0.25">
      <c r="A37" s="442" t="s">
        <v>172</v>
      </c>
      <c r="B37" s="443" t="s">
        <v>152</v>
      </c>
      <c r="C37" s="737"/>
      <c r="D37" s="737" t="s">
        <v>185</v>
      </c>
      <c r="E37" s="737"/>
      <c r="F37" s="645"/>
      <c r="G37" s="569">
        <v>1.5</v>
      </c>
      <c r="H37" s="737">
        <f t="shared" si="4"/>
        <v>45</v>
      </c>
      <c r="I37" s="737">
        <v>20</v>
      </c>
      <c r="J37" s="737">
        <v>10</v>
      </c>
      <c r="K37" s="737"/>
      <c r="L37" s="737">
        <v>10</v>
      </c>
      <c r="M37" s="737">
        <f t="shared" si="5"/>
        <v>25</v>
      </c>
      <c r="N37" s="577"/>
      <c r="O37" s="577">
        <f>I37/O8</f>
        <v>2.2222222222222223</v>
      </c>
      <c r="P37" s="569"/>
      <c r="Q37" s="646"/>
      <c r="T37" s="757"/>
      <c r="V37" s="758"/>
    </row>
    <row r="38" spans="1:24" s="734" customFormat="1" ht="16.5" thickBot="1" x14ac:dyDescent="0.25">
      <c r="A38" s="442" t="s">
        <v>206</v>
      </c>
      <c r="B38" s="600" t="s">
        <v>115</v>
      </c>
      <c r="C38" s="491"/>
      <c r="D38" s="431" t="s">
        <v>186</v>
      </c>
      <c r="E38" s="431"/>
      <c r="F38" s="602"/>
      <c r="G38" s="607">
        <v>1</v>
      </c>
      <c r="H38" s="735">
        <f>G38*30</f>
        <v>30</v>
      </c>
      <c r="I38" s="431">
        <f>J38+K38+L38</f>
        <v>10</v>
      </c>
      <c r="J38" s="431"/>
      <c r="K38" s="431"/>
      <c r="L38" s="431">
        <v>10</v>
      </c>
      <c r="M38" s="547">
        <f t="shared" si="5"/>
        <v>20</v>
      </c>
      <c r="N38" s="609"/>
      <c r="O38" s="610"/>
      <c r="P38" s="611">
        <v>1</v>
      </c>
      <c r="Q38" s="612"/>
      <c r="U38" s="323"/>
    </row>
    <row r="39" spans="1:24" ht="16.5" hidden="1" customHeight="1" thickBot="1" x14ac:dyDescent="0.25">
      <c r="A39" s="906" t="s">
        <v>108</v>
      </c>
      <c r="B39" s="907"/>
      <c r="C39" s="648"/>
      <c r="D39" s="649"/>
      <c r="E39" s="649"/>
      <c r="F39" s="650"/>
      <c r="G39" s="651">
        <f>G26+G33+G34+G35+G36+G37+G30+G31+G32+G38</f>
        <v>29.5</v>
      </c>
      <c r="H39" s="651">
        <f t="shared" ref="H39:M39" si="6">H26+H33+H34+H35+H36+H37+H30+H31+H32+H38</f>
        <v>885</v>
      </c>
      <c r="I39" s="651">
        <f t="shared" si="6"/>
        <v>337</v>
      </c>
      <c r="J39" s="651">
        <f t="shared" si="6"/>
        <v>204</v>
      </c>
      <c r="K39" s="651">
        <f t="shared" si="6"/>
        <v>0</v>
      </c>
      <c r="L39" s="651">
        <f t="shared" si="6"/>
        <v>133</v>
      </c>
      <c r="M39" s="651">
        <f t="shared" si="6"/>
        <v>548</v>
      </c>
      <c r="N39" s="652">
        <f>SUM(N27:N38)</f>
        <v>9</v>
      </c>
      <c r="O39" s="652">
        <f t="shared" ref="O39:P39" si="7">SUM(O27:O38)</f>
        <v>13.333333333333336</v>
      </c>
      <c r="P39" s="652">
        <f t="shared" si="7"/>
        <v>9</v>
      </c>
      <c r="Q39" s="653"/>
      <c r="R39" s="80">
        <f>30*G39</f>
        <v>885</v>
      </c>
      <c r="S39" s="369"/>
      <c r="T39" s="369"/>
      <c r="U39" s="764"/>
      <c r="V39" s="369"/>
    </row>
    <row r="40" spans="1:24" ht="16.5" hidden="1" customHeight="1" thickBot="1" x14ac:dyDescent="0.25">
      <c r="A40" s="893" t="s">
        <v>71</v>
      </c>
      <c r="B40" s="894"/>
      <c r="C40" s="601"/>
      <c r="D40" s="620"/>
      <c r="E40" s="620"/>
      <c r="F40" s="621"/>
      <c r="G40" s="654" t="e">
        <f>G23+#REF!+G39</f>
        <v>#REF!</v>
      </c>
      <c r="H40" s="655" t="e">
        <f>H23+#REF!+H39</f>
        <v>#REF!</v>
      </c>
      <c r="I40" s="655" t="e">
        <f>I23+#REF!+I39</f>
        <v>#REF!</v>
      </c>
      <c r="J40" s="655" t="e">
        <f>J23+#REF!+J39</f>
        <v>#REF!</v>
      </c>
      <c r="K40" s="655">
        <v>0</v>
      </c>
      <c r="L40" s="655" t="e">
        <f>L23+#REF!+L39</f>
        <v>#REF!</v>
      </c>
      <c r="M40" s="655" t="e">
        <f>M23+#REF!+M39</f>
        <v>#REF!</v>
      </c>
      <c r="N40" s="654" t="e">
        <f>N17+#REF!+N39</f>
        <v>#REF!</v>
      </c>
      <c r="O40" s="656" t="e">
        <f>O17+#REF!+O39</f>
        <v>#REF!</v>
      </c>
      <c r="P40" s="655" t="e">
        <f>P17+#REF!+P39</f>
        <v>#REF!</v>
      </c>
      <c r="Q40" s="653"/>
      <c r="R40" s="80" t="e">
        <f>30*G40</f>
        <v>#REF!</v>
      </c>
      <c r="S40" s="369"/>
      <c r="T40" s="369"/>
      <c r="U40" s="764"/>
      <c r="V40" s="369"/>
    </row>
    <row r="41" spans="1:24" ht="15.75" hidden="1" customHeight="1" x14ac:dyDescent="0.2">
      <c r="A41" s="901" t="s">
        <v>72</v>
      </c>
      <c r="B41" s="902"/>
      <c r="C41" s="902"/>
      <c r="D41" s="902"/>
      <c r="E41" s="902"/>
      <c r="F41" s="902"/>
      <c r="G41" s="902"/>
      <c r="H41" s="902"/>
      <c r="I41" s="902"/>
      <c r="J41" s="902"/>
      <c r="K41" s="902"/>
      <c r="L41" s="902"/>
      <c r="M41" s="902"/>
      <c r="N41" s="902"/>
      <c r="O41" s="902"/>
      <c r="P41" s="902"/>
      <c r="Q41" s="903"/>
      <c r="R41" s="81"/>
      <c r="S41" s="81"/>
      <c r="T41" s="81"/>
    </row>
    <row r="42" spans="1:24" ht="18" hidden="1" x14ac:dyDescent="0.2">
      <c r="A42" s="874" t="s">
        <v>82</v>
      </c>
      <c r="B42" s="875"/>
      <c r="C42" s="875"/>
      <c r="D42" s="875"/>
      <c r="E42" s="875"/>
      <c r="F42" s="875"/>
      <c r="G42" s="875"/>
      <c r="H42" s="875"/>
      <c r="I42" s="875"/>
      <c r="J42" s="875"/>
      <c r="K42" s="875"/>
      <c r="L42" s="875"/>
      <c r="M42" s="875"/>
      <c r="N42" s="875"/>
      <c r="O42" s="875"/>
      <c r="P42" s="875"/>
      <c r="Q42" s="876"/>
      <c r="R42" s="218"/>
      <c r="S42" s="78"/>
      <c r="T42" s="78"/>
    </row>
    <row r="43" spans="1:24" ht="15.75" x14ac:dyDescent="0.2">
      <c r="A43" s="895" t="s">
        <v>136</v>
      </c>
      <c r="B43" s="896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7"/>
      <c r="R43" s="82"/>
      <c r="S43" s="82"/>
      <c r="T43" s="82"/>
    </row>
    <row r="44" spans="1:24" s="210" customFormat="1" ht="15.75" hidden="1" x14ac:dyDescent="0.25">
      <c r="A44" s="458" t="s">
        <v>123</v>
      </c>
      <c r="B44" s="444" t="s">
        <v>137</v>
      </c>
      <c r="C44" s="657"/>
      <c r="D44" s="446" t="s">
        <v>185</v>
      </c>
      <c r="E44" s="446"/>
      <c r="F44" s="658"/>
      <c r="G44" s="445">
        <v>3</v>
      </c>
      <c r="H44" s="460">
        <f>G44*30</f>
        <v>90</v>
      </c>
      <c r="I44" s="446">
        <f>J44+L44+K44</f>
        <v>30</v>
      </c>
      <c r="J44" s="446">
        <v>20</v>
      </c>
      <c r="K44" s="446"/>
      <c r="L44" s="446">
        <v>10</v>
      </c>
      <c r="M44" s="658">
        <f t="shared" ref="M44" si="8">H44-I44</f>
        <v>60</v>
      </c>
      <c r="N44" s="659"/>
      <c r="O44" s="660">
        <v>3</v>
      </c>
      <c r="P44" s="661"/>
      <c r="Q44" s="662"/>
      <c r="R44" s="207" t="s">
        <v>191</v>
      </c>
      <c r="S44" s="207"/>
      <c r="T44" s="207"/>
      <c r="U44" s="763"/>
      <c r="V44" s="208"/>
      <c r="W44" s="208"/>
      <c r="X44" s="209"/>
    </row>
    <row r="45" spans="1:24" ht="15.75" hidden="1" x14ac:dyDescent="0.2">
      <c r="A45" s="435" t="s">
        <v>124</v>
      </c>
      <c r="B45" s="436" t="s">
        <v>114</v>
      </c>
      <c r="C45" s="472">
        <v>1</v>
      </c>
      <c r="D45" s="737"/>
      <c r="E45" s="737"/>
      <c r="F45" s="514"/>
      <c r="G45" s="631">
        <v>3</v>
      </c>
      <c r="H45" s="472">
        <f>G45*30</f>
        <v>90</v>
      </c>
      <c r="I45" s="737">
        <f>J45+L45+K45</f>
        <v>30</v>
      </c>
      <c r="J45" s="737">
        <v>20</v>
      </c>
      <c r="K45" s="737"/>
      <c r="L45" s="737">
        <v>10</v>
      </c>
      <c r="M45" s="514">
        <f>H45-I45</f>
        <v>60</v>
      </c>
      <c r="N45" s="568">
        <f>I45/N8</f>
        <v>2</v>
      </c>
      <c r="O45" s="569"/>
      <c r="P45" s="633"/>
      <c r="Q45" s="663"/>
      <c r="R45" s="82" t="s">
        <v>191</v>
      </c>
      <c r="S45" s="82"/>
      <c r="T45" s="82"/>
    </row>
    <row r="46" spans="1:24" ht="32.25" thickBot="1" x14ac:dyDescent="0.25">
      <c r="A46" s="437" t="s">
        <v>125</v>
      </c>
      <c r="B46" s="438" t="s">
        <v>138</v>
      </c>
      <c r="C46" s="636"/>
      <c r="D46" s="439" t="s">
        <v>186</v>
      </c>
      <c r="E46" s="439"/>
      <c r="F46" s="520"/>
      <c r="G46" s="637">
        <v>3</v>
      </c>
      <c r="H46" s="636">
        <f>G46*30</f>
        <v>90</v>
      </c>
      <c r="I46" s="439">
        <v>36</v>
      </c>
      <c r="J46" s="439">
        <v>18</v>
      </c>
      <c r="K46" s="439"/>
      <c r="L46" s="439">
        <v>18</v>
      </c>
      <c r="M46" s="520">
        <f>H46-I46</f>
        <v>54</v>
      </c>
      <c r="N46" s="519"/>
      <c r="O46" s="638"/>
      <c r="P46" s="358">
        <v>4</v>
      </c>
      <c r="Q46" s="664"/>
      <c r="R46" s="82" t="s">
        <v>191</v>
      </c>
      <c r="S46" s="82"/>
      <c r="T46" s="82"/>
    </row>
    <row r="47" spans="1:24" ht="16.5" hidden="1" thickBot="1" x14ac:dyDescent="0.25">
      <c r="A47" s="893" t="s">
        <v>118</v>
      </c>
      <c r="B47" s="894"/>
      <c r="C47" s="601"/>
      <c r="D47" s="620"/>
      <c r="E47" s="620"/>
      <c r="F47" s="621"/>
      <c r="G47" s="654">
        <f>G44+G45+G46</f>
        <v>9</v>
      </c>
      <c r="H47" s="655">
        <f>H44+H45+H46</f>
        <v>270</v>
      </c>
      <c r="I47" s="655">
        <f t="shared" ref="I47:M47" si="9">SUM(I44:I46)</f>
        <v>96</v>
      </c>
      <c r="J47" s="655">
        <f t="shared" si="9"/>
        <v>58</v>
      </c>
      <c r="K47" s="655">
        <f t="shared" si="9"/>
        <v>0</v>
      </c>
      <c r="L47" s="655">
        <f t="shared" si="9"/>
        <v>38</v>
      </c>
      <c r="M47" s="655">
        <f t="shared" si="9"/>
        <v>174</v>
      </c>
      <c r="N47" s="655">
        <f t="shared" ref="N47:Q47" si="10">SUM(N44:N46)</f>
        <v>2</v>
      </c>
      <c r="O47" s="655">
        <f t="shared" si="10"/>
        <v>3</v>
      </c>
      <c r="P47" s="655">
        <f t="shared" si="10"/>
        <v>4</v>
      </c>
      <c r="Q47" s="665">
        <f t="shared" si="10"/>
        <v>0</v>
      </c>
      <c r="R47" s="80"/>
      <c r="S47" s="80"/>
      <c r="T47" s="80"/>
    </row>
    <row r="48" spans="1:24" ht="15.75" hidden="1" x14ac:dyDescent="0.2">
      <c r="A48" s="666"/>
      <c r="B48" s="667"/>
      <c r="C48" s="667"/>
      <c r="D48" s="667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7"/>
      <c r="P48" s="667"/>
      <c r="Q48" s="668"/>
      <c r="R48" s="82"/>
      <c r="S48" s="82"/>
      <c r="T48" s="82"/>
    </row>
    <row r="49" spans="1:24" ht="15.75" hidden="1" x14ac:dyDescent="0.2">
      <c r="A49" s="895" t="s">
        <v>139</v>
      </c>
      <c r="B49" s="896"/>
      <c r="C49" s="896"/>
      <c r="D49" s="896"/>
      <c r="E49" s="896"/>
      <c r="F49" s="896"/>
      <c r="G49" s="896"/>
      <c r="H49" s="896"/>
      <c r="I49" s="896"/>
      <c r="J49" s="896"/>
      <c r="K49" s="896"/>
      <c r="L49" s="896"/>
      <c r="M49" s="896"/>
      <c r="N49" s="896"/>
      <c r="O49" s="896"/>
      <c r="P49" s="896"/>
      <c r="Q49" s="897"/>
      <c r="R49" s="82"/>
      <c r="S49" s="82"/>
      <c r="T49" s="82"/>
    </row>
    <row r="50" spans="1:24" ht="15.75" hidden="1" x14ac:dyDescent="0.2">
      <c r="A50" s="458" t="s">
        <v>123</v>
      </c>
      <c r="B50" s="444" t="s">
        <v>140</v>
      </c>
      <c r="C50" s="657"/>
      <c r="D50" s="446" t="s">
        <v>185</v>
      </c>
      <c r="E50" s="446"/>
      <c r="F50" s="658"/>
      <c r="G50" s="445">
        <v>3</v>
      </c>
      <c r="H50" s="460">
        <f>G50*30</f>
        <v>90</v>
      </c>
      <c r="I50" s="446">
        <f>J50+L50+K50</f>
        <v>30</v>
      </c>
      <c r="J50" s="446">
        <v>20</v>
      </c>
      <c r="K50" s="446"/>
      <c r="L50" s="446">
        <v>10</v>
      </c>
      <c r="M50" s="658">
        <f t="shared" ref="M50" si="11">H50-I50</f>
        <v>60</v>
      </c>
      <c r="N50" s="659"/>
      <c r="O50" s="660">
        <v>3</v>
      </c>
      <c r="P50" s="661"/>
      <c r="Q50" s="669"/>
      <c r="R50" s="82"/>
      <c r="S50" s="82"/>
      <c r="T50" s="82"/>
    </row>
    <row r="51" spans="1:24" ht="15.75" hidden="1" x14ac:dyDescent="0.25">
      <c r="A51" s="435" t="s">
        <v>124</v>
      </c>
      <c r="B51" s="447" t="s">
        <v>141</v>
      </c>
      <c r="C51" s="481">
        <v>1</v>
      </c>
      <c r="D51" s="737"/>
      <c r="E51" s="448"/>
      <c r="F51" s="641"/>
      <c r="G51" s="670">
        <v>3</v>
      </c>
      <c r="H51" s="481">
        <f>G51*30</f>
        <v>90</v>
      </c>
      <c r="I51" s="448">
        <f>J51+L51+K51</f>
        <v>30</v>
      </c>
      <c r="J51" s="448">
        <v>20</v>
      </c>
      <c r="K51" s="448"/>
      <c r="L51" s="448">
        <v>10</v>
      </c>
      <c r="M51" s="641">
        <f>H51-I51</f>
        <v>60</v>
      </c>
      <c r="N51" s="642">
        <f>I51/N8</f>
        <v>2</v>
      </c>
      <c r="O51" s="671"/>
      <c r="P51" s="644"/>
      <c r="Q51" s="521"/>
      <c r="R51" s="82"/>
      <c r="S51" s="82"/>
      <c r="T51" s="82"/>
    </row>
    <row r="52" spans="1:24" ht="16.5" hidden="1" thickBot="1" x14ac:dyDescent="0.25">
      <c r="A52" s="437" t="s">
        <v>125</v>
      </c>
      <c r="B52" s="672" t="s">
        <v>142</v>
      </c>
      <c r="C52" s="636"/>
      <c r="D52" s="439" t="s">
        <v>186</v>
      </c>
      <c r="E52" s="439"/>
      <c r="F52" s="520"/>
      <c r="G52" s="673">
        <v>3</v>
      </c>
      <c r="H52" s="636">
        <f>G52*30</f>
        <v>90</v>
      </c>
      <c r="I52" s="439">
        <f>J52+L52+K52</f>
        <v>36</v>
      </c>
      <c r="J52" s="439">
        <v>18</v>
      </c>
      <c r="K52" s="439"/>
      <c r="L52" s="439">
        <v>18</v>
      </c>
      <c r="M52" s="520">
        <f>H52-I52</f>
        <v>54</v>
      </c>
      <c r="N52" s="519"/>
      <c r="O52" s="638"/>
      <c r="P52" s="358" t="e">
        <f>I52/P8</f>
        <v>#DIV/0!</v>
      </c>
      <c r="Q52" s="664"/>
      <c r="R52" s="82"/>
      <c r="S52" s="82"/>
      <c r="T52" s="82"/>
    </row>
    <row r="53" spans="1:24" ht="16.899999999999999" hidden="1" customHeight="1" thickBot="1" x14ac:dyDescent="0.25">
      <c r="A53" s="893" t="s">
        <v>118</v>
      </c>
      <c r="B53" s="894"/>
      <c r="C53" s="601"/>
      <c r="D53" s="620"/>
      <c r="E53" s="620"/>
      <c r="F53" s="621"/>
      <c r="G53" s="654">
        <f t="shared" ref="G53:O53" si="12">SUM(G50:G52)</f>
        <v>9</v>
      </c>
      <c r="H53" s="655">
        <f t="shared" si="12"/>
        <v>270</v>
      </c>
      <c r="I53" s="655">
        <f t="shared" si="12"/>
        <v>96</v>
      </c>
      <c r="J53" s="655">
        <f t="shared" si="12"/>
        <v>58</v>
      </c>
      <c r="K53" s="655">
        <f t="shared" si="12"/>
        <v>0</v>
      </c>
      <c r="L53" s="655">
        <f t="shared" si="12"/>
        <v>38</v>
      </c>
      <c r="M53" s="655">
        <f t="shared" si="12"/>
        <v>174</v>
      </c>
      <c r="N53" s="655">
        <f t="shared" si="12"/>
        <v>2</v>
      </c>
      <c r="O53" s="655">
        <f t="shared" si="12"/>
        <v>3</v>
      </c>
      <c r="P53" s="655" t="e">
        <f t="shared" ref="P53:Q53" si="13">SUM(P50:P52)</f>
        <v>#DIV/0!</v>
      </c>
      <c r="Q53" s="665">
        <f t="shared" si="13"/>
        <v>0</v>
      </c>
      <c r="R53" s="82"/>
      <c r="S53" s="82"/>
      <c r="T53" s="82"/>
    </row>
    <row r="54" spans="1:24" ht="15.75" hidden="1" x14ac:dyDescent="0.2">
      <c r="A54" s="666"/>
      <c r="B54" s="667"/>
      <c r="C54" s="667"/>
      <c r="D54" s="667"/>
      <c r="E54" s="667"/>
      <c r="F54" s="667"/>
      <c r="G54" s="667"/>
      <c r="H54" s="667"/>
      <c r="I54" s="667"/>
      <c r="J54" s="667"/>
      <c r="K54" s="667"/>
      <c r="L54" s="667"/>
      <c r="M54" s="667"/>
      <c r="N54" s="667"/>
      <c r="O54" s="667"/>
      <c r="P54" s="667"/>
      <c r="Q54" s="668"/>
      <c r="R54" s="82"/>
      <c r="S54" s="82"/>
      <c r="T54" s="82"/>
    </row>
    <row r="55" spans="1:24" ht="15.75" hidden="1" x14ac:dyDescent="0.2">
      <c r="A55" s="895" t="s">
        <v>143</v>
      </c>
      <c r="B55" s="896"/>
      <c r="C55" s="896"/>
      <c r="D55" s="896"/>
      <c r="E55" s="896"/>
      <c r="F55" s="896"/>
      <c r="G55" s="896"/>
      <c r="H55" s="896"/>
      <c r="I55" s="896"/>
      <c r="J55" s="896"/>
      <c r="K55" s="896"/>
      <c r="L55" s="896"/>
      <c r="M55" s="896"/>
      <c r="N55" s="896"/>
      <c r="O55" s="896"/>
      <c r="P55" s="896"/>
      <c r="Q55" s="897"/>
      <c r="R55" s="82"/>
      <c r="S55" s="82"/>
      <c r="T55" s="82"/>
    </row>
    <row r="56" spans="1:24" ht="15.75" hidden="1" x14ac:dyDescent="0.25">
      <c r="A56" s="458" t="s">
        <v>123</v>
      </c>
      <c r="B56" s="300" t="s">
        <v>144</v>
      </c>
      <c r="C56" s="460"/>
      <c r="D56" s="446" t="s">
        <v>185</v>
      </c>
      <c r="E56" s="674"/>
      <c r="F56" s="658"/>
      <c r="G56" s="270">
        <v>3</v>
      </c>
      <c r="H56" s="460">
        <f>G56*30</f>
        <v>90</v>
      </c>
      <c r="I56" s="446">
        <f>J56+L56+K56</f>
        <v>30</v>
      </c>
      <c r="J56" s="446">
        <v>20</v>
      </c>
      <c r="K56" s="446"/>
      <c r="L56" s="446">
        <v>10</v>
      </c>
      <c r="M56" s="658">
        <f>H56-I56</f>
        <v>60</v>
      </c>
      <c r="N56" s="675"/>
      <c r="O56" s="660"/>
      <c r="P56" s="661">
        <v>3</v>
      </c>
      <c r="Q56" s="669"/>
      <c r="R56" s="82"/>
      <c r="S56" s="82"/>
      <c r="T56" s="82"/>
    </row>
    <row r="57" spans="1:24" ht="15.75" hidden="1" x14ac:dyDescent="0.25">
      <c r="A57" s="435" t="s">
        <v>124</v>
      </c>
      <c r="B57" s="279" t="s">
        <v>145</v>
      </c>
      <c r="C57" s="472">
        <v>1</v>
      </c>
      <c r="D57" s="737"/>
      <c r="E57" s="737"/>
      <c r="F57" s="514"/>
      <c r="G57" s="631">
        <v>3</v>
      </c>
      <c r="H57" s="472">
        <f>G57*30</f>
        <v>90</v>
      </c>
      <c r="I57" s="737">
        <f>J57+L57+K57</f>
        <v>30</v>
      </c>
      <c r="J57" s="737">
        <v>20</v>
      </c>
      <c r="K57" s="737"/>
      <c r="L57" s="737">
        <v>10</v>
      </c>
      <c r="M57" s="514">
        <f>H57-I57</f>
        <v>60</v>
      </c>
      <c r="N57" s="568">
        <f>I57/N8</f>
        <v>2</v>
      </c>
      <c r="O57" s="569"/>
      <c r="P57" s="633"/>
      <c r="Q57" s="663"/>
      <c r="R57" s="82"/>
      <c r="S57" s="82"/>
      <c r="T57" s="82"/>
    </row>
    <row r="58" spans="1:24" ht="32.25" hidden="1" thickBot="1" x14ac:dyDescent="0.25">
      <c r="A58" s="437" t="s">
        <v>125</v>
      </c>
      <c r="B58" s="438" t="s">
        <v>146</v>
      </c>
      <c r="C58" s="636"/>
      <c r="D58" s="439" t="s">
        <v>186</v>
      </c>
      <c r="E58" s="439"/>
      <c r="F58" s="520"/>
      <c r="G58" s="637">
        <v>3</v>
      </c>
      <c r="H58" s="636">
        <f>G58*30</f>
        <v>90</v>
      </c>
      <c r="I58" s="439">
        <f>J58+L58+K58</f>
        <v>36</v>
      </c>
      <c r="J58" s="439">
        <v>18</v>
      </c>
      <c r="K58" s="439"/>
      <c r="L58" s="439">
        <v>18</v>
      </c>
      <c r="M58" s="520">
        <f>H58-I58</f>
        <v>54</v>
      </c>
      <c r="N58" s="519"/>
      <c r="O58" s="638">
        <v>4</v>
      </c>
      <c r="P58" s="358"/>
      <c r="Q58" s="676"/>
      <c r="R58" s="82"/>
      <c r="S58" s="82"/>
      <c r="T58" s="82"/>
    </row>
    <row r="59" spans="1:24" ht="16.899999999999999" hidden="1" customHeight="1" thickBot="1" x14ac:dyDescent="0.25">
      <c r="A59" s="893" t="s">
        <v>118</v>
      </c>
      <c r="B59" s="894"/>
      <c r="C59" s="532"/>
      <c r="D59" s="533"/>
      <c r="E59" s="533"/>
      <c r="F59" s="534"/>
      <c r="G59" s="677">
        <f>SUM(G56:G58)</f>
        <v>9</v>
      </c>
      <c r="H59" s="678">
        <f t="shared" ref="H59:Q59" si="14">SUM(H56:H58)</f>
        <v>270</v>
      </c>
      <c r="I59" s="678">
        <f t="shared" si="14"/>
        <v>96</v>
      </c>
      <c r="J59" s="678">
        <f t="shared" si="14"/>
        <v>58</v>
      </c>
      <c r="K59" s="678">
        <f t="shared" si="14"/>
        <v>0</v>
      </c>
      <c r="L59" s="678">
        <f t="shared" si="14"/>
        <v>38</v>
      </c>
      <c r="M59" s="678">
        <f t="shared" si="14"/>
        <v>174</v>
      </c>
      <c r="N59" s="678">
        <f t="shared" si="14"/>
        <v>2</v>
      </c>
      <c r="O59" s="678">
        <f t="shared" si="14"/>
        <v>4</v>
      </c>
      <c r="P59" s="678">
        <f t="shared" si="14"/>
        <v>3</v>
      </c>
      <c r="Q59" s="679">
        <f t="shared" si="14"/>
        <v>0</v>
      </c>
      <c r="R59" s="82"/>
      <c r="S59" s="82"/>
      <c r="T59" s="82"/>
    </row>
    <row r="60" spans="1:24" ht="16.5" hidden="1" thickBot="1" x14ac:dyDescent="0.25">
      <c r="A60" s="680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2"/>
      <c r="R60" s="82"/>
      <c r="S60" s="82"/>
      <c r="T60" s="82"/>
    </row>
    <row r="61" spans="1:24" ht="15.75" hidden="1" x14ac:dyDescent="0.2">
      <c r="A61" s="877" t="s">
        <v>166</v>
      </c>
      <c r="B61" s="878"/>
      <c r="C61" s="878"/>
      <c r="D61" s="878"/>
      <c r="E61" s="878"/>
      <c r="F61" s="878"/>
      <c r="G61" s="878"/>
      <c r="H61" s="878"/>
      <c r="I61" s="878"/>
      <c r="J61" s="878"/>
      <c r="K61" s="878"/>
      <c r="L61" s="878"/>
      <c r="M61" s="878"/>
      <c r="N61" s="878"/>
      <c r="O61" s="878"/>
      <c r="P61" s="878"/>
      <c r="Q61" s="879"/>
      <c r="S61" s="81"/>
      <c r="T61" s="81"/>
      <c r="U61" s="765"/>
    </row>
    <row r="62" spans="1:24" s="210" customFormat="1" ht="15.75" hidden="1" x14ac:dyDescent="0.25">
      <c r="A62" s="683" t="s">
        <v>153</v>
      </c>
      <c r="B62" s="684" t="s">
        <v>154</v>
      </c>
      <c r="C62" s="685"/>
      <c r="D62" s="446">
        <v>1</v>
      </c>
      <c r="E62" s="686"/>
      <c r="F62" s="687"/>
      <c r="G62" s="688">
        <v>6</v>
      </c>
      <c r="H62" s="460">
        <f>G62*30</f>
        <v>180</v>
      </c>
      <c r="I62" s="686"/>
      <c r="J62" s="686"/>
      <c r="K62" s="686"/>
      <c r="L62" s="686"/>
      <c r="M62" s="687"/>
      <c r="N62" s="689"/>
      <c r="O62" s="690"/>
      <c r="P62" s="691"/>
      <c r="Q62" s="692"/>
      <c r="R62" s="207" t="s">
        <v>191</v>
      </c>
      <c r="S62" s="207"/>
      <c r="T62" s="207"/>
      <c r="U62" s="763"/>
      <c r="V62" s="208"/>
      <c r="W62" s="208"/>
      <c r="X62" s="209"/>
    </row>
    <row r="63" spans="1:24" ht="17.25" hidden="1" customHeight="1" x14ac:dyDescent="0.25">
      <c r="A63" s="693" t="s">
        <v>117</v>
      </c>
      <c r="B63" s="694" t="s">
        <v>84</v>
      </c>
      <c r="C63" s="472"/>
      <c r="D63" s="737">
        <v>3</v>
      </c>
      <c r="E63" s="737"/>
      <c r="F63" s="514"/>
      <c r="G63" s="695">
        <v>6</v>
      </c>
      <c r="H63" s="478">
        <f>G63*30</f>
        <v>180</v>
      </c>
      <c r="I63" s="473"/>
      <c r="J63" s="473"/>
      <c r="K63" s="473"/>
      <c r="L63" s="473"/>
      <c r="M63" s="477"/>
      <c r="N63" s="478"/>
      <c r="O63" s="473"/>
      <c r="P63" s="477"/>
      <c r="Q63" s="515"/>
      <c r="S63" s="79"/>
      <c r="T63" s="79"/>
      <c r="U63" s="738"/>
    </row>
    <row r="64" spans="1:24" ht="17.25" hidden="1" customHeight="1" thickBot="1" x14ac:dyDescent="0.3">
      <c r="A64" s="696" t="s">
        <v>83</v>
      </c>
      <c r="B64" s="697" t="s">
        <v>85</v>
      </c>
      <c r="C64" s="636"/>
      <c r="D64" s="439">
        <v>3</v>
      </c>
      <c r="E64" s="439"/>
      <c r="F64" s="520"/>
      <c r="G64" s="698">
        <v>21</v>
      </c>
      <c r="H64" s="636">
        <f>G64*30</f>
        <v>630</v>
      </c>
      <c r="I64" s="439"/>
      <c r="J64" s="439"/>
      <c r="K64" s="439"/>
      <c r="L64" s="439"/>
      <c r="M64" s="520"/>
      <c r="N64" s="636"/>
      <c r="O64" s="439"/>
      <c r="P64" s="520"/>
      <c r="Q64" s="699"/>
      <c r="S64" s="736"/>
      <c r="T64" s="736"/>
      <c r="U64" s="738"/>
    </row>
    <row r="65" spans="1:21" ht="16.5" hidden="1" thickBot="1" x14ac:dyDescent="0.25">
      <c r="A65" s="906" t="s">
        <v>86</v>
      </c>
      <c r="B65" s="927"/>
      <c r="C65" s="649"/>
      <c r="D65" s="649"/>
      <c r="E65" s="649"/>
      <c r="F65" s="649"/>
      <c r="G65" s="700">
        <f>G62+G63+G64</f>
        <v>33</v>
      </c>
      <c r="H65" s="649">
        <f>SUM(H62:H64)</f>
        <v>990</v>
      </c>
      <c r="I65" s="649"/>
      <c r="J65" s="649"/>
      <c r="K65" s="649"/>
      <c r="L65" s="649"/>
      <c r="M65" s="649"/>
      <c r="N65" s="649"/>
      <c r="O65" s="649"/>
      <c r="P65" s="649"/>
      <c r="Q65" s="650"/>
      <c r="S65" s="80"/>
      <c r="T65" s="80"/>
      <c r="U65" s="765"/>
    </row>
    <row r="66" spans="1:21" ht="16.5" hidden="1" customHeight="1" thickBot="1" x14ac:dyDescent="0.25">
      <c r="A66" s="880" t="s">
        <v>167</v>
      </c>
      <c r="B66" s="881"/>
      <c r="C66" s="881"/>
      <c r="D66" s="881"/>
      <c r="E66" s="881"/>
      <c r="F66" s="881"/>
      <c r="G66" s="881"/>
      <c r="H66" s="881"/>
      <c r="I66" s="881"/>
      <c r="J66" s="881"/>
      <c r="K66" s="881"/>
      <c r="L66" s="881"/>
      <c r="M66" s="881"/>
      <c r="N66" s="882"/>
      <c r="O66" s="882"/>
      <c r="P66" s="882"/>
      <c r="Q66" s="883"/>
      <c r="R66" s="81"/>
      <c r="S66" s="81"/>
      <c r="T66" s="81"/>
    </row>
    <row r="67" spans="1:21" ht="15.75" hidden="1" x14ac:dyDescent="0.2">
      <c r="A67" s="701" t="s">
        <v>87</v>
      </c>
      <c r="B67" s="702" t="s">
        <v>22</v>
      </c>
      <c r="C67" s="703">
        <v>3</v>
      </c>
      <c r="D67" s="703"/>
      <c r="E67" s="703"/>
      <c r="F67" s="703"/>
      <c r="G67" s="703">
        <v>3</v>
      </c>
      <c r="H67" s="704">
        <f>G67*30</f>
        <v>90</v>
      </c>
      <c r="I67" s="704"/>
      <c r="J67" s="704"/>
      <c r="K67" s="704"/>
      <c r="L67" s="704"/>
      <c r="M67" s="705">
        <f>H67-I67</f>
        <v>90</v>
      </c>
      <c r="N67" s="706"/>
      <c r="O67" s="707"/>
      <c r="P67" s="708"/>
      <c r="Q67" s="709"/>
      <c r="R67" s="736"/>
      <c r="S67" s="736"/>
      <c r="T67" s="736"/>
    </row>
    <row r="68" spans="1:21" ht="16.5" hidden="1" thickBot="1" x14ac:dyDescent="0.25">
      <c r="A68" s="925" t="s">
        <v>88</v>
      </c>
      <c r="B68" s="926"/>
      <c r="C68" s="601"/>
      <c r="D68" s="620"/>
      <c r="E68" s="620"/>
      <c r="F68" s="620"/>
      <c r="G68" s="710"/>
      <c r="H68" s="711"/>
      <c r="I68" s="711"/>
      <c r="J68" s="711"/>
      <c r="K68" s="711"/>
      <c r="L68" s="711"/>
      <c r="M68" s="711"/>
      <c r="N68" s="710"/>
      <c r="O68" s="710"/>
      <c r="P68" s="712"/>
      <c r="Q68" s="713"/>
      <c r="R68" s="80"/>
      <c r="S68" s="80"/>
      <c r="T68" s="80"/>
    </row>
    <row r="69" spans="1:21" ht="16.5" hidden="1" thickBot="1" x14ac:dyDescent="0.25">
      <c r="A69" s="932" t="s">
        <v>147</v>
      </c>
      <c r="B69" s="933"/>
      <c r="C69" s="934"/>
      <c r="D69" s="934"/>
      <c r="E69" s="934"/>
      <c r="F69" s="935"/>
      <c r="G69" s="714" t="e">
        <f>G40+G47+G65+G67</f>
        <v>#REF!</v>
      </c>
      <c r="H69" s="714" t="e">
        <f>H40+H47+H65+H67</f>
        <v>#REF!</v>
      </c>
      <c r="I69" s="714" t="e">
        <f>I40+I47+I65+I67</f>
        <v>#REF!</v>
      </c>
      <c r="J69" s="715" t="e">
        <f t="shared" ref="J69:L69" si="15">J67+J65+J47+J40</f>
        <v>#REF!</v>
      </c>
      <c r="K69" s="715">
        <f t="shared" si="15"/>
        <v>0</v>
      </c>
      <c r="L69" s="715" t="e">
        <f t="shared" si="15"/>
        <v>#REF!</v>
      </c>
      <c r="M69" s="716" t="e">
        <f>M67+M65+M47+M40</f>
        <v>#REF!</v>
      </c>
      <c r="N69" s="717" t="e">
        <f>N17+#REF!+N39+N47</f>
        <v>#REF!</v>
      </c>
      <c r="O69" s="718" t="e">
        <f>O15+#REF!+O39+O44</f>
        <v>#REF!</v>
      </c>
      <c r="P69" s="716" t="e">
        <f>P40+P47</f>
        <v>#REF!</v>
      </c>
      <c r="Q69" s="612">
        <f>Q67+Q65+Q47+Q40</f>
        <v>0</v>
      </c>
      <c r="R69" s="80"/>
      <c r="S69" s="80"/>
      <c r="T69" s="80"/>
    </row>
    <row r="70" spans="1:21" ht="15.75" hidden="1" x14ac:dyDescent="0.2">
      <c r="A70" s="923" t="s">
        <v>89</v>
      </c>
      <c r="B70" s="924"/>
      <c r="C70" s="924"/>
      <c r="D70" s="924"/>
      <c r="E70" s="924"/>
      <c r="F70" s="924"/>
      <c r="G70" s="936"/>
      <c r="H70" s="936"/>
      <c r="I70" s="936"/>
      <c r="J70" s="936"/>
      <c r="K70" s="936"/>
      <c r="L70" s="936"/>
      <c r="M70" s="936"/>
      <c r="N70" s="586">
        <v>3</v>
      </c>
      <c r="O70" s="586">
        <v>3</v>
      </c>
      <c r="P70" s="719" t="s">
        <v>204</v>
      </c>
      <c r="Q70" s="720"/>
      <c r="R70" s="85"/>
      <c r="S70" s="85"/>
      <c r="T70" s="85"/>
    </row>
    <row r="71" spans="1:21" ht="15.75" hidden="1" x14ac:dyDescent="0.2">
      <c r="A71" s="923" t="s">
        <v>90</v>
      </c>
      <c r="B71" s="924"/>
      <c r="C71" s="924"/>
      <c r="D71" s="924"/>
      <c r="E71" s="924"/>
      <c r="F71" s="924"/>
      <c r="G71" s="924"/>
      <c r="H71" s="924"/>
      <c r="I71" s="924"/>
      <c r="J71" s="924"/>
      <c r="K71" s="924"/>
      <c r="L71" s="924"/>
      <c r="M71" s="924"/>
      <c r="N71" s="737">
        <v>8</v>
      </c>
      <c r="O71" s="442" t="s">
        <v>203</v>
      </c>
      <c r="P71" s="721" t="s">
        <v>203</v>
      </c>
      <c r="Q71" s="515">
        <v>1</v>
      </c>
      <c r="R71" s="921"/>
      <c r="S71" s="921"/>
      <c r="T71" s="922"/>
    </row>
    <row r="72" spans="1:21" ht="15.75" hidden="1" x14ac:dyDescent="0.2">
      <c r="A72" s="923" t="s">
        <v>91</v>
      </c>
      <c r="B72" s="924"/>
      <c r="C72" s="924"/>
      <c r="D72" s="924"/>
      <c r="E72" s="924"/>
      <c r="F72" s="924"/>
      <c r="G72" s="924"/>
      <c r="H72" s="924"/>
      <c r="I72" s="924"/>
      <c r="J72" s="924"/>
      <c r="K72" s="924"/>
      <c r="L72" s="924"/>
      <c r="M72" s="924"/>
      <c r="N72" s="737"/>
      <c r="O72" s="577"/>
      <c r="P72" s="722"/>
      <c r="Q72" s="515"/>
      <c r="R72" s="736"/>
      <c r="S72" s="736"/>
      <c r="T72" s="736"/>
    </row>
    <row r="73" spans="1:21" ht="16.5" hidden="1" thickBot="1" x14ac:dyDescent="0.25">
      <c r="A73" s="942" t="s">
        <v>92</v>
      </c>
      <c r="B73" s="943"/>
      <c r="C73" s="943"/>
      <c r="D73" s="943"/>
      <c r="E73" s="943"/>
      <c r="F73" s="943"/>
      <c r="G73" s="943"/>
      <c r="H73" s="943"/>
      <c r="I73" s="943"/>
      <c r="J73" s="943"/>
      <c r="K73" s="943"/>
      <c r="L73" s="943"/>
      <c r="M73" s="943"/>
      <c r="N73" s="439"/>
      <c r="O73" s="723">
        <v>1</v>
      </c>
      <c r="P73" s="724"/>
      <c r="Q73" s="699"/>
      <c r="R73" s="736"/>
      <c r="S73" s="736"/>
      <c r="T73" s="736"/>
    </row>
    <row r="74" spans="1:21" ht="16.5" hidden="1" thickBot="1" x14ac:dyDescent="0.3">
      <c r="A74" s="725"/>
      <c r="B74" s="944"/>
      <c r="C74" s="945"/>
      <c r="D74" s="945"/>
      <c r="E74" s="945"/>
      <c r="F74" s="945"/>
      <c r="G74" s="292"/>
      <c r="H74" s="292"/>
      <c r="I74" s="292"/>
      <c r="J74" s="292"/>
      <c r="K74" s="292"/>
      <c r="L74" s="292"/>
      <c r="M74" s="292"/>
      <c r="N74" s="939" t="e">
        <f>G17+#REF!+G39+G47+G62</f>
        <v>#REF!</v>
      </c>
      <c r="O74" s="940"/>
      <c r="P74" s="941"/>
      <c r="Q74" s="293">
        <f>G63+G64+G67</f>
        <v>30</v>
      </c>
      <c r="R74" s="229"/>
      <c r="S74" s="229"/>
      <c r="T74" s="229"/>
    </row>
    <row r="75" spans="1:21" ht="24" hidden="1" customHeight="1" x14ac:dyDescent="0.25">
      <c r="A75" s="292"/>
      <c r="B75" s="726" t="s">
        <v>93</v>
      </c>
      <c r="C75" s="928"/>
      <c r="D75" s="929"/>
      <c r="E75" s="929"/>
      <c r="F75" s="929"/>
      <c r="G75" s="929"/>
      <c r="H75" s="292"/>
      <c r="I75" s="937" t="s">
        <v>193</v>
      </c>
      <c r="J75" s="938"/>
      <c r="K75" s="938"/>
      <c r="L75" s="292"/>
      <c r="M75" s="292"/>
      <c r="N75" s="292"/>
      <c r="O75" s="292"/>
      <c r="P75" s="292"/>
      <c r="Q75" s="292"/>
      <c r="R75" s="229">
        <f>SUMIF(R13:R65,"м",G13:G65)</f>
        <v>46.5</v>
      </c>
      <c r="S75" s="229" t="s">
        <v>192</v>
      </c>
      <c r="T75" s="229"/>
    </row>
    <row r="76" spans="1:21" ht="15.75" hidden="1" x14ac:dyDescent="0.25">
      <c r="A76" s="292"/>
      <c r="B76" s="292"/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29">
        <f>R75-4.5</f>
        <v>42</v>
      </c>
      <c r="S76" s="229"/>
      <c r="T76" s="229"/>
    </row>
    <row r="77" spans="1:21" ht="21.75" hidden="1" customHeight="1" x14ac:dyDescent="0.25">
      <c r="A77" s="292"/>
      <c r="B77" s="726" t="s">
        <v>94</v>
      </c>
      <c r="C77" s="928"/>
      <c r="D77" s="929"/>
      <c r="E77" s="929"/>
      <c r="F77" s="929"/>
      <c r="G77" s="929"/>
      <c r="H77" s="292"/>
      <c r="I77" s="930" t="s">
        <v>194</v>
      </c>
      <c r="J77" s="931"/>
      <c r="K77" s="931"/>
      <c r="L77" s="931"/>
      <c r="M77" s="292"/>
      <c r="N77" s="292"/>
      <c r="O77" s="292"/>
      <c r="P77" s="292"/>
      <c r="Q77" s="292"/>
      <c r="R77" s="229"/>
      <c r="S77" s="229"/>
      <c r="T77" s="229"/>
    </row>
    <row r="78" spans="1:21" ht="15.75" x14ac:dyDescent="0.25">
      <c r="A78" s="292"/>
      <c r="B78" s="292"/>
      <c r="C78" s="292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29"/>
      <c r="S78" s="229"/>
      <c r="T78" s="229"/>
    </row>
    <row r="79" spans="1:21" ht="15.75" x14ac:dyDescent="0.25">
      <c r="A79" s="292"/>
      <c r="B79" s="292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29"/>
      <c r="S79" s="229"/>
      <c r="T79" s="229"/>
    </row>
  </sheetData>
  <mergeCells count="57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A11:Q11"/>
    <mergeCell ref="N3:P3"/>
    <mergeCell ref="I4:I8"/>
    <mergeCell ref="J4:L4"/>
    <mergeCell ref="N4:P5"/>
    <mergeCell ref="Q4:Q5"/>
    <mergeCell ref="C5:C8"/>
    <mergeCell ref="D5:D8"/>
    <mergeCell ref="E5:F6"/>
    <mergeCell ref="J5:J8"/>
    <mergeCell ref="K5:K8"/>
    <mergeCell ref="L5:L8"/>
    <mergeCell ref="E7:E8"/>
    <mergeCell ref="F7:F8"/>
    <mergeCell ref="N7:P7"/>
    <mergeCell ref="A10:Q10"/>
    <mergeCell ref="A47:B47"/>
    <mergeCell ref="A12:Q12"/>
    <mergeCell ref="A18:Q18"/>
    <mergeCell ref="A23:B23"/>
    <mergeCell ref="A25:Q25"/>
    <mergeCell ref="A39:B39"/>
    <mergeCell ref="A40:B40"/>
    <mergeCell ref="A41:Q41"/>
    <mergeCell ref="A42:Q42"/>
    <mergeCell ref="A43:Q43"/>
    <mergeCell ref="A53:B53"/>
    <mergeCell ref="A55:Q55"/>
    <mergeCell ref="A59:B59"/>
    <mergeCell ref="A61:Q61"/>
    <mergeCell ref="A65:B65"/>
    <mergeCell ref="C77:G77"/>
    <mergeCell ref="I77:L77"/>
    <mergeCell ref="U2:U9"/>
    <mergeCell ref="A72:M72"/>
    <mergeCell ref="A73:M73"/>
    <mergeCell ref="B74:F74"/>
    <mergeCell ref="N74:P74"/>
    <mergeCell ref="C75:G75"/>
    <mergeCell ref="I75:K75"/>
    <mergeCell ref="A66:Q66"/>
    <mergeCell ref="A68:B68"/>
    <mergeCell ref="A69:F69"/>
    <mergeCell ref="A70:M70"/>
    <mergeCell ref="A71:M71"/>
    <mergeCell ref="R71:T71"/>
    <mergeCell ref="A49:Q49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9"/>
  <sheetViews>
    <sheetView view="pageBreakPreview" topLeftCell="A61" zoomScale="95" zoomScaleNormal="77" zoomScaleSheetLayoutView="95" workbookViewId="0">
      <selection activeCell="B67" sqref="B67"/>
    </sheetView>
  </sheetViews>
  <sheetFormatPr defaultColWidth="8.85546875" defaultRowHeight="15" x14ac:dyDescent="0.2"/>
  <cols>
    <col min="1" max="1" width="8.85546875" style="195"/>
    <col min="2" max="2" width="58" style="195" customWidth="1"/>
    <col min="3" max="3" width="6.7109375" style="195" customWidth="1"/>
    <col min="4" max="4" width="7.28515625" style="195" customWidth="1"/>
    <col min="5" max="5" width="7.7109375" style="195" customWidth="1"/>
    <col min="6" max="6" width="6.7109375" style="195" customWidth="1"/>
    <col min="7" max="7" width="7.28515625" style="195" customWidth="1"/>
    <col min="8" max="13" width="8.85546875" style="195"/>
    <col min="14" max="15" width="13.140625" style="195" bestFit="1" customWidth="1"/>
    <col min="16" max="16" width="8.85546875" style="195"/>
    <col min="17" max="17" width="10.28515625" style="195" customWidth="1"/>
    <col min="18" max="16384" width="8.85546875" style="195"/>
  </cols>
  <sheetData>
    <row r="1" spans="1:21" ht="15.75" x14ac:dyDescent="0.2">
      <c r="A1" s="1025" t="s">
        <v>174</v>
      </c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7"/>
      <c r="R1" s="78"/>
      <c r="S1" s="78"/>
      <c r="T1" s="78"/>
    </row>
    <row r="2" spans="1:21" ht="15.75" x14ac:dyDescent="0.2">
      <c r="A2" s="1028" t="s">
        <v>39</v>
      </c>
      <c r="B2" s="1014" t="s">
        <v>40</v>
      </c>
      <c r="C2" s="1029" t="s">
        <v>41</v>
      </c>
      <c r="D2" s="1029"/>
      <c r="E2" s="1030"/>
      <c r="F2" s="1030"/>
      <c r="G2" s="1016" t="s">
        <v>42</v>
      </c>
      <c r="H2" s="1014" t="s">
        <v>43</v>
      </c>
      <c r="I2" s="1014"/>
      <c r="J2" s="1014"/>
      <c r="K2" s="1014"/>
      <c r="L2" s="1014"/>
      <c r="M2" s="1015"/>
      <c r="N2" s="1031" t="s">
        <v>44</v>
      </c>
      <c r="O2" s="1032"/>
      <c r="P2" s="1032"/>
      <c r="Q2" s="1033"/>
      <c r="R2" s="78"/>
      <c r="S2" s="78"/>
      <c r="T2" s="78"/>
    </row>
    <row r="3" spans="1:21" ht="15.75" x14ac:dyDescent="0.2">
      <c r="A3" s="1028"/>
      <c r="B3" s="1014"/>
      <c r="C3" s="1029"/>
      <c r="D3" s="1029"/>
      <c r="E3" s="1030"/>
      <c r="F3" s="1030"/>
      <c r="G3" s="1016"/>
      <c r="H3" s="1016" t="s">
        <v>45</v>
      </c>
      <c r="I3" s="1018" t="s">
        <v>46</v>
      </c>
      <c r="J3" s="1018"/>
      <c r="K3" s="1018"/>
      <c r="L3" s="1018"/>
      <c r="M3" s="1016" t="s">
        <v>47</v>
      </c>
      <c r="N3" s="1014" t="s">
        <v>48</v>
      </c>
      <c r="O3" s="1015"/>
      <c r="P3" s="1015"/>
      <c r="Q3" s="6" t="s">
        <v>101</v>
      </c>
      <c r="R3" s="78"/>
      <c r="S3" s="78"/>
      <c r="T3" s="78"/>
    </row>
    <row r="4" spans="1:21" ht="15.75" x14ac:dyDescent="0.2">
      <c r="A4" s="1028"/>
      <c r="B4" s="1014"/>
      <c r="C4" s="1029"/>
      <c r="D4" s="1029"/>
      <c r="E4" s="1030"/>
      <c r="F4" s="1030"/>
      <c r="G4" s="1016"/>
      <c r="H4" s="1015"/>
      <c r="I4" s="1016" t="s">
        <v>49</v>
      </c>
      <c r="J4" s="1014" t="s">
        <v>50</v>
      </c>
      <c r="K4" s="1015"/>
      <c r="L4" s="1015"/>
      <c r="M4" s="1015"/>
      <c r="N4" s="1018" t="s">
        <v>51</v>
      </c>
      <c r="O4" s="1017"/>
      <c r="P4" s="1017"/>
      <c r="Q4" s="1019" t="s">
        <v>109</v>
      </c>
      <c r="R4" s="78"/>
      <c r="S4" s="78"/>
      <c r="T4" s="78"/>
    </row>
    <row r="5" spans="1:21" ht="15.75" x14ac:dyDescent="0.2">
      <c r="A5" s="1028"/>
      <c r="B5" s="1014"/>
      <c r="C5" s="1016" t="s">
        <v>52</v>
      </c>
      <c r="D5" s="1016" t="s">
        <v>53</v>
      </c>
      <c r="E5" s="1021" t="s">
        <v>54</v>
      </c>
      <c r="F5" s="1021"/>
      <c r="G5" s="1016"/>
      <c r="H5" s="1015"/>
      <c r="I5" s="1017"/>
      <c r="J5" s="1016" t="s">
        <v>55</v>
      </c>
      <c r="K5" s="1016" t="s">
        <v>56</v>
      </c>
      <c r="L5" s="1016" t="s">
        <v>57</v>
      </c>
      <c r="M5" s="1015"/>
      <c r="N5" s="1017"/>
      <c r="O5" s="1017"/>
      <c r="P5" s="1017"/>
      <c r="Q5" s="1020"/>
      <c r="R5" s="78"/>
      <c r="S5" s="78"/>
      <c r="T5" s="78"/>
    </row>
    <row r="6" spans="1:21" ht="15.75" x14ac:dyDescent="0.2">
      <c r="A6" s="1028"/>
      <c r="B6" s="1014"/>
      <c r="C6" s="1016"/>
      <c r="D6" s="1016"/>
      <c r="E6" s="1021"/>
      <c r="F6" s="1021"/>
      <c r="G6" s="1016"/>
      <c r="H6" s="1015"/>
      <c r="I6" s="1017"/>
      <c r="J6" s="1016"/>
      <c r="K6" s="1016"/>
      <c r="L6" s="1016"/>
      <c r="M6" s="1015"/>
      <c r="N6" s="3">
        <v>1</v>
      </c>
      <c r="O6" s="3">
        <v>2</v>
      </c>
      <c r="P6" s="3">
        <v>3</v>
      </c>
      <c r="Q6" s="233">
        <v>4</v>
      </c>
      <c r="R6" s="78"/>
      <c r="S6" s="78"/>
      <c r="T6" s="78"/>
    </row>
    <row r="7" spans="1:21" ht="15.75" customHeight="1" x14ac:dyDescent="0.2">
      <c r="A7" s="1028"/>
      <c r="B7" s="1014"/>
      <c r="C7" s="1016"/>
      <c r="D7" s="1016"/>
      <c r="E7" s="1022" t="s">
        <v>58</v>
      </c>
      <c r="F7" s="1016" t="s">
        <v>59</v>
      </c>
      <c r="G7" s="1016"/>
      <c r="H7" s="1015"/>
      <c r="I7" s="1017"/>
      <c r="J7" s="1016"/>
      <c r="K7" s="1016"/>
      <c r="L7" s="1016"/>
      <c r="M7" s="1015"/>
      <c r="N7" s="1014" t="s">
        <v>60</v>
      </c>
      <c r="O7" s="1015"/>
      <c r="P7" s="1015"/>
      <c r="Q7" s="6"/>
      <c r="R7" s="154"/>
      <c r="S7" s="78"/>
      <c r="T7" s="78"/>
    </row>
    <row r="8" spans="1:21" ht="33" customHeight="1" x14ac:dyDescent="0.2">
      <c r="A8" s="1028"/>
      <c r="B8" s="1014"/>
      <c r="C8" s="1016"/>
      <c r="D8" s="1016"/>
      <c r="E8" s="1022"/>
      <c r="F8" s="1022"/>
      <c r="G8" s="1016"/>
      <c r="H8" s="1015"/>
      <c r="I8" s="1017"/>
      <c r="J8" s="1016"/>
      <c r="K8" s="1016"/>
      <c r="L8" s="1016"/>
      <c r="M8" s="1015"/>
      <c r="N8" s="4">
        <v>15</v>
      </c>
      <c r="O8" s="4">
        <v>9</v>
      </c>
      <c r="P8" s="4">
        <v>9</v>
      </c>
      <c r="Q8" s="234">
        <v>15</v>
      </c>
      <c r="R8" s="78"/>
      <c r="S8" s="78"/>
      <c r="T8" s="78"/>
    </row>
    <row r="9" spans="1:21" ht="16.5" thickBot="1" x14ac:dyDescent="0.25">
      <c r="A9" s="235">
        <v>1</v>
      </c>
      <c r="B9" s="94">
        <v>2</v>
      </c>
      <c r="C9" s="95">
        <v>3</v>
      </c>
      <c r="D9" s="95">
        <v>4</v>
      </c>
      <c r="E9" s="95">
        <v>5</v>
      </c>
      <c r="F9" s="95">
        <v>6</v>
      </c>
      <c r="G9" s="95">
        <v>7</v>
      </c>
      <c r="H9" s="95">
        <v>8</v>
      </c>
      <c r="I9" s="95">
        <v>9</v>
      </c>
      <c r="J9" s="95">
        <v>10</v>
      </c>
      <c r="K9" s="95">
        <v>11</v>
      </c>
      <c r="L9" s="95">
        <v>12</v>
      </c>
      <c r="M9" s="95">
        <v>13</v>
      </c>
      <c r="N9" s="95">
        <v>14</v>
      </c>
      <c r="O9" s="95">
        <v>15</v>
      </c>
      <c r="P9" s="95">
        <v>16</v>
      </c>
      <c r="Q9" s="236">
        <v>14</v>
      </c>
      <c r="R9" s="78"/>
      <c r="S9" s="78"/>
      <c r="T9" s="78"/>
    </row>
    <row r="10" spans="1:21" ht="15.75" x14ac:dyDescent="0.2">
      <c r="A10" s="1023" t="s">
        <v>61</v>
      </c>
      <c r="B10" s="971"/>
      <c r="C10" s="971"/>
      <c r="D10" s="971"/>
      <c r="E10" s="971"/>
      <c r="F10" s="971"/>
      <c r="G10" s="971"/>
      <c r="H10" s="971"/>
      <c r="I10" s="971"/>
      <c r="J10" s="971"/>
      <c r="K10" s="971"/>
      <c r="L10" s="971"/>
      <c r="M10" s="971"/>
      <c r="N10" s="971"/>
      <c r="O10" s="971"/>
      <c r="P10" s="971"/>
      <c r="Q10" s="1024"/>
      <c r="R10" s="81"/>
      <c r="S10" s="81"/>
      <c r="T10" s="81"/>
      <c r="U10" s="196"/>
    </row>
    <row r="11" spans="1:21" ht="18" x14ac:dyDescent="0.2">
      <c r="A11" s="1011" t="s">
        <v>165</v>
      </c>
      <c r="B11" s="1012"/>
      <c r="C11" s="1012"/>
      <c r="D11" s="1012"/>
      <c r="E11" s="1012"/>
      <c r="F11" s="1012"/>
      <c r="G11" s="1012"/>
      <c r="H11" s="1012"/>
      <c r="I11" s="1012"/>
      <c r="J11" s="1012"/>
      <c r="K11" s="1012"/>
      <c r="L11" s="1012"/>
      <c r="M11" s="1012"/>
      <c r="N11" s="1012"/>
      <c r="O11" s="1012"/>
      <c r="P11" s="1012"/>
      <c r="Q11" s="1013"/>
      <c r="R11" s="81"/>
      <c r="S11" s="81"/>
      <c r="T11" s="81"/>
      <c r="U11" s="196"/>
    </row>
    <row r="12" spans="1:21" ht="16.5" thickBot="1" x14ac:dyDescent="0.25">
      <c r="A12" s="990" t="s">
        <v>73</v>
      </c>
      <c r="B12" s="991"/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2"/>
      <c r="R12" s="81"/>
      <c r="S12" s="81"/>
      <c r="T12" s="81"/>
      <c r="U12" s="196"/>
    </row>
    <row r="13" spans="1:21" ht="15.75" x14ac:dyDescent="0.2">
      <c r="A13" s="48" t="s">
        <v>103</v>
      </c>
      <c r="B13" s="91" t="s">
        <v>74</v>
      </c>
      <c r="C13" s="7"/>
      <c r="D13" s="49"/>
      <c r="E13" s="49"/>
      <c r="F13" s="30"/>
      <c r="G13" s="413">
        <f>SUM(G14:G16)</f>
        <v>6.5</v>
      </c>
      <c r="H13" s="20">
        <f>SUM(H14:H16)</f>
        <v>195</v>
      </c>
      <c r="I13" s="21">
        <f>SUM(I14:I16)</f>
        <v>70</v>
      </c>
      <c r="J13" s="21"/>
      <c r="K13" s="21"/>
      <c r="L13" s="21">
        <f>SUM(L14:L16)</f>
        <v>70</v>
      </c>
      <c r="M13" s="19">
        <f>SUM(M14:M16)</f>
        <v>125</v>
      </c>
      <c r="N13" s="22"/>
      <c r="O13" s="33"/>
      <c r="P13" s="34"/>
      <c r="Q13" s="237"/>
      <c r="R13" s="81"/>
      <c r="S13" s="81"/>
      <c r="T13" s="81"/>
      <c r="U13" s="196"/>
    </row>
    <row r="14" spans="1:21" ht="15.75" x14ac:dyDescent="0.2">
      <c r="A14" s="50" t="s">
        <v>104</v>
      </c>
      <c r="B14" s="92" t="s">
        <v>74</v>
      </c>
      <c r="C14" s="10"/>
      <c r="D14" s="12">
        <v>1</v>
      </c>
      <c r="E14" s="41"/>
      <c r="F14" s="6"/>
      <c r="G14" s="414">
        <v>2.5</v>
      </c>
      <c r="H14" s="46">
        <f>G14*30</f>
        <v>75</v>
      </c>
      <c r="I14" s="5">
        <f>SUM(J14:L14)</f>
        <v>30</v>
      </c>
      <c r="J14" s="51"/>
      <c r="K14" s="51"/>
      <c r="L14" s="51">
        <v>30</v>
      </c>
      <c r="M14" s="13">
        <f>H14-I14</f>
        <v>45</v>
      </c>
      <c r="N14" s="24">
        <v>2</v>
      </c>
      <c r="O14" s="12"/>
      <c r="P14" s="13"/>
      <c r="Q14" s="238"/>
      <c r="R14" s="81"/>
      <c r="S14" s="81"/>
      <c r="T14" s="81"/>
      <c r="U14" s="196"/>
    </row>
    <row r="15" spans="1:21" ht="15.75" x14ac:dyDescent="0.2">
      <c r="A15" s="50" t="s">
        <v>105</v>
      </c>
      <c r="B15" s="92" t="s">
        <v>74</v>
      </c>
      <c r="C15" s="10"/>
      <c r="D15" s="41"/>
      <c r="E15" s="41"/>
      <c r="F15" s="6"/>
      <c r="G15" s="414">
        <v>2</v>
      </c>
      <c r="H15" s="46">
        <f>G15*30</f>
        <v>60</v>
      </c>
      <c r="I15" s="5">
        <f>SUM(J15:L15)</f>
        <v>20</v>
      </c>
      <c r="J15" s="47"/>
      <c r="K15" s="47"/>
      <c r="L15" s="47">
        <v>20</v>
      </c>
      <c r="M15" s="13">
        <f t="shared" ref="M15:M16" si="0">H15-I15</f>
        <v>40</v>
      </c>
      <c r="N15" s="24"/>
      <c r="O15" s="12">
        <v>2</v>
      </c>
      <c r="P15" s="13"/>
      <c r="Q15" s="238"/>
      <c r="R15" s="81"/>
      <c r="S15" s="81"/>
      <c r="T15" s="81"/>
      <c r="U15" s="196"/>
    </row>
    <row r="16" spans="1:21" ht="16.5" thickBot="1" x14ac:dyDescent="0.25">
      <c r="A16" s="52" t="s">
        <v>106</v>
      </c>
      <c r="B16" s="93" t="s">
        <v>74</v>
      </c>
      <c r="C16" s="53">
        <v>3</v>
      </c>
      <c r="D16" s="45"/>
      <c r="E16" s="45"/>
      <c r="F16" s="31"/>
      <c r="G16" s="415">
        <v>2</v>
      </c>
      <c r="H16" s="54">
        <f>G16*30</f>
        <v>60</v>
      </c>
      <c r="I16" s="15">
        <f>SUM(J16:L16)</f>
        <v>20</v>
      </c>
      <c r="J16" s="55"/>
      <c r="K16" s="55"/>
      <c r="L16" s="55">
        <v>20</v>
      </c>
      <c r="M16" s="13">
        <f t="shared" si="0"/>
        <v>40</v>
      </c>
      <c r="N16" s="57"/>
      <c r="O16" s="58"/>
      <c r="P16" s="56">
        <v>2</v>
      </c>
      <c r="Q16" s="239"/>
      <c r="R16" s="81"/>
      <c r="S16" s="81"/>
      <c r="T16" s="81"/>
      <c r="U16" s="196"/>
    </row>
    <row r="17" spans="1:21" ht="16.5" thickBot="1" x14ac:dyDescent="0.3">
      <c r="A17" s="59"/>
      <c r="B17" s="60" t="s">
        <v>75</v>
      </c>
      <c r="C17" s="61"/>
      <c r="D17" s="62"/>
      <c r="E17" s="62"/>
      <c r="F17" s="32"/>
      <c r="G17" s="416">
        <f t="shared" ref="G17:M17" si="1">G13</f>
        <v>6.5</v>
      </c>
      <c r="H17" s="63">
        <f t="shared" si="1"/>
        <v>195</v>
      </c>
      <c r="I17" s="64">
        <f t="shared" si="1"/>
        <v>70</v>
      </c>
      <c r="J17" s="64">
        <f t="shared" si="1"/>
        <v>0</v>
      </c>
      <c r="K17" s="64">
        <f t="shared" si="1"/>
        <v>0</v>
      </c>
      <c r="L17" s="64">
        <f t="shared" si="1"/>
        <v>70</v>
      </c>
      <c r="M17" s="65">
        <f t="shared" si="1"/>
        <v>125</v>
      </c>
      <c r="N17" s="35">
        <f>SUM(N13:N16)</f>
        <v>2</v>
      </c>
      <c r="O17" s="36">
        <f>SUM(O13:O16)</f>
        <v>2</v>
      </c>
      <c r="P17" s="37">
        <f>SUM(P13:P16)</f>
        <v>2</v>
      </c>
      <c r="Q17" s="240"/>
      <c r="R17" s="81"/>
      <c r="S17" s="81"/>
      <c r="T17" s="81"/>
      <c r="U17" s="196"/>
    </row>
    <row r="18" spans="1:21" ht="16.5" thickBot="1" x14ac:dyDescent="0.25">
      <c r="A18" s="993" t="s">
        <v>76</v>
      </c>
      <c r="B18" s="994"/>
      <c r="C18" s="994"/>
      <c r="D18" s="994"/>
      <c r="E18" s="994"/>
      <c r="F18" s="994"/>
      <c r="G18" s="994"/>
      <c r="H18" s="994"/>
      <c r="I18" s="994"/>
      <c r="J18" s="994"/>
      <c r="K18" s="994"/>
      <c r="L18" s="994"/>
      <c r="M18" s="994"/>
      <c r="N18" s="994"/>
      <c r="O18" s="994"/>
      <c r="P18" s="994"/>
      <c r="Q18" s="995"/>
      <c r="R18" s="81"/>
      <c r="S18" s="81"/>
      <c r="T18" s="81"/>
      <c r="U18" s="196"/>
    </row>
    <row r="19" spans="1:21" ht="15.75" x14ac:dyDescent="0.25">
      <c r="A19" s="48" t="s">
        <v>103</v>
      </c>
      <c r="B19" s="412" t="s">
        <v>110</v>
      </c>
      <c r="C19" s="167"/>
      <c r="D19" s="8">
        <v>1</v>
      </c>
      <c r="E19" s="66"/>
      <c r="F19" s="67"/>
      <c r="G19" s="417">
        <v>2.5</v>
      </c>
      <c r="H19" s="68">
        <f>G19*30</f>
        <v>75</v>
      </c>
      <c r="I19" s="69">
        <f>SUM(J19:L19)</f>
        <v>20</v>
      </c>
      <c r="J19" s="69">
        <v>14</v>
      </c>
      <c r="K19" s="69"/>
      <c r="L19" s="33">
        <v>6</v>
      </c>
      <c r="M19" s="98">
        <f>H19-I19</f>
        <v>55</v>
      </c>
      <c r="N19" s="7">
        <v>1.5</v>
      </c>
      <c r="O19" s="8"/>
      <c r="P19" s="168"/>
      <c r="Q19" s="241"/>
      <c r="R19" s="81"/>
      <c r="S19" s="81"/>
      <c r="T19" s="81"/>
      <c r="U19" s="196"/>
    </row>
    <row r="20" spans="1:21" ht="15.75" x14ac:dyDescent="0.2">
      <c r="A20" s="50" t="s">
        <v>126</v>
      </c>
      <c r="B20" s="297" t="s">
        <v>77</v>
      </c>
      <c r="C20" s="10"/>
      <c r="D20" s="410">
        <v>2</v>
      </c>
      <c r="E20" s="410"/>
      <c r="F20" s="23"/>
      <c r="G20" s="414">
        <v>2</v>
      </c>
      <c r="H20" s="70">
        <f>G20*30</f>
        <v>60</v>
      </c>
      <c r="I20" s="47">
        <f>SUM(J20:L20)</f>
        <v>20</v>
      </c>
      <c r="J20" s="47">
        <v>14</v>
      </c>
      <c r="K20" s="47"/>
      <c r="L20" s="12">
        <v>6</v>
      </c>
      <c r="M20" s="97">
        <f>H20-I20</f>
        <v>40</v>
      </c>
      <c r="N20" s="10"/>
      <c r="O20" s="410">
        <v>2</v>
      </c>
      <c r="P20" s="11"/>
      <c r="Q20" s="162"/>
      <c r="R20" s="81"/>
      <c r="S20" s="81"/>
      <c r="T20" s="81"/>
      <c r="U20" s="196"/>
    </row>
    <row r="21" spans="1:21" ht="16.5" thickBot="1" x14ac:dyDescent="0.3">
      <c r="A21" s="253" t="s">
        <v>127</v>
      </c>
      <c r="B21" s="298" t="s">
        <v>78</v>
      </c>
      <c r="C21" s="53"/>
      <c r="D21" s="18">
        <v>3</v>
      </c>
      <c r="E21" s="18"/>
      <c r="F21" s="25"/>
      <c r="G21" s="415">
        <v>2</v>
      </c>
      <c r="H21" s="57">
        <f>G21*30</f>
        <v>60</v>
      </c>
      <c r="I21" s="55">
        <f>SUM(J21:L21)</f>
        <v>20</v>
      </c>
      <c r="J21" s="58">
        <v>20</v>
      </c>
      <c r="K21" s="58"/>
      <c r="L21" s="58"/>
      <c r="M21" s="99">
        <f>H21-I21</f>
        <v>40</v>
      </c>
      <c r="N21" s="115"/>
      <c r="O21" s="17"/>
      <c r="P21" s="116">
        <v>2</v>
      </c>
      <c r="Q21" s="242"/>
      <c r="R21" s="81"/>
      <c r="S21" s="81"/>
      <c r="T21" s="81"/>
      <c r="U21" s="196"/>
    </row>
    <row r="22" spans="1:21" ht="16.5" thickBot="1" x14ac:dyDescent="0.3">
      <c r="A22" s="299"/>
      <c r="B22" s="60" t="s">
        <v>79</v>
      </c>
      <c r="C22" s="169"/>
      <c r="D22" s="170"/>
      <c r="E22" s="170"/>
      <c r="F22" s="171"/>
      <c r="G22" s="418">
        <f t="shared" ref="G22:M22" si="2">SUM(G19:G21)</f>
        <v>6.5</v>
      </c>
      <c r="H22" s="71">
        <f t="shared" si="2"/>
        <v>195</v>
      </c>
      <c r="I22" s="72">
        <f t="shared" si="2"/>
        <v>60</v>
      </c>
      <c r="J22" s="72">
        <f t="shared" si="2"/>
        <v>48</v>
      </c>
      <c r="K22" s="72">
        <f t="shared" si="2"/>
        <v>0</v>
      </c>
      <c r="L22" s="72">
        <f t="shared" si="2"/>
        <v>12</v>
      </c>
      <c r="M22" s="100">
        <f t="shared" si="2"/>
        <v>135</v>
      </c>
      <c r="N22" s="71">
        <f>SUM(N19:N21)</f>
        <v>1.5</v>
      </c>
      <c r="O22" s="72">
        <f>SUM(O19:O21)</f>
        <v>2</v>
      </c>
      <c r="P22" s="301">
        <f>SUM(P19:P21)</f>
        <v>2</v>
      </c>
      <c r="Q22" s="243"/>
      <c r="R22" s="81"/>
      <c r="S22" s="81"/>
      <c r="T22" s="81"/>
      <c r="U22" s="196"/>
    </row>
    <row r="23" spans="1:21" ht="16.5" thickBot="1" x14ac:dyDescent="0.25">
      <c r="A23" s="996" t="s">
        <v>102</v>
      </c>
      <c r="B23" s="997"/>
      <c r="C23" s="106"/>
      <c r="D23" s="107"/>
      <c r="E23" s="107"/>
      <c r="F23" s="108"/>
      <c r="G23" s="419">
        <f t="shared" ref="G23:M23" si="3">G22</f>
        <v>6.5</v>
      </c>
      <c r="H23" s="109">
        <f t="shared" si="3"/>
        <v>195</v>
      </c>
      <c r="I23" s="110">
        <f t="shared" si="3"/>
        <v>60</v>
      </c>
      <c r="J23" s="110">
        <f t="shared" si="3"/>
        <v>48</v>
      </c>
      <c r="K23" s="110">
        <f t="shared" si="3"/>
        <v>0</v>
      </c>
      <c r="L23" s="110">
        <f t="shared" si="3"/>
        <v>12</v>
      </c>
      <c r="M23" s="111">
        <f t="shared" si="3"/>
        <v>135</v>
      </c>
      <c r="N23" s="302">
        <f>N22</f>
        <v>1.5</v>
      </c>
      <c r="O23" s="303">
        <f>O22</f>
        <v>2</v>
      </c>
      <c r="P23" s="304">
        <f>P22</f>
        <v>2</v>
      </c>
      <c r="Q23" s="244"/>
      <c r="R23" s="81"/>
      <c r="S23" s="81"/>
      <c r="T23" s="81"/>
      <c r="U23" s="196"/>
    </row>
    <row r="24" spans="1:21" ht="32.25" thickBot="1" x14ac:dyDescent="0.25">
      <c r="A24" s="112"/>
      <c r="B24" s="113" t="s">
        <v>80</v>
      </c>
      <c r="C24" s="61"/>
      <c r="D24" s="406" t="s">
        <v>170</v>
      </c>
      <c r="E24" s="62"/>
      <c r="F24" s="32"/>
      <c r="G24" s="114"/>
      <c r="H24" s="61"/>
      <c r="I24" s="74">
        <f>J24+K24+L24</f>
        <v>0</v>
      </c>
      <c r="J24" s="73"/>
      <c r="K24" s="73"/>
      <c r="L24" s="73"/>
      <c r="M24" s="101"/>
      <c r="N24" s="75" t="s">
        <v>81</v>
      </c>
      <c r="O24" s="75" t="s">
        <v>81</v>
      </c>
      <c r="P24" s="75" t="s">
        <v>81</v>
      </c>
      <c r="Q24" s="245"/>
      <c r="R24" s="81"/>
      <c r="S24" s="81"/>
      <c r="T24" s="81"/>
      <c r="U24" s="196"/>
    </row>
    <row r="25" spans="1:21" ht="33.75" customHeight="1" thickBot="1" x14ac:dyDescent="0.25">
      <c r="A25" s="998" t="s">
        <v>171</v>
      </c>
      <c r="B25" s="999"/>
      <c r="C25" s="73"/>
      <c r="D25" s="62"/>
      <c r="E25" s="62"/>
      <c r="F25" s="38"/>
      <c r="G25" s="39"/>
      <c r="H25" s="73"/>
      <c r="I25" s="74"/>
      <c r="J25" s="73"/>
      <c r="K25" s="73"/>
      <c r="L25" s="73"/>
      <c r="M25" s="101"/>
      <c r="N25" s="73"/>
      <c r="O25" s="73"/>
      <c r="P25" s="73"/>
      <c r="Q25" s="245"/>
      <c r="R25" s="81"/>
      <c r="S25" s="81"/>
      <c r="T25" s="81"/>
      <c r="U25" s="196"/>
    </row>
    <row r="26" spans="1:21" ht="20.25" thickBot="1" x14ac:dyDescent="0.25">
      <c r="A26" s="1000" t="s">
        <v>62</v>
      </c>
      <c r="B26" s="1001"/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2"/>
      <c r="R26" s="81"/>
      <c r="S26" s="81"/>
      <c r="T26" s="81"/>
    </row>
    <row r="27" spans="1:21" ht="34.5" customHeight="1" x14ac:dyDescent="0.2">
      <c r="A27" s="123" t="s">
        <v>95</v>
      </c>
      <c r="B27" s="131" t="s">
        <v>63</v>
      </c>
      <c r="C27" s="127"/>
      <c r="D27" s="128"/>
      <c r="E27" s="128"/>
      <c r="F27" s="129"/>
      <c r="G27" s="133">
        <f t="shared" ref="G27:M27" si="4">G28+G29</f>
        <v>3</v>
      </c>
      <c r="H27" s="135">
        <f t="shared" si="4"/>
        <v>90</v>
      </c>
      <c r="I27" s="132">
        <f t="shared" si="4"/>
        <v>34</v>
      </c>
      <c r="J27" s="132">
        <f t="shared" si="4"/>
        <v>24</v>
      </c>
      <c r="K27" s="132">
        <f t="shared" si="4"/>
        <v>0</v>
      </c>
      <c r="L27" s="132">
        <f t="shared" si="4"/>
        <v>10</v>
      </c>
      <c r="M27" s="136">
        <f t="shared" si="4"/>
        <v>56</v>
      </c>
      <c r="N27" s="172"/>
      <c r="O27" s="173"/>
      <c r="P27" s="174"/>
      <c r="Q27" s="175"/>
      <c r="R27" s="81"/>
      <c r="S27" s="81"/>
      <c r="T27" s="81"/>
    </row>
    <row r="28" spans="1:21" ht="17.25" customHeight="1" x14ac:dyDescent="0.25">
      <c r="A28" s="124" t="s">
        <v>96</v>
      </c>
      <c r="B28" s="125" t="s">
        <v>64</v>
      </c>
      <c r="C28" s="10"/>
      <c r="D28" s="12">
        <v>2</v>
      </c>
      <c r="E28" s="41"/>
      <c r="F28" s="6"/>
      <c r="G28" s="176">
        <v>1</v>
      </c>
      <c r="H28" s="177">
        <f t="shared" ref="H28:H32" si="5">G28*30</f>
        <v>30</v>
      </c>
      <c r="I28" s="44">
        <f>SUM(J28:L28)</f>
        <v>14</v>
      </c>
      <c r="J28" s="44">
        <v>10</v>
      </c>
      <c r="K28" s="44"/>
      <c r="L28" s="44">
        <v>4</v>
      </c>
      <c r="M28" s="178">
        <f>H28-I28</f>
        <v>16</v>
      </c>
      <c r="N28" s="179"/>
      <c r="O28" s="180">
        <v>1.5</v>
      </c>
      <c r="P28" s="11"/>
      <c r="Q28" s="181"/>
      <c r="R28" s="81"/>
      <c r="S28" s="81"/>
      <c r="T28" s="81"/>
    </row>
    <row r="29" spans="1:21" ht="22.9" customHeight="1" x14ac:dyDescent="0.2">
      <c r="A29" s="397" t="s">
        <v>97</v>
      </c>
      <c r="B29" s="398" t="s">
        <v>164</v>
      </c>
      <c r="C29" s="399"/>
      <c r="D29" s="410">
        <v>1</v>
      </c>
      <c r="E29" s="399"/>
      <c r="F29" s="399"/>
      <c r="G29" s="400">
        <v>2</v>
      </c>
      <c r="H29" s="401">
        <f t="shared" si="5"/>
        <v>60</v>
      </c>
      <c r="I29" s="401">
        <f>SUM(J29:L29)</f>
        <v>20</v>
      </c>
      <c r="J29" s="401">
        <v>14</v>
      </c>
      <c r="K29" s="401"/>
      <c r="L29" s="401">
        <v>6</v>
      </c>
      <c r="M29" s="401">
        <f>H29-I29</f>
        <v>40</v>
      </c>
      <c r="N29" s="402">
        <v>1.5</v>
      </c>
      <c r="O29" s="403"/>
      <c r="P29" s="399"/>
      <c r="Q29" s="183"/>
      <c r="R29" s="81"/>
      <c r="S29" s="81"/>
      <c r="T29" s="81"/>
    </row>
    <row r="30" spans="1:21" ht="18.75" customHeight="1" x14ac:dyDescent="0.2">
      <c r="A30" s="138" t="s">
        <v>65</v>
      </c>
      <c r="B30" s="139" t="s">
        <v>67</v>
      </c>
      <c r="C30" s="140"/>
      <c r="D30" s="141"/>
      <c r="E30" s="141"/>
      <c r="F30" s="142"/>
      <c r="G30" s="143">
        <f>G31+G32</f>
        <v>3</v>
      </c>
      <c r="H30" s="140">
        <f t="shared" si="5"/>
        <v>90</v>
      </c>
      <c r="I30" s="144">
        <f>I31+I32</f>
        <v>30</v>
      </c>
      <c r="J30" s="144">
        <f>J31+J32</f>
        <v>20</v>
      </c>
      <c r="K30" s="144"/>
      <c r="L30" s="144">
        <f>L31+L32</f>
        <v>10</v>
      </c>
      <c r="M30" s="142">
        <f>M31+M32</f>
        <v>60</v>
      </c>
      <c r="N30" s="145"/>
      <c r="O30" s="182"/>
      <c r="P30" s="146"/>
      <c r="Q30" s="147"/>
      <c r="R30" s="81"/>
      <c r="S30" s="81"/>
      <c r="T30" s="81"/>
    </row>
    <row r="31" spans="1:21" ht="18.75" customHeight="1" x14ac:dyDescent="0.2">
      <c r="A31" s="124" t="s">
        <v>99</v>
      </c>
      <c r="B31" s="126" t="s">
        <v>68</v>
      </c>
      <c r="C31" s="24">
        <v>1</v>
      </c>
      <c r="D31" s="12"/>
      <c r="E31" s="12"/>
      <c r="F31" s="23"/>
      <c r="G31" s="134">
        <v>1.5</v>
      </c>
      <c r="H31" s="24">
        <f t="shared" si="5"/>
        <v>45</v>
      </c>
      <c r="I31" s="5">
        <v>15</v>
      </c>
      <c r="J31" s="12">
        <v>15</v>
      </c>
      <c r="K31" s="12"/>
      <c r="L31" s="12"/>
      <c r="M31" s="13">
        <f>H31-I31</f>
        <v>30</v>
      </c>
      <c r="N31" s="24">
        <v>1</v>
      </c>
      <c r="O31" s="183"/>
      <c r="P31" s="130"/>
      <c r="Q31" s="137"/>
      <c r="R31" s="81"/>
      <c r="S31" s="81"/>
      <c r="T31" s="81"/>
    </row>
    <row r="32" spans="1:21" ht="18.75" customHeight="1" thickBot="1" x14ac:dyDescent="0.25">
      <c r="A32" s="148" t="s">
        <v>100</v>
      </c>
      <c r="B32" s="149" t="s">
        <v>69</v>
      </c>
      <c r="C32" s="57"/>
      <c r="D32" s="58">
        <v>1</v>
      </c>
      <c r="E32" s="58"/>
      <c r="F32" s="150"/>
      <c r="G32" s="151">
        <v>1.5</v>
      </c>
      <c r="H32" s="57">
        <f t="shared" si="5"/>
        <v>45</v>
      </c>
      <c r="I32" s="15">
        <f>J32+L32</f>
        <v>15</v>
      </c>
      <c r="J32" s="55">
        <v>5</v>
      </c>
      <c r="K32" s="55"/>
      <c r="L32" s="55">
        <v>10</v>
      </c>
      <c r="M32" s="56">
        <f>H32-I32</f>
        <v>30</v>
      </c>
      <c r="N32" s="57">
        <v>1</v>
      </c>
      <c r="O32" s="184"/>
      <c r="P32" s="43"/>
      <c r="Q32" s="152"/>
      <c r="R32" s="81"/>
      <c r="S32" s="81"/>
      <c r="T32" s="81"/>
    </row>
    <row r="33" spans="1:22" s="197" customFormat="1" ht="16.5" thickBot="1" x14ac:dyDescent="0.3">
      <c r="A33" s="185" t="s">
        <v>98</v>
      </c>
      <c r="B33" s="420" t="s">
        <v>111</v>
      </c>
      <c r="C33" s="421"/>
      <c r="D33" s="422">
        <v>1</v>
      </c>
      <c r="E33" s="422"/>
      <c r="F33" s="423"/>
      <c r="G33" s="424">
        <v>3</v>
      </c>
      <c r="H33" s="283">
        <f>G33*30</f>
        <v>90</v>
      </c>
      <c r="I33" s="189">
        <f>J33+L33+K33</f>
        <v>45</v>
      </c>
      <c r="J33" s="189">
        <v>30</v>
      </c>
      <c r="K33" s="189"/>
      <c r="L33" s="276">
        <v>15</v>
      </c>
      <c r="M33" s="282">
        <f>H33-I33</f>
        <v>45</v>
      </c>
      <c r="N33" s="284">
        <f>I33/N8</f>
        <v>3</v>
      </c>
      <c r="O33" s="186"/>
      <c r="P33" s="187"/>
      <c r="Q33" s="188"/>
    </row>
    <row r="34" spans="1:22" s="198" customFormat="1" ht="16.5" thickBot="1" x14ac:dyDescent="0.25">
      <c r="A34" s="185" t="s">
        <v>116</v>
      </c>
      <c r="B34" s="420" t="s">
        <v>115</v>
      </c>
      <c r="C34" s="425"/>
      <c r="D34" s="422">
        <v>3</v>
      </c>
      <c r="E34" s="422"/>
      <c r="F34" s="423"/>
      <c r="G34" s="426">
        <v>1</v>
      </c>
      <c r="H34" s="191">
        <f>G34*30</f>
        <v>30</v>
      </c>
      <c r="I34" s="189">
        <f>J34+K34+L34</f>
        <v>10</v>
      </c>
      <c r="J34" s="189"/>
      <c r="K34" s="189"/>
      <c r="L34" s="276">
        <v>10</v>
      </c>
      <c r="M34" s="190">
        <f t="shared" ref="M34" si="6">H34-I34</f>
        <v>20</v>
      </c>
      <c r="N34" s="192"/>
      <c r="O34" s="193"/>
      <c r="P34" s="156">
        <v>1</v>
      </c>
      <c r="Q34" s="194"/>
    </row>
    <row r="35" spans="1:22" ht="16.5" thickBot="1" x14ac:dyDescent="0.25">
      <c r="A35" s="119"/>
      <c r="B35" s="120" t="s">
        <v>70</v>
      </c>
      <c r="C35" s="121"/>
      <c r="D35" s="121"/>
      <c r="E35" s="121"/>
      <c r="F35" s="122"/>
      <c r="G35" s="153">
        <f>G33+G30+G27+G34</f>
        <v>10</v>
      </c>
      <c r="H35" s="155">
        <f>H33+H30+H27+H34</f>
        <v>300</v>
      </c>
      <c r="I35" s="155">
        <f>I33+I30+I27+I34</f>
        <v>119</v>
      </c>
      <c r="J35" s="155">
        <f t="shared" ref="J35:K35" si="7">J33+J30+J27+J34</f>
        <v>74</v>
      </c>
      <c r="K35" s="155">
        <f t="shared" si="7"/>
        <v>0</v>
      </c>
      <c r="L35" s="155">
        <f>L33+L30+L27+L34</f>
        <v>45</v>
      </c>
      <c r="M35" s="155">
        <f>M33+M30+M27+M34</f>
        <v>181</v>
      </c>
      <c r="N35" s="153">
        <f>N29+N31+N32+N33</f>
        <v>6.5</v>
      </c>
      <c r="O35" s="153">
        <f t="shared" ref="O35:Q35" si="8">SUM(O27:O34)</f>
        <v>1.5</v>
      </c>
      <c r="P35" s="153">
        <f t="shared" si="8"/>
        <v>1</v>
      </c>
      <c r="Q35" s="153">
        <f t="shared" si="8"/>
        <v>0</v>
      </c>
      <c r="R35" s="81"/>
      <c r="S35" s="81"/>
      <c r="T35" s="81"/>
    </row>
    <row r="36" spans="1:22" ht="20.25" thickBot="1" x14ac:dyDescent="0.25">
      <c r="A36" s="1003" t="s">
        <v>66</v>
      </c>
      <c r="B36" s="1004"/>
      <c r="C36" s="1004"/>
      <c r="D36" s="1004"/>
      <c r="E36" s="1004"/>
      <c r="F36" s="1004"/>
      <c r="G36" s="1004"/>
      <c r="H36" s="1004"/>
      <c r="I36" s="1004"/>
      <c r="J36" s="1004"/>
      <c r="K36" s="1004"/>
      <c r="L36" s="1004"/>
      <c r="M36" s="1004"/>
      <c r="N36" s="1005"/>
      <c r="O36" s="1005"/>
      <c r="P36" s="1005"/>
      <c r="Q36" s="1006"/>
      <c r="R36" s="96"/>
      <c r="S36" s="96"/>
      <c r="T36" s="96"/>
      <c r="U36" s="196"/>
    </row>
    <row r="37" spans="1:22" s="345" customFormat="1" ht="16.5" thickBot="1" x14ac:dyDescent="0.25">
      <c r="A37" s="343" t="s">
        <v>107</v>
      </c>
      <c r="B37" s="344" t="s">
        <v>128</v>
      </c>
      <c r="C37" s="26"/>
      <c r="D37" s="27"/>
      <c r="E37" s="27"/>
      <c r="F37" s="28"/>
      <c r="G37" s="404">
        <v>6</v>
      </c>
      <c r="H37" s="26">
        <v>195</v>
      </c>
      <c r="I37" s="27">
        <f>I38+I39+I40</f>
        <v>85</v>
      </c>
      <c r="J37" s="27">
        <f>J38+J40</f>
        <v>50</v>
      </c>
      <c r="K37" s="27"/>
      <c r="L37" s="27">
        <f>L38+L39+L40</f>
        <v>35</v>
      </c>
      <c r="M37" s="28">
        <f>M38+M39+M40</f>
        <v>95</v>
      </c>
      <c r="N37" s="26"/>
      <c r="O37" s="27"/>
      <c r="P37" s="28"/>
    </row>
    <row r="38" spans="1:22" s="198" customFormat="1" ht="15.75" x14ac:dyDescent="0.2">
      <c r="A38" s="232" t="s">
        <v>119</v>
      </c>
      <c r="B38" s="339" t="s">
        <v>129</v>
      </c>
      <c r="C38" s="325">
        <v>1</v>
      </c>
      <c r="D38" s="331"/>
      <c r="E38" s="331"/>
      <c r="F38" s="340"/>
      <c r="G38" s="334">
        <v>3</v>
      </c>
      <c r="H38" s="325">
        <f t="shared" ref="H38:H48" si="9">G38*30</f>
        <v>90</v>
      </c>
      <c r="I38" s="394">
        <f>J38+L38+K38</f>
        <v>45</v>
      </c>
      <c r="J38" s="394">
        <v>30</v>
      </c>
      <c r="K38" s="331"/>
      <c r="L38" s="331">
        <v>15</v>
      </c>
      <c r="M38" s="340">
        <f t="shared" ref="M38:M48" si="10">H38-I38</f>
        <v>45</v>
      </c>
      <c r="N38" s="396">
        <v>3</v>
      </c>
      <c r="O38" s="341"/>
      <c r="P38" s="342"/>
    </row>
    <row r="39" spans="1:22" s="338" customFormat="1" ht="15.75" x14ac:dyDescent="0.2">
      <c r="A39" s="230" t="s">
        <v>120</v>
      </c>
      <c r="B39" s="164" t="s">
        <v>130</v>
      </c>
      <c r="C39" s="215"/>
      <c r="D39" s="200"/>
      <c r="E39" s="200"/>
      <c r="F39" s="214">
        <v>2</v>
      </c>
      <c r="G39" s="255">
        <v>1</v>
      </c>
      <c r="H39" s="215">
        <f t="shared" si="9"/>
        <v>30</v>
      </c>
      <c r="I39" s="200">
        <v>10</v>
      </c>
      <c r="J39" s="200"/>
      <c r="K39" s="200"/>
      <c r="L39" s="200">
        <v>10</v>
      </c>
      <c r="M39" s="214">
        <f t="shared" si="10"/>
        <v>20</v>
      </c>
      <c r="N39" s="201"/>
      <c r="O39" s="306">
        <f>I39/O8</f>
        <v>1.1111111111111112</v>
      </c>
      <c r="P39" s="203"/>
    </row>
    <row r="40" spans="1:22" s="210" customFormat="1" ht="17.45" customHeight="1" x14ac:dyDescent="0.25">
      <c r="A40" s="232" t="s">
        <v>150</v>
      </c>
      <c r="B40" s="329" t="s">
        <v>131</v>
      </c>
      <c r="C40" s="330">
        <v>2</v>
      </c>
      <c r="D40" s="331"/>
      <c r="E40" s="332"/>
      <c r="F40" s="333"/>
      <c r="G40" s="411">
        <v>2</v>
      </c>
      <c r="H40" s="335">
        <f t="shared" si="9"/>
        <v>60</v>
      </c>
      <c r="I40" s="332">
        <v>30</v>
      </c>
      <c r="J40" s="332">
        <v>20</v>
      </c>
      <c r="K40" s="332"/>
      <c r="L40" s="332">
        <v>10</v>
      </c>
      <c r="M40" s="333">
        <f t="shared" si="10"/>
        <v>30</v>
      </c>
      <c r="N40" s="336"/>
      <c r="O40" s="337">
        <f>I40/O8</f>
        <v>3.3333333333333335</v>
      </c>
      <c r="P40" s="359"/>
      <c r="Q40" s="207"/>
      <c r="R40" s="207"/>
      <c r="S40" s="208"/>
      <c r="T40" s="208"/>
      <c r="U40" s="208"/>
      <c r="V40" s="209"/>
    </row>
    <row r="41" spans="1:22" s="198" customFormat="1" ht="15.75" x14ac:dyDescent="0.2">
      <c r="A41" s="230" t="s">
        <v>168</v>
      </c>
      <c r="B41" s="273" t="s">
        <v>132</v>
      </c>
      <c r="C41" s="215"/>
      <c r="D41" s="200">
        <v>1</v>
      </c>
      <c r="E41" s="200"/>
      <c r="F41" s="214"/>
      <c r="G41" s="255">
        <v>3</v>
      </c>
      <c r="H41" s="215">
        <f t="shared" si="9"/>
        <v>90</v>
      </c>
      <c r="I41" s="200">
        <v>30</v>
      </c>
      <c r="J41" s="200">
        <v>15</v>
      </c>
      <c r="K41" s="200"/>
      <c r="L41" s="200">
        <v>15</v>
      </c>
      <c r="M41" s="214">
        <f t="shared" si="10"/>
        <v>60</v>
      </c>
      <c r="N41" s="305">
        <f>I41/N8</f>
        <v>2</v>
      </c>
      <c r="O41" s="202"/>
      <c r="P41" s="203"/>
    </row>
    <row r="42" spans="1:22" s="198" customFormat="1" ht="15.75" x14ac:dyDescent="0.25">
      <c r="A42" s="230" t="s">
        <v>112</v>
      </c>
      <c r="B42" s="273" t="s">
        <v>173</v>
      </c>
      <c r="C42" s="215"/>
      <c r="D42" s="200">
        <v>1</v>
      </c>
      <c r="E42" s="200"/>
      <c r="F42" s="214"/>
      <c r="G42" s="255">
        <v>3</v>
      </c>
      <c r="H42" s="215">
        <f t="shared" si="9"/>
        <v>90</v>
      </c>
      <c r="I42" s="395">
        <f>J42+L42</f>
        <v>30</v>
      </c>
      <c r="J42" s="200">
        <v>15</v>
      </c>
      <c r="K42" s="200"/>
      <c r="L42" s="395">
        <v>15</v>
      </c>
      <c r="M42" s="214">
        <f t="shared" si="10"/>
        <v>60</v>
      </c>
      <c r="N42" s="305">
        <v>2</v>
      </c>
      <c r="O42" s="324"/>
      <c r="P42" s="203"/>
    </row>
    <row r="43" spans="1:22" s="328" customFormat="1" ht="16.5" thickBot="1" x14ac:dyDescent="0.25">
      <c r="A43" s="231" t="s">
        <v>169</v>
      </c>
      <c r="B43" s="326" t="s">
        <v>133</v>
      </c>
      <c r="C43" s="220">
        <v>2</v>
      </c>
      <c r="D43" s="204"/>
      <c r="E43" s="204"/>
      <c r="F43" s="221"/>
      <c r="G43" s="256">
        <v>3</v>
      </c>
      <c r="H43" s="220">
        <f t="shared" si="9"/>
        <v>90</v>
      </c>
      <c r="I43" s="204">
        <v>30</v>
      </c>
      <c r="J43" s="327">
        <v>20</v>
      </c>
      <c r="K43" s="204"/>
      <c r="L43" s="204">
        <v>10</v>
      </c>
      <c r="M43" s="221">
        <f t="shared" si="10"/>
        <v>60</v>
      </c>
      <c r="N43" s="205"/>
      <c r="O43" s="307">
        <f>I43/O8</f>
        <v>3.3333333333333335</v>
      </c>
      <c r="P43" s="206"/>
    </row>
    <row r="44" spans="1:22" s="198" customFormat="1" ht="15.75" x14ac:dyDescent="0.2">
      <c r="A44" s="308" t="s">
        <v>121</v>
      </c>
      <c r="B44" s="309" t="s">
        <v>135</v>
      </c>
      <c r="C44" s="262"/>
      <c r="D44" s="216">
        <v>1</v>
      </c>
      <c r="E44" s="216"/>
      <c r="F44" s="310"/>
      <c r="G44" s="311">
        <v>3</v>
      </c>
      <c r="H44" s="262">
        <f t="shared" si="9"/>
        <v>90</v>
      </c>
      <c r="I44" s="216">
        <v>30</v>
      </c>
      <c r="J44" s="216">
        <v>20</v>
      </c>
      <c r="K44" s="216"/>
      <c r="L44" s="216">
        <v>10</v>
      </c>
      <c r="M44" s="263">
        <f t="shared" si="10"/>
        <v>60</v>
      </c>
      <c r="N44" s="312">
        <f>I44/N8</f>
        <v>2</v>
      </c>
      <c r="O44" s="313"/>
      <c r="P44" s="246"/>
    </row>
    <row r="45" spans="1:22" s="323" customFormat="1" ht="15.75" x14ac:dyDescent="0.2">
      <c r="A45" s="319" t="s">
        <v>122</v>
      </c>
      <c r="B45" s="320" t="s">
        <v>149</v>
      </c>
      <c r="C45" s="200">
        <v>2</v>
      </c>
      <c r="D45" s="200"/>
      <c r="E45" s="200"/>
      <c r="F45" s="321"/>
      <c r="G45" s="322">
        <v>3</v>
      </c>
      <c r="H45" s="200">
        <f t="shared" si="9"/>
        <v>90</v>
      </c>
      <c r="I45" s="200">
        <v>30</v>
      </c>
      <c r="J45" s="200">
        <v>20</v>
      </c>
      <c r="K45" s="200"/>
      <c r="L45" s="200">
        <v>10</v>
      </c>
      <c r="M45" s="200">
        <f t="shared" si="10"/>
        <v>60</v>
      </c>
      <c r="N45" s="306"/>
      <c r="O45" s="306">
        <f>I45/O8</f>
        <v>3.3333333333333335</v>
      </c>
      <c r="P45" s="306"/>
    </row>
    <row r="46" spans="1:22" s="323" customFormat="1" ht="15.75" x14ac:dyDescent="0.2">
      <c r="A46" s="319" t="s">
        <v>113</v>
      </c>
      <c r="B46" s="320" t="s">
        <v>134</v>
      </c>
      <c r="C46" s="200">
        <v>3</v>
      </c>
      <c r="D46" s="200"/>
      <c r="E46" s="200"/>
      <c r="F46" s="321"/>
      <c r="G46" s="405">
        <v>3</v>
      </c>
      <c r="H46" s="200">
        <f t="shared" si="9"/>
        <v>90</v>
      </c>
      <c r="I46" s="200">
        <v>36</v>
      </c>
      <c r="J46" s="200">
        <v>27</v>
      </c>
      <c r="K46" s="200"/>
      <c r="L46" s="200">
        <v>9</v>
      </c>
      <c r="M46" s="200">
        <f t="shared" si="10"/>
        <v>54</v>
      </c>
      <c r="N46" s="306"/>
      <c r="O46" s="306"/>
      <c r="P46" s="306">
        <f>I46/P8</f>
        <v>4</v>
      </c>
      <c r="Q46" s="346"/>
    </row>
    <row r="47" spans="1:22" s="323" customFormat="1" ht="15.75" x14ac:dyDescent="0.2">
      <c r="A47" s="319" t="s">
        <v>148</v>
      </c>
      <c r="B47" s="320" t="s">
        <v>151</v>
      </c>
      <c r="C47" s="200"/>
      <c r="D47" s="200">
        <v>3</v>
      </c>
      <c r="E47" s="200"/>
      <c r="F47" s="321"/>
      <c r="G47" s="322">
        <v>3</v>
      </c>
      <c r="H47" s="200">
        <f t="shared" si="9"/>
        <v>90</v>
      </c>
      <c r="I47" s="200">
        <f>J47+L47</f>
        <v>36</v>
      </c>
      <c r="J47" s="395">
        <v>27</v>
      </c>
      <c r="K47" s="200"/>
      <c r="L47" s="395">
        <v>9</v>
      </c>
      <c r="M47" s="200">
        <f t="shared" si="10"/>
        <v>54</v>
      </c>
      <c r="N47" s="306"/>
      <c r="O47" s="306"/>
      <c r="P47" s="306">
        <v>4</v>
      </c>
    </row>
    <row r="48" spans="1:22" s="323" customFormat="1" ht="15.75" x14ac:dyDescent="0.2">
      <c r="A48" s="319" t="s">
        <v>172</v>
      </c>
      <c r="B48" s="320" t="s">
        <v>152</v>
      </c>
      <c r="C48" s="200"/>
      <c r="D48" s="200">
        <v>2</v>
      </c>
      <c r="E48" s="200"/>
      <c r="F48" s="321"/>
      <c r="G48" s="405">
        <v>1.5</v>
      </c>
      <c r="H48" s="200">
        <f t="shared" si="9"/>
        <v>45</v>
      </c>
      <c r="I48" s="200">
        <v>20</v>
      </c>
      <c r="J48" s="200">
        <v>10</v>
      </c>
      <c r="K48" s="200"/>
      <c r="L48" s="200">
        <v>10</v>
      </c>
      <c r="M48" s="200">
        <f t="shared" si="10"/>
        <v>25</v>
      </c>
      <c r="N48" s="306"/>
      <c r="O48" s="306">
        <f>I48/O8</f>
        <v>2.2222222222222223</v>
      </c>
      <c r="P48" s="202"/>
    </row>
    <row r="49" spans="1:24" ht="16.5" customHeight="1" thickBot="1" x14ac:dyDescent="0.25">
      <c r="A49" s="988" t="s">
        <v>108</v>
      </c>
      <c r="B49" s="1007"/>
      <c r="C49" s="314"/>
      <c r="D49" s="105"/>
      <c r="E49" s="105"/>
      <c r="F49" s="249"/>
      <c r="G49" s="315">
        <f>G37+G44+G45+G46+G47+G48+G41+G42+G43</f>
        <v>28.5</v>
      </c>
      <c r="H49" s="407">
        <f>H37+H44+H45+H46+H47+H48+H41+H42+H43</f>
        <v>870</v>
      </c>
      <c r="I49" s="316">
        <f>I37+I44+I48</f>
        <v>135</v>
      </c>
      <c r="J49" s="316">
        <f>J37+J44+J48</f>
        <v>80</v>
      </c>
      <c r="K49" s="316">
        <v>0</v>
      </c>
      <c r="L49" s="316">
        <f>L37+L44+L48</f>
        <v>55</v>
      </c>
      <c r="M49" s="317">
        <f>M37+M44+M46+M47+M48</f>
        <v>288</v>
      </c>
      <c r="N49" s="318">
        <f>SUM(N38:N48)</f>
        <v>9</v>
      </c>
      <c r="O49" s="318">
        <v>12</v>
      </c>
      <c r="P49" s="318">
        <f t="shared" ref="P49" si="11">SUM(P38:P48)</f>
        <v>8</v>
      </c>
      <c r="Q49" s="80"/>
      <c r="R49" s="80"/>
      <c r="S49" s="369"/>
      <c r="T49" s="369"/>
      <c r="U49" s="369"/>
      <c r="V49" s="369"/>
    </row>
    <row r="50" spans="1:24" ht="16.5" customHeight="1" thickBot="1" x14ac:dyDescent="0.25">
      <c r="A50" s="983" t="s">
        <v>71</v>
      </c>
      <c r="B50" s="984"/>
      <c r="C50" s="26"/>
      <c r="D50" s="27"/>
      <c r="E50" s="27"/>
      <c r="F50" s="28"/>
      <c r="G50" s="29">
        <f>G23+G35+G49</f>
        <v>45</v>
      </c>
      <c r="H50" s="165">
        <f>H23+H35+H49</f>
        <v>1365</v>
      </c>
      <c r="I50" s="165">
        <f>I23+I35+I49</f>
        <v>314</v>
      </c>
      <c r="J50" s="165">
        <f>J23+J35+J49</f>
        <v>202</v>
      </c>
      <c r="K50" s="165">
        <v>0</v>
      </c>
      <c r="L50" s="165">
        <f>L23+L35+L49</f>
        <v>112</v>
      </c>
      <c r="M50" s="165">
        <f>M23+M35+M49</f>
        <v>604</v>
      </c>
      <c r="N50" s="29">
        <f>N17+N35+N49</f>
        <v>17.5</v>
      </c>
      <c r="O50" s="392">
        <f>O17+O35+O49</f>
        <v>15.5</v>
      </c>
      <c r="P50" s="165">
        <f>P17+P35+P49</f>
        <v>11</v>
      </c>
      <c r="Q50" s="80"/>
      <c r="R50" s="80"/>
      <c r="S50" s="369"/>
      <c r="T50" s="369"/>
      <c r="U50" s="369"/>
      <c r="V50" s="369"/>
    </row>
    <row r="51" spans="1:24" ht="15.75" customHeight="1" x14ac:dyDescent="0.2">
      <c r="A51" s="1008" t="s">
        <v>72</v>
      </c>
      <c r="B51" s="1009"/>
      <c r="C51" s="1009"/>
      <c r="D51" s="1009"/>
      <c r="E51" s="1009"/>
      <c r="F51" s="1009"/>
      <c r="G51" s="1009"/>
      <c r="H51" s="1009"/>
      <c r="I51" s="1009"/>
      <c r="J51" s="1009"/>
      <c r="K51" s="1009"/>
      <c r="L51" s="1009"/>
      <c r="M51" s="1009"/>
      <c r="N51" s="1009"/>
      <c r="O51" s="1009"/>
      <c r="P51" s="1009"/>
      <c r="Q51" s="1010"/>
      <c r="R51" s="81"/>
      <c r="S51" s="81"/>
      <c r="T51" s="81"/>
    </row>
    <row r="52" spans="1:24" ht="18" x14ac:dyDescent="0.2">
      <c r="A52" s="1011" t="s">
        <v>82</v>
      </c>
      <c r="B52" s="1012"/>
      <c r="C52" s="1012"/>
      <c r="D52" s="1012"/>
      <c r="E52" s="1012"/>
      <c r="F52" s="1012"/>
      <c r="G52" s="1012"/>
      <c r="H52" s="1012"/>
      <c r="I52" s="1012"/>
      <c r="J52" s="1012"/>
      <c r="K52" s="1012"/>
      <c r="L52" s="1012"/>
      <c r="M52" s="1012"/>
      <c r="N52" s="1012"/>
      <c r="O52" s="1012"/>
      <c r="P52" s="1012"/>
      <c r="Q52" s="1013"/>
      <c r="R52" s="218"/>
      <c r="S52" s="78"/>
      <c r="T52" s="78"/>
    </row>
    <row r="53" spans="1:24" ht="16.5" thickBot="1" x14ac:dyDescent="0.25">
      <c r="A53" s="980" t="s">
        <v>136</v>
      </c>
      <c r="B53" s="981"/>
      <c r="C53" s="981"/>
      <c r="D53" s="981"/>
      <c r="E53" s="981"/>
      <c r="F53" s="981"/>
      <c r="G53" s="981"/>
      <c r="H53" s="981"/>
      <c r="I53" s="981"/>
      <c r="J53" s="981"/>
      <c r="K53" s="981"/>
      <c r="L53" s="981"/>
      <c r="M53" s="981"/>
      <c r="N53" s="981"/>
      <c r="O53" s="981"/>
      <c r="P53" s="981"/>
      <c r="Q53" s="982"/>
      <c r="R53" s="82"/>
      <c r="S53" s="82"/>
      <c r="T53" s="82"/>
    </row>
    <row r="54" spans="1:24" s="210" customFormat="1" ht="15.75" x14ac:dyDescent="0.25">
      <c r="A54" s="48" t="s">
        <v>123</v>
      </c>
      <c r="B54" s="277" t="s">
        <v>137</v>
      </c>
      <c r="C54" s="199"/>
      <c r="D54" s="224">
        <v>2</v>
      </c>
      <c r="E54" s="224"/>
      <c r="F54" s="254"/>
      <c r="G54" s="272">
        <v>3</v>
      </c>
      <c r="H54" s="212">
        <f>G54*30</f>
        <v>90</v>
      </c>
      <c r="I54" s="224">
        <f>J54+L54+K54</f>
        <v>30</v>
      </c>
      <c r="J54" s="280">
        <v>20</v>
      </c>
      <c r="K54" s="280"/>
      <c r="L54" s="280">
        <v>10</v>
      </c>
      <c r="M54" s="254">
        <f t="shared" ref="M54" si="12">H54-I54</f>
        <v>60</v>
      </c>
      <c r="N54" s="260"/>
      <c r="O54" s="252">
        <v>3</v>
      </c>
      <c r="P54" s="213"/>
      <c r="Q54" s="257"/>
      <c r="R54" s="207"/>
      <c r="S54" s="207"/>
      <c r="T54" s="207"/>
      <c r="U54" s="208"/>
      <c r="V54" s="208"/>
      <c r="W54" s="208"/>
      <c r="X54" s="209"/>
    </row>
    <row r="55" spans="1:24" ht="15.75" x14ac:dyDescent="0.2">
      <c r="A55" s="50" t="s">
        <v>124</v>
      </c>
      <c r="B55" s="164" t="s">
        <v>114</v>
      </c>
      <c r="C55" s="215">
        <v>1</v>
      </c>
      <c r="D55" s="200"/>
      <c r="E55" s="200"/>
      <c r="F55" s="214"/>
      <c r="G55" s="255">
        <v>3</v>
      </c>
      <c r="H55" s="215">
        <f>G55*30</f>
        <v>90</v>
      </c>
      <c r="I55" s="200">
        <f>J55+L55+K55</f>
        <v>30</v>
      </c>
      <c r="J55" s="200">
        <v>20</v>
      </c>
      <c r="K55" s="200"/>
      <c r="L55" s="200">
        <v>10</v>
      </c>
      <c r="M55" s="214">
        <f>H55-I55</f>
        <v>60</v>
      </c>
      <c r="N55" s="305">
        <f>I55/N8</f>
        <v>2</v>
      </c>
      <c r="O55" s="202"/>
      <c r="P55" s="203"/>
      <c r="Q55" s="258"/>
      <c r="R55" s="82"/>
      <c r="S55" s="82"/>
      <c r="T55" s="82"/>
    </row>
    <row r="56" spans="1:24" ht="32.25" thickBot="1" x14ac:dyDescent="0.25">
      <c r="A56" s="253" t="s">
        <v>125</v>
      </c>
      <c r="B56" s="219" t="s">
        <v>138</v>
      </c>
      <c r="C56" s="220"/>
      <c r="D56" s="204">
        <v>3</v>
      </c>
      <c r="E56" s="204"/>
      <c r="F56" s="221"/>
      <c r="G56" s="256">
        <v>3</v>
      </c>
      <c r="H56" s="220">
        <f>G56*30</f>
        <v>90</v>
      </c>
      <c r="I56" s="204">
        <v>36</v>
      </c>
      <c r="J56" s="204">
        <v>18</v>
      </c>
      <c r="K56" s="204"/>
      <c r="L56" s="204">
        <v>18</v>
      </c>
      <c r="M56" s="221">
        <f>H56-I56</f>
        <v>54</v>
      </c>
      <c r="N56" s="205"/>
      <c r="O56" s="307"/>
      <c r="P56" s="357">
        <f>I56/P8</f>
        <v>4</v>
      </c>
      <c r="Q56" s="259"/>
      <c r="R56" s="82"/>
      <c r="S56" s="82"/>
      <c r="T56" s="82"/>
    </row>
    <row r="57" spans="1:24" ht="16.5" thickBot="1" x14ac:dyDescent="0.25">
      <c r="A57" s="983" t="s">
        <v>118</v>
      </c>
      <c r="B57" s="984"/>
      <c r="C57" s="26"/>
      <c r="D57" s="27"/>
      <c r="E57" s="27"/>
      <c r="F57" s="28"/>
      <c r="G57" s="29">
        <f>G54+G55+G56</f>
        <v>9</v>
      </c>
      <c r="H57" s="165">
        <f>H54+H55+H56</f>
        <v>270</v>
      </c>
      <c r="I57" s="165">
        <f t="shared" ref="I57:M57" si="13">SUM(I54:I56)</f>
        <v>96</v>
      </c>
      <c r="J57" s="165">
        <f t="shared" si="13"/>
        <v>58</v>
      </c>
      <c r="K57" s="165">
        <f t="shared" si="13"/>
        <v>0</v>
      </c>
      <c r="L57" s="165">
        <f t="shared" si="13"/>
        <v>38</v>
      </c>
      <c r="M57" s="165">
        <f t="shared" si="13"/>
        <v>174</v>
      </c>
      <c r="N57" s="165">
        <f t="shared" ref="N57:Q57" si="14">SUM(N54:N56)</f>
        <v>2</v>
      </c>
      <c r="O57" s="165">
        <f t="shared" si="14"/>
        <v>3</v>
      </c>
      <c r="P57" s="165">
        <f t="shared" si="14"/>
        <v>4</v>
      </c>
      <c r="Q57" s="247">
        <f t="shared" si="14"/>
        <v>0</v>
      </c>
      <c r="R57" s="80"/>
      <c r="S57" s="80"/>
      <c r="T57" s="80"/>
    </row>
    <row r="58" spans="1:24" ht="15.75" x14ac:dyDescent="0.2">
      <c r="A58" s="118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48"/>
      <c r="R58" s="82"/>
      <c r="S58" s="82"/>
      <c r="T58" s="82"/>
    </row>
    <row r="59" spans="1:24" ht="16.5" thickBot="1" x14ac:dyDescent="0.25">
      <c r="A59" s="980" t="s">
        <v>139</v>
      </c>
      <c r="B59" s="981"/>
      <c r="C59" s="981"/>
      <c r="D59" s="981"/>
      <c r="E59" s="981"/>
      <c r="F59" s="981"/>
      <c r="G59" s="981"/>
      <c r="H59" s="981"/>
      <c r="I59" s="981"/>
      <c r="J59" s="981"/>
      <c r="K59" s="981"/>
      <c r="L59" s="981"/>
      <c r="M59" s="981"/>
      <c r="N59" s="981"/>
      <c r="O59" s="981"/>
      <c r="P59" s="981"/>
      <c r="Q59" s="982"/>
      <c r="R59" s="82"/>
      <c r="S59" s="82"/>
      <c r="T59" s="82"/>
    </row>
    <row r="60" spans="1:24" ht="15.75" x14ac:dyDescent="0.2">
      <c r="A60" s="48" t="s">
        <v>123</v>
      </c>
      <c r="B60" s="277" t="s">
        <v>140</v>
      </c>
      <c r="C60" s="199"/>
      <c r="D60" s="224">
        <v>2</v>
      </c>
      <c r="E60" s="224"/>
      <c r="F60" s="254"/>
      <c r="G60" s="272">
        <v>3</v>
      </c>
      <c r="H60" s="212">
        <f>G60*30</f>
        <v>90</v>
      </c>
      <c r="I60" s="224">
        <f>J60+L60+K60</f>
        <v>30</v>
      </c>
      <c r="J60" s="280">
        <v>20</v>
      </c>
      <c r="K60" s="280"/>
      <c r="L60" s="280">
        <v>10</v>
      </c>
      <c r="M60" s="254">
        <f t="shared" ref="M60" si="15">H60-I60</f>
        <v>60</v>
      </c>
      <c r="N60" s="260"/>
      <c r="O60" s="252">
        <v>3</v>
      </c>
      <c r="P60" s="213"/>
      <c r="Q60" s="265"/>
      <c r="R60" s="82"/>
      <c r="S60" s="82"/>
      <c r="T60" s="82"/>
    </row>
    <row r="61" spans="1:24" ht="15.75" x14ac:dyDescent="0.25">
      <c r="A61" s="50" t="s">
        <v>124</v>
      </c>
      <c r="B61" s="278" t="s">
        <v>141</v>
      </c>
      <c r="C61" s="262">
        <v>1</v>
      </c>
      <c r="D61" s="281"/>
      <c r="E61" s="216"/>
      <c r="F61" s="263"/>
      <c r="G61" s="264">
        <v>3</v>
      </c>
      <c r="H61" s="262">
        <f>G61*30</f>
        <v>90</v>
      </c>
      <c r="I61" s="216">
        <f>J61+L61+K61</f>
        <v>30</v>
      </c>
      <c r="J61" s="281">
        <v>20</v>
      </c>
      <c r="K61" s="281"/>
      <c r="L61" s="281">
        <v>10</v>
      </c>
      <c r="M61" s="263">
        <f>H61-I61</f>
        <v>60</v>
      </c>
      <c r="N61" s="312">
        <f>I61/N8</f>
        <v>2</v>
      </c>
      <c r="O61" s="217"/>
      <c r="P61" s="246"/>
      <c r="Q61" s="266"/>
      <c r="R61" s="82"/>
      <c r="S61" s="82"/>
      <c r="T61" s="82"/>
    </row>
    <row r="62" spans="1:24" ht="16.5" thickBot="1" x14ac:dyDescent="0.25">
      <c r="A62" s="253" t="s">
        <v>125</v>
      </c>
      <c r="B62" s="261" t="s">
        <v>142</v>
      </c>
      <c r="C62" s="220"/>
      <c r="D62" s="204">
        <v>3</v>
      </c>
      <c r="E62" s="204"/>
      <c r="F62" s="221"/>
      <c r="G62" s="222">
        <v>3</v>
      </c>
      <c r="H62" s="220">
        <f>G62*30</f>
        <v>90</v>
      </c>
      <c r="I62" s="204">
        <f>J62+L62+K62</f>
        <v>36</v>
      </c>
      <c r="J62" s="204">
        <v>18</v>
      </c>
      <c r="K62" s="204"/>
      <c r="L62" s="204">
        <v>18</v>
      </c>
      <c r="M62" s="221">
        <f>H62-I62</f>
        <v>54</v>
      </c>
      <c r="N62" s="205"/>
      <c r="O62" s="307"/>
      <c r="P62" s="357">
        <f>I62/P8</f>
        <v>4</v>
      </c>
      <c r="Q62" s="259"/>
      <c r="R62" s="82"/>
      <c r="S62" s="82"/>
      <c r="T62" s="82"/>
    </row>
    <row r="63" spans="1:24" ht="16.899999999999999" customHeight="1" thickBot="1" x14ac:dyDescent="0.25">
      <c r="A63" s="983" t="s">
        <v>118</v>
      </c>
      <c r="B63" s="984"/>
      <c r="C63" s="26"/>
      <c r="D63" s="27"/>
      <c r="E63" s="27"/>
      <c r="F63" s="28"/>
      <c r="G63" s="29">
        <f t="shared" ref="G63:O63" si="16">SUM(G60:G62)</f>
        <v>9</v>
      </c>
      <c r="H63" s="165">
        <f t="shared" si="16"/>
        <v>270</v>
      </c>
      <c r="I63" s="165">
        <f t="shared" si="16"/>
        <v>96</v>
      </c>
      <c r="J63" s="165">
        <f t="shared" si="16"/>
        <v>58</v>
      </c>
      <c r="K63" s="165">
        <f t="shared" si="16"/>
        <v>0</v>
      </c>
      <c r="L63" s="165">
        <f t="shared" si="16"/>
        <v>38</v>
      </c>
      <c r="M63" s="165">
        <f t="shared" si="16"/>
        <v>174</v>
      </c>
      <c r="N63" s="165">
        <f t="shared" si="16"/>
        <v>2</v>
      </c>
      <c r="O63" s="165">
        <f t="shared" si="16"/>
        <v>3</v>
      </c>
      <c r="P63" s="165">
        <f t="shared" ref="P63:Q63" si="17">SUM(P60:P62)</f>
        <v>4</v>
      </c>
      <c r="Q63" s="247">
        <f t="shared" si="17"/>
        <v>0</v>
      </c>
      <c r="R63" s="82"/>
      <c r="S63" s="82"/>
      <c r="T63" s="82"/>
    </row>
    <row r="64" spans="1:24" ht="15.75" x14ac:dyDescent="0.2">
      <c r="A64" s="118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48"/>
      <c r="R64" s="82"/>
      <c r="S64" s="82"/>
      <c r="T64" s="82"/>
    </row>
    <row r="65" spans="1:24" ht="16.5" thickBot="1" x14ac:dyDescent="0.25">
      <c r="A65" s="980" t="s">
        <v>143</v>
      </c>
      <c r="B65" s="981"/>
      <c r="C65" s="981"/>
      <c r="D65" s="981"/>
      <c r="E65" s="981"/>
      <c r="F65" s="981"/>
      <c r="G65" s="981"/>
      <c r="H65" s="981"/>
      <c r="I65" s="981"/>
      <c r="J65" s="981"/>
      <c r="K65" s="981"/>
      <c r="L65" s="981"/>
      <c r="M65" s="981"/>
      <c r="N65" s="981"/>
      <c r="O65" s="981"/>
      <c r="P65" s="981"/>
      <c r="Q65" s="982"/>
      <c r="R65" s="82"/>
      <c r="S65" s="82"/>
      <c r="T65" s="82"/>
    </row>
    <row r="66" spans="1:24" ht="15.75" x14ac:dyDescent="0.25">
      <c r="A66" s="48" t="s">
        <v>123</v>
      </c>
      <c r="B66" s="300" t="s">
        <v>144</v>
      </c>
      <c r="C66" s="7"/>
      <c r="D66" s="8">
        <v>3</v>
      </c>
      <c r="E66" s="211"/>
      <c r="F66" s="9"/>
      <c r="G66" s="270">
        <v>3</v>
      </c>
      <c r="H66" s="212">
        <f>G66*30</f>
        <v>90</v>
      </c>
      <c r="I66" s="8">
        <f>J66+L66+K66</f>
        <v>30</v>
      </c>
      <c r="J66" s="280">
        <v>20</v>
      </c>
      <c r="K66" s="280"/>
      <c r="L66" s="280">
        <v>10</v>
      </c>
      <c r="M66" s="9">
        <f>H66-I66</f>
        <v>60</v>
      </c>
      <c r="N66" s="267"/>
      <c r="O66" s="252"/>
      <c r="P66" s="213">
        <v>3</v>
      </c>
      <c r="Q66" s="265"/>
      <c r="R66" s="82"/>
      <c r="S66" s="82"/>
      <c r="T66" s="82"/>
    </row>
    <row r="67" spans="1:24" ht="15.75" x14ac:dyDescent="0.25">
      <c r="A67" s="50" t="s">
        <v>124</v>
      </c>
      <c r="B67" s="279" t="s">
        <v>145</v>
      </c>
      <c r="C67" s="215">
        <v>1</v>
      </c>
      <c r="D67" s="200"/>
      <c r="E67" s="200"/>
      <c r="F67" s="214"/>
      <c r="G67" s="255">
        <v>3</v>
      </c>
      <c r="H67" s="215">
        <f>G67*30</f>
        <v>90</v>
      </c>
      <c r="I67" s="200">
        <f>J67+L67+K67</f>
        <v>30</v>
      </c>
      <c r="J67" s="200">
        <v>20</v>
      </c>
      <c r="K67" s="200"/>
      <c r="L67" s="200">
        <v>10</v>
      </c>
      <c r="M67" s="214">
        <f>H67-I67</f>
        <v>60</v>
      </c>
      <c r="N67" s="305">
        <f>I67/N8</f>
        <v>2</v>
      </c>
      <c r="O67" s="202"/>
      <c r="P67" s="203"/>
      <c r="Q67" s="258"/>
      <c r="R67" s="82"/>
      <c r="S67" s="82"/>
      <c r="T67" s="82"/>
    </row>
    <row r="68" spans="1:24" ht="32.25" thickBot="1" x14ac:dyDescent="0.25">
      <c r="A68" s="253" t="s">
        <v>125</v>
      </c>
      <c r="B68" s="219" t="s">
        <v>146</v>
      </c>
      <c r="C68" s="220"/>
      <c r="D68" s="204">
        <v>2</v>
      </c>
      <c r="E68" s="204"/>
      <c r="F68" s="221"/>
      <c r="G68" s="256">
        <v>3</v>
      </c>
      <c r="H68" s="220">
        <f>G68*30</f>
        <v>90</v>
      </c>
      <c r="I68" s="204">
        <f>J68+L68+K68</f>
        <v>36</v>
      </c>
      <c r="J68" s="204">
        <v>18</v>
      </c>
      <c r="K68" s="204"/>
      <c r="L68" s="204">
        <v>18</v>
      </c>
      <c r="M68" s="221">
        <f>H68-I68</f>
        <v>54</v>
      </c>
      <c r="N68" s="205"/>
      <c r="O68" s="307">
        <v>4</v>
      </c>
      <c r="P68" s="358"/>
      <c r="Q68" s="271"/>
      <c r="R68" s="82"/>
      <c r="S68" s="82"/>
      <c r="T68" s="82"/>
    </row>
    <row r="69" spans="1:24" ht="16.899999999999999" customHeight="1" thickBot="1" x14ac:dyDescent="0.25">
      <c r="A69" s="983" t="s">
        <v>118</v>
      </c>
      <c r="B69" s="984"/>
      <c r="C69" s="106"/>
      <c r="D69" s="107"/>
      <c r="E69" s="107"/>
      <c r="F69" s="108"/>
      <c r="G69" s="268">
        <f>SUM(G66:G68)</f>
        <v>9</v>
      </c>
      <c r="H69" s="269">
        <f t="shared" ref="H69:Q69" si="18">SUM(H66:H68)</f>
        <v>270</v>
      </c>
      <c r="I69" s="269">
        <f t="shared" si="18"/>
        <v>96</v>
      </c>
      <c r="J69" s="269">
        <f t="shared" si="18"/>
        <v>58</v>
      </c>
      <c r="K69" s="269">
        <f t="shared" si="18"/>
        <v>0</v>
      </c>
      <c r="L69" s="269">
        <f t="shared" si="18"/>
        <v>38</v>
      </c>
      <c r="M69" s="269">
        <f t="shared" si="18"/>
        <v>174</v>
      </c>
      <c r="N69" s="269">
        <f t="shared" si="18"/>
        <v>2</v>
      </c>
      <c r="O69" s="269">
        <f t="shared" si="18"/>
        <v>4</v>
      </c>
      <c r="P69" s="269">
        <f t="shared" si="18"/>
        <v>3</v>
      </c>
      <c r="Q69" s="294">
        <f t="shared" si="18"/>
        <v>0</v>
      </c>
      <c r="R69" s="82"/>
      <c r="S69" s="82"/>
      <c r="T69" s="82"/>
    </row>
    <row r="70" spans="1:24" ht="16.5" thickBot="1" x14ac:dyDescent="0.25">
      <c r="A70" s="166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6"/>
      <c r="R70" s="82"/>
      <c r="S70" s="82"/>
      <c r="T70" s="82"/>
    </row>
    <row r="71" spans="1:24" ht="16.5" thickBot="1" x14ac:dyDescent="0.25">
      <c r="A71" s="985" t="s">
        <v>166</v>
      </c>
      <c r="B71" s="986"/>
      <c r="C71" s="986"/>
      <c r="D71" s="986"/>
      <c r="E71" s="986"/>
      <c r="F71" s="986"/>
      <c r="G71" s="986"/>
      <c r="H71" s="986"/>
      <c r="I71" s="986"/>
      <c r="J71" s="986"/>
      <c r="K71" s="986"/>
      <c r="L71" s="986"/>
      <c r="M71" s="986"/>
      <c r="N71" s="986"/>
      <c r="O71" s="986"/>
      <c r="P71" s="986"/>
      <c r="Q71" s="987"/>
      <c r="S71" s="81"/>
      <c r="T71" s="81"/>
      <c r="U71" s="81"/>
    </row>
    <row r="72" spans="1:24" s="210" customFormat="1" ht="15.75" x14ac:dyDescent="0.25">
      <c r="A72" s="347" t="s">
        <v>153</v>
      </c>
      <c r="B72" s="348" t="s">
        <v>154</v>
      </c>
      <c r="C72" s="349"/>
      <c r="D72" s="224">
        <v>1</v>
      </c>
      <c r="E72" s="350"/>
      <c r="F72" s="351"/>
      <c r="G72" s="352">
        <v>6</v>
      </c>
      <c r="H72" s="212">
        <f>G72*30</f>
        <v>180</v>
      </c>
      <c r="I72" s="350"/>
      <c r="J72" s="350"/>
      <c r="K72" s="350"/>
      <c r="L72" s="350"/>
      <c r="M72" s="351"/>
      <c r="N72" s="353"/>
      <c r="O72" s="354"/>
      <c r="P72" s="355"/>
      <c r="Q72" s="356"/>
      <c r="R72" s="207"/>
      <c r="S72" s="207"/>
      <c r="T72" s="207"/>
      <c r="U72" s="208"/>
      <c r="V72" s="208"/>
      <c r="W72" s="208"/>
      <c r="X72" s="209"/>
    </row>
    <row r="73" spans="1:24" ht="17.25" customHeight="1" x14ac:dyDescent="0.25">
      <c r="A73" s="227" t="s">
        <v>117</v>
      </c>
      <c r="B73" s="158" t="s">
        <v>84</v>
      </c>
      <c r="C73" s="10"/>
      <c r="D73" s="410">
        <v>4</v>
      </c>
      <c r="E73" s="410"/>
      <c r="F73" s="11"/>
      <c r="G73" s="160">
        <v>6</v>
      </c>
      <c r="H73" s="70">
        <f>G73*30</f>
        <v>180</v>
      </c>
      <c r="I73" s="47"/>
      <c r="J73" s="47"/>
      <c r="K73" s="47"/>
      <c r="L73" s="12"/>
      <c r="M73" s="13"/>
      <c r="N73" s="24"/>
      <c r="O73" s="12"/>
      <c r="P73" s="13"/>
      <c r="Q73" s="162"/>
      <c r="S73" s="79"/>
      <c r="T73" s="79"/>
      <c r="U73" s="409"/>
    </row>
    <row r="74" spans="1:24" ht="17.25" customHeight="1" thickBot="1" x14ac:dyDescent="0.3">
      <c r="A74" s="228" t="s">
        <v>83</v>
      </c>
      <c r="B74" s="159" t="s">
        <v>85</v>
      </c>
      <c r="C74" s="16"/>
      <c r="D74" s="17">
        <v>4</v>
      </c>
      <c r="E74" s="17"/>
      <c r="F74" s="116"/>
      <c r="G74" s="161">
        <v>21</v>
      </c>
      <c r="H74" s="16">
        <f>G74*30</f>
        <v>630</v>
      </c>
      <c r="I74" s="17"/>
      <c r="J74" s="17"/>
      <c r="K74" s="17"/>
      <c r="L74" s="17"/>
      <c r="M74" s="116"/>
      <c r="N74" s="16"/>
      <c r="O74" s="17"/>
      <c r="P74" s="116"/>
      <c r="Q74" s="163"/>
      <c r="S74" s="409"/>
      <c r="T74" s="409"/>
      <c r="U74" s="409"/>
    </row>
    <row r="75" spans="1:24" ht="16.5" thickBot="1" x14ac:dyDescent="0.25">
      <c r="A75" s="988" t="s">
        <v>86</v>
      </c>
      <c r="B75" s="989"/>
      <c r="C75" s="105"/>
      <c r="D75" s="105"/>
      <c r="E75" s="105"/>
      <c r="F75" s="105"/>
      <c r="G75" s="157">
        <f>G72+G73+G74</f>
        <v>33</v>
      </c>
      <c r="H75" s="105">
        <f>SUM(H72:H74)</f>
        <v>990</v>
      </c>
      <c r="I75" s="105"/>
      <c r="J75" s="105"/>
      <c r="K75" s="105"/>
      <c r="L75" s="105"/>
      <c r="M75" s="105"/>
      <c r="N75" s="105"/>
      <c r="O75" s="105"/>
      <c r="P75" s="105"/>
      <c r="Q75" s="249"/>
      <c r="S75" s="80"/>
      <c r="T75" s="80"/>
      <c r="U75" s="81"/>
    </row>
    <row r="76" spans="1:24" ht="16.5" customHeight="1" thickBot="1" x14ac:dyDescent="0.25">
      <c r="A76" s="969" t="s">
        <v>167</v>
      </c>
      <c r="B76" s="970"/>
      <c r="C76" s="970"/>
      <c r="D76" s="970"/>
      <c r="E76" s="970"/>
      <c r="F76" s="970"/>
      <c r="G76" s="970"/>
      <c r="H76" s="970"/>
      <c r="I76" s="970"/>
      <c r="J76" s="970"/>
      <c r="K76" s="970"/>
      <c r="L76" s="970"/>
      <c r="M76" s="970"/>
      <c r="N76" s="971"/>
      <c r="O76" s="971"/>
      <c r="P76" s="971"/>
      <c r="Q76" s="972"/>
      <c r="R76" s="81"/>
      <c r="S76" s="81"/>
      <c r="T76" s="81"/>
    </row>
    <row r="77" spans="1:24" ht="16.5" thickBot="1" x14ac:dyDescent="0.25">
      <c r="A77" s="86" t="s">
        <v>87</v>
      </c>
      <c r="B77" s="87" t="s">
        <v>22</v>
      </c>
      <c r="C77" s="40">
        <v>4</v>
      </c>
      <c r="D77" s="40"/>
      <c r="E77" s="40"/>
      <c r="F77" s="40"/>
      <c r="G77" s="40">
        <v>3</v>
      </c>
      <c r="H77" s="88">
        <f>G77*30</f>
        <v>90</v>
      </c>
      <c r="I77" s="88"/>
      <c r="J77" s="88"/>
      <c r="K77" s="88"/>
      <c r="L77" s="89"/>
      <c r="M77" s="90">
        <f>H77-I77</f>
        <v>90</v>
      </c>
      <c r="N77" s="102"/>
      <c r="O77" s="103"/>
      <c r="P77" s="104"/>
      <c r="Q77" s="250"/>
      <c r="R77" s="409"/>
      <c r="S77" s="409"/>
      <c r="T77" s="409"/>
    </row>
    <row r="78" spans="1:24" ht="16.5" thickBot="1" x14ac:dyDescent="0.25">
      <c r="A78" s="973" t="s">
        <v>88</v>
      </c>
      <c r="B78" s="974"/>
      <c r="C78" s="26"/>
      <c r="D78" s="27"/>
      <c r="E78" s="27"/>
      <c r="F78" s="27"/>
      <c r="G78" s="76"/>
      <c r="H78" s="77"/>
      <c r="I78" s="77"/>
      <c r="J78" s="77"/>
      <c r="K78" s="77"/>
      <c r="L78" s="77"/>
      <c r="M78" s="77"/>
      <c r="N78" s="76"/>
      <c r="O78" s="76"/>
      <c r="P78" s="274"/>
      <c r="Q78" s="275"/>
      <c r="R78" s="80"/>
      <c r="S78" s="80"/>
      <c r="T78" s="80"/>
    </row>
    <row r="79" spans="1:24" ht="16.5" thickBot="1" x14ac:dyDescent="0.25">
      <c r="A79" s="975" t="s">
        <v>147</v>
      </c>
      <c r="B79" s="976"/>
      <c r="C79" s="977"/>
      <c r="D79" s="977"/>
      <c r="E79" s="977"/>
      <c r="F79" s="978"/>
      <c r="G79" s="408">
        <f>G50+G57+G75+G77</f>
        <v>90</v>
      </c>
      <c r="H79" s="408">
        <f>H50+H57+H75+H77</f>
        <v>2715</v>
      </c>
      <c r="I79" s="408">
        <f>I50+I57+I75+I77</f>
        <v>410</v>
      </c>
      <c r="J79" s="288">
        <f t="shared" ref="J79:M79" si="19">J77+J75+J57+J50</f>
        <v>260</v>
      </c>
      <c r="K79" s="288">
        <f t="shared" si="19"/>
        <v>0</v>
      </c>
      <c r="L79" s="288">
        <f t="shared" si="19"/>
        <v>150</v>
      </c>
      <c r="M79" s="290">
        <f t="shared" si="19"/>
        <v>868</v>
      </c>
      <c r="N79" s="287">
        <f>N17+N35+N49+N57</f>
        <v>19.5</v>
      </c>
      <c r="O79" s="289">
        <f>O15+O28+O49+O54</f>
        <v>18.5</v>
      </c>
      <c r="P79" s="290">
        <f>P50+P57</f>
        <v>15</v>
      </c>
      <c r="Q79" s="291">
        <f>Q77+Q75+Q57+Q50</f>
        <v>0</v>
      </c>
      <c r="R79" s="80"/>
      <c r="S79" s="80"/>
      <c r="T79" s="80"/>
    </row>
    <row r="80" spans="1:24" ht="15.75" x14ac:dyDescent="0.2">
      <c r="A80" s="961" t="s">
        <v>89</v>
      </c>
      <c r="B80" s="962"/>
      <c r="C80" s="962"/>
      <c r="D80" s="962"/>
      <c r="E80" s="962"/>
      <c r="F80" s="962"/>
      <c r="G80" s="979"/>
      <c r="H80" s="979"/>
      <c r="I80" s="979"/>
      <c r="J80" s="979"/>
      <c r="K80" s="979"/>
      <c r="L80" s="979"/>
      <c r="M80" s="979"/>
      <c r="N80" s="285">
        <v>3</v>
      </c>
      <c r="O80" s="285">
        <v>3</v>
      </c>
      <c r="P80" s="393">
        <v>2</v>
      </c>
      <c r="Q80" s="286"/>
      <c r="R80" s="85"/>
      <c r="S80" s="85"/>
      <c r="T80" s="85"/>
    </row>
    <row r="81" spans="1:20" ht="15.75" x14ac:dyDescent="0.2">
      <c r="A81" s="961" t="s">
        <v>90</v>
      </c>
      <c r="B81" s="962"/>
      <c r="C81" s="962"/>
      <c r="D81" s="962"/>
      <c r="E81" s="962"/>
      <c r="F81" s="962"/>
      <c r="G81" s="962"/>
      <c r="H81" s="962"/>
      <c r="I81" s="962"/>
      <c r="J81" s="962"/>
      <c r="K81" s="962"/>
      <c r="L81" s="962"/>
      <c r="M81" s="962"/>
      <c r="N81" s="410">
        <v>7</v>
      </c>
      <c r="O81" s="41" t="s">
        <v>157</v>
      </c>
      <c r="P81" s="83" t="s">
        <v>157</v>
      </c>
      <c r="Q81" s="162">
        <v>1</v>
      </c>
      <c r="R81" s="921"/>
      <c r="S81" s="921"/>
      <c r="T81" s="922"/>
    </row>
    <row r="82" spans="1:20" ht="15.75" x14ac:dyDescent="0.2">
      <c r="A82" s="961" t="s">
        <v>91</v>
      </c>
      <c r="B82" s="962"/>
      <c r="C82" s="962"/>
      <c r="D82" s="962"/>
      <c r="E82" s="962"/>
      <c r="F82" s="962"/>
      <c r="G82" s="962"/>
      <c r="H82" s="962"/>
      <c r="I82" s="962"/>
      <c r="J82" s="962"/>
      <c r="K82" s="962"/>
      <c r="L82" s="962"/>
      <c r="M82" s="962"/>
      <c r="N82" s="410"/>
      <c r="O82" s="14"/>
      <c r="P82" s="84"/>
      <c r="Q82" s="162"/>
      <c r="R82" s="409"/>
      <c r="S82" s="409"/>
      <c r="T82" s="409"/>
    </row>
    <row r="83" spans="1:20" ht="16.5" thickBot="1" x14ac:dyDescent="0.25">
      <c r="A83" s="963" t="s">
        <v>92</v>
      </c>
      <c r="B83" s="964"/>
      <c r="C83" s="964"/>
      <c r="D83" s="964"/>
      <c r="E83" s="964"/>
      <c r="F83" s="964"/>
      <c r="G83" s="964"/>
      <c r="H83" s="964"/>
      <c r="I83" s="964"/>
      <c r="J83" s="964"/>
      <c r="K83" s="964"/>
      <c r="L83" s="964"/>
      <c r="M83" s="964"/>
      <c r="N83" s="17"/>
      <c r="O83" s="295">
        <v>1</v>
      </c>
      <c r="P83" s="296"/>
      <c r="Q83" s="163"/>
      <c r="R83" s="409"/>
      <c r="S83" s="409"/>
      <c r="T83" s="409"/>
    </row>
    <row r="84" spans="1:20" ht="16.5" thickBot="1" x14ac:dyDescent="0.3">
      <c r="A84" s="251"/>
      <c r="B84" s="965"/>
      <c r="C84" s="966"/>
      <c r="D84" s="966"/>
      <c r="E84" s="966"/>
      <c r="F84" s="966"/>
      <c r="G84" s="229"/>
      <c r="H84" s="229"/>
      <c r="I84" s="229"/>
      <c r="J84" s="229"/>
      <c r="K84" s="229"/>
      <c r="L84" s="229"/>
      <c r="M84" s="229"/>
      <c r="N84" s="939">
        <f>G17+G35+G49+G57+G72</f>
        <v>60</v>
      </c>
      <c r="O84" s="940"/>
      <c r="P84" s="941"/>
      <c r="Q84" s="293">
        <f>G73+G74+G77</f>
        <v>30</v>
      </c>
      <c r="R84" s="229"/>
      <c r="S84" s="229"/>
      <c r="T84" s="229"/>
    </row>
    <row r="85" spans="1:20" ht="24" customHeight="1" x14ac:dyDescent="0.25">
      <c r="A85" s="229"/>
      <c r="B85" s="42" t="s">
        <v>93</v>
      </c>
      <c r="C85" s="957"/>
      <c r="D85" s="958"/>
      <c r="E85" s="958"/>
      <c r="F85" s="958"/>
      <c r="G85" s="958"/>
      <c r="H85" s="229"/>
      <c r="I85" s="967"/>
      <c r="J85" s="968"/>
      <c r="K85" s="968"/>
      <c r="L85" s="229"/>
      <c r="M85" s="229"/>
      <c r="N85" s="292"/>
      <c r="O85" s="292"/>
      <c r="P85" s="292"/>
      <c r="Q85" s="292"/>
      <c r="R85" s="229"/>
      <c r="S85" s="229"/>
      <c r="T85" s="229"/>
    </row>
    <row r="86" spans="1:20" ht="15.75" x14ac:dyDescent="0.25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</row>
    <row r="87" spans="1:20" ht="21.75" customHeight="1" x14ac:dyDescent="0.25">
      <c r="A87" s="229"/>
      <c r="B87" s="42" t="s">
        <v>94</v>
      </c>
      <c r="C87" s="957"/>
      <c r="D87" s="958"/>
      <c r="E87" s="958"/>
      <c r="F87" s="958"/>
      <c r="G87" s="958"/>
      <c r="H87" s="229"/>
      <c r="I87" s="959"/>
      <c r="J87" s="960"/>
      <c r="K87" s="960"/>
      <c r="L87" s="960"/>
      <c r="M87" s="229"/>
      <c r="N87" s="229"/>
      <c r="O87" s="229"/>
      <c r="P87" s="229"/>
      <c r="Q87" s="229"/>
      <c r="R87" s="229"/>
      <c r="S87" s="229"/>
      <c r="T87" s="229"/>
    </row>
    <row r="88" spans="1:20" ht="15.75" x14ac:dyDescent="0.25">
      <c r="A88" s="229"/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</row>
    <row r="89" spans="1:20" ht="15.75" x14ac:dyDescent="0.25">
      <c r="A89" s="229"/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</row>
  </sheetData>
  <mergeCells count="58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A11:Q11"/>
    <mergeCell ref="N3:P3"/>
    <mergeCell ref="I4:I8"/>
    <mergeCell ref="J4:L4"/>
    <mergeCell ref="N4:P5"/>
    <mergeCell ref="Q4:Q5"/>
    <mergeCell ref="C5:C8"/>
    <mergeCell ref="D5:D8"/>
    <mergeCell ref="E5:F6"/>
    <mergeCell ref="J5:J8"/>
    <mergeCell ref="K5:K8"/>
    <mergeCell ref="L5:L8"/>
    <mergeCell ref="E7:E8"/>
    <mergeCell ref="F7:F8"/>
    <mergeCell ref="N7:P7"/>
    <mergeCell ref="A10:Q10"/>
    <mergeCell ref="A57:B57"/>
    <mergeCell ref="A12:Q12"/>
    <mergeCell ref="A18:Q18"/>
    <mergeCell ref="A23:B23"/>
    <mergeCell ref="A25:B25"/>
    <mergeCell ref="A26:Q26"/>
    <mergeCell ref="A36:Q36"/>
    <mergeCell ref="A49:B49"/>
    <mergeCell ref="A50:B50"/>
    <mergeCell ref="A51:Q51"/>
    <mergeCell ref="A52:Q52"/>
    <mergeCell ref="A53:Q53"/>
    <mergeCell ref="R81:T81"/>
    <mergeCell ref="A59:Q59"/>
    <mergeCell ref="A63:B63"/>
    <mergeCell ref="A65:Q65"/>
    <mergeCell ref="A69:B69"/>
    <mergeCell ref="A71:Q71"/>
    <mergeCell ref="A75:B75"/>
    <mergeCell ref="N84:P84"/>
    <mergeCell ref="C85:G85"/>
    <mergeCell ref="I85:K85"/>
    <mergeCell ref="A76:Q76"/>
    <mergeCell ref="A78:B78"/>
    <mergeCell ref="A79:F79"/>
    <mergeCell ref="A80:M80"/>
    <mergeCell ref="A81:M81"/>
    <mergeCell ref="C87:G87"/>
    <mergeCell ref="I87:L87"/>
    <mergeCell ref="A82:M82"/>
    <mergeCell ref="A83:M83"/>
    <mergeCell ref="B84:F8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</vt:lpstr>
      <vt:lpstr>план</vt:lpstr>
      <vt:lpstr>сем 1</vt:lpstr>
      <vt:lpstr>сем 2а</vt:lpstr>
      <vt:lpstr>сем 2б</vt:lpstr>
      <vt:lpstr>правка Лист3 (2)</vt:lpstr>
      <vt:lpstr>план!Область_печати</vt:lpstr>
      <vt:lpstr>'правка Лист3 (2)'!Область_печати</vt:lpstr>
      <vt:lpstr>'сем 1'!Область_печати</vt:lpstr>
      <vt:lpstr>'сем 2а'!Область_печати</vt:lpstr>
      <vt:lpstr>'сем 2б'!Область_печати</vt:lpstr>
      <vt:lpstr>Титул!Область_печати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2018-07-09T11:48:22Z</cp:lastPrinted>
  <dcterms:created xsi:type="dcterms:W3CDTF">2007-11-26T10:42:37Z</dcterms:created>
  <dcterms:modified xsi:type="dcterms:W3CDTF">2018-07-09T11:48:39Z</dcterms:modified>
</cp:coreProperties>
</file>