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кончательные варианты планов 14 июля\дневное на печать\Уч\"/>
    </mc:Choice>
  </mc:AlternateContent>
  <bookViews>
    <workbookView xWindow="-15" yWindow="-15" windowWidth="11790" windowHeight="8250"/>
  </bookViews>
  <sheets>
    <sheet name="тит" sheetId="1" r:id="rId1"/>
    <sheet name="Навчальний план" sheetId="5" r:id="rId2"/>
  </sheets>
  <calcPr calcId="152511"/>
</workbook>
</file>

<file path=xl/calcChain.xml><?xml version="1.0" encoding="utf-8"?>
<calcChain xmlns="http://schemas.openxmlformats.org/spreadsheetml/2006/main">
  <c r="I41" i="5" l="1"/>
  <c r="H41" i="5"/>
  <c r="I40" i="5"/>
  <c r="H40" i="5"/>
  <c r="I39" i="5"/>
  <c r="H39" i="5"/>
  <c r="I42" i="5"/>
  <c r="H42" i="5"/>
  <c r="M39" i="5" l="1"/>
  <c r="M40" i="5"/>
  <c r="M41" i="5"/>
  <c r="M42" i="5"/>
  <c r="P57" i="5"/>
  <c r="I38" i="5" l="1"/>
  <c r="I49" i="5" l="1"/>
  <c r="H49" i="5"/>
  <c r="I48" i="5"/>
  <c r="H48" i="5"/>
  <c r="L47" i="5"/>
  <c r="K47" i="5"/>
  <c r="J47" i="5"/>
  <c r="H47" i="5"/>
  <c r="G47" i="5"/>
  <c r="G57" i="5" s="1"/>
  <c r="M49" i="5" l="1"/>
  <c r="M48" i="5"/>
  <c r="I47" i="5"/>
  <c r="I14" i="5"/>
  <c r="I12" i="5" s="1"/>
  <c r="H61" i="5"/>
  <c r="M61" i="5" s="1"/>
  <c r="M47" i="5" l="1"/>
  <c r="O57" i="5"/>
  <c r="N57" i="5"/>
  <c r="L57" i="5"/>
  <c r="K57" i="5"/>
  <c r="J57" i="5"/>
  <c r="O43" i="5"/>
  <c r="P43" i="5"/>
  <c r="N43" i="5"/>
  <c r="N58" i="5" s="1"/>
  <c r="O19" i="5"/>
  <c r="P19" i="5"/>
  <c r="N19" i="5"/>
  <c r="O58" i="5" l="1"/>
  <c r="P58" i="5"/>
  <c r="I17" i="5"/>
  <c r="I16" i="5"/>
  <c r="H55" i="5"/>
  <c r="I55" i="5"/>
  <c r="M55" i="5" l="1"/>
  <c r="Q58" i="5"/>
  <c r="I56" i="5"/>
  <c r="H56" i="5"/>
  <c r="I53" i="5"/>
  <c r="H53" i="5"/>
  <c r="I54" i="5"/>
  <c r="I57" i="5" s="1"/>
  <c r="H54" i="5"/>
  <c r="M54" i="5" l="1"/>
  <c r="H57" i="5"/>
  <c r="M53" i="5"/>
  <c r="M56" i="5"/>
  <c r="M57" i="5" l="1"/>
  <c r="I18" i="5" l="1"/>
  <c r="H18" i="5"/>
  <c r="H17" i="5"/>
  <c r="M17" i="5" s="1"/>
  <c r="H16" i="5"/>
  <c r="M16" i="5" s="1"/>
  <c r="L15" i="5"/>
  <c r="J15" i="5"/>
  <c r="I15" i="5"/>
  <c r="I19" i="5" s="1"/>
  <c r="G15" i="5"/>
  <c r="H15" i="5" s="1"/>
  <c r="H14" i="5"/>
  <c r="M14" i="5" s="1"/>
  <c r="H13" i="5"/>
  <c r="L12" i="5"/>
  <c r="K12" i="5"/>
  <c r="K19" i="5" s="1"/>
  <c r="K31" i="5" s="1"/>
  <c r="J12" i="5"/>
  <c r="G12" i="5"/>
  <c r="I32" i="5"/>
  <c r="P30" i="5"/>
  <c r="P31" i="5" s="1"/>
  <c r="O30" i="5"/>
  <c r="O31" i="5" s="1"/>
  <c r="N30" i="5"/>
  <c r="N31" i="5" s="1"/>
  <c r="L30" i="5"/>
  <c r="J30" i="5"/>
  <c r="I29" i="5"/>
  <c r="H29" i="5"/>
  <c r="I28" i="5"/>
  <c r="H28" i="5"/>
  <c r="I27" i="5"/>
  <c r="I30" i="5" s="1"/>
  <c r="H27" i="5"/>
  <c r="H30" i="5" s="1"/>
  <c r="I25" i="5"/>
  <c r="H25" i="5"/>
  <c r="I24" i="5"/>
  <c r="H24" i="5"/>
  <c r="I23" i="5"/>
  <c r="I22" i="5" s="1"/>
  <c r="H23" i="5"/>
  <c r="L22" i="5"/>
  <c r="G22" i="5"/>
  <c r="G30" i="5" s="1"/>
  <c r="T32" i="1"/>
  <c r="N32" i="1"/>
  <c r="G32" i="1"/>
  <c r="W32" i="1"/>
  <c r="J19" i="5" l="1"/>
  <c r="J31" i="5" s="1"/>
  <c r="G19" i="5"/>
  <c r="G31" i="5" s="1"/>
  <c r="I31" i="5"/>
  <c r="L19" i="5"/>
  <c r="L31" i="5" s="1"/>
  <c r="M18" i="5"/>
  <c r="M23" i="5"/>
  <c r="M25" i="5"/>
  <c r="M13" i="5"/>
  <c r="M15" i="5"/>
  <c r="H22" i="5"/>
  <c r="H12" i="5"/>
  <c r="M28" i="5"/>
  <c r="M29" i="5"/>
  <c r="M24" i="5"/>
  <c r="M27" i="5"/>
  <c r="H19" i="5" l="1"/>
  <c r="H31" i="5" s="1"/>
  <c r="M22" i="5"/>
  <c r="M12" i="5"/>
  <c r="M19" i="5" s="1"/>
  <c r="M30" i="5"/>
  <c r="M31" i="5" l="1"/>
  <c r="I50" i="5"/>
  <c r="G36" i="5"/>
  <c r="G43" i="5" s="1"/>
  <c r="J36" i="5"/>
  <c r="J43" i="5" s="1"/>
  <c r="H37" i="5"/>
  <c r="H38" i="5"/>
  <c r="I37" i="5"/>
  <c r="K36" i="5"/>
  <c r="K43" i="5" s="1"/>
  <c r="L36" i="5"/>
  <c r="L43" i="5" s="1"/>
  <c r="G62" i="5"/>
  <c r="O62" i="5"/>
  <c r="O65" i="5" s="1"/>
  <c r="P62" i="5"/>
  <c r="P65" i="5" s="1"/>
  <c r="N62" i="5"/>
  <c r="N65" i="5" s="1"/>
  <c r="H50" i="5"/>
  <c r="H46" i="5"/>
  <c r="I46" i="5"/>
  <c r="H51" i="5"/>
  <c r="I51" i="5"/>
  <c r="H60" i="5"/>
  <c r="H64" i="5"/>
  <c r="I62" i="5"/>
  <c r="J62" i="5"/>
  <c r="K62" i="5"/>
  <c r="L62" i="5"/>
  <c r="Q38" i="5"/>
  <c r="Q39" i="5"/>
  <c r="R43" i="5"/>
  <c r="Q62" i="5"/>
  <c r="R62" i="5"/>
  <c r="Q65" i="5"/>
  <c r="Q66" i="5" s="1"/>
  <c r="Q67" i="5" s="1"/>
  <c r="R65" i="5"/>
  <c r="R66" i="5" s="1"/>
  <c r="S65" i="5"/>
  <c r="S66" i="5" s="1"/>
  <c r="S40" i="5"/>
  <c r="M60" i="5" l="1"/>
  <c r="M62" i="5" s="1"/>
  <c r="H62" i="5"/>
  <c r="J58" i="5"/>
  <c r="J65" i="5" s="1"/>
  <c r="G58" i="5"/>
  <c r="G65" i="5" s="1"/>
  <c r="K58" i="5"/>
  <c r="K65" i="5" s="1"/>
  <c r="L58" i="5"/>
  <c r="L65" i="5" s="1"/>
  <c r="M50" i="5"/>
  <c r="M37" i="5"/>
  <c r="H36" i="5"/>
  <c r="H43" i="5" s="1"/>
  <c r="M38" i="5"/>
  <c r="M64" i="5"/>
  <c r="M51" i="5"/>
  <c r="M46" i="5"/>
  <c r="I36" i="5"/>
  <c r="I43" i="5" s="1"/>
  <c r="Q43" i="5"/>
  <c r="S36" i="5"/>
  <c r="S43" i="5" s="1"/>
  <c r="I58" i="5" l="1"/>
  <c r="I65" i="5" s="1"/>
  <c r="H58" i="5"/>
  <c r="H65" i="5" s="1"/>
  <c r="M36" i="5"/>
  <c r="M43" i="5" s="1"/>
  <c r="M58" i="5" l="1"/>
  <c r="M65" i="5" s="1"/>
</calcChain>
</file>

<file path=xl/sharedStrings.xml><?xml version="1.0" encoding="utf-8"?>
<sst xmlns="http://schemas.openxmlformats.org/spreadsheetml/2006/main" count="269" uniqueCount="181">
  <si>
    <t>Ректор __________________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</si>
  <si>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</si>
  <si>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</si>
  <si>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</si>
  <si>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</si>
  <si>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</si>
  <si>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</si>
  <si>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</si>
  <si>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</si>
  <si>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</si>
  <si>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</si>
  <si>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</si>
  <si>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</si>
  <si>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</si>
  <si>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</si>
  <si>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</si>
  <si>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</si>
  <si>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</si>
  <si>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</si>
  <si>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</si>
  <si>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</si>
  <si>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</si>
  <si>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Всього</t>
  </si>
  <si>
    <t>Переддипломна</t>
  </si>
  <si>
    <t>№ п/п</t>
  </si>
  <si>
    <t>Загальний обсяг</t>
  </si>
  <si>
    <t>Іноземна мова (за професійним спрямуванням)</t>
  </si>
  <si>
    <t>Інтелектуальна власність</t>
  </si>
  <si>
    <t>Філософія і наука</t>
  </si>
  <si>
    <t>екзаменів</t>
  </si>
  <si>
    <t>заліків</t>
  </si>
  <si>
    <t>лекції</t>
  </si>
  <si>
    <t>Переддипломна практика</t>
  </si>
  <si>
    <t>Виконання магістерської роботи</t>
  </si>
  <si>
    <t>Захист магістерської роботи</t>
  </si>
  <si>
    <t>Фізичне виховання</t>
  </si>
  <si>
    <t>Спецкурс за напрямком магістерської роботи</t>
  </si>
  <si>
    <t>І . ГРАФІК НАВЧАЛЬНОГО ПРОЦЕСУ</t>
  </si>
  <si>
    <t>Т</t>
  </si>
  <si>
    <t>Цивільний захист</t>
  </si>
  <si>
    <t>Липень</t>
  </si>
  <si>
    <t>З/Д</t>
  </si>
  <si>
    <t>Охорона праці в галузі</t>
  </si>
  <si>
    <t>Міністерство освіти і науки України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</si>
  <si>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</si>
  <si>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</si>
  <si>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На основі ОПП підготовки бакалавра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</si>
  <si>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</si>
  <si>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      II. ЗВЕДЕНІ ДАНІ ПРО БЮДЖЕТ ЧАСУ, тижні                                                                               ІІІ. ПРАКТИКА                                                   IV. ДЕРЖАВНА АТЕСТАЦІЯ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</si>
  <si>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</si>
  <si>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</si>
  <si>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</si>
  <si>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</si>
  <si>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</si>
  <si>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</si>
  <si>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Підготовка магістерської роботи</t>
  </si>
  <si>
    <t>Декан факультету ФЕМ</t>
  </si>
  <si>
    <t>Є.В. Мироненко</t>
  </si>
  <si>
    <t>Управлінські інформаційні системи в аналізі та аудиті</t>
  </si>
  <si>
    <t>Облік зовнішньоекономічної діяльності</t>
  </si>
  <si>
    <t>Фінансово-господарський контроль</t>
  </si>
  <si>
    <t>Облік і звітність за міжнародними стандартами</t>
  </si>
  <si>
    <t>Організація та методика аудиту</t>
  </si>
  <si>
    <t>НАЗВА НАВЧАЛЬНОЇ ДИСЦИПЛІНИ</t>
  </si>
  <si>
    <t>Кількість кредитів EКТС</t>
  </si>
  <si>
    <t>Кількість годин</t>
  </si>
  <si>
    <t>аудиторних</t>
  </si>
  <si>
    <t>самостійна робота</t>
  </si>
  <si>
    <t>1 курс</t>
  </si>
  <si>
    <t>всього</t>
  </si>
  <si>
    <t>у тому числі:</t>
  </si>
  <si>
    <t>курсові</t>
  </si>
  <si>
    <t>лабораторні</t>
  </si>
  <si>
    <t>практичні</t>
  </si>
  <si>
    <t>проекти</t>
  </si>
  <si>
    <t>роботи</t>
  </si>
  <si>
    <t>1.2.1</t>
  </si>
  <si>
    <t>1.2.1.1</t>
  </si>
  <si>
    <t>1.2.1.2</t>
  </si>
  <si>
    <t>Разом п.1.2</t>
  </si>
  <si>
    <t>Охорона праці в галузі та цивільний захист</t>
  </si>
  <si>
    <t>с*</t>
  </si>
  <si>
    <t>Примітка:   с* - секційні заняття (факультатив)</t>
  </si>
  <si>
    <t>Разом п. 3</t>
  </si>
  <si>
    <t>4.1</t>
  </si>
  <si>
    <t>Разом з підготовки магістра:</t>
  </si>
  <si>
    <t>1.1.1</t>
  </si>
  <si>
    <t>1.1.1.1</t>
  </si>
  <si>
    <t>1.1.1.2</t>
  </si>
  <si>
    <t>Інтелектуальна власність та принципи організації наукових досліджень</t>
  </si>
  <si>
    <t>1.2.2</t>
  </si>
  <si>
    <t>1.2.3</t>
  </si>
  <si>
    <t>Г.В. Веріга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</si>
  <si>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</si>
  <si>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</si>
  <si>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</si>
  <si>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</si>
  <si>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>2/3</t>
  </si>
  <si>
    <r>
      <t xml:space="preserve"> галузь знань:  </t>
    </r>
    <r>
      <rPr>
        <b/>
        <sz val="20"/>
        <rFont val="Times New Roman"/>
        <family val="1"/>
        <charset val="204"/>
      </rPr>
      <t>07 Управління та 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</si>
  <si>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</si>
  <si>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Працевлаштування та ділова кар’єра</t>
  </si>
  <si>
    <t>1.1.2</t>
  </si>
  <si>
    <t>1.1.3</t>
  </si>
  <si>
    <t>Управління оподаткуванням</t>
  </si>
  <si>
    <t>Інформаційні системи і технології в податковій сфері</t>
  </si>
  <si>
    <t>3.  ПРАКТИЧНА ПІДГОТОВКА</t>
  </si>
  <si>
    <t>4. ДЕРЖАВНА АТЕСТАЦІЯ</t>
  </si>
  <si>
    <t>1. ЦИКЛ ЗАГАЛЬНОЇ ПІДГОТОВКИ</t>
  </si>
  <si>
    <t>1.1 Обов'язкові  дисципліни</t>
  </si>
  <si>
    <t>Разом п.1.1</t>
  </si>
  <si>
    <t>Разом п. 1</t>
  </si>
  <si>
    <t>2. ЦИКЛ ПРОФЕСІЙНОЇ ПІДГОТОВКИ</t>
  </si>
  <si>
    <t>2.1 Обов'язкові  дисципліни</t>
  </si>
  <si>
    <t>Разом п.2.1</t>
  </si>
  <si>
    <t>2.2 Дисципліни вільного вибору</t>
  </si>
  <si>
    <t>1.1.2.1</t>
  </si>
  <si>
    <t>1.1.2.2</t>
  </si>
  <si>
    <t>1.2 Дисципліни вільного вибору</t>
  </si>
  <si>
    <t>1.2.1.3</t>
  </si>
  <si>
    <t>1.2.4</t>
  </si>
  <si>
    <t>2.1.1</t>
  </si>
  <si>
    <t>2.1.1.1</t>
  </si>
  <si>
    <t>2.1.1.2</t>
  </si>
  <si>
    <t>2.1.2</t>
  </si>
  <si>
    <t>2.1.3</t>
  </si>
  <si>
    <t>2.1.4</t>
  </si>
  <si>
    <t>2.1.5</t>
  </si>
  <si>
    <t>Разом п.2.2</t>
  </si>
  <si>
    <t>Разом п.2</t>
  </si>
  <si>
    <t>3.1</t>
  </si>
  <si>
    <t>3.2</t>
  </si>
  <si>
    <t>спеціалізації:</t>
  </si>
  <si>
    <t xml:space="preserve"> "Облік і аудит"</t>
  </si>
  <si>
    <t>"Оподаткування"</t>
  </si>
  <si>
    <t>Зав. кафедрою ОА</t>
  </si>
  <si>
    <t>ЗАТВЕРДЖЕНО:</t>
  </si>
  <si>
    <t>на засіданні Вченої ради</t>
  </si>
  <si>
    <t>(Ковальов В.Д.)</t>
  </si>
  <si>
    <t>Магістерська робота</t>
  </si>
  <si>
    <t>1 траєкторія</t>
  </si>
  <si>
    <t>2 траєкторія</t>
  </si>
  <si>
    <t>2.2.1 Спеціалізація "Облік і аудит"</t>
  </si>
  <si>
    <t>2.2.2 Спеціалізація "Оподаткування"</t>
  </si>
  <si>
    <t>2.2.1.1</t>
  </si>
  <si>
    <t>2.2.1.2</t>
  </si>
  <si>
    <t>2.2.1.3</t>
  </si>
  <si>
    <t>2.2.1.4</t>
  </si>
  <si>
    <t>2.2.2.1</t>
  </si>
  <si>
    <t>2.2.2.2</t>
  </si>
  <si>
    <t>2.2.2.3</t>
  </si>
  <si>
    <t>2.2.2.4</t>
  </si>
  <si>
    <t>Кваліфікація: магістр з обліку і оподаткування</t>
  </si>
  <si>
    <t xml:space="preserve">V. План навчального процесу на 2017/2018 навчальний рік      </t>
  </si>
  <si>
    <t>2.2.1.2.1</t>
  </si>
  <si>
    <t>2.2.1.2.2</t>
  </si>
  <si>
    <t>0/1</t>
  </si>
  <si>
    <t>Срок навчання - 1 рік, 4 місяці</t>
  </si>
  <si>
    <t>протокол № 7</t>
  </si>
  <si>
    <t>"30  " березня    2017 р.</t>
  </si>
  <si>
    <t xml:space="preserve">Психологія управління </t>
  </si>
  <si>
    <t>Аналіз фінансової звітності</t>
  </si>
  <si>
    <t>Аналіз фінансової звітності (курсова робота)</t>
  </si>
  <si>
    <t>Фінансовий моніторінг</t>
  </si>
  <si>
    <t>Антикорупційна політика</t>
  </si>
  <si>
    <t>Податкове регулювання, адміністрування і контроль</t>
  </si>
  <si>
    <t>Податковий облік і звітність</t>
  </si>
  <si>
    <t>Податковий облік і звітність суб'єктів малого підприємництва, неприбуткових організацій та бюджетних установ</t>
  </si>
  <si>
    <t xml:space="preserve">Методологія та організація наукових досліджень </t>
  </si>
  <si>
    <t>Розподіл годин на тиждень за курсами і семестрами</t>
  </si>
  <si>
    <t>Розподіл за семестрами</t>
  </si>
  <si>
    <t>2а</t>
  </si>
  <si>
    <t>2б</t>
  </si>
  <si>
    <t>2б дф*</t>
  </si>
  <si>
    <t>Семестр</t>
  </si>
  <si>
    <t>ПК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</si>
  <si>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ЗД – захист дипломного проекту </t>
  </si>
  <si>
    <t>семестри</t>
  </si>
  <si>
    <t>C/K</t>
  </si>
  <si>
    <t>K</t>
  </si>
  <si>
    <t>T</t>
  </si>
  <si>
    <t>кількість тижнів у семестрі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</si>
</sst>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;\-* #,##0_-;\ _-;_-@_-"/>
    <numFmt numFmtId="166" formatCode="#,##0_-;\-* #,##0_-;\ _-;_-@_-"/>
    <numFmt numFmtId="167" formatCode="#,##0.0;\-* #,##0.0_-;\ _-;_-@_-"/>
    <numFmt numFmtId="168" formatCode="#,##0.0_ ;\-#,##0.0\ "/>
  </numFmts>
  <fonts count="43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sz val="20"/>
      <name val="Arial Cyr"/>
      <family val="2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16"/>
      <name val="Arial Cyr"/>
      <family val="2"/>
      <charset val="204"/>
    </font>
    <font>
      <sz val="18"/>
      <name val="Arial Cyr"/>
      <charset val="204"/>
    </font>
    <font>
      <b/>
      <sz val="16"/>
      <name val="Times New Roman Cyr"/>
      <charset val="204"/>
    </font>
    <font>
      <b/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Arial Cyr"/>
      <family val="2"/>
      <charset val="204"/>
    </font>
    <font>
      <i/>
      <sz val="12"/>
      <name val="Times New Roman"/>
      <family val="1"/>
      <charset val="204"/>
    </font>
    <font>
      <b/>
      <i/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14"/>
      <name val="Arial Cyr"/>
      <family val="2"/>
      <charset val="204"/>
    </font>
    <font>
      <sz val="10"/>
      <name val="Times New Roman Cyr"/>
      <charset val="204"/>
    </font>
    <font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41" fillId="0" borderId="0"/>
  </cellStyleXfs>
  <cellXfs count="449">
    <xf numFmtId="0" fontId="0" fillId="0" borderId="0" xfId="0"/>
    <xf numFmtId="0" fontId="3" fillId="0" borderId="0" xfId="0" applyFont="1"/>
    <xf numFmtId="0" fontId="1" fillId="0" borderId="0" xfId="0" applyFont="1"/>
    <xf numFmtId="0" fontId="18" fillId="0" borderId="0" xfId="0" applyFont="1" applyAlignment="1"/>
    <xf numFmtId="0" fontId="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29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29" fillId="0" borderId="3" xfId="0" applyFont="1" applyFill="1" applyBorder="1" applyAlignment="1">
      <alignment wrapText="1"/>
    </xf>
    <xf numFmtId="0" fontId="29" fillId="0" borderId="3" xfId="0" applyFont="1" applyFill="1" applyBorder="1" applyAlignment="1">
      <alignment horizontal="left" vertical="center" wrapText="1"/>
    </xf>
    <xf numFmtId="166" fontId="5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6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9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1" xfId="0" applyNumberFormat="1" applyFont="1" applyFill="1" applyBorder="1" applyAlignment="1" applyProtection="1">
      <alignment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3" xfId="0" applyFont="1" applyBorder="1" applyAlignment="1">
      <alignment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/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0" fillId="0" borderId="27" xfId="0" applyFont="1" applyFill="1" applyBorder="1" applyAlignment="1"/>
    <xf numFmtId="0" fontId="0" fillId="0" borderId="27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2" fillId="0" borderId="0" xfId="1" applyFont="1" applyFill="1" applyBorder="1"/>
    <xf numFmtId="0" fontId="21" fillId="0" borderId="0" xfId="1" applyFont="1" applyFill="1" applyBorder="1"/>
    <xf numFmtId="0" fontId="26" fillId="0" borderId="0" xfId="1" applyFont="1" applyFill="1" applyBorder="1"/>
    <xf numFmtId="0" fontId="21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3" fillId="0" borderId="38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Fill="1" applyBorder="1" applyAlignment="1" applyProtection="1">
      <alignment horizontal="center" vertical="center"/>
    </xf>
    <xf numFmtId="0" fontId="3" fillId="0" borderId="38" xfId="0" applyNumberFormat="1" applyFont="1" applyFill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6" fillId="0" borderId="3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>
      <alignment horizontal="center" vertical="center" wrapText="1"/>
    </xf>
    <xf numFmtId="0" fontId="36" fillId="0" borderId="3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164" fontId="37" fillId="0" borderId="3" xfId="0" applyNumberFormat="1" applyFont="1" applyFill="1" applyBorder="1" applyAlignment="1">
      <alignment horizontal="center" vertical="center" wrapText="1"/>
    </xf>
    <xf numFmtId="1" fontId="3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  <xf numFmtId="164" fontId="7" fillId="0" borderId="47" xfId="0" applyNumberFormat="1" applyFont="1" applyFill="1" applyBorder="1" applyAlignment="1">
      <alignment horizontal="center" vertical="center" wrapText="1"/>
    </xf>
    <xf numFmtId="164" fontId="29" fillId="0" borderId="45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164" fontId="7" fillId="0" borderId="48" xfId="0" applyNumberFormat="1" applyFont="1" applyFill="1" applyBorder="1" applyAlignment="1">
      <alignment horizontal="center" vertical="center" wrapText="1"/>
    </xf>
    <xf numFmtId="1" fontId="6" fillId="0" borderId="42" xfId="0" applyNumberFormat="1" applyFont="1" applyFill="1" applyBorder="1" applyAlignment="1">
      <alignment horizontal="center" vertical="center" wrapText="1"/>
    </xf>
    <xf numFmtId="164" fontId="7" fillId="0" borderId="44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164" fontId="29" fillId="0" borderId="46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165" fontId="4" fillId="0" borderId="0" xfId="0" applyNumberFormat="1" applyFont="1" applyBorder="1"/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168" fontId="4" fillId="0" borderId="0" xfId="0" applyNumberFormat="1" applyFont="1" applyFill="1"/>
    <xf numFmtId="0" fontId="0" fillId="0" borderId="26" xfId="0" applyFont="1" applyFill="1" applyBorder="1" applyAlignment="1">
      <alignment horizontal="center" vertical="center" wrapText="1"/>
    </xf>
    <xf numFmtId="165" fontId="7" fillId="0" borderId="49" xfId="0" applyNumberFormat="1" applyFont="1" applyFill="1" applyBorder="1" applyAlignment="1" applyProtection="1">
      <alignment horizontal="center" vertical="center" wrapText="1"/>
    </xf>
    <xf numFmtId="2" fontId="3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2" fontId="6" fillId="0" borderId="27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Fill="1" applyBorder="1" applyAlignment="1">
      <alignment horizontal="center" vertical="center"/>
    </xf>
    <xf numFmtId="164" fontId="7" fillId="0" borderId="42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7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6" fillId="0" borderId="9" xfId="0" applyFont="1" applyFill="1" applyBorder="1" applyAlignment="1">
      <alignment horizontal="center" vertical="center" wrapText="1"/>
    </xf>
    <xf numFmtId="164" fontId="6" fillId="0" borderId="52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5" fontId="3" fillId="0" borderId="14" xfId="0" applyNumberFormat="1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1" fontId="29" fillId="0" borderId="14" xfId="0" applyNumberFormat="1" applyFont="1" applyFill="1" applyBorder="1" applyAlignment="1">
      <alignment horizontal="center" vertical="center"/>
    </xf>
    <xf numFmtId="1" fontId="29" fillId="0" borderId="15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 applyProtection="1">
      <alignment horizontal="center" vertical="center"/>
    </xf>
    <xf numFmtId="165" fontId="32" fillId="0" borderId="38" xfId="0" applyNumberFormat="1" applyFont="1" applyFill="1" applyBorder="1" applyAlignment="1" applyProtection="1">
      <alignment horizontal="center" vertical="center" wrapText="1"/>
    </xf>
    <xf numFmtId="165" fontId="6" fillId="0" borderId="38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37" fillId="0" borderId="3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37" xfId="0" applyNumberFormat="1" applyFont="1" applyFill="1" applyBorder="1" applyAlignment="1" applyProtection="1">
      <alignment horizontal="center" vertical="center" wrapText="1"/>
    </xf>
    <xf numFmtId="165" fontId="6" fillId="0" borderId="38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>
      <alignment wrapText="1"/>
    </xf>
    <xf numFmtId="0" fontId="29" fillId="0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29" fillId="0" borderId="14" xfId="0" applyNumberFormat="1" applyFont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justify" wrapText="1"/>
    </xf>
    <xf numFmtId="165" fontId="7" fillId="0" borderId="19" xfId="0" applyNumberFormat="1" applyFont="1" applyFill="1" applyBorder="1" applyAlignment="1" applyProtection="1">
      <alignment horizontal="center" vertical="center"/>
    </xf>
    <xf numFmtId="165" fontId="7" fillId="0" borderId="17" xfId="0" applyNumberFormat="1" applyFont="1" applyFill="1" applyBorder="1" applyAlignment="1" applyProtection="1">
      <alignment horizontal="center" vertical="center"/>
    </xf>
    <xf numFmtId="165" fontId="7" fillId="0" borderId="51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5" fontId="6" fillId="0" borderId="52" xfId="0" applyNumberFormat="1" applyFont="1" applyFill="1" applyBorder="1" applyAlignment="1" applyProtection="1">
      <alignment horizontal="center" vertical="center"/>
    </xf>
    <xf numFmtId="165" fontId="6" fillId="0" borderId="17" xfId="0" applyNumberFormat="1" applyFont="1" applyFill="1" applyBorder="1" applyAlignment="1" applyProtection="1">
      <alignment horizontal="center" vertical="center"/>
    </xf>
    <xf numFmtId="168" fontId="6" fillId="0" borderId="17" xfId="0" applyNumberFormat="1" applyFont="1" applyFill="1" applyBorder="1" applyAlignment="1" applyProtection="1">
      <alignment horizontal="center" vertical="center" wrapText="1"/>
    </xf>
    <xf numFmtId="168" fontId="6" fillId="0" borderId="20" xfId="0" applyNumberFormat="1" applyFont="1" applyFill="1" applyBorder="1" applyAlignment="1" applyProtection="1">
      <alignment horizontal="center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center" wrapText="1"/>
    </xf>
    <xf numFmtId="166" fontId="3" fillId="0" borderId="38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wrapText="1"/>
    </xf>
    <xf numFmtId="0" fontId="36" fillId="0" borderId="14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168" fontId="6" fillId="0" borderId="7" xfId="0" applyNumberFormat="1" applyFont="1" applyFill="1" applyBorder="1" applyAlignment="1">
      <alignment horizontal="center" vertical="center" wrapText="1"/>
    </xf>
    <xf numFmtId="168" fontId="6" fillId="0" borderId="10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horizontal="left" vertical="center" wrapText="1"/>
    </xf>
    <xf numFmtId="49" fontId="11" fillId="0" borderId="38" xfId="0" applyNumberFormat="1" applyFont="1" applyFill="1" applyBorder="1" applyAlignment="1">
      <alignment horizontal="center" vertical="center" wrapText="1"/>
    </xf>
    <xf numFmtId="49" fontId="4" fillId="0" borderId="38" xfId="0" applyNumberFormat="1" applyFont="1" applyFill="1" applyBorder="1" applyAlignment="1">
      <alignment horizontal="center" vertical="center" wrapText="1"/>
    </xf>
    <xf numFmtId="164" fontId="3" fillId="0" borderId="38" xfId="0" applyNumberFormat="1" applyFont="1" applyFill="1" applyBorder="1" applyAlignment="1" applyProtection="1">
      <alignment horizontal="center" vertical="center"/>
    </xf>
    <xf numFmtId="166" fontId="3" fillId="0" borderId="38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left" vertical="center" wrapText="1"/>
    </xf>
    <xf numFmtId="167" fontId="6" fillId="0" borderId="38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1" fontId="29" fillId="0" borderId="16" xfId="0" applyNumberFormat="1" applyFont="1" applyFill="1" applyBorder="1" applyAlignment="1">
      <alignment horizontal="center" vertical="center"/>
    </xf>
    <xf numFmtId="164" fontId="6" fillId="0" borderId="41" xfId="0" applyNumberFormat="1" applyFont="1" applyFill="1" applyBorder="1" applyAlignment="1">
      <alignment horizontal="center" vertical="center" wrapText="1"/>
    </xf>
    <xf numFmtId="1" fontId="6" fillId="0" borderId="41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67" fontId="6" fillId="0" borderId="17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0" fontId="30" fillId="4" borderId="3" xfId="0" applyFont="1" applyFill="1" applyBorder="1" applyAlignment="1">
      <alignment wrapText="1"/>
    </xf>
    <xf numFmtId="0" fontId="30" fillId="4" borderId="2" xfId="0" applyFont="1" applyFill="1" applyBorder="1" applyAlignment="1">
      <alignment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7" fillId="0" borderId="38" xfId="0" applyNumberFormat="1" applyFont="1" applyFill="1" applyBorder="1" applyAlignment="1" applyProtection="1">
      <alignment horizontal="center" vertical="center"/>
    </xf>
    <xf numFmtId="0" fontId="3" fillId="0" borderId="38" xfId="0" applyNumberFormat="1" applyFont="1" applyFill="1" applyBorder="1" applyAlignment="1" applyProtection="1">
      <alignment horizontal="center" vertical="center"/>
    </xf>
    <xf numFmtId="0" fontId="29" fillId="0" borderId="38" xfId="0" applyNumberFormat="1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1" fontId="29" fillId="0" borderId="38" xfId="0" applyNumberFormat="1" applyFont="1" applyFill="1" applyBorder="1" applyAlignment="1">
      <alignment horizontal="center" vertical="center"/>
    </xf>
    <xf numFmtId="164" fontId="29" fillId="0" borderId="39" xfId="0" applyNumberFormat="1" applyFont="1" applyFill="1" applyBorder="1" applyAlignment="1">
      <alignment horizontal="center" vertical="center" wrapText="1"/>
    </xf>
    <xf numFmtId="167" fontId="6" fillId="0" borderId="3" xfId="0" applyNumberFormat="1" applyFont="1" applyFill="1" applyBorder="1" applyAlignment="1" applyProtection="1">
      <alignment horizontal="center" vertical="center" wrapText="1"/>
    </xf>
    <xf numFmtId="165" fontId="6" fillId="0" borderId="3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1" fontId="29" fillId="0" borderId="16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wrapText="1"/>
    </xf>
    <xf numFmtId="0" fontId="32" fillId="0" borderId="38" xfId="0" applyFont="1" applyFill="1" applyBorder="1" applyAlignment="1">
      <alignment horizontal="center" vertical="center" wrapText="1"/>
    </xf>
    <xf numFmtId="164" fontId="3" fillId="0" borderId="38" xfId="0" applyNumberFormat="1" applyFont="1" applyFill="1" applyBorder="1" applyAlignment="1">
      <alignment horizontal="center" vertical="center" wrapText="1"/>
    </xf>
    <xf numFmtId="1" fontId="29" fillId="0" borderId="38" xfId="0" applyNumberFormat="1" applyFont="1" applyFill="1" applyBorder="1" applyAlignment="1">
      <alignment horizontal="center" vertical="center" wrapText="1"/>
    </xf>
    <xf numFmtId="1" fontId="29" fillId="0" borderId="39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1" fontId="29" fillId="0" borderId="14" xfId="0" applyNumberFormat="1" applyFont="1" applyFill="1" applyBorder="1" applyAlignment="1">
      <alignment horizontal="center" vertical="center" wrapText="1"/>
    </xf>
    <xf numFmtId="0" fontId="42" fillId="0" borderId="3" xfId="2" applyFont="1" applyFill="1" applyBorder="1" applyAlignment="1">
      <alignment vertical="top" wrapText="1"/>
    </xf>
    <xf numFmtId="0" fontId="42" fillId="0" borderId="58" xfId="2" applyFont="1" applyFill="1" applyBorder="1" applyAlignment="1">
      <alignment horizontal="left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wrapText="1"/>
    </xf>
    <xf numFmtId="49" fontId="3" fillId="0" borderId="59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" fontId="29" fillId="0" borderId="4" xfId="0" applyNumberFormat="1" applyFont="1" applyFill="1" applyBorder="1" applyAlignment="1">
      <alignment horizontal="center" vertical="center" wrapText="1"/>
    </xf>
    <xf numFmtId="1" fontId="29" fillId="0" borderId="60" xfId="0" applyNumberFormat="1" applyFont="1" applyFill="1" applyBorder="1" applyAlignment="1">
      <alignment horizontal="center" vertical="center" wrapText="1"/>
    </xf>
    <xf numFmtId="164" fontId="29" fillId="0" borderId="44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 applyProtection="1">
      <alignment vertical="center"/>
    </xf>
    <xf numFmtId="49" fontId="3" fillId="0" borderId="36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wrapText="1"/>
    </xf>
    <xf numFmtId="0" fontId="25" fillId="0" borderId="24" xfId="0" applyFont="1" applyFill="1" applyBorder="1" applyAlignment="1">
      <alignment wrapText="1"/>
    </xf>
    <xf numFmtId="0" fontId="25" fillId="0" borderId="18" xfId="0" applyFont="1" applyFill="1" applyBorder="1" applyAlignment="1">
      <alignment wrapText="1"/>
    </xf>
    <xf numFmtId="0" fontId="25" fillId="0" borderId="21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0" fontId="3" fillId="0" borderId="5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wrapText="1"/>
    </xf>
    <xf numFmtId="0" fontId="25" fillId="0" borderId="25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25" fillId="0" borderId="26" xfId="0" applyFont="1" applyFill="1" applyBorder="1" applyAlignment="1">
      <alignment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10" fillId="0" borderId="6" xfId="1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vertical="center" wrapText="1"/>
    </xf>
    <xf numFmtId="0" fontId="25" fillId="0" borderId="23" xfId="0" applyFont="1" applyFill="1" applyBorder="1" applyAlignment="1">
      <alignment vertical="center" wrapText="1"/>
    </xf>
    <xf numFmtId="0" fontId="25" fillId="0" borderId="25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0" fillId="0" borderId="3" xfId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27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27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1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4" fillId="0" borderId="0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wrapText="1"/>
    </xf>
    <xf numFmtId="0" fontId="17" fillId="0" borderId="0" xfId="0" applyFont="1" applyBorder="1" applyAlignment="1">
      <alignment horizontal="center" wrapText="1"/>
    </xf>
    <xf numFmtId="0" fontId="24" fillId="0" borderId="0" xfId="0" applyFont="1" applyAlignment="1">
      <alignment horizontal="left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65" fontId="7" fillId="0" borderId="56" xfId="0" applyNumberFormat="1" applyFont="1" applyFill="1" applyBorder="1" applyAlignment="1" applyProtection="1">
      <alignment horizontal="center" vertical="center" wrapText="1"/>
    </xf>
    <xf numFmtId="49" fontId="7" fillId="0" borderId="57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3" fillId="0" borderId="29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/>
    <xf numFmtId="0" fontId="0" fillId="0" borderId="18" xfId="0" applyBorder="1" applyAlignment="1"/>
    <xf numFmtId="0" fontId="6" fillId="0" borderId="0" xfId="0" applyFont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0" fontId="35" fillId="0" borderId="31" xfId="0" applyFont="1" applyBorder="1" applyAlignment="1" applyProtection="1">
      <alignment horizontal="right" vertical="center" wrapText="1"/>
    </xf>
    <xf numFmtId="0" fontId="35" fillId="0" borderId="32" xfId="0" applyFont="1" applyBorder="1" applyAlignment="1" applyProtection="1">
      <alignment horizontal="right" vertical="center" wrapText="1"/>
    </xf>
    <xf numFmtId="0" fontId="35" fillId="0" borderId="33" xfId="0" applyFont="1" applyBorder="1" applyAlignment="1" applyProtection="1">
      <alignment horizontal="right" vertical="center" wrapText="1"/>
    </xf>
    <xf numFmtId="0" fontId="1" fillId="0" borderId="18" xfId="0" applyFont="1" applyFill="1" applyBorder="1" applyAlignment="1"/>
    <xf numFmtId="0" fontId="14" fillId="0" borderId="18" xfId="0" applyFont="1" applyBorder="1" applyAlignment="1"/>
    <xf numFmtId="0" fontId="35" fillId="0" borderId="34" xfId="0" applyFont="1" applyBorder="1" applyAlignment="1" applyProtection="1">
      <alignment horizontal="right" vertical="center" wrapText="1"/>
    </xf>
    <xf numFmtId="0" fontId="35" fillId="0" borderId="35" xfId="0" applyFont="1" applyBorder="1" applyAlignment="1" applyProtection="1">
      <alignment horizontal="right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166" fontId="5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 textRotation="90" wrapText="1"/>
    </xf>
    <xf numFmtId="166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textRotation="90"/>
    </xf>
    <xf numFmtId="0" fontId="11" fillId="0" borderId="3" xfId="0" applyFont="1" applyBorder="1" applyAlignment="1">
      <alignment horizontal="center" vertical="center" textRotation="90" wrapText="1"/>
    </xf>
    <xf numFmtId="166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49" fontId="6" fillId="3" borderId="28" xfId="0" applyNumberFormat="1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b_z_05_03v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35"/>
  <sheetViews>
    <sheetView tabSelected="1" view="pageBreakPreview" topLeftCell="A16" zoomScale="75" zoomScaleNormal="75" zoomScaleSheetLayoutView="75" workbookViewId="0">
      <selection activeCell="I25" sqref="I25"/>
    </sheetView>
  </sheetViews>
  <sheetFormatPr defaultColWidth="3.28515625" defaultRowHeight="15.75" x14ac:dyDescent="0.25"/>
  <cols>
    <col min="1" max="1" width="7.85546875" style="1" customWidth="1"/>
    <col min="2" max="2" width="3.28515625" style="1" customWidth="1"/>
    <col min="3" max="4" width="4.5703125" style="1" customWidth="1"/>
    <col min="5" max="5" width="5.42578125" style="1" customWidth="1"/>
    <col min="6" max="6" width="5.5703125" style="1" bestFit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5.7109375" style="1" customWidth="1"/>
    <col min="15" max="15" width="5.5703125" style="1" customWidth="1"/>
    <col min="16" max="16" width="7.7109375" style="1" customWidth="1"/>
    <col min="17" max="17" width="5.85546875" style="1" customWidth="1"/>
    <col min="18" max="18" width="4.85546875" style="1" customWidth="1"/>
    <col min="19" max="20" width="5" style="1" customWidth="1"/>
    <col min="21" max="21" width="5.42578125" style="1" customWidth="1"/>
    <col min="22" max="22" width="5.5703125" style="1" customWidth="1"/>
    <col min="23" max="23" width="3.8554687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bestFit="1" customWidth="1"/>
    <col min="51" max="51" width="4.28515625" style="1" customWidth="1"/>
    <col min="52" max="52" width="4.7109375" style="1" customWidth="1"/>
    <col min="53" max="53" width="4.28515625" style="1" bestFit="1" customWidth="1"/>
    <col min="54" max="16384" width="3.28515625" style="1"/>
  </cols>
  <sheetData>
    <row r="1" spans="1:53" ht="30" x14ac:dyDescent="0.4">
      <c r="A1" s="297" t="s">
        <v>135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378" t="s">
        <v>43</v>
      </c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381"/>
      <c r="AP1" s="381"/>
      <c r="AQ1" s="381"/>
      <c r="AR1" s="381"/>
      <c r="AS1" s="381"/>
      <c r="AT1" s="381"/>
      <c r="AU1" s="381"/>
      <c r="AV1" s="381"/>
      <c r="AW1" s="381"/>
      <c r="AX1" s="381"/>
      <c r="AY1" s="381"/>
      <c r="AZ1" s="381"/>
      <c r="BA1" s="381"/>
    </row>
    <row r="2" spans="1:53" ht="26.25" customHeight="1" x14ac:dyDescent="0.4">
      <c r="A2" s="297" t="s">
        <v>136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81"/>
      <c r="AP2" s="381"/>
      <c r="AQ2" s="381"/>
      <c r="AR2" s="381"/>
      <c r="AS2" s="381"/>
      <c r="AT2" s="381"/>
      <c r="AU2" s="381"/>
      <c r="AV2" s="381"/>
      <c r="AW2" s="381"/>
      <c r="AX2" s="381"/>
      <c r="AY2" s="381"/>
      <c r="AZ2" s="381"/>
      <c r="BA2" s="381"/>
    </row>
    <row r="3" spans="1:53" ht="30.75" x14ac:dyDescent="0.45">
      <c r="A3" s="297" t="s">
        <v>157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382" t="s">
        <v>1</v>
      </c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1"/>
      <c r="AP3" s="381"/>
      <c r="AQ3" s="381"/>
      <c r="AR3" s="381"/>
      <c r="AS3" s="381"/>
      <c r="AT3" s="381"/>
      <c r="AU3" s="381"/>
      <c r="AV3" s="381"/>
      <c r="AW3" s="381"/>
      <c r="AX3" s="381"/>
      <c r="AY3" s="381"/>
      <c r="AZ3" s="381"/>
      <c r="BA3" s="381"/>
    </row>
    <row r="4" spans="1:53" ht="26.25" customHeight="1" x14ac:dyDescent="0.4">
      <c r="A4" s="383" t="s">
        <v>158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75" t="s">
        <v>151</v>
      </c>
      <c r="AO4" s="376"/>
      <c r="AP4" s="376"/>
      <c r="AQ4" s="376"/>
      <c r="AR4" s="376"/>
      <c r="AS4" s="376"/>
      <c r="AT4" s="376"/>
      <c r="AU4" s="376"/>
      <c r="AV4" s="376"/>
      <c r="AW4" s="376"/>
      <c r="AX4" s="376"/>
      <c r="AY4" s="376"/>
      <c r="AZ4" s="376"/>
      <c r="BA4" s="376"/>
    </row>
    <row r="5" spans="1:53" ht="29.25" customHeight="1" x14ac:dyDescent="0.4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76"/>
      <c r="AO5" s="376"/>
      <c r="AP5" s="376"/>
      <c r="AQ5" s="376"/>
      <c r="AR5" s="376"/>
      <c r="AS5" s="376"/>
      <c r="AT5" s="376"/>
      <c r="AU5" s="376"/>
      <c r="AV5" s="376"/>
      <c r="AW5" s="376"/>
      <c r="AX5" s="376"/>
      <c r="AY5" s="376"/>
      <c r="AZ5" s="376"/>
      <c r="BA5" s="376"/>
    </row>
    <row r="6" spans="1:53" s="2" customFormat="1" ht="30.75" customHeight="1" x14ac:dyDescent="0.4">
      <c r="A6" s="297" t="s">
        <v>0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77"/>
      <c r="AO6" s="377"/>
      <c r="AP6" s="377"/>
      <c r="AQ6" s="377"/>
      <c r="AR6" s="377"/>
      <c r="AS6" s="377"/>
      <c r="AT6" s="377"/>
      <c r="AU6" s="377"/>
      <c r="AV6" s="377"/>
      <c r="AW6" s="377"/>
      <c r="AX6" s="377"/>
      <c r="AY6" s="377"/>
      <c r="AZ6" s="377"/>
      <c r="BA6" s="377"/>
    </row>
    <row r="7" spans="1:53" s="2" customFormat="1" ht="27.6" customHeight="1" x14ac:dyDescent="0.4">
      <c r="A7" s="297" t="s">
        <v>137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379" t="s">
        <v>44</v>
      </c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0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</row>
    <row r="8" spans="1:53" s="2" customFormat="1" ht="18.75" x14ac:dyDescent="0.3">
      <c r="AN8" s="369"/>
      <c r="AO8" s="369"/>
      <c r="AP8" s="369"/>
      <c r="AQ8" s="369"/>
      <c r="AR8" s="369"/>
      <c r="AS8" s="369"/>
      <c r="AT8" s="369"/>
      <c r="AU8" s="369"/>
      <c r="AV8" s="369"/>
      <c r="AW8" s="369"/>
      <c r="AX8" s="369"/>
      <c r="AY8" s="369"/>
      <c r="AZ8" s="369"/>
      <c r="BA8" s="369"/>
    </row>
    <row r="9" spans="1:53" s="2" customFormat="1" ht="18.75" customHeight="1" x14ac:dyDescent="0.35">
      <c r="P9" s="366" t="s">
        <v>45</v>
      </c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72"/>
      <c r="AC9" s="372"/>
      <c r="AD9" s="5"/>
      <c r="AE9" s="5"/>
      <c r="AF9" s="5"/>
      <c r="AG9" s="5"/>
      <c r="AH9" s="5"/>
      <c r="AI9" s="5"/>
      <c r="AJ9" s="5"/>
      <c r="AK9" s="5"/>
      <c r="AL9" s="5"/>
      <c r="AM9" s="5"/>
      <c r="AN9" s="368" t="s">
        <v>156</v>
      </c>
      <c r="AO9" s="368"/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368"/>
      <c r="BA9" s="368"/>
    </row>
    <row r="10" spans="1:53" s="2" customFormat="1" ht="25.5" customHeight="1" x14ac:dyDescent="0.35">
      <c r="P10" s="366" t="s">
        <v>98</v>
      </c>
      <c r="Q10" s="367"/>
      <c r="R10" s="367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5"/>
      <c r="AM10" s="5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69"/>
    </row>
    <row r="11" spans="1:53" s="2" customFormat="1" ht="35.25" customHeight="1" x14ac:dyDescent="0.35">
      <c r="P11" s="366" t="s">
        <v>99</v>
      </c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72"/>
      <c r="AL11" s="372"/>
      <c r="AM11" s="372"/>
      <c r="AN11" s="350" t="s">
        <v>46</v>
      </c>
      <c r="AO11" s="350"/>
      <c r="AP11" s="350"/>
      <c r="AQ11" s="350"/>
      <c r="AR11" s="350"/>
      <c r="AS11" s="350"/>
      <c r="AT11" s="350"/>
      <c r="AU11" s="350"/>
      <c r="AV11" s="350"/>
      <c r="AW11" s="350"/>
      <c r="AX11" s="350"/>
      <c r="AY11" s="350"/>
      <c r="AZ11" s="350"/>
      <c r="BA11" s="350"/>
    </row>
    <row r="12" spans="1:53" s="2" customFormat="1" ht="24.75" customHeight="1" x14ac:dyDescent="0.4">
      <c r="P12" s="373" t="s">
        <v>131</v>
      </c>
      <c r="Q12" s="373"/>
      <c r="R12" s="373"/>
      <c r="S12" s="373"/>
      <c r="T12" s="374" t="s">
        <v>132</v>
      </c>
      <c r="U12" s="374"/>
      <c r="V12" s="374"/>
      <c r="W12" s="374"/>
      <c r="X12" s="374"/>
      <c r="Y12" s="374"/>
      <c r="Z12" s="374"/>
      <c r="AA12" s="374"/>
      <c r="AB12" s="374"/>
      <c r="AC12" s="137"/>
      <c r="AD12" s="137"/>
      <c r="AE12" s="137"/>
      <c r="AF12" s="137"/>
      <c r="AG12" s="137"/>
      <c r="AH12" s="137"/>
      <c r="AI12" s="137"/>
      <c r="AJ12" s="137"/>
      <c r="AK12" s="115"/>
      <c r="AL12" s="115"/>
      <c r="AM12" s="115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</row>
    <row r="13" spans="1:53" s="2" customFormat="1" ht="20.25" customHeight="1" x14ac:dyDescent="0.35">
      <c r="T13" s="374" t="s">
        <v>133</v>
      </c>
      <c r="U13" s="374"/>
      <c r="V13" s="374"/>
      <c r="W13" s="374"/>
      <c r="X13" s="374"/>
      <c r="Y13" s="374"/>
      <c r="Z13" s="374"/>
      <c r="AA13" s="374"/>
      <c r="AB13" s="374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</row>
    <row r="14" spans="1:53" s="2" customFormat="1" ht="28.5" customHeight="1" x14ac:dyDescent="0.3"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</row>
    <row r="15" spans="1:53" s="2" customFormat="1" ht="28.5" customHeight="1" x14ac:dyDescent="0.35">
      <c r="P15" s="366" t="s">
        <v>47</v>
      </c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67"/>
      <c r="AJ15" s="367"/>
      <c r="AK15" s="372"/>
      <c r="AL15" s="372"/>
      <c r="AM15" s="372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</row>
    <row r="16" spans="1:53" s="2" customFormat="1" ht="18.75" customHeight="1" x14ac:dyDescent="0.3"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</row>
    <row r="17" spans="1:97" s="2" customFormat="1" ht="18" customHeight="1" x14ac:dyDescent="0.35">
      <c r="P17" s="62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7"/>
      <c r="AN17" s="134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</row>
    <row r="18" spans="1:97" s="2" customFormat="1" ht="25.5" customHeight="1" x14ac:dyDescent="0.35">
      <c r="A18" s="370" t="s">
        <v>37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0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370"/>
      <c r="AQ18" s="370"/>
      <c r="AR18" s="370"/>
      <c r="AS18" s="370"/>
      <c r="AT18" s="370"/>
      <c r="AU18" s="370"/>
      <c r="AV18" s="370"/>
      <c r="AW18" s="370"/>
      <c r="AX18" s="370"/>
      <c r="AY18" s="370"/>
      <c r="AZ18" s="370"/>
      <c r="BA18" s="370"/>
    </row>
    <row r="19" spans="1:97" s="2" customFormat="1" ht="25.5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97" ht="13.5" customHeight="1" x14ac:dyDescent="0.25">
      <c r="A20" s="371" t="s">
        <v>2</v>
      </c>
      <c r="B20" s="334" t="s">
        <v>3</v>
      </c>
      <c r="C20" s="334"/>
      <c r="D20" s="334"/>
      <c r="E20" s="334"/>
      <c r="F20" s="334" t="s">
        <v>4</v>
      </c>
      <c r="G20" s="334"/>
      <c r="H20" s="334"/>
      <c r="I20" s="334"/>
      <c r="J20" s="334" t="s">
        <v>5</v>
      </c>
      <c r="K20" s="334"/>
      <c r="L20" s="334"/>
      <c r="M20" s="334"/>
      <c r="N20" s="334" t="s">
        <v>6</v>
      </c>
      <c r="O20" s="334"/>
      <c r="P20" s="334"/>
      <c r="Q20" s="334"/>
      <c r="R20" s="334"/>
      <c r="S20" s="331" t="s">
        <v>7</v>
      </c>
      <c r="T20" s="332"/>
      <c r="U20" s="332"/>
      <c r="V20" s="332"/>
      <c r="W20" s="333"/>
      <c r="X20" s="334" t="s">
        <v>8</v>
      </c>
      <c r="Y20" s="334"/>
      <c r="Z20" s="334"/>
      <c r="AA20" s="334"/>
      <c r="AB20" s="334" t="s">
        <v>9</v>
      </c>
      <c r="AC20" s="334"/>
      <c r="AD20" s="334"/>
      <c r="AE20" s="334"/>
      <c r="AF20" s="334" t="s">
        <v>10</v>
      </c>
      <c r="AG20" s="334"/>
      <c r="AH20" s="334"/>
      <c r="AI20" s="334"/>
      <c r="AJ20" s="331" t="s">
        <v>11</v>
      </c>
      <c r="AK20" s="332"/>
      <c r="AL20" s="332"/>
      <c r="AM20" s="332"/>
      <c r="AN20" s="333"/>
      <c r="AO20" s="334" t="s">
        <v>12</v>
      </c>
      <c r="AP20" s="334"/>
      <c r="AQ20" s="334"/>
      <c r="AR20" s="334"/>
      <c r="AS20" s="334" t="s">
        <v>40</v>
      </c>
      <c r="AT20" s="334"/>
      <c r="AU20" s="334"/>
      <c r="AV20" s="334"/>
      <c r="AW20" s="334" t="s">
        <v>13</v>
      </c>
      <c r="AX20" s="334"/>
      <c r="AY20" s="334"/>
      <c r="AZ20" s="334"/>
      <c r="BA20" s="334"/>
    </row>
    <row r="21" spans="1:97" ht="21.75" customHeight="1" x14ac:dyDescent="0.25">
      <c r="A21" s="371"/>
      <c r="B21" s="64">
        <v>1</v>
      </c>
      <c r="C21" s="64">
        <v>2</v>
      </c>
      <c r="D21" s="64">
        <v>3</v>
      </c>
      <c r="E21" s="64">
        <v>4</v>
      </c>
      <c r="F21" s="64">
        <v>5</v>
      </c>
      <c r="G21" s="64">
        <v>6</v>
      </c>
      <c r="H21" s="64">
        <v>7</v>
      </c>
      <c r="I21" s="64">
        <v>8</v>
      </c>
      <c r="J21" s="64">
        <v>9</v>
      </c>
      <c r="K21" s="64">
        <v>10</v>
      </c>
      <c r="L21" s="64">
        <v>11</v>
      </c>
      <c r="M21" s="64">
        <v>12</v>
      </c>
      <c r="N21" s="64">
        <v>13</v>
      </c>
      <c r="O21" s="64">
        <v>14</v>
      </c>
      <c r="P21" s="64">
        <v>15</v>
      </c>
      <c r="Q21" s="64">
        <v>16</v>
      </c>
      <c r="R21" s="64">
        <v>17</v>
      </c>
      <c r="S21" s="64">
        <v>18</v>
      </c>
      <c r="T21" s="64">
        <v>19</v>
      </c>
      <c r="U21" s="64">
        <v>20</v>
      </c>
      <c r="V21" s="64">
        <v>21</v>
      </c>
      <c r="W21" s="64">
        <v>22</v>
      </c>
      <c r="X21" s="64">
        <v>23</v>
      </c>
      <c r="Y21" s="64">
        <v>24</v>
      </c>
      <c r="Z21" s="64">
        <v>25</v>
      </c>
      <c r="AA21" s="64">
        <v>26</v>
      </c>
      <c r="AB21" s="64">
        <v>27</v>
      </c>
      <c r="AC21" s="64">
        <v>28</v>
      </c>
      <c r="AD21" s="64">
        <v>29</v>
      </c>
      <c r="AE21" s="64">
        <v>30</v>
      </c>
      <c r="AF21" s="64">
        <v>31</v>
      </c>
      <c r="AG21" s="64">
        <v>32</v>
      </c>
      <c r="AH21" s="64">
        <v>33</v>
      </c>
      <c r="AI21" s="64">
        <v>34</v>
      </c>
      <c r="AJ21" s="64">
        <v>35</v>
      </c>
      <c r="AK21" s="64">
        <v>36</v>
      </c>
      <c r="AL21" s="64">
        <v>37</v>
      </c>
      <c r="AM21" s="64">
        <v>38</v>
      </c>
      <c r="AN21" s="64">
        <v>39</v>
      </c>
      <c r="AO21" s="64">
        <v>40</v>
      </c>
      <c r="AP21" s="64">
        <v>41</v>
      </c>
      <c r="AQ21" s="64">
        <v>42</v>
      </c>
      <c r="AR21" s="64">
        <v>43</v>
      </c>
      <c r="AS21" s="64">
        <v>44</v>
      </c>
      <c r="AT21" s="64">
        <v>45</v>
      </c>
      <c r="AU21" s="64">
        <v>46</v>
      </c>
      <c r="AV21" s="64">
        <v>47</v>
      </c>
      <c r="AW21" s="64">
        <v>48</v>
      </c>
      <c r="AX21" s="64">
        <v>49</v>
      </c>
      <c r="AY21" s="64">
        <v>50</v>
      </c>
      <c r="AZ21" s="64">
        <v>51</v>
      </c>
      <c r="BA21" s="64">
        <v>52</v>
      </c>
    </row>
    <row r="22" spans="1:97" ht="28.5" customHeight="1" x14ac:dyDescent="0.4">
      <c r="A22" s="65">
        <v>1</v>
      </c>
      <c r="B22" s="10" t="s">
        <v>38</v>
      </c>
      <c r="C22" s="10" t="s">
        <v>38</v>
      </c>
      <c r="D22" s="10" t="s">
        <v>38</v>
      </c>
      <c r="E22" s="10" t="s">
        <v>38</v>
      </c>
      <c r="F22" s="10" t="s">
        <v>38</v>
      </c>
      <c r="G22" s="10" t="s">
        <v>38</v>
      </c>
      <c r="H22" s="10" t="s">
        <v>38</v>
      </c>
      <c r="I22" s="10" t="s">
        <v>38</v>
      </c>
      <c r="J22" s="10" t="s">
        <v>38</v>
      </c>
      <c r="K22" s="10" t="s">
        <v>38</v>
      </c>
      <c r="L22" s="10" t="s">
        <v>38</v>
      </c>
      <c r="M22" s="10" t="s">
        <v>38</v>
      </c>
      <c r="N22" s="10" t="s">
        <v>38</v>
      </c>
      <c r="O22" s="10" t="s">
        <v>38</v>
      </c>
      <c r="P22" s="10" t="s">
        <v>14</v>
      </c>
      <c r="Q22" s="10" t="s">
        <v>14</v>
      </c>
      <c r="R22" s="10" t="s">
        <v>177</v>
      </c>
      <c r="S22" s="10" t="s">
        <v>178</v>
      </c>
      <c r="T22" s="10" t="s">
        <v>38</v>
      </c>
      <c r="U22" s="10" t="s">
        <v>38</v>
      </c>
      <c r="V22" s="10" t="s">
        <v>38</v>
      </c>
      <c r="W22" s="10" t="s">
        <v>38</v>
      </c>
      <c r="X22" s="10" t="s">
        <v>38</v>
      </c>
      <c r="Y22" s="10" t="s">
        <v>38</v>
      </c>
      <c r="Z22" s="10" t="s">
        <v>38</v>
      </c>
      <c r="AA22" s="10" t="s">
        <v>38</v>
      </c>
      <c r="AB22" s="10" t="s">
        <v>174</v>
      </c>
      <c r="AC22" s="10" t="s">
        <v>178</v>
      </c>
      <c r="AD22" s="10" t="s">
        <v>178</v>
      </c>
      <c r="AE22" s="10" t="s">
        <v>178</v>
      </c>
      <c r="AF22" s="10" t="s">
        <v>179</v>
      </c>
      <c r="AG22" s="10" t="s">
        <v>38</v>
      </c>
      <c r="AH22" s="10" t="s">
        <v>38</v>
      </c>
      <c r="AI22" s="10" t="s">
        <v>38</v>
      </c>
      <c r="AJ22" s="10" t="s">
        <v>38</v>
      </c>
      <c r="AK22" s="10" t="s">
        <v>38</v>
      </c>
      <c r="AL22" s="10" t="s">
        <v>38</v>
      </c>
      <c r="AM22" s="10" t="s">
        <v>38</v>
      </c>
      <c r="AN22" s="10" t="s">
        <v>38</v>
      </c>
      <c r="AO22" s="10" t="s">
        <v>38</v>
      </c>
      <c r="AP22" s="10" t="s">
        <v>38</v>
      </c>
      <c r="AQ22" s="10" t="s">
        <v>14</v>
      </c>
      <c r="AR22" s="66" t="s">
        <v>14</v>
      </c>
      <c r="AS22" s="10" t="s">
        <v>15</v>
      </c>
      <c r="AT22" s="10" t="s">
        <v>15</v>
      </c>
      <c r="AU22" s="10" t="s">
        <v>15</v>
      </c>
      <c r="AV22" s="10" t="s">
        <v>15</v>
      </c>
      <c r="AW22" s="10" t="s">
        <v>15</v>
      </c>
      <c r="AX22" s="10" t="s">
        <v>15</v>
      </c>
      <c r="AY22" s="10" t="s">
        <v>15</v>
      </c>
      <c r="AZ22" s="10" t="s">
        <v>15</v>
      </c>
      <c r="BA22" s="11" t="s">
        <v>15</v>
      </c>
      <c r="BN22" s="118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7"/>
      <c r="CJ22" s="117"/>
      <c r="CK22" s="117"/>
    </row>
    <row r="23" spans="1:97" ht="21.75" customHeight="1" x14ac:dyDescent="0.25">
      <c r="A23" s="65">
        <v>2</v>
      </c>
      <c r="B23" s="10" t="s">
        <v>16</v>
      </c>
      <c r="C23" s="10" t="s">
        <v>16</v>
      </c>
      <c r="D23" s="10" t="s">
        <v>16</v>
      </c>
      <c r="E23" s="10" t="s">
        <v>16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68" t="s">
        <v>41</v>
      </c>
      <c r="R23" s="68" t="s">
        <v>41</v>
      </c>
      <c r="S23" s="67"/>
      <c r="T23" s="68"/>
      <c r="U23" s="68"/>
      <c r="V23" s="69"/>
      <c r="W23" s="69"/>
      <c r="X23" s="69"/>
      <c r="Y23" s="69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1"/>
    </row>
    <row r="24" spans="1:97" ht="24" customHeight="1" x14ac:dyDescent="0.3">
      <c r="A24" s="354" t="s">
        <v>175</v>
      </c>
      <c r="B24" s="354"/>
      <c r="C24" s="354"/>
      <c r="D24" s="354"/>
      <c r="E24" s="354"/>
      <c r="F24" s="354"/>
      <c r="G24" s="354"/>
      <c r="H24" s="354"/>
      <c r="I24" s="354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72"/>
      <c r="AW24" s="72"/>
      <c r="AX24" s="72"/>
      <c r="AY24" s="72"/>
      <c r="AZ24" s="72"/>
      <c r="BA24" s="73"/>
    </row>
    <row r="25" spans="1:97" ht="26.25" customHeight="1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2"/>
      <c r="AW25" s="72"/>
      <c r="AX25" s="72"/>
      <c r="AY25" s="72"/>
      <c r="AZ25" s="72"/>
      <c r="BA25" s="73"/>
    </row>
    <row r="26" spans="1:97" ht="40.5" customHeight="1" x14ac:dyDescent="0.35">
      <c r="A26" s="76" t="s">
        <v>48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8"/>
      <c r="AX26" s="78"/>
      <c r="AY26" s="78"/>
      <c r="AZ26" s="78"/>
      <c r="BA26" s="79"/>
    </row>
    <row r="27" spans="1:97" ht="23.25" customHeight="1" x14ac:dyDescent="0.25">
      <c r="A27" s="355" t="s">
        <v>2</v>
      </c>
      <c r="B27" s="318"/>
      <c r="C27" s="330" t="s">
        <v>18</v>
      </c>
      <c r="D27" s="317"/>
      <c r="E27" s="317"/>
      <c r="F27" s="318"/>
      <c r="G27" s="306" t="s">
        <v>19</v>
      </c>
      <c r="H27" s="317"/>
      <c r="I27" s="318"/>
      <c r="J27" s="306" t="s">
        <v>20</v>
      </c>
      <c r="K27" s="317"/>
      <c r="L27" s="317"/>
      <c r="M27" s="318"/>
      <c r="N27" s="357" t="s">
        <v>33</v>
      </c>
      <c r="O27" s="365"/>
      <c r="P27" s="365"/>
      <c r="Q27" s="306" t="s">
        <v>49</v>
      </c>
      <c r="R27" s="307"/>
      <c r="S27" s="281"/>
      <c r="T27" s="306" t="s">
        <v>21</v>
      </c>
      <c r="U27" s="317"/>
      <c r="V27" s="318"/>
      <c r="W27" s="306" t="s">
        <v>50</v>
      </c>
      <c r="X27" s="317"/>
      <c r="Y27" s="318"/>
      <c r="Z27" s="80"/>
      <c r="AA27" s="335" t="s">
        <v>51</v>
      </c>
      <c r="AB27" s="336"/>
      <c r="AC27" s="336"/>
      <c r="AD27" s="336"/>
      <c r="AE27" s="337"/>
      <c r="AF27" s="306" t="s">
        <v>173</v>
      </c>
      <c r="AG27" s="336"/>
      <c r="AH27" s="337"/>
      <c r="AI27" s="306" t="s">
        <v>52</v>
      </c>
      <c r="AJ27" s="317"/>
      <c r="AK27" s="337"/>
      <c r="AL27" s="81"/>
      <c r="AM27" s="341" t="s">
        <v>53</v>
      </c>
      <c r="AN27" s="342"/>
      <c r="AO27" s="343"/>
      <c r="AP27" s="356" t="s">
        <v>54</v>
      </c>
      <c r="AQ27" s="357"/>
      <c r="AR27" s="357"/>
      <c r="AS27" s="357"/>
      <c r="AT27" s="357"/>
      <c r="AU27" s="357"/>
      <c r="AV27" s="357"/>
      <c r="AW27" s="357"/>
      <c r="AX27" s="351" t="s">
        <v>173</v>
      </c>
      <c r="AY27" s="351"/>
      <c r="AZ27" s="351"/>
      <c r="BA27" s="352"/>
    </row>
    <row r="28" spans="1:97" ht="13.5" customHeight="1" x14ac:dyDescent="0.3">
      <c r="A28" s="319"/>
      <c r="B28" s="321"/>
      <c r="C28" s="319"/>
      <c r="D28" s="320"/>
      <c r="E28" s="320"/>
      <c r="F28" s="321"/>
      <c r="G28" s="319"/>
      <c r="H28" s="320"/>
      <c r="I28" s="321"/>
      <c r="J28" s="319"/>
      <c r="K28" s="320"/>
      <c r="L28" s="320"/>
      <c r="M28" s="321"/>
      <c r="N28" s="365"/>
      <c r="O28" s="365"/>
      <c r="P28" s="365"/>
      <c r="Q28" s="308"/>
      <c r="R28" s="309"/>
      <c r="S28" s="310"/>
      <c r="T28" s="319"/>
      <c r="U28" s="320"/>
      <c r="V28" s="321"/>
      <c r="W28" s="319"/>
      <c r="X28" s="320"/>
      <c r="Y28" s="321"/>
      <c r="Z28" s="80"/>
      <c r="AA28" s="338"/>
      <c r="AB28" s="339"/>
      <c r="AC28" s="339"/>
      <c r="AD28" s="339"/>
      <c r="AE28" s="340"/>
      <c r="AF28" s="338"/>
      <c r="AG28" s="339"/>
      <c r="AH28" s="340"/>
      <c r="AI28" s="319"/>
      <c r="AJ28" s="320"/>
      <c r="AK28" s="340"/>
      <c r="AL28" s="82"/>
      <c r="AM28" s="344"/>
      <c r="AN28" s="345"/>
      <c r="AO28" s="346"/>
      <c r="AP28" s="356"/>
      <c r="AQ28" s="357"/>
      <c r="AR28" s="357"/>
      <c r="AS28" s="357"/>
      <c r="AT28" s="357"/>
      <c r="AU28" s="357"/>
      <c r="AV28" s="357"/>
      <c r="AW28" s="357"/>
      <c r="AX28" s="351"/>
      <c r="AY28" s="351"/>
      <c r="AZ28" s="351"/>
      <c r="BA28" s="35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</row>
    <row r="29" spans="1:97" ht="19.5" customHeight="1" x14ac:dyDescent="0.3">
      <c r="A29" s="322"/>
      <c r="B29" s="324"/>
      <c r="C29" s="322"/>
      <c r="D29" s="323"/>
      <c r="E29" s="323"/>
      <c r="F29" s="324"/>
      <c r="G29" s="322"/>
      <c r="H29" s="323"/>
      <c r="I29" s="324"/>
      <c r="J29" s="322"/>
      <c r="K29" s="323"/>
      <c r="L29" s="323"/>
      <c r="M29" s="324"/>
      <c r="N29" s="365"/>
      <c r="O29" s="365"/>
      <c r="P29" s="365"/>
      <c r="Q29" s="282"/>
      <c r="R29" s="283"/>
      <c r="S29" s="284"/>
      <c r="T29" s="322"/>
      <c r="U29" s="323"/>
      <c r="V29" s="324"/>
      <c r="W29" s="322"/>
      <c r="X29" s="323"/>
      <c r="Y29" s="324"/>
      <c r="Z29" s="80"/>
      <c r="AA29" s="314"/>
      <c r="AB29" s="315"/>
      <c r="AC29" s="315"/>
      <c r="AD29" s="315"/>
      <c r="AE29" s="316"/>
      <c r="AF29" s="314"/>
      <c r="AG29" s="315"/>
      <c r="AH29" s="316"/>
      <c r="AI29" s="314"/>
      <c r="AJ29" s="315"/>
      <c r="AK29" s="316"/>
      <c r="AL29" s="82"/>
      <c r="AM29" s="344"/>
      <c r="AN29" s="345"/>
      <c r="AO29" s="346"/>
      <c r="AP29" s="356"/>
      <c r="AQ29" s="357"/>
      <c r="AR29" s="357"/>
      <c r="AS29" s="357"/>
      <c r="AT29" s="357"/>
      <c r="AU29" s="357"/>
      <c r="AV29" s="357"/>
      <c r="AW29" s="357"/>
      <c r="AX29" s="351"/>
      <c r="AY29" s="351"/>
      <c r="AZ29" s="351"/>
      <c r="BA29" s="35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</row>
    <row r="30" spans="1:97" ht="28.5" customHeight="1" x14ac:dyDescent="0.4">
      <c r="A30" s="353">
        <v>1</v>
      </c>
      <c r="B30" s="305"/>
      <c r="C30" s="353">
        <v>33</v>
      </c>
      <c r="D30" s="353"/>
      <c r="E30" s="353"/>
      <c r="F30" s="353"/>
      <c r="G30" s="295">
        <v>8</v>
      </c>
      <c r="H30" s="295"/>
      <c r="I30" s="295"/>
      <c r="J30" s="295"/>
      <c r="K30" s="296"/>
      <c r="L30" s="296"/>
      <c r="M30" s="296"/>
      <c r="N30" s="295"/>
      <c r="O30" s="296"/>
      <c r="P30" s="296"/>
      <c r="Q30" s="289"/>
      <c r="R30" s="294"/>
      <c r="S30" s="294"/>
      <c r="T30" s="295">
        <v>11</v>
      </c>
      <c r="U30" s="296"/>
      <c r="V30" s="296"/>
      <c r="W30" s="295">
        <v>52</v>
      </c>
      <c r="X30" s="296"/>
      <c r="Y30" s="296"/>
      <c r="Z30" s="80"/>
      <c r="AA30" s="360" t="s">
        <v>23</v>
      </c>
      <c r="AB30" s="361"/>
      <c r="AC30" s="361"/>
      <c r="AD30" s="361"/>
      <c r="AE30" s="362"/>
      <c r="AF30" s="363">
        <v>3</v>
      </c>
      <c r="AG30" s="361"/>
      <c r="AH30" s="364"/>
      <c r="AI30" s="363">
        <v>4</v>
      </c>
      <c r="AJ30" s="361"/>
      <c r="AK30" s="364"/>
      <c r="AL30" s="82"/>
      <c r="AM30" s="347"/>
      <c r="AN30" s="348"/>
      <c r="AO30" s="349"/>
      <c r="AP30" s="358"/>
      <c r="AQ30" s="359"/>
      <c r="AR30" s="359"/>
      <c r="AS30" s="359"/>
      <c r="AT30" s="359"/>
      <c r="AU30" s="359"/>
      <c r="AV30" s="359"/>
      <c r="AW30" s="359"/>
      <c r="AX30" s="351"/>
      <c r="AY30" s="351"/>
      <c r="AZ30" s="351"/>
      <c r="BA30" s="352"/>
      <c r="BS30" s="2"/>
      <c r="BT30" s="2"/>
      <c r="BU30" s="2"/>
      <c r="BV30" s="118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7"/>
      <c r="CR30" s="117"/>
      <c r="CS30" s="117"/>
    </row>
    <row r="31" spans="1:97" ht="30.75" customHeight="1" x14ac:dyDescent="0.4">
      <c r="A31" s="285">
        <v>2</v>
      </c>
      <c r="B31" s="286"/>
      <c r="C31" s="285"/>
      <c r="D31" s="286"/>
      <c r="E31" s="286"/>
      <c r="F31" s="286"/>
      <c r="G31" s="287"/>
      <c r="H31" s="288"/>
      <c r="I31" s="288"/>
      <c r="J31" s="295">
        <v>4</v>
      </c>
      <c r="K31" s="296"/>
      <c r="L31" s="296"/>
      <c r="M31" s="296"/>
      <c r="N31" s="295">
        <v>11</v>
      </c>
      <c r="O31" s="296"/>
      <c r="P31" s="296"/>
      <c r="Q31" s="289">
        <v>2</v>
      </c>
      <c r="R31" s="294"/>
      <c r="S31" s="294"/>
      <c r="T31" s="295"/>
      <c r="U31" s="296"/>
      <c r="V31" s="296"/>
      <c r="W31" s="287">
        <v>17</v>
      </c>
      <c r="X31" s="288"/>
      <c r="Y31" s="288"/>
      <c r="Z31" s="80"/>
      <c r="AA31" s="311" t="s">
        <v>55</v>
      </c>
      <c r="AB31" s="312"/>
      <c r="AC31" s="312"/>
      <c r="AD31" s="312"/>
      <c r="AE31" s="313"/>
      <c r="AF31" s="311">
        <v>3</v>
      </c>
      <c r="AG31" s="325"/>
      <c r="AH31" s="326"/>
      <c r="AI31" s="311">
        <v>11</v>
      </c>
      <c r="AJ31" s="325"/>
      <c r="AK31" s="326"/>
      <c r="AL31" s="83"/>
      <c r="AM31" s="298" t="s">
        <v>138</v>
      </c>
      <c r="AN31" s="299"/>
      <c r="AO31" s="300"/>
      <c r="AP31" s="304" t="s">
        <v>34</v>
      </c>
      <c r="AQ31" s="304"/>
      <c r="AR31" s="304"/>
      <c r="AS31" s="304"/>
      <c r="AT31" s="304"/>
      <c r="AU31" s="304"/>
      <c r="AV31" s="304"/>
      <c r="AW31" s="304"/>
      <c r="AX31" s="279">
        <v>3</v>
      </c>
      <c r="AY31" s="280"/>
      <c r="AZ31" s="280"/>
      <c r="BA31" s="281"/>
      <c r="BS31" s="2"/>
      <c r="BT31" s="2"/>
      <c r="BU31" s="2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</row>
    <row r="32" spans="1:97" ht="27.75" customHeight="1" thickBot="1" x14ac:dyDescent="0.35">
      <c r="A32" s="285" t="s">
        <v>22</v>
      </c>
      <c r="B32" s="286"/>
      <c r="C32" s="285">
        <v>33</v>
      </c>
      <c r="D32" s="286"/>
      <c r="E32" s="286"/>
      <c r="F32" s="286"/>
      <c r="G32" s="287">
        <f>G30+G31</f>
        <v>8</v>
      </c>
      <c r="H32" s="288"/>
      <c r="I32" s="288"/>
      <c r="J32" s="287">
        <v>4</v>
      </c>
      <c r="K32" s="288"/>
      <c r="L32" s="288"/>
      <c r="M32" s="288"/>
      <c r="N32" s="287">
        <f>N30+N31</f>
        <v>11</v>
      </c>
      <c r="O32" s="288"/>
      <c r="P32" s="288"/>
      <c r="Q32" s="289">
        <v>2</v>
      </c>
      <c r="R32" s="290"/>
      <c r="S32" s="290"/>
      <c r="T32" s="291">
        <f>T30+T31</f>
        <v>11</v>
      </c>
      <c r="U32" s="292"/>
      <c r="V32" s="293"/>
      <c r="W32" s="291">
        <f>W30+W31</f>
        <v>69</v>
      </c>
      <c r="X32" s="292"/>
      <c r="Y32" s="293"/>
      <c r="Z32" s="80"/>
      <c r="AA32" s="314"/>
      <c r="AB32" s="315"/>
      <c r="AC32" s="315"/>
      <c r="AD32" s="315"/>
      <c r="AE32" s="316"/>
      <c r="AF32" s="327"/>
      <c r="AG32" s="328"/>
      <c r="AH32" s="329"/>
      <c r="AI32" s="327"/>
      <c r="AJ32" s="328"/>
      <c r="AK32" s="329"/>
      <c r="AL32" s="84"/>
      <c r="AM32" s="301"/>
      <c r="AN32" s="302"/>
      <c r="AO32" s="303"/>
      <c r="AP32" s="305"/>
      <c r="AQ32" s="305"/>
      <c r="AR32" s="305"/>
      <c r="AS32" s="305"/>
      <c r="AT32" s="305"/>
      <c r="AU32" s="305"/>
      <c r="AV32" s="305"/>
      <c r="AW32" s="305"/>
      <c r="AX32" s="282"/>
      <c r="AY32" s="283"/>
      <c r="AZ32" s="283"/>
      <c r="BA32" s="284"/>
    </row>
    <row r="33" spans="1:53" ht="32.25" customHeight="1" x14ac:dyDescent="0.3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</row>
    <row r="34" spans="1:53" ht="24" customHeight="1" x14ac:dyDescent="0.3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</row>
    <row r="35" spans="1:53" ht="13.5" customHeight="1" x14ac:dyDescent="0.25"/>
  </sheetData>
  <mergeCells count="82">
    <mergeCell ref="A1:O1"/>
    <mergeCell ref="A2:O2"/>
    <mergeCell ref="A3:O3"/>
    <mergeCell ref="A4:O4"/>
    <mergeCell ref="A6:O6"/>
    <mergeCell ref="AN4:BA8"/>
    <mergeCell ref="P1:AN1"/>
    <mergeCell ref="P7:AM7"/>
    <mergeCell ref="AO1:BA3"/>
    <mergeCell ref="P3:AN3"/>
    <mergeCell ref="P10:AK10"/>
    <mergeCell ref="AN9:BA10"/>
    <mergeCell ref="A18:BA18"/>
    <mergeCell ref="A20:A21"/>
    <mergeCell ref="B20:E20"/>
    <mergeCell ref="F20:I20"/>
    <mergeCell ref="J20:M20"/>
    <mergeCell ref="N20:R20"/>
    <mergeCell ref="S20:W20"/>
    <mergeCell ref="AW20:BA20"/>
    <mergeCell ref="P15:AM15"/>
    <mergeCell ref="P12:S12"/>
    <mergeCell ref="T13:AB13"/>
    <mergeCell ref="T12:AB12"/>
    <mergeCell ref="P9:AC9"/>
    <mergeCell ref="P11:AM11"/>
    <mergeCell ref="AN11:BA11"/>
    <mergeCell ref="AX27:BA30"/>
    <mergeCell ref="A30:B30"/>
    <mergeCell ref="C30:F30"/>
    <mergeCell ref="A24:AU24"/>
    <mergeCell ref="A27:B29"/>
    <mergeCell ref="AP27:AW30"/>
    <mergeCell ref="X20:AA20"/>
    <mergeCell ref="W30:Y30"/>
    <mergeCell ref="AA30:AE30"/>
    <mergeCell ref="AF30:AH30"/>
    <mergeCell ref="AI30:AK30"/>
    <mergeCell ref="AS20:AV20"/>
    <mergeCell ref="AB20:AE20"/>
    <mergeCell ref="AF20:AI20"/>
    <mergeCell ref="N27:P29"/>
    <mergeCell ref="AJ20:AN20"/>
    <mergeCell ref="AO20:AR20"/>
    <mergeCell ref="W27:Y29"/>
    <mergeCell ref="AA27:AE29"/>
    <mergeCell ref="AF27:AH29"/>
    <mergeCell ref="AI27:AK29"/>
    <mergeCell ref="AM27:AO30"/>
    <mergeCell ref="Q30:S30"/>
    <mergeCell ref="T30:V30"/>
    <mergeCell ref="C27:F29"/>
    <mergeCell ref="G27:I29"/>
    <mergeCell ref="J27:M29"/>
    <mergeCell ref="A7:O7"/>
    <mergeCell ref="AI31:AK32"/>
    <mergeCell ref="AM31:AO32"/>
    <mergeCell ref="AP31:AW32"/>
    <mergeCell ref="Q27:S29"/>
    <mergeCell ref="AA31:AE32"/>
    <mergeCell ref="T27:V29"/>
    <mergeCell ref="AF31:AH32"/>
    <mergeCell ref="A31:B31"/>
    <mergeCell ref="C31:F31"/>
    <mergeCell ref="G31:I31"/>
    <mergeCell ref="J31:M31"/>
    <mergeCell ref="N31:P31"/>
    <mergeCell ref="G30:I30"/>
    <mergeCell ref="J30:M30"/>
    <mergeCell ref="N30:P30"/>
    <mergeCell ref="AX31:BA32"/>
    <mergeCell ref="A32:B32"/>
    <mergeCell ref="C32:F32"/>
    <mergeCell ref="G32:I32"/>
    <mergeCell ref="J32:M32"/>
    <mergeCell ref="N32:P32"/>
    <mergeCell ref="Q32:S32"/>
    <mergeCell ref="T32:V32"/>
    <mergeCell ref="W32:Y32"/>
    <mergeCell ref="Q31:S31"/>
    <mergeCell ref="T31:V31"/>
    <mergeCell ref="W31:Y31"/>
  </mergeCells>
  <phoneticPr fontId="8" type="noConversion"/>
  <pageMargins left="0.56000000000000005" right="0.36" top="1" bottom="1" header="0.5" footer="0.5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view="pageBreakPreview" zoomScale="75" zoomScaleNormal="70" zoomScaleSheetLayoutView="75" workbookViewId="0">
      <selection activeCell="F55" sqref="F55"/>
    </sheetView>
  </sheetViews>
  <sheetFormatPr defaultRowHeight="12.75" x14ac:dyDescent="0.2"/>
  <cols>
    <col min="1" max="1" width="9.85546875" style="48" customWidth="1"/>
    <col min="2" max="2" width="48.85546875" style="48" customWidth="1"/>
    <col min="3" max="3" width="4.42578125" style="48" customWidth="1"/>
    <col min="4" max="4" width="6.28515625" style="48" customWidth="1"/>
    <col min="5" max="5" width="3.5703125" style="48" customWidth="1"/>
    <col min="6" max="6" width="4.7109375" style="48" customWidth="1"/>
    <col min="7" max="7" width="6" style="48" customWidth="1"/>
    <col min="8" max="8" width="7.85546875" style="48" customWidth="1"/>
    <col min="9" max="10" width="6.28515625" style="48" customWidth="1"/>
    <col min="11" max="11" width="5" style="48" customWidth="1"/>
    <col min="12" max="12" width="7.140625" style="48" customWidth="1"/>
    <col min="13" max="13" width="8.140625" style="48" customWidth="1"/>
    <col min="14" max="14" width="5.85546875" style="48" customWidth="1"/>
    <col min="15" max="15" width="7.42578125" style="48" customWidth="1"/>
    <col min="16" max="16" width="7.7109375" style="48" customWidth="1"/>
    <col min="17" max="19" width="8.85546875" style="48" hidden="1" customWidth="1"/>
    <col min="20" max="22" width="10.7109375" style="48" bestFit="1" customWidth="1"/>
    <col min="23" max="16384" width="9.140625" style="48"/>
  </cols>
  <sheetData>
    <row r="1" spans="1:19" s="16" customFormat="1" ht="18.75" x14ac:dyDescent="0.2">
      <c r="A1" s="421" t="s">
        <v>152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14"/>
      <c r="O1" s="14"/>
      <c r="P1" s="14"/>
      <c r="Q1" s="15"/>
      <c r="R1" s="15"/>
      <c r="S1" s="15"/>
    </row>
    <row r="2" spans="1:19" s="16" customFormat="1" ht="47.25" customHeight="1" x14ac:dyDescent="0.2">
      <c r="A2" s="428" t="s">
        <v>24</v>
      </c>
      <c r="B2" s="423" t="s">
        <v>63</v>
      </c>
      <c r="C2" s="432" t="s">
        <v>169</v>
      </c>
      <c r="D2" s="432"/>
      <c r="E2" s="433"/>
      <c r="F2" s="433"/>
      <c r="G2" s="422" t="s">
        <v>64</v>
      </c>
      <c r="H2" s="423" t="s">
        <v>65</v>
      </c>
      <c r="I2" s="423"/>
      <c r="J2" s="423"/>
      <c r="K2" s="423"/>
      <c r="L2" s="423"/>
      <c r="M2" s="424"/>
      <c r="N2" s="423" t="s">
        <v>168</v>
      </c>
      <c r="O2" s="423"/>
      <c r="P2" s="423"/>
      <c r="Q2" s="15"/>
      <c r="R2" s="15"/>
      <c r="S2" s="15"/>
    </row>
    <row r="3" spans="1:19" s="16" customFormat="1" ht="17.25" customHeight="1" x14ac:dyDescent="0.2">
      <c r="A3" s="428"/>
      <c r="B3" s="423"/>
      <c r="C3" s="432"/>
      <c r="D3" s="432"/>
      <c r="E3" s="433"/>
      <c r="F3" s="433"/>
      <c r="G3" s="422"/>
      <c r="H3" s="422" t="s">
        <v>25</v>
      </c>
      <c r="I3" s="426" t="s">
        <v>66</v>
      </c>
      <c r="J3" s="426"/>
      <c r="K3" s="426"/>
      <c r="L3" s="426"/>
      <c r="M3" s="422" t="s">
        <v>67</v>
      </c>
      <c r="N3" s="423" t="s">
        <v>68</v>
      </c>
      <c r="O3" s="424"/>
      <c r="P3" s="424"/>
      <c r="Q3" s="15"/>
      <c r="R3" s="15"/>
      <c r="S3" s="15"/>
    </row>
    <row r="4" spans="1:19" s="16" customFormat="1" ht="22.5" customHeight="1" x14ac:dyDescent="0.2">
      <c r="A4" s="428"/>
      <c r="B4" s="423"/>
      <c r="C4" s="432"/>
      <c r="D4" s="432"/>
      <c r="E4" s="433"/>
      <c r="F4" s="433"/>
      <c r="G4" s="422"/>
      <c r="H4" s="424"/>
      <c r="I4" s="422" t="s">
        <v>69</v>
      </c>
      <c r="J4" s="423" t="s">
        <v>70</v>
      </c>
      <c r="K4" s="424"/>
      <c r="L4" s="424"/>
      <c r="M4" s="424"/>
      <c r="N4" s="426" t="s">
        <v>176</v>
      </c>
      <c r="O4" s="425"/>
      <c r="P4" s="425"/>
      <c r="Q4" s="15"/>
      <c r="R4" s="15"/>
      <c r="S4" s="15"/>
    </row>
    <row r="5" spans="1:19" s="16" customFormat="1" ht="12.75" customHeight="1" x14ac:dyDescent="0.2">
      <c r="A5" s="428"/>
      <c r="B5" s="423"/>
      <c r="C5" s="422" t="s">
        <v>29</v>
      </c>
      <c r="D5" s="422" t="s">
        <v>30</v>
      </c>
      <c r="E5" s="431" t="s">
        <v>71</v>
      </c>
      <c r="F5" s="431"/>
      <c r="G5" s="422"/>
      <c r="H5" s="424"/>
      <c r="I5" s="425"/>
      <c r="J5" s="422" t="s">
        <v>31</v>
      </c>
      <c r="K5" s="422" t="s">
        <v>72</v>
      </c>
      <c r="L5" s="422" t="s">
        <v>73</v>
      </c>
      <c r="M5" s="424"/>
      <c r="N5" s="425"/>
      <c r="O5" s="425"/>
      <c r="P5" s="425"/>
      <c r="Q5" s="15"/>
      <c r="R5" s="15"/>
      <c r="S5" s="15"/>
    </row>
    <row r="6" spans="1:19" s="16" customFormat="1" ht="15.75" x14ac:dyDescent="0.2">
      <c r="A6" s="428"/>
      <c r="B6" s="423"/>
      <c r="C6" s="422"/>
      <c r="D6" s="422"/>
      <c r="E6" s="431"/>
      <c r="F6" s="431"/>
      <c r="G6" s="422"/>
      <c r="H6" s="424"/>
      <c r="I6" s="425"/>
      <c r="J6" s="422"/>
      <c r="K6" s="422"/>
      <c r="L6" s="422"/>
      <c r="M6" s="424"/>
      <c r="N6" s="18">
        <v>1</v>
      </c>
      <c r="O6" s="18" t="s">
        <v>170</v>
      </c>
      <c r="P6" s="18" t="s">
        <v>171</v>
      </c>
      <c r="Q6" s="15"/>
      <c r="R6" s="15"/>
      <c r="S6" s="15"/>
    </row>
    <row r="7" spans="1:19" s="16" customFormat="1" ht="34.5" customHeight="1" x14ac:dyDescent="0.2">
      <c r="A7" s="428"/>
      <c r="B7" s="423"/>
      <c r="C7" s="422"/>
      <c r="D7" s="422"/>
      <c r="E7" s="429" t="s">
        <v>74</v>
      </c>
      <c r="F7" s="430" t="s">
        <v>75</v>
      </c>
      <c r="G7" s="422"/>
      <c r="H7" s="424"/>
      <c r="I7" s="425"/>
      <c r="J7" s="422"/>
      <c r="K7" s="422"/>
      <c r="L7" s="422"/>
      <c r="M7" s="424"/>
      <c r="N7" s="423" t="s">
        <v>180</v>
      </c>
      <c r="O7" s="424"/>
      <c r="P7" s="424"/>
      <c r="Q7" s="15"/>
      <c r="R7" s="15"/>
      <c r="S7" s="15"/>
    </row>
    <row r="8" spans="1:19" s="16" customFormat="1" ht="12" customHeight="1" x14ac:dyDescent="0.2">
      <c r="A8" s="428"/>
      <c r="B8" s="423"/>
      <c r="C8" s="422"/>
      <c r="D8" s="422"/>
      <c r="E8" s="429"/>
      <c r="F8" s="429"/>
      <c r="G8" s="422"/>
      <c r="H8" s="424"/>
      <c r="I8" s="425"/>
      <c r="J8" s="422"/>
      <c r="K8" s="422"/>
      <c r="L8" s="422"/>
      <c r="M8" s="424"/>
      <c r="N8" s="19">
        <v>15</v>
      </c>
      <c r="O8" s="19">
        <v>9</v>
      </c>
      <c r="P8" s="19">
        <v>9</v>
      </c>
      <c r="Q8" s="15"/>
      <c r="R8" s="15"/>
      <c r="S8" s="15"/>
    </row>
    <row r="9" spans="1:19" s="16" customFormat="1" ht="15.75" x14ac:dyDescent="0.2">
      <c r="A9" s="20">
        <v>1</v>
      </c>
      <c r="B9" s="21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7">
        <v>16</v>
      </c>
      <c r="Q9" s="15"/>
      <c r="R9" s="15"/>
      <c r="S9" s="15"/>
    </row>
    <row r="10" spans="1:19" s="24" customFormat="1" ht="16.5" customHeight="1" x14ac:dyDescent="0.2">
      <c r="A10" s="22"/>
      <c r="B10" s="427" t="s">
        <v>107</v>
      </c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</row>
    <row r="11" spans="1:19" s="24" customFormat="1" ht="16.5" customHeight="1" thickBot="1" x14ac:dyDescent="0.25">
      <c r="A11" s="394" t="s">
        <v>108</v>
      </c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6"/>
      <c r="R11" s="23"/>
      <c r="S11" s="23"/>
    </row>
    <row r="12" spans="1:19" s="24" customFormat="1" ht="33" customHeight="1" x14ac:dyDescent="0.2">
      <c r="A12" s="164" t="s">
        <v>86</v>
      </c>
      <c r="B12" s="165" t="s">
        <v>89</v>
      </c>
      <c r="C12" s="153"/>
      <c r="D12" s="153"/>
      <c r="E12" s="153"/>
      <c r="F12" s="153"/>
      <c r="G12" s="154">
        <f t="shared" ref="G12:M12" si="0">G13+G14</f>
        <v>3</v>
      </c>
      <c r="H12" s="154">
        <f t="shared" si="0"/>
        <v>90</v>
      </c>
      <c r="I12" s="154">
        <f>I13+I14</f>
        <v>34</v>
      </c>
      <c r="J12" s="154">
        <f t="shared" si="0"/>
        <v>24</v>
      </c>
      <c r="K12" s="154">
        <f t="shared" si="0"/>
        <v>0</v>
      </c>
      <c r="L12" s="154">
        <f t="shared" si="0"/>
        <v>10</v>
      </c>
      <c r="M12" s="154">
        <f t="shared" si="0"/>
        <v>56</v>
      </c>
      <c r="N12" s="147"/>
      <c r="O12" s="147"/>
      <c r="P12" s="148"/>
      <c r="Q12" s="124"/>
      <c r="R12" s="120"/>
      <c r="S12" s="120"/>
    </row>
    <row r="13" spans="1:19" s="24" customFormat="1" ht="16.5" customHeight="1" x14ac:dyDescent="0.25">
      <c r="A13" s="155" t="s">
        <v>87</v>
      </c>
      <c r="B13" s="157" t="s">
        <v>27</v>
      </c>
      <c r="C13" s="28"/>
      <c r="D13" s="31" t="s">
        <v>170</v>
      </c>
      <c r="E13" s="90"/>
      <c r="F13" s="121"/>
      <c r="G13" s="158">
        <v>1</v>
      </c>
      <c r="H13" s="101">
        <f t="shared" ref="H13:H18" si="1">G13*30</f>
        <v>30</v>
      </c>
      <c r="I13" s="101">
        <v>14</v>
      </c>
      <c r="J13" s="101">
        <v>10</v>
      </c>
      <c r="K13" s="101"/>
      <c r="L13" s="101">
        <v>4</v>
      </c>
      <c r="M13" s="101">
        <f>H13-I13</f>
        <v>16</v>
      </c>
      <c r="N13" s="103"/>
      <c r="O13" s="102">
        <v>1.5</v>
      </c>
      <c r="P13" s="95"/>
      <c r="Q13" s="124"/>
      <c r="R13" s="120"/>
      <c r="S13" s="120"/>
    </row>
    <row r="14" spans="1:19" s="24" customFormat="1" ht="24" customHeight="1" x14ac:dyDescent="0.2">
      <c r="A14" s="155" t="s">
        <v>88</v>
      </c>
      <c r="B14" s="159" t="s">
        <v>167</v>
      </c>
      <c r="C14" s="104"/>
      <c r="D14" s="28">
        <v>1</v>
      </c>
      <c r="E14" s="104"/>
      <c r="F14" s="104"/>
      <c r="G14" s="158">
        <v>2</v>
      </c>
      <c r="H14" s="101">
        <f t="shared" si="1"/>
        <v>60</v>
      </c>
      <c r="I14" s="101">
        <f>SUM(J14:L14)</f>
        <v>20</v>
      </c>
      <c r="J14" s="101">
        <v>14</v>
      </c>
      <c r="K14" s="101"/>
      <c r="L14" s="101">
        <v>6</v>
      </c>
      <c r="M14" s="101">
        <f>H14-I14</f>
        <v>40</v>
      </c>
      <c r="N14" s="102">
        <v>1.5</v>
      </c>
      <c r="O14" s="103"/>
      <c r="P14" s="149"/>
      <c r="Q14" s="124"/>
      <c r="R14" s="120"/>
      <c r="S14" s="120"/>
    </row>
    <row r="15" spans="1:19" s="24" customFormat="1" ht="16.5" customHeight="1" x14ac:dyDescent="0.2">
      <c r="A15" s="155" t="s">
        <v>101</v>
      </c>
      <c r="B15" s="160" t="s">
        <v>80</v>
      </c>
      <c r="C15" s="35"/>
      <c r="D15" s="35"/>
      <c r="E15" s="35"/>
      <c r="F15" s="161"/>
      <c r="G15" s="161">
        <f>G16+G17</f>
        <v>3</v>
      </c>
      <c r="H15" s="35">
        <f t="shared" si="1"/>
        <v>90</v>
      </c>
      <c r="I15" s="161">
        <f>I16+I17</f>
        <v>30</v>
      </c>
      <c r="J15" s="161">
        <f>J16+J17</f>
        <v>20</v>
      </c>
      <c r="K15" s="161"/>
      <c r="L15" s="161">
        <f>L16+L17</f>
        <v>10</v>
      </c>
      <c r="M15" s="161">
        <f>M16+M17</f>
        <v>60</v>
      </c>
      <c r="N15" s="31"/>
      <c r="O15" s="103"/>
      <c r="P15" s="149"/>
      <c r="Q15" s="124"/>
      <c r="R15" s="120"/>
      <c r="S15" s="120"/>
    </row>
    <row r="16" spans="1:19" s="24" customFormat="1" ht="16.5" customHeight="1" x14ac:dyDescent="0.2">
      <c r="A16" s="155" t="s">
        <v>115</v>
      </c>
      <c r="B16" s="162" t="s">
        <v>42</v>
      </c>
      <c r="C16" s="31">
        <v>1</v>
      </c>
      <c r="D16" s="31"/>
      <c r="E16" s="31"/>
      <c r="F16" s="20"/>
      <c r="G16" s="20">
        <v>1.5</v>
      </c>
      <c r="H16" s="31">
        <f t="shared" si="1"/>
        <v>45</v>
      </c>
      <c r="I16" s="33">
        <f>SUM(J16:L16)</f>
        <v>15</v>
      </c>
      <c r="J16" s="31">
        <v>15</v>
      </c>
      <c r="K16" s="31"/>
      <c r="L16" s="31"/>
      <c r="M16" s="31">
        <f>H16-I16</f>
        <v>30</v>
      </c>
      <c r="N16" s="31">
        <v>1</v>
      </c>
      <c r="O16" s="103"/>
      <c r="P16" s="149"/>
      <c r="Q16" s="124"/>
      <c r="R16" s="120"/>
      <c r="S16" s="120"/>
    </row>
    <row r="17" spans="1:19" s="24" customFormat="1" ht="16.5" customHeight="1" x14ac:dyDescent="0.2">
      <c r="A17" s="155" t="s">
        <v>116</v>
      </c>
      <c r="B17" s="162" t="s">
        <v>39</v>
      </c>
      <c r="C17" s="31"/>
      <c r="D17" s="31">
        <v>1</v>
      </c>
      <c r="E17" s="31"/>
      <c r="F17" s="163"/>
      <c r="G17" s="91">
        <v>1.5</v>
      </c>
      <c r="H17" s="31">
        <f t="shared" si="1"/>
        <v>45</v>
      </c>
      <c r="I17" s="33">
        <f>SUM(J17:L17)</f>
        <v>15</v>
      </c>
      <c r="J17" s="93">
        <v>5</v>
      </c>
      <c r="K17" s="93"/>
      <c r="L17" s="93">
        <v>10</v>
      </c>
      <c r="M17" s="31">
        <f>H17-I17</f>
        <v>30</v>
      </c>
      <c r="N17" s="31">
        <v>1</v>
      </c>
      <c r="O17" s="103"/>
      <c r="P17" s="149"/>
      <c r="Q17" s="124"/>
      <c r="R17" s="120"/>
      <c r="S17" s="120"/>
    </row>
    <row r="18" spans="1:19" s="24" customFormat="1" ht="16.5" customHeight="1" thickBot="1" x14ac:dyDescent="0.3">
      <c r="A18" s="166" t="s">
        <v>102</v>
      </c>
      <c r="B18" s="167" t="s">
        <v>36</v>
      </c>
      <c r="C18" s="168"/>
      <c r="D18" s="168" t="s">
        <v>171</v>
      </c>
      <c r="E18" s="169"/>
      <c r="F18" s="170"/>
      <c r="G18" s="171">
        <v>3</v>
      </c>
      <c r="H18" s="172">
        <f t="shared" si="1"/>
        <v>90</v>
      </c>
      <c r="I18" s="172">
        <f>SUM(J18:L18)</f>
        <v>30</v>
      </c>
      <c r="J18" s="168">
        <v>20</v>
      </c>
      <c r="K18" s="168"/>
      <c r="L18" s="168">
        <v>10</v>
      </c>
      <c r="M18" s="173">
        <f>H18-I18</f>
        <v>60</v>
      </c>
      <c r="N18" s="150"/>
      <c r="O18" s="150"/>
      <c r="P18" s="151">
        <v>3</v>
      </c>
      <c r="Q18" s="124"/>
      <c r="R18" s="120"/>
      <c r="S18" s="120"/>
    </row>
    <row r="19" spans="1:19" s="24" customFormat="1" ht="16.5" customHeight="1" thickBot="1" x14ac:dyDescent="0.25">
      <c r="A19" s="178"/>
      <c r="B19" s="179" t="s">
        <v>109</v>
      </c>
      <c r="C19" s="179"/>
      <c r="D19" s="179"/>
      <c r="E19" s="179"/>
      <c r="F19" s="180"/>
      <c r="G19" s="181">
        <f>G12+G15+G18</f>
        <v>9</v>
      </c>
      <c r="H19" s="182">
        <f>H12+H15+H18</f>
        <v>270</v>
      </c>
      <c r="I19" s="183">
        <f>I12+I15+I18</f>
        <v>94</v>
      </c>
      <c r="J19" s="183">
        <f t="shared" ref="J19:M19" si="2">J12+J15+J18</f>
        <v>64</v>
      </c>
      <c r="K19" s="183">
        <f t="shared" si="2"/>
        <v>0</v>
      </c>
      <c r="L19" s="183">
        <f t="shared" si="2"/>
        <v>30</v>
      </c>
      <c r="M19" s="183">
        <f t="shared" si="2"/>
        <v>176</v>
      </c>
      <c r="N19" s="184">
        <f>SUM(N12:N18)</f>
        <v>3.5</v>
      </c>
      <c r="O19" s="184">
        <f t="shared" ref="O19:P19" si="3">SUM(O12:O18)</f>
        <v>1.5</v>
      </c>
      <c r="P19" s="185">
        <f t="shared" si="3"/>
        <v>3</v>
      </c>
      <c r="Q19" s="124"/>
      <c r="R19" s="120"/>
      <c r="S19" s="120"/>
    </row>
    <row r="20" spans="1:19" s="24" customFormat="1" ht="16.5" customHeight="1" thickBot="1" x14ac:dyDescent="0.25">
      <c r="A20" s="384" t="s">
        <v>117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8"/>
      <c r="R20" s="119"/>
      <c r="S20" s="120"/>
    </row>
    <row r="21" spans="1:19" s="24" customFormat="1" ht="16.5" customHeight="1" thickBot="1" x14ac:dyDescent="0.25">
      <c r="A21" s="399" t="s">
        <v>139</v>
      </c>
      <c r="B21" s="399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119"/>
      <c r="S21" s="232"/>
    </row>
    <row r="22" spans="1:19" s="24" customFormat="1" ht="16.5" customHeight="1" x14ac:dyDescent="0.2">
      <c r="A22" s="188" t="s">
        <v>76</v>
      </c>
      <c r="B22" s="189" t="s">
        <v>26</v>
      </c>
      <c r="C22" s="94"/>
      <c r="D22" s="85"/>
      <c r="E22" s="85"/>
      <c r="F22" s="190"/>
      <c r="G22" s="86">
        <f>SUM(G23:G25)</f>
        <v>6.5</v>
      </c>
      <c r="H22" s="86">
        <f>SUM(H23:H25)</f>
        <v>195</v>
      </c>
      <c r="I22" s="86">
        <f>SUM(I23:I25)</f>
        <v>70</v>
      </c>
      <c r="J22" s="86"/>
      <c r="K22" s="86"/>
      <c r="L22" s="86">
        <f>SUM(L23:L25)</f>
        <v>70</v>
      </c>
      <c r="M22" s="86">
        <f>SUM(M23:M25)</f>
        <v>125</v>
      </c>
      <c r="N22" s="87"/>
      <c r="O22" s="87"/>
      <c r="P22" s="88"/>
      <c r="Q22" s="186"/>
      <c r="R22" s="119"/>
      <c r="S22" s="63"/>
    </row>
    <row r="23" spans="1:19" s="24" customFormat="1" ht="16.5" customHeight="1" x14ac:dyDescent="0.2">
      <c r="A23" s="191" t="s">
        <v>77</v>
      </c>
      <c r="B23" s="174" t="s">
        <v>26</v>
      </c>
      <c r="C23" s="28"/>
      <c r="D23" s="31">
        <v>1</v>
      </c>
      <c r="E23" s="90"/>
      <c r="F23" s="121"/>
      <c r="G23" s="91">
        <v>2.5</v>
      </c>
      <c r="H23" s="91">
        <f t="shared" ref="H23:H29" si="4">G23*30</f>
        <v>75</v>
      </c>
      <c r="I23" s="20">
        <f t="shared" ref="I23:I29" si="5">SUM(J23:L23)</f>
        <v>30</v>
      </c>
      <c r="J23" s="91"/>
      <c r="K23" s="91"/>
      <c r="L23" s="91">
        <v>30</v>
      </c>
      <c r="M23" s="31">
        <f t="shared" ref="M23:M29" si="6">H23-I23</f>
        <v>45</v>
      </c>
      <c r="N23" s="31">
        <v>2</v>
      </c>
      <c r="O23" s="31"/>
      <c r="P23" s="92"/>
      <c r="Q23" s="156"/>
      <c r="R23" s="119"/>
      <c r="S23" s="63"/>
    </row>
    <row r="24" spans="1:19" s="24" customFormat="1" ht="16.5" customHeight="1" x14ac:dyDescent="0.2">
      <c r="A24" s="191" t="s">
        <v>78</v>
      </c>
      <c r="B24" s="174" t="s">
        <v>26</v>
      </c>
      <c r="C24" s="28"/>
      <c r="D24" s="90"/>
      <c r="E24" s="90"/>
      <c r="F24" s="121"/>
      <c r="G24" s="91">
        <v>2</v>
      </c>
      <c r="H24" s="91">
        <f t="shared" si="4"/>
        <v>60</v>
      </c>
      <c r="I24" s="20">
        <f t="shared" si="5"/>
        <v>20</v>
      </c>
      <c r="J24" s="93"/>
      <c r="K24" s="93"/>
      <c r="L24" s="93">
        <v>20</v>
      </c>
      <c r="M24" s="31">
        <f t="shared" si="6"/>
        <v>40</v>
      </c>
      <c r="N24" s="31"/>
      <c r="O24" s="31">
        <v>2</v>
      </c>
      <c r="P24" s="92"/>
      <c r="Q24" s="156"/>
      <c r="R24" s="119"/>
      <c r="S24" s="63"/>
    </row>
    <row r="25" spans="1:19" s="24" customFormat="1" ht="16.5" customHeight="1" thickBot="1" x14ac:dyDescent="0.25">
      <c r="A25" s="191" t="s">
        <v>118</v>
      </c>
      <c r="B25" s="174" t="s">
        <v>26</v>
      </c>
      <c r="C25" s="28" t="s">
        <v>171</v>
      </c>
      <c r="D25" s="90"/>
      <c r="E25" s="90"/>
      <c r="F25" s="121"/>
      <c r="G25" s="91">
        <v>2</v>
      </c>
      <c r="H25" s="91">
        <f t="shared" si="4"/>
        <v>60</v>
      </c>
      <c r="I25" s="20">
        <f t="shared" si="5"/>
        <v>20</v>
      </c>
      <c r="J25" s="93"/>
      <c r="K25" s="93"/>
      <c r="L25" s="93">
        <v>20</v>
      </c>
      <c r="M25" s="31">
        <f t="shared" si="6"/>
        <v>40</v>
      </c>
      <c r="N25" s="31"/>
      <c r="O25" s="31"/>
      <c r="P25" s="92">
        <v>2</v>
      </c>
      <c r="Q25" s="156"/>
      <c r="R25" s="119"/>
      <c r="S25" s="63"/>
    </row>
    <row r="26" spans="1:19" s="24" customFormat="1" ht="16.5" customHeight="1" x14ac:dyDescent="0.2">
      <c r="A26" s="400" t="s">
        <v>140</v>
      </c>
      <c r="B26" s="400"/>
      <c r="C26" s="400"/>
      <c r="D26" s="400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0"/>
      <c r="R26" s="119"/>
      <c r="S26" s="232"/>
    </row>
    <row r="27" spans="1:19" s="24" customFormat="1" ht="24.75" customHeight="1" x14ac:dyDescent="0.25">
      <c r="A27" s="191" t="s">
        <v>90</v>
      </c>
      <c r="B27" s="157" t="s">
        <v>159</v>
      </c>
      <c r="C27" s="175"/>
      <c r="D27" s="28">
        <v>1</v>
      </c>
      <c r="E27" s="176"/>
      <c r="F27" s="176"/>
      <c r="G27" s="20">
        <v>2.5</v>
      </c>
      <c r="H27" s="93">
        <f t="shared" si="4"/>
        <v>75</v>
      </c>
      <c r="I27" s="93">
        <f t="shared" si="5"/>
        <v>28</v>
      </c>
      <c r="J27" s="93">
        <v>14</v>
      </c>
      <c r="K27" s="93"/>
      <c r="L27" s="31">
        <v>14</v>
      </c>
      <c r="M27" s="31">
        <f t="shared" si="6"/>
        <v>47</v>
      </c>
      <c r="N27" s="28">
        <v>2</v>
      </c>
      <c r="O27" s="28"/>
      <c r="P27" s="192"/>
      <c r="Q27" s="32"/>
      <c r="R27" s="119"/>
      <c r="S27" s="63"/>
    </row>
    <row r="28" spans="1:19" s="24" customFormat="1" ht="16.5" customHeight="1" x14ac:dyDescent="0.2">
      <c r="A28" s="191" t="s">
        <v>91</v>
      </c>
      <c r="B28" s="177" t="s">
        <v>100</v>
      </c>
      <c r="C28" s="28"/>
      <c r="D28" s="28" t="s">
        <v>170</v>
      </c>
      <c r="E28" s="28"/>
      <c r="F28" s="20"/>
      <c r="G28" s="20">
        <v>2</v>
      </c>
      <c r="H28" s="93">
        <f t="shared" si="4"/>
        <v>60</v>
      </c>
      <c r="I28" s="93">
        <f t="shared" si="5"/>
        <v>20</v>
      </c>
      <c r="J28" s="93">
        <v>10</v>
      </c>
      <c r="K28" s="93"/>
      <c r="L28" s="31">
        <v>10</v>
      </c>
      <c r="M28" s="31">
        <f t="shared" si="6"/>
        <v>40</v>
      </c>
      <c r="N28" s="28"/>
      <c r="O28" s="28">
        <v>2</v>
      </c>
      <c r="P28" s="95"/>
      <c r="Q28" s="32"/>
      <c r="R28" s="119"/>
      <c r="S28" s="63"/>
    </row>
    <row r="29" spans="1:19" s="24" customFormat="1" ht="16.5" customHeight="1" thickBot="1" x14ac:dyDescent="0.3">
      <c r="A29" s="193" t="s">
        <v>119</v>
      </c>
      <c r="B29" s="194" t="s">
        <v>28</v>
      </c>
      <c r="C29" s="96"/>
      <c r="D29" s="96" t="s">
        <v>171</v>
      </c>
      <c r="E29" s="96"/>
      <c r="F29" s="170"/>
      <c r="G29" s="171">
        <v>2</v>
      </c>
      <c r="H29" s="173">
        <f t="shared" si="4"/>
        <v>60</v>
      </c>
      <c r="I29" s="195">
        <f t="shared" si="5"/>
        <v>20</v>
      </c>
      <c r="J29" s="173">
        <v>20</v>
      </c>
      <c r="K29" s="173"/>
      <c r="L29" s="173"/>
      <c r="M29" s="173">
        <f t="shared" si="6"/>
        <v>40</v>
      </c>
      <c r="N29" s="196"/>
      <c r="O29" s="96"/>
      <c r="P29" s="97">
        <v>2</v>
      </c>
      <c r="Q29" s="187"/>
      <c r="R29" s="119"/>
      <c r="S29" s="63"/>
    </row>
    <row r="30" spans="1:19" s="24" customFormat="1" ht="16.5" customHeight="1" thickBot="1" x14ac:dyDescent="0.25">
      <c r="A30" s="198"/>
      <c r="B30" s="152" t="s">
        <v>79</v>
      </c>
      <c r="C30" s="98"/>
      <c r="D30" s="98"/>
      <c r="E30" s="98"/>
      <c r="F30" s="98"/>
      <c r="G30" s="99">
        <f>G22</f>
        <v>6.5</v>
      </c>
      <c r="H30" s="99">
        <f t="shared" ref="H30:M30" si="7">SUM(H27:H29)</f>
        <v>195</v>
      </c>
      <c r="I30" s="99">
        <f t="shared" si="7"/>
        <v>68</v>
      </c>
      <c r="J30" s="99">
        <f t="shared" si="7"/>
        <v>44</v>
      </c>
      <c r="K30" s="99"/>
      <c r="L30" s="99">
        <f t="shared" si="7"/>
        <v>24</v>
      </c>
      <c r="M30" s="99">
        <f t="shared" si="7"/>
        <v>127</v>
      </c>
      <c r="N30" s="99">
        <f>SUM(N27:N29)</f>
        <v>2</v>
      </c>
      <c r="O30" s="99">
        <f>SUM(O27:O29)</f>
        <v>2</v>
      </c>
      <c r="P30" s="199">
        <f>SUM(P27:P29)</f>
        <v>2</v>
      </c>
      <c r="Q30" s="197"/>
      <c r="R30" s="119"/>
      <c r="S30" s="63"/>
    </row>
    <row r="31" spans="1:19" s="24" customFormat="1" ht="16.5" customHeight="1" thickBot="1" x14ac:dyDescent="0.25">
      <c r="A31" s="384" t="s">
        <v>110</v>
      </c>
      <c r="B31" s="385"/>
      <c r="C31" s="45"/>
      <c r="D31" s="45"/>
      <c r="E31" s="45"/>
      <c r="F31" s="45"/>
      <c r="G31" s="201">
        <f>G19+G30</f>
        <v>15.5</v>
      </c>
      <c r="H31" s="201">
        <f t="shared" ref="H31:M31" si="8">H19+H30</f>
        <v>465</v>
      </c>
      <c r="I31" s="201">
        <f t="shared" si="8"/>
        <v>162</v>
      </c>
      <c r="J31" s="201">
        <f t="shared" si="8"/>
        <v>108</v>
      </c>
      <c r="K31" s="201">
        <f t="shared" si="8"/>
        <v>0</v>
      </c>
      <c r="L31" s="201">
        <f t="shared" si="8"/>
        <v>54</v>
      </c>
      <c r="M31" s="201">
        <f t="shared" si="8"/>
        <v>303</v>
      </c>
      <c r="N31" s="202">
        <f>N30+N19</f>
        <v>5.5</v>
      </c>
      <c r="O31" s="202">
        <f t="shared" ref="O31:P31" si="9">O30+O19</f>
        <v>3.5</v>
      </c>
      <c r="P31" s="203">
        <f t="shared" si="9"/>
        <v>5</v>
      </c>
      <c r="Q31" s="200"/>
      <c r="R31" s="119"/>
      <c r="S31" s="63"/>
    </row>
    <row r="32" spans="1:19" s="24" customFormat="1" ht="28.5" customHeight="1" x14ac:dyDescent="0.2">
      <c r="A32" s="204"/>
      <c r="B32" s="205" t="s">
        <v>35</v>
      </c>
      <c r="C32" s="94"/>
      <c r="D32" s="206" t="s">
        <v>172</v>
      </c>
      <c r="E32" s="207"/>
      <c r="F32" s="190"/>
      <c r="G32" s="208"/>
      <c r="H32" s="94"/>
      <c r="I32" s="209">
        <f>J32+K32+L32</f>
        <v>0</v>
      </c>
      <c r="J32" s="94"/>
      <c r="K32" s="94"/>
      <c r="L32" s="94"/>
      <c r="M32" s="94"/>
      <c r="N32" s="87" t="s">
        <v>81</v>
      </c>
      <c r="O32" s="87" t="s">
        <v>81</v>
      </c>
      <c r="P32" s="88" t="s">
        <v>81</v>
      </c>
      <c r="Q32" s="156"/>
      <c r="R32" s="119"/>
      <c r="S32" s="63"/>
    </row>
    <row r="33" spans="1:24" s="24" customFormat="1" ht="16.5" customHeight="1" thickBot="1" x14ac:dyDescent="0.25">
      <c r="A33" s="386" t="s">
        <v>82</v>
      </c>
      <c r="B33" s="387"/>
      <c r="C33" s="29"/>
      <c r="D33" s="210"/>
      <c r="E33" s="211"/>
      <c r="F33" s="212"/>
      <c r="G33" s="213"/>
      <c r="H33" s="29"/>
      <c r="I33" s="214"/>
      <c r="J33" s="29"/>
      <c r="K33" s="29"/>
      <c r="L33" s="29"/>
      <c r="M33" s="29"/>
      <c r="N33" s="29"/>
      <c r="O33" s="29"/>
      <c r="P33" s="215"/>
      <c r="Q33" s="216"/>
      <c r="R33" s="119"/>
      <c r="S33" s="63"/>
    </row>
    <row r="34" spans="1:24" s="24" customFormat="1" ht="16.5" customHeight="1" thickBot="1" x14ac:dyDescent="0.25">
      <c r="A34" s="388" t="s">
        <v>111</v>
      </c>
      <c r="B34" s="389"/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90"/>
      <c r="R34" s="217"/>
      <c r="S34" s="63"/>
    </row>
    <row r="35" spans="1:24" s="24" customFormat="1" ht="18" customHeight="1" thickBot="1" x14ac:dyDescent="0.25">
      <c r="A35" s="49"/>
      <c r="B35" s="391" t="s">
        <v>112</v>
      </c>
      <c r="C35" s="392"/>
      <c r="D35" s="392"/>
      <c r="E35" s="392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3"/>
      <c r="S35" s="125"/>
    </row>
    <row r="36" spans="1:24" s="24" customFormat="1" ht="15.75" customHeight="1" thickBot="1" x14ac:dyDescent="0.25">
      <c r="A36" s="220" t="s">
        <v>120</v>
      </c>
      <c r="B36" s="221" t="s">
        <v>160</v>
      </c>
      <c r="C36" s="94"/>
      <c r="D36" s="94"/>
      <c r="E36" s="94"/>
      <c r="F36" s="94"/>
      <c r="G36" s="222">
        <f t="shared" ref="G36:M36" si="10">G37+G38</f>
        <v>8.5</v>
      </c>
      <c r="H36" s="154">
        <f t="shared" si="10"/>
        <v>255</v>
      </c>
      <c r="I36" s="154">
        <f t="shared" si="10"/>
        <v>84</v>
      </c>
      <c r="J36" s="154">
        <f t="shared" si="10"/>
        <v>45</v>
      </c>
      <c r="K36" s="154">
        <f t="shared" si="10"/>
        <v>0</v>
      </c>
      <c r="L36" s="154">
        <f t="shared" si="10"/>
        <v>39</v>
      </c>
      <c r="M36" s="154">
        <f t="shared" si="10"/>
        <v>171</v>
      </c>
      <c r="N36" s="94"/>
      <c r="O36" s="94"/>
      <c r="P36" s="107"/>
      <c r="Q36" s="218"/>
      <c r="R36" s="57"/>
      <c r="S36" s="126" t="e">
        <f>$G36/$S$5</f>
        <v>#DIV/0!</v>
      </c>
    </row>
    <row r="37" spans="1:24" s="24" customFormat="1" ht="15.75" customHeight="1" x14ac:dyDescent="0.2">
      <c r="A37" s="223" t="s">
        <v>121</v>
      </c>
      <c r="B37" s="221" t="s">
        <v>160</v>
      </c>
      <c r="C37" s="28">
        <v>1</v>
      </c>
      <c r="D37" s="28"/>
      <c r="E37" s="28"/>
      <c r="F37" s="28"/>
      <c r="G37" s="236">
        <v>7.5</v>
      </c>
      <c r="H37" s="26">
        <f t="shared" ref="H37:H40" si="11">G37*30</f>
        <v>225</v>
      </c>
      <c r="I37" s="20">
        <f>SUM(J37:L37)</f>
        <v>75</v>
      </c>
      <c r="J37" s="28">
        <v>45</v>
      </c>
      <c r="K37" s="28"/>
      <c r="L37" s="28">
        <v>30</v>
      </c>
      <c r="M37" s="28">
        <f>H37-I37</f>
        <v>150</v>
      </c>
      <c r="N37" s="28">
        <v>5</v>
      </c>
      <c r="O37" s="28"/>
      <c r="P37" s="95"/>
      <c r="Q37" s="32"/>
      <c r="R37" s="30"/>
      <c r="S37" s="126"/>
    </row>
    <row r="38" spans="1:24" s="24" customFormat="1" ht="15.75" customHeight="1" x14ac:dyDescent="0.2">
      <c r="A38" s="223" t="s">
        <v>122</v>
      </c>
      <c r="B38" s="13" t="s">
        <v>161</v>
      </c>
      <c r="C38" s="28"/>
      <c r="D38" s="28"/>
      <c r="E38" s="28"/>
      <c r="F38" s="28">
        <v>2</v>
      </c>
      <c r="G38" s="28">
        <v>1</v>
      </c>
      <c r="H38" s="26">
        <f t="shared" si="11"/>
        <v>30</v>
      </c>
      <c r="I38" s="20">
        <f>SUM(J38:L38)</f>
        <v>9</v>
      </c>
      <c r="J38" s="28"/>
      <c r="K38" s="28"/>
      <c r="L38" s="28">
        <v>9</v>
      </c>
      <c r="M38" s="28">
        <f>H38-I38</f>
        <v>21</v>
      </c>
      <c r="N38" s="28"/>
      <c r="O38" s="28">
        <v>1</v>
      </c>
      <c r="P38" s="95"/>
      <c r="Q38" s="219" t="e">
        <f>$G38/$Q$5</f>
        <v>#DIV/0!</v>
      </c>
      <c r="R38" s="30"/>
      <c r="S38" s="126"/>
    </row>
    <row r="39" spans="1:24" ht="16.5" customHeight="1" x14ac:dyDescent="0.2">
      <c r="A39" s="191" t="s">
        <v>125</v>
      </c>
      <c r="B39" s="13" t="s">
        <v>163</v>
      </c>
      <c r="C39" s="28"/>
      <c r="D39" s="28">
        <v>1</v>
      </c>
      <c r="E39" s="28"/>
      <c r="F39" s="28"/>
      <c r="G39" s="236">
        <v>3.5</v>
      </c>
      <c r="H39" s="31">
        <f t="shared" ref="H39" si="12">G39*30</f>
        <v>105</v>
      </c>
      <c r="I39" s="20">
        <f t="shared" ref="I39" si="13">SUM(J39:L39)</f>
        <v>45</v>
      </c>
      <c r="J39" s="28">
        <v>30</v>
      </c>
      <c r="K39" s="28"/>
      <c r="L39" s="28">
        <v>15</v>
      </c>
      <c r="M39" s="28">
        <f t="shared" ref="M39" si="14">H39-I39</f>
        <v>60</v>
      </c>
      <c r="N39" s="28">
        <v>3</v>
      </c>
      <c r="O39" s="28"/>
      <c r="P39" s="95"/>
      <c r="Q39" s="219" t="e">
        <f>$G39/$Q$5</f>
        <v>#DIV/0!</v>
      </c>
      <c r="R39" s="30"/>
      <c r="S39" s="127"/>
    </row>
    <row r="40" spans="1:24" ht="15.75" customHeight="1" x14ac:dyDescent="0.25">
      <c r="A40" s="191" t="s">
        <v>126</v>
      </c>
      <c r="B40" s="12" t="s">
        <v>61</v>
      </c>
      <c r="C40" s="8"/>
      <c r="D40" s="8" t="s">
        <v>170</v>
      </c>
      <c r="E40" s="25"/>
      <c r="F40" s="40"/>
      <c r="G40" s="237">
        <v>3.5</v>
      </c>
      <c r="H40" s="33">
        <f t="shared" si="11"/>
        <v>105</v>
      </c>
      <c r="I40" s="33">
        <f t="shared" ref="I40" si="15">SUM(J40:L40)</f>
        <v>36</v>
      </c>
      <c r="J40" s="8">
        <v>18</v>
      </c>
      <c r="K40" s="8"/>
      <c r="L40" s="8">
        <v>18</v>
      </c>
      <c r="M40" s="31">
        <f t="shared" ref="M40" si="16">H40-I40</f>
        <v>69</v>
      </c>
      <c r="N40" s="129"/>
      <c r="O40" s="28">
        <v>4</v>
      </c>
      <c r="P40" s="95"/>
      <c r="Q40" s="32"/>
      <c r="R40" s="30"/>
      <c r="S40" s="126" t="e">
        <f>$G40/$S$5</f>
        <v>#DIV/0!</v>
      </c>
    </row>
    <row r="41" spans="1:24" ht="15.75" customHeight="1" x14ac:dyDescent="0.25">
      <c r="A41" s="191" t="s">
        <v>124</v>
      </c>
      <c r="B41" s="12" t="s">
        <v>103</v>
      </c>
      <c r="C41" s="8" t="s">
        <v>170</v>
      </c>
      <c r="D41" s="8"/>
      <c r="E41" s="28"/>
      <c r="F41" s="40"/>
      <c r="G41" s="20">
        <v>4.5</v>
      </c>
      <c r="H41" s="111">
        <f t="shared" ref="H41" si="17">G41*30</f>
        <v>135</v>
      </c>
      <c r="I41" s="111">
        <f t="shared" ref="I41" si="18">SUM(J41:L41)</f>
        <v>45</v>
      </c>
      <c r="J41" s="8">
        <v>27</v>
      </c>
      <c r="K41" s="8"/>
      <c r="L41" s="8">
        <v>18</v>
      </c>
      <c r="M41" s="31">
        <f t="shared" ref="M41" si="19">H41-I41</f>
        <v>90</v>
      </c>
      <c r="N41" s="129"/>
      <c r="O41" s="129">
        <v>5</v>
      </c>
      <c r="P41" s="224"/>
      <c r="Q41" s="32"/>
      <c r="R41" s="30"/>
      <c r="S41" s="126"/>
    </row>
    <row r="42" spans="1:24" s="24" customFormat="1" ht="15.75" customHeight="1" thickBot="1" x14ac:dyDescent="0.25">
      <c r="A42" s="191" t="s">
        <v>123</v>
      </c>
      <c r="B42" s="13" t="s">
        <v>162</v>
      </c>
      <c r="C42" s="28" t="s">
        <v>171</v>
      </c>
      <c r="D42" s="28"/>
      <c r="E42" s="28"/>
      <c r="F42" s="28"/>
      <c r="G42" s="236">
        <v>4.5</v>
      </c>
      <c r="H42" s="31">
        <f t="shared" ref="H42" si="20">G42*30</f>
        <v>135</v>
      </c>
      <c r="I42" s="20">
        <f>SUM(J42:L42)</f>
        <v>45</v>
      </c>
      <c r="J42" s="28">
        <v>27</v>
      </c>
      <c r="K42" s="28"/>
      <c r="L42" s="28">
        <v>18</v>
      </c>
      <c r="M42" s="28">
        <f>H42-I42</f>
        <v>90</v>
      </c>
      <c r="N42" s="28"/>
      <c r="O42" s="28"/>
      <c r="P42" s="95">
        <v>5</v>
      </c>
      <c r="Q42" s="32"/>
      <c r="R42" s="30"/>
      <c r="S42" s="126"/>
    </row>
    <row r="43" spans="1:24" s="24" customFormat="1" ht="18" customHeight="1" thickBot="1" x14ac:dyDescent="0.25">
      <c r="A43" s="434" t="s">
        <v>113</v>
      </c>
      <c r="B43" s="435"/>
      <c r="C43" s="227"/>
      <c r="D43" s="227"/>
      <c r="E43" s="227"/>
      <c r="F43" s="227"/>
      <c r="G43" s="228">
        <f>G36+G39+G41+G40+G42</f>
        <v>24.5</v>
      </c>
      <c r="H43" s="228">
        <f t="shared" ref="H43:M43" si="21">H36+H39+H41+H40+H42</f>
        <v>735</v>
      </c>
      <c r="I43" s="228">
        <f t="shared" si="21"/>
        <v>255</v>
      </c>
      <c r="J43" s="228">
        <f t="shared" si="21"/>
        <v>147</v>
      </c>
      <c r="K43" s="228">
        <f t="shared" si="21"/>
        <v>0</v>
      </c>
      <c r="L43" s="228">
        <f t="shared" si="21"/>
        <v>108</v>
      </c>
      <c r="M43" s="228">
        <f t="shared" si="21"/>
        <v>480</v>
      </c>
      <c r="N43" s="229">
        <f t="shared" ref="N43:S43" si="22">SUM(N36:N42)</f>
        <v>8</v>
      </c>
      <c r="O43" s="229">
        <f t="shared" si="22"/>
        <v>10</v>
      </c>
      <c r="P43" s="230">
        <f t="shared" si="22"/>
        <v>5</v>
      </c>
      <c r="Q43" s="231" t="e">
        <f t="shared" si="22"/>
        <v>#DIV/0!</v>
      </c>
      <c r="R43" s="36">
        <f t="shared" si="22"/>
        <v>0</v>
      </c>
      <c r="S43" s="128" t="e">
        <f t="shared" si="22"/>
        <v>#DIV/0!</v>
      </c>
      <c r="T43" s="114"/>
      <c r="U43" s="113"/>
      <c r="V43" s="113"/>
      <c r="W43" s="113"/>
      <c r="X43" s="113"/>
    </row>
    <row r="44" spans="1:24" s="24" customFormat="1" ht="18" customHeight="1" thickBot="1" x14ac:dyDescent="0.25">
      <c r="A44" s="441" t="s">
        <v>114</v>
      </c>
      <c r="B44" s="442"/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  <c r="Q44" s="443"/>
      <c r="R44" s="15"/>
      <c r="S44" s="39"/>
    </row>
    <row r="45" spans="1:24" s="24" customFormat="1" ht="18" customHeight="1" thickBot="1" x14ac:dyDescent="0.25">
      <c r="A45" s="444" t="s">
        <v>141</v>
      </c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6"/>
      <c r="R45" s="15"/>
      <c r="S45" s="39"/>
    </row>
    <row r="46" spans="1:24" s="24" customFormat="1" ht="18" customHeight="1" x14ac:dyDescent="0.25">
      <c r="A46" s="188" t="s">
        <v>143</v>
      </c>
      <c r="B46" s="262" t="s">
        <v>59</v>
      </c>
      <c r="C46" s="238">
        <v>1</v>
      </c>
      <c r="D46" s="238"/>
      <c r="E46" s="94"/>
      <c r="F46" s="239"/>
      <c r="G46" s="240">
        <v>7.5</v>
      </c>
      <c r="H46" s="241">
        <f>G46*30</f>
        <v>225</v>
      </c>
      <c r="I46" s="241">
        <f>SUM(J46:L46)</f>
        <v>75</v>
      </c>
      <c r="J46" s="242">
        <v>45</v>
      </c>
      <c r="K46" s="238"/>
      <c r="L46" s="242">
        <v>30</v>
      </c>
      <c r="M46" s="87">
        <f>H46-I46</f>
        <v>150</v>
      </c>
      <c r="N46" s="243">
        <v>5</v>
      </c>
      <c r="O46" s="243"/>
      <c r="P46" s="244"/>
      <c r="Q46" s="105"/>
      <c r="R46" s="15"/>
      <c r="S46" s="39"/>
    </row>
    <row r="47" spans="1:24" s="24" customFormat="1" ht="18" customHeight="1" x14ac:dyDescent="0.25">
      <c r="A47" s="191" t="s">
        <v>144</v>
      </c>
      <c r="B47" s="12" t="s">
        <v>62</v>
      </c>
      <c r="C47" s="28"/>
      <c r="D47" s="28"/>
      <c r="E47" s="28"/>
      <c r="F47" s="28"/>
      <c r="G47" s="245">
        <f t="shared" ref="G47:M47" si="23">G48+G49</f>
        <v>5.5</v>
      </c>
      <c r="H47" s="246">
        <f t="shared" si="23"/>
        <v>165</v>
      </c>
      <c r="I47" s="246">
        <f t="shared" si="23"/>
        <v>55</v>
      </c>
      <c r="J47" s="246">
        <f t="shared" si="23"/>
        <v>27</v>
      </c>
      <c r="K47" s="246">
        <f t="shared" si="23"/>
        <v>0</v>
      </c>
      <c r="L47" s="246">
        <f t="shared" si="23"/>
        <v>28</v>
      </c>
      <c r="M47" s="246">
        <f t="shared" si="23"/>
        <v>110</v>
      </c>
      <c r="N47" s="28"/>
      <c r="O47" s="28"/>
      <c r="P47" s="247"/>
      <c r="Q47" s="110"/>
      <c r="R47" s="15"/>
      <c r="S47" s="39"/>
    </row>
    <row r="48" spans="1:24" s="24" customFormat="1" ht="18" customHeight="1" x14ac:dyDescent="0.25">
      <c r="A48" s="191" t="s">
        <v>153</v>
      </c>
      <c r="B48" s="12" t="s">
        <v>62</v>
      </c>
      <c r="C48" s="28" t="s">
        <v>170</v>
      </c>
      <c r="D48" s="28"/>
      <c r="E48" s="28"/>
      <c r="F48" s="28"/>
      <c r="G48" s="28">
        <v>4.5</v>
      </c>
      <c r="H48" s="31">
        <f t="shared" ref="H48:H49" si="24">G48*30</f>
        <v>135</v>
      </c>
      <c r="I48" s="20">
        <f>SUM(J48:L48)</f>
        <v>45</v>
      </c>
      <c r="J48" s="28">
        <v>27</v>
      </c>
      <c r="K48" s="28"/>
      <c r="L48" s="28">
        <v>18</v>
      </c>
      <c r="M48" s="28">
        <f>H48-I48</f>
        <v>90</v>
      </c>
      <c r="N48" s="28"/>
      <c r="O48" s="28">
        <v>5</v>
      </c>
      <c r="P48" s="247"/>
      <c r="Q48" s="110"/>
      <c r="R48" s="15"/>
      <c r="S48" s="39"/>
    </row>
    <row r="49" spans="1:19" s="24" customFormat="1" ht="18" customHeight="1" thickBot="1" x14ac:dyDescent="0.3">
      <c r="A49" s="191" t="s">
        <v>154</v>
      </c>
      <c r="B49" s="167" t="s">
        <v>62</v>
      </c>
      <c r="C49" s="96"/>
      <c r="D49" s="96"/>
      <c r="E49" s="96"/>
      <c r="F49" s="96" t="s">
        <v>171</v>
      </c>
      <c r="G49" s="96">
        <v>1</v>
      </c>
      <c r="H49" s="173">
        <f t="shared" si="24"/>
        <v>30</v>
      </c>
      <c r="I49" s="171">
        <f>SUM(J49:L49)</f>
        <v>10</v>
      </c>
      <c r="J49" s="96"/>
      <c r="K49" s="96"/>
      <c r="L49" s="96">
        <v>10</v>
      </c>
      <c r="M49" s="96">
        <f>H49-I49</f>
        <v>20</v>
      </c>
      <c r="N49" s="96"/>
      <c r="O49" s="96"/>
      <c r="P49" s="247">
        <v>1</v>
      </c>
      <c r="Q49" s="110"/>
      <c r="R49" s="15"/>
      <c r="S49" s="39"/>
    </row>
    <row r="50" spans="1:19" s="24" customFormat="1" ht="32.25" customHeight="1" x14ac:dyDescent="0.25">
      <c r="A50" s="191" t="s">
        <v>145</v>
      </c>
      <c r="B50" s="12" t="s">
        <v>58</v>
      </c>
      <c r="C50" s="8" t="s">
        <v>171</v>
      </c>
      <c r="D50" s="8"/>
      <c r="E50" s="28"/>
      <c r="F50" s="40"/>
      <c r="G50" s="237">
        <v>3.5</v>
      </c>
      <c r="H50" s="111">
        <f>G50*30</f>
        <v>105</v>
      </c>
      <c r="I50" s="111">
        <f>SUM(J50:L50)</f>
        <v>36</v>
      </c>
      <c r="J50" s="248">
        <v>18</v>
      </c>
      <c r="K50" s="8">
        <v>18</v>
      </c>
      <c r="L50" s="248"/>
      <c r="M50" s="31">
        <f>H50-I50</f>
        <v>69</v>
      </c>
      <c r="N50" s="129"/>
      <c r="O50" s="129"/>
      <c r="P50" s="249">
        <v>4</v>
      </c>
      <c r="Q50" s="106"/>
      <c r="R50" s="15"/>
      <c r="S50" s="39"/>
    </row>
    <row r="51" spans="1:19" s="24" customFormat="1" ht="18" customHeight="1" x14ac:dyDescent="0.25">
      <c r="A51" s="270" t="s">
        <v>146</v>
      </c>
      <c r="B51" s="271" t="s">
        <v>60</v>
      </c>
      <c r="C51" s="272"/>
      <c r="D51" s="272" t="s">
        <v>171</v>
      </c>
      <c r="E51" s="261"/>
      <c r="F51" s="273"/>
      <c r="G51" s="213">
        <v>3.5</v>
      </c>
      <c r="H51" s="274">
        <f>G51*30</f>
        <v>105</v>
      </c>
      <c r="I51" s="274">
        <f>SUM(J51:L51)</f>
        <v>36</v>
      </c>
      <c r="J51" s="272">
        <v>18</v>
      </c>
      <c r="K51" s="272"/>
      <c r="L51" s="272">
        <v>18</v>
      </c>
      <c r="M51" s="275">
        <f>H51-I51</f>
        <v>69</v>
      </c>
      <c r="N51" s="276"/>
      <c r="O51" s="276"/>
      <c r="P51" s="277">
        <v>4</v>
      </c>
      <c r="Q51" s="112"/>
      <c r="R51" s="15"/>
      <c r="S51" s="39"/>
    </row>
    <row r="52" spans="1:19" s="24" customFormat="1" ht="18" customHeight="1" x14ac:dyDescent="0.2">
      <c r="A52" s="447" t="s">
        <v>142</v>
      </c>
      <c r="B52" s="447"/>
      <c r="C52" s="447"/>
      <c r="D52" s="447"/>
      <c r="E52" s="447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269"/>
      <c r="S52" s="39"/>
    </row>
    <row r="53" spans="1:19" s="24" customFormat="1" ht="39" customHeight="1" thickBot="1" x14ac:dyDescent="0.3">
      <c r="A53" s="263" t="s">
        <v>147</v>
      </c>
      <c r="B53" s="278" t="s">
        <v>104</v>
      </c>
      <c r="C53" s="265" t="s">
        <v>170</v>
      </c>
      <c r="D53" s="265"/>
      <c r="E53" s="265"/>
      <c r="F53" s="265"/>
      <c r="G53" s="264">
        <v>4.5</v>
      </c>
      <c r="H53" s="265">
        <f>G53*30</f>
        <v>135</v>
      </c>
      <c r="I53" s="265">
        <f>J53+L53+K53</f>
        <v>45</v>
      </c>
      <c r="J53" s="265">
        <v>18</v>
      </c>
      <c r="K53" s="265">
        <v>27</v>
      </c>
      <c r="L53" s="265"/>
      <c r="M53" s="265">
        <f>H53-I53</f>
        <v>90</v>
      </c>
      <c r="N53" s="266"/>
      <c r="O53" s="266">
        <v>5</v>
      </c>
      <c r="P53" s="267"/>
      <c r="Q53" s="268"/>
      <c r="R53" s="15"/>
      <c r="S53" s="39"/>
    </row>
    <row r="54" spans="1:19" s="24" customFormat="1" ht="22.5" customHeight="1" x14ac:dyDescent="0.25">
      <c r="A54" s="188" t="s">
        <v>148</v>
      </c>
      <c r="B54" s="250" t="s">
        <v>165</v>
      </c>
      <c r="C54" s="94">
        <v>1</v>
      </c>
      <c r="D54" s="94"/>
      <c r="E54" s="251"/>
      <c r="F54" s="94"/>
      <c r="G54" s="252">
        <v>7.5</v>
      </c>
      <c r="H54" s="242">
        <f>G54*30</f>
        <v>225</v>
      </c>
      <c r="I54" s="94">
        <f>J54+L54+K54</f>
        <v>75</v>
      </c>
      <c r="J54" s="242">
        <v>45</v>
      </c>
      <c r="K54" s="242"/>
      <c r="L54" s="242">
        <v>30</v>
      </c>
      <c r="M54" s="94">
        <f>H54-I54</f>
        <v>150</v>
      </c>
      <c r="N54" s="253">
        <v>5</v>
      </c>
      <c r="O54" s="253"/>
      <c r="P54" s="254"/>
      <c r="Q54" s="106"/>
      <c r="R54" s="15"/>
      <c r="S54" s="39"/>
    </row>
    <row r="55" spans="1:19" s="24" customFormat="1" ht="51.75" customHeight="1" x14ac:dyDescent="0.2">
      <c r="A55" s="191" t="s">
        <v>149</v>
      </c>
      <c r="B55" s="259" t="s">
        <v>166</v>
      </c>
      <c r="C55" s="248"/>
      <c r="D55" s="248" t="s">
        <v>171</v>
      </c>
      <c r="E55" s="248"/>
      <c r="F55" s="248"/>
      <c r="G55" s="236">
        <v>3.5</v>
      </c>
      <c r="H55" s="248">
        <f>G55*30</f>
        <v>105</v>
      </c>
      <c r="I55" s="248">
        <f>J55+L55+K55</f>
        <v>36</v>
      </c>
      <c r="J55" s="248">
        <v>18</v>
      </c>
      <c r="K55" s="248"/>
      <c r="L55" s="248">
        <v>18</v>
      </c>
      <c r="M55" s="248">
        <f>H55-I55</f>
        <v>69</v>
      </c>
      <c r="N55" s="255"/>
      <c r="O55" s="255"/>
      <c r="P55" s="249">
        <v>4</v>
      </c>
      <c r="Q55" s="112"/>
      <c r="R55" s="15"/>
      <c r="S55" s="39"/>
    </row>
    <row r="56" spans="1:19" s="24" customFormat="1" ht="33.75" customHeight="1" thickBot="1" x14ac:dyDescent="0.25">
      <c r="A56" s="193" t="s">
        <v>150</v>
      </c>
      <c r="B56" s="258" t="s">
        <v>164</v>
      </c>
      <c r="C56" s="256" t="s">
        <v>171</v>
      </c>
      <c r="D56" s="256"/>
      <c r="E56" s="256"/>
      <c r="F56" s="256"/>
      <c r="G56" s="196">
        <v>4.5</v>
      </c>
      <c r="H56" s="256">
        <f>G56*30</f>
        <v>135</v>
      </c>
      <c r="I56" s="256">
        <f>J56+L56+K56</f>
        <v>45</v>
      </c>
      <c r="J56" s="256">
        <v>27</v>
      </c>
      <c r="K56" s="256"/>
      <c r="L56" s="256">
        <v>18</v>
      </c>
      <c r="M56" s="256">
        <f>H56-I56</f>
        <v>90</v>
      </c>
      <c r="N56" s="257"/>
      <c r="O56" s="257"/>
      <c r="P56" s="260">
        <v>5</v>
      </c>
      <c r="Q56" s="108"/>
      <c r="R56" s="15"/>
      <c r="S56" s="39"/>
    </row>
    <row r="57" spans="1:19" s="24" customFormat="1" ht="18" customHeight="1" thickBot="1" x14ac:dyDescent="0.25">
      <c r="A57" s="448" t="s">
        <v>127</v>
      </c>
      <c r="B57" s="448"/>
      <c r="C57" s="100"/>
      <c r="D57" s="100"/>
      <c r="E57" s="100"/>
      <c r="F57" s="100"/>
      <c r="G57" s="225">
        <f>SUM(G46:G51)-G47</f>
        <v>20</v>
      </c>
      <c r="H57" s="226">
        <f t="shared" ref="H57:O57" si="25">SUM(H53:H56)</f>
        <v>600</v>
      </c>
      <c r="I57" s="226">
        <f t="shared" si="25"/>
        <v>201</v>
      </c>
      <c r="J57" s="226">
        <f t="shared" si="25"/>
        <v>108</v>
      </c>
      <c r="K57" s="226">
        <f t="shared" si="25"/>
        <v>27</v>
      </c>
      <c r="L57" s="226">
        <f t="shared" si="25"/>
        <v>66</v>
      </c>
      <c r="M57" s="226">
        <f t="shared" si="25"/>
        <v>399</v>
      </c>
      <c r="N57" s="226">
        <f t="shared" si="25"/>
        <v>5</v>
      </c>
      <c r="O57" s="226">
        <f t="shared" si="25"/>
        <v>5</v>
      </c>
      <c r="P57" s="226">
        <f>SUM(P46:P51)</f>
        <v>9</v>
      </c>
      <c r="Q57" s="130"/>
      <c r="R57" s="15"/>
      <c r="S57" s="39"/>
    </row>
    <row r="58" spans="1:19" s="24" customFormat="1" ht="18" customHeight="1" thickBot="1" x14ac:dyDescent="0.25">
      <c r="A58" s="384" t="s">
        <v>128</v>
      </c>
      <c r="B58" s="391"/>
      <c r="C58" s="45"/>
      <c r="D58" s="45"/>
      <c r="E58" s="45"/>
      <c r="F58" s="45"/>
      <c r="G58" s="47">
        <f t="shared" ref="G58:P58" si="26">G43+G57</f>
        <v>44.5</v>
      </c>
      <c r="H58" s="47">
        <f t="shared" si="26"/>
        <v>1335</v>
      </c>
      <c r="I58" s="47">
        <f t="shared" si="26"/>
        <v>456</v>
      </c>
      <c r="J58" s="47">
        <f t="shared" si="26"/>
        <v>255</v>
      </c>
      <c r="K58" s="47">
        <f t="shared" si="26"/>
        <v>27</v>
      </c>
      <c r="L58" s="47">
        <f t="shared" si="26"/>
        <v>174</v>
      </c>
      <c r="M58" s="47">
        <f t="shared" si="26"/>
        <v>879</v>
      </c>
      <c r="N58" s="47">
        <f t="shared" si="26"/>
        <v>13</v>
      </c>
      <c r="O58" s="47">
        <f t="shared" si="26"/>
        <v>15</v>
      </c>
      <c r="P58" s="141">
        <f t="shared" si="26"/>
        <v>14</v>
      </c>
      <c r="Q58" s="109">
        <f>SUM(Q53:Q56)</f>
        <v>0</v>
      </c>
      <c r="R58" s="15"/>
      <c r="S58" s="39"/>
    </row>
    <row r="59" spans="1:19" s="24" customFormat="1" ht="18" customHeight="1" thickBot="1" x14ac:dyDescent="0.25">
      <c r="A59" s="41"/>
      <c r="B59" s="436" t="s">
        <v>105</v>
      </c>
      <c r="C59" s="437"/>
      <c r="D59" s="437"/>
      <c r="E59" s="437"/>
      <c r="F59" s="437"/>
      <c r="G59" s="437"/>
      <c r="H59" s="437"/>
      <c r="I59" s="437"/>
      <c r="J59" s="437"/>
      <c r="K59" s="437"/>
      <c r="L59" s="437"/>
      <c r="M59" s="437"/>
      <c r="N59" s="437"/>
      <c r="O59" s="437"/>
      <c r="P59" s="437"/>
      <c r="Q59" s="437"/>
      <c r="R59" s="437"/>
      <c r="S59" s="438"/>
    </row>
    <row r="60" spans="1:19" s="24" customFormat="1" ht="18" customHeight="1" thickBot="1" x14ac:dyDescent="0.3">
      <c r="A60" s="27" t="s">
        <v>129</v>
      </c>
      <c r="B60" s="234" t="s">
        <v>32</v>
      </c>
      <c r="C60" s="25"/>
      <c r="D60" s="25">
        <v>3</v>
      </c>
      <c r="E60" s="25"/>
      <c r="F60" s="25"/>
      <c r="G60" s="44">
        <v>6</v>
      </c>
      <c r="H60" s="33">
        <f>G60*30</f>
        <v>180</v>
      </c>
      <c r="I60" s="33"/>
      <c r="J60" s="33"/>
      <c r="K60" s="33"/>
      <c r="L60" s="31"/>
      <c r="M60" s="94">
        <f>H60-I60</f>
        <v>180</v>
      </c>
      <c r="N60" s="25"/>
      <c r="O60" s="25"/>
      <c r="P60" s="25"/>
      <c r="Q60" s="42"/>
      <c r="R60" s="42"/>
      <c r="S60" s="43"/>
    </row>
    <row r="61" spans="1:19" s="24" customFormat="1" ht="18" customHeight="1" x14ac:dyDescent="0.25">
      <c r="A61" s="27" t="s">
        <v>130</v>
      </c>
      <c r="B61" s="235" t="s">
        <v>33</v>
      </c>
      <c r="C61" s="25"/>
      <c r="D61" s="25">
        <v>3</v>
      </c>
      <c r="E61" s="25"/>
      <c r="F61" s="25"/>
      <c r="G61" s="44">
        <v>21</v>
      </c>
      <c r="H61" s="33">
        <f>G61*30</f>
        <v>630</v>
      </c>
      <c r="I61" s="25"/>
      <c r="J61" s="25"/>
      <c r="K61" s="25"/>
      <c r="L61" s="25"/>
      <c r="M61" s="94">
        <f>H61-I61</f>
        <v>630</v>
      </c>
      <c r="N61" s="25"/>
      <c r="O61" s="25"/>
      <c r="P61" s="25"/>
      <c r="Q61" s="25"/>
      <c r="R61" s="25"/>
      <c r="S61" s="43"/>
    </row>
    <row r="62" spans="1:19" s="24" customFormat="1" ht="18" customHeight="1" x14ac:dyDescent="0.2">
      <c r="A62" s="439" t="s">
        <v>83</v>
      </c>
      <c r="B62" s="440"/>
      <c r="C62" s="44"/>
      <c r="D62" s="44"/>
      <c r="E62" s="44"/>
      <c r="F62" s="44"/>
      <c r="G62" s="44">
        <f>G60+G61</f>
        <v>27</v>
      </c>
      <c r="H62" s="44">
        <f>SUM(H60:H61)</f>
        <v>810</v>
      </c>
      <c r="I62" s="44">
        <f t="shared" ref="I62:R62" si="27">SUM(I60:I61)</f>
        <v>0</v>
      </c>
      <c r="J62" s="44">
        <f t="shared" si="27"/>
        <v>0</v>
      </c>
      <c r="K62" s="44">
        <f t="shared" si="27"/>
        <v>0</v>
      </c>
      <c r="L62" s="44">
        <f t="shared" si="27"/>
        <v>0</v>
      </c>
      <c r="M62" s="44">
        <f t="shared" si="27"/>
        <v>810</v>
      </c>
      <c r="N62" s="44">
        <f t="shared" si="27"/>
        <v>0</v>
      </c>
      <c r="O62" s="44">
        <f t="shared" si="27"/>
        <v>0</v>
      </c>
      <c r="P62" s="44">
        <f t="shared" si="27"/>
        <v>0</v>
      </c>
      <c r="Q62" s="37">
        <f t="shared" si="27"/>
        <v>0</v>
      </c>
      <c r="R62" s="37">
        <f t="shared" si="27"/>
        <v>0</v>
      </c>
      <c r="S62" s="38"/>
    </row>
    <row r="63" spans="1:19" s="24" customFormat="1" ht="18" customHeight="1" x14ac:dyDescent="0.2">
      <c r="A63" s="41"/>
      <c r="B63" s="436" t="s">
        <v>106</v>
      </c>
      <c r="C63" s="437"/>
      <c r="D63" s="437"/>
      <c r="E63" s="437"/>
      <c r="F63" s="437"/>
      <c r="G63" s="437"/>
      <c r="H63" s="437"/>
      <c r="I63" s="437"/>
      <c r="J63" s="437"/>
      <c r="K63" s="437"/>
      <c r="L63" s="437"/>
      <c r="M63" s="437"/>
      <c r="N63" s="437"/>
      <c r="O63" s="437"/>
      <c r="P63" s="437"/>
      <c r="Q63" s="437"/>
      <c r="R63" s="437"/>
      <c r="S63" s="438"/>
    </row>
    <row r="64" spans="1:19" s="24" customFormat="1" ht="18" customHeight="1" thickBot="1" x14ac:dyDescent="0.25">
      <c r="A64" s="27" t="s">
        <v>84</v>
      </c>
      <c r="B64" s="55" t="s">
        <v>34</v>
      </c>
      <c r="C64" s="34">
        <v>3</v>
      </c>
      <c r="D64" s="44"/>
      <c r="E64" s="44"/>
      <c r="F64" s="44"/>
      <c r="G64" s="44">
        <v>3</v>
      </c>
      <c r="H64" s="33">
        <f>G64*30</f>
        <v>90</v>
      </c>
      <c r="I64" s="33"/>
      <c r="J64" s="33"/>
      <c r="K64" s="33"/>
      <c r="L64" s="31"/>
      <c r="M64" s="31">
        <f>H64-I64</f>
        <v>90</v>
      </c>
      <c r="N64" s="25"/>
      <c r="O64" s="25"/>
      <c r="P64" s="25"/>
      <c r="Q64" s="25"/>
      <c r="R64" s="25"/>
      <c r="S64" s="43"/>
    </row>
    <row r="65" spans="1:21" s="24" customFormat="1" ht="16.5" customHeight="1" thickBot="1" x14ac:dyDescent="0.25">
      <c r="A65" s="405" t="s">
        <v>85</v>
      </c>
      <c r="B65" s="406"/>
      <c r="C65" s="45"/>
      <c r="D65" s="45"/>
      <c r="E65" s="45"/>
      <c r="F65" s="138"/>
      <c r="G65" s="140">
        <f t="shared" ref="G65:P65" si="28">G31+G58+G62+G64</f>
        <v>90</v>
      </c>
      <c r="H65" s="47">
        <f t="shared" si="28"/>
        <v>2700</v>
      </c>
      <c r="I65" s="47">
        <f t="shared" si="28"/>
        <v>618</v>
      </c>
      <c r="J65" s="47">
        <f t="shared" si="28"/>
        <v>363</v>
      </c>
      <c r="K65" s="47">
        <f t="shared" si="28"/>
        <v>27</v>
      </c>
      <c r="L65" s="47">
        <f t="shared" si="28"/>
        <v>228</v>
      </c>
      <c r="M65" s="141">
        <f t="shared" si="28"/>
        <v>2082</v>
      </c>
      <c r="N65" s="139">
        <f t="shared" si="28"/>
        <v>18.5</v>
      </c>
      <c r="O65" s="56">
        <f t="shared" si="28"/>
        <v>18.5</v>
      </c>
      <c r="P65" s="56">
        <f t="shared" si="28"/>
        <v>19</v>
      </c>
      <c r="Q65" s="46" t="e">
        <f>SUM(#REF!,Q43,#REF!,#REF!)</f>
        <v>#REF!</v>
      </c>
      <c r="R65" s="46" t="e">
        <f>SUM(#REF!,R43,#REF!,#REF!)</f>
        <v>#REF!</v>
      </c>
      <c r="S65" s="46" t="e">
        <f>SUM(#REF!,S43,#REF!,#REF!)</f>
        <v>#REF!</v>
      </c>
    </row>
    <row r="66" spans="1:21" ht="16.5" customHeight="1" thickBot="1" x14ac:dyDescent="0.25">
      <c r="A66" s="411" t="s">
        <v>93</v>
      </c>
      <c r="B66" s="412"/>
      <c r="C66" s="412"/>
      <c r="D66" s="412"/>
      <c r="E66" s="412"/>
      <c r="F66" s="412"/>
      <c r="G66" s="413"/>
      <c r="H66" s="413"/>
      <c r="I66" s="413"/>
      <c r="J66" s="413"/>
      <c r="K66" s="413"/>
      <c r="L66" s="413"/>
      <c r="M66" s="413"/>
      <c r="N66" s="58">
        <v>3</v>
      </c>
      <c r="O66" s="58">
        <v>2</v>
      </c>
      <c r="P66" s="60" t="s">
        <v>97</v>
      </c>
      <c r="Q66" s="47" t="e">
        <f>Q65*Q5</f>
        <v>#REF!</v>
      </c>
      <c r="R66" s="47" t="e">
        <f>R65*R5</f>
        <v>#REF!</v>
      </c>
      <c r="S66" s="47" t="e">
        <f>S65*S5</f>
        <v>#REF!</v>
      </c>
    </row>
    <row r="67" spans="1:21" ht="16.5" customHeight="1" thickBot="1" x14ac:dyDescent="0.25">
      <c r="A67" s="411" t="s">
        <v>94</v>
      </c>
      <c r="B67" s="412"/>
      <c r="C67" s="412"/>
      <c r="D67" s="412"/>
      <c r="E67" s="412"/>
      <c r="F67" s="412"/>
      <c r="G67" s="412"/>
      <c r="H67" s="412"/>
      <c r="I67" s="412"/>
      <c r="J67" s="412"/>
      <c r="K67" s="412"/>
      <c r="L67" s="412"/>
      <c r="M67" s="412"/>
      <c r="N67" s="61">
        <v>4</v>
      </c>
      <c r="O67" s="132" t="s">
        <v>97</v>
      </c>
      <c r="P67" s="142" t="s">
        <v>97</v>
      </c>
      <c r="Q67" s="403" t="e">
        <f>SUM(Q66:S66)</f>
        <v>#REF!</v>
      </c>
      <c r="R67" s="403"/>
      <c r="S67" s="404"/>
      <c r="U67" s="59"/>
    </row>
    <row r="68" spans="1:21" ht="16.5" customHeight="1" thickBot="1" x14ac:dyDescent="0.25">
      <c r="A68" s="411" t="s">
        <v>95</v>
      </c>
      <c r="B68" s="412"/>
      <c r="C68" s="412"/>
      <c r="D68" s="412"/>
      <c r="E68" s="412"/>
      <c r="F68" s="412"/>
      <c r="G68" s="412"/>
      <c r="H68" s="412"/>
      <c r="I68" s="412"/>
      <c r="J68" s="412"/>
      <c r="K68" s="412"/>
      <c r="L68" s="412"/>
      <c r="M68" s="412"/>
      <c r="N68" s="89"/>
      <c r="O68" s="133"/>
      <c r="P68" s="143"/>
      <c r="Q68" s="131"/>
      <c r="R68" s="52"/>
      <c r="S68" s="53"/>
    </row>
    <row r="69" spans="1:21" ht="16.5" customHeight="1" thickBot="1" x14ac:dyDescent="0.25">
      <c r="A69" s="416" t="s">
        <v>96</v>
      </c>
      <c r="B69" s="417"/>
      <c r="C69" s="417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144"/>
      <c r="O69" s="145">
        <v>1</v>
      </c>
      <c r="P69" s="146" t="s">
        <v>155</v>
      </c>
      <c r="Q69" s="122"/>
      <c r="R69" s="50"/>
      <c r="S69" s="51"/>
    </row>
    <row r="70" spans="1:21" x14ac:dyDescent="0.2">
      <c r="N70" s="418"/>
      <c r="O70" s="419"/>
      <c r="P70" s="420"/>
    </row>
    <row r="71" spans="1:21" x14ac:dyDescent="0.2">
      <c r="O71" s="123"/>
    </row>
    <row r="72" spans="1:21" ht="18.75" x14ac:dyDescent="0.3">
      <c r="B72" s="9" t="s">
        <v>56</v>
      </c>
      <c r="C72" s="414"/>
      <c r="D72" s="415"/>
      <c r="E72" s="415"/>
      <c r="F72" s="415"/>
      <c r="G72" s="415"/>
      <c r="H72" s="54"/>
      <c r="I72" s="401" t="s">
        <v>57</v>
      </c>
      <c r="J72" s="402"/>
      <c r="K72" s="402"/>
      <c r="L72" s="402"/>
    </row>
    <row r="74" spans="1:21" ht="18.75" customHeight="1" x14ac:dyDescent="0.2"/>
    <row r="75" spans="1:21" ht="15.75" x14ac:dyDescent="0.2">
      <c r="B75" s="9" t="s">
        <v>134</v>
      </c>
      <c r="C75" s="407"/>
      <c r="D75" s="408"/>
      <c r="E75" s="408"/>
      <c r="F75" s="408"/>
      <c r="G75" s="408"/>
      <c r="I75" s="409" t="s">
        <v>92</v>
      </c>
      <c r="J75" s="410"/>
      <c r="K75" s="410"/>
    </row>
  </sheetData>
  <dataConsolidate/>
  <mergeCells count="52">
    <mergeCell ref="A43:B43"/>
    <mergeCell ref="B63:S63"/>
    <mergeCell ref="B59:S59"/>
    <mergeCell ref="A62:B62"/>
    <mergeCell ref="A44:Q44"/>
    <mergeCell ref="A45:Q45"/>
    <mergeCell ref="A52:Q52"/>
    <mergeCell ref="A58:B58"/>
    <mergeCell ref="A57:B57"/>
    <mergeCell ref="B10:S10"/>
    <mergeCell ref="A2:A8"/>
    <mergeCell ref="E7:E8"/>
    <mergeCell ref="F7:F8"/>
    <mergeCell ref="N7:P7"/>
    <mergeCell ref="D5:D8"/>
    <mergeCell ref="E5:F6"/>
    <mergeCell ref="J5:J8"/>
    <mergeCell ref="B2:B8"/>
    <mergeCell ref="C2:F4"/>
    <mergeCell ref="N2:P2"/>
    <mergeCell ref="N3:P3"/>
    <mergeCell ref="N4:P5"/>
    <mergeCell ref="A1:M1"/>
    <mergeCell ref="C5:C8"/>
    <mergeCell ref="J4:L4"/>
    <mergeCell ref="L5:L8"/>
    <mergeCell ref="G2:G8"/>
    <mergeCell ref="H2:M2"/>
    <mergeCell ref="M3:M8"/>
    <mergeCell ref="I4:I8"/>
    <mergeCell ref="H3:H8"/>
    <mergeCell ref="I3:L3"/>
    <mergeCell ref="K5:K8"/>
    <mergeCell ref="I72:L72"/>
    <mergeCell ref="Q67:S67"/>
    <mergeCell ref="A65:B65"/>
    <mergeCell ref="C75:G75"/>
    <mergeCell ref="I75:K75"/>
    <mergeCell ref="A66:M66"/>
    <mergeCell ref="A67:M67"/>
    <mergeCell ref="C72:G72"/>
    <mergeCell ref="A69:M69"/>
    <mergeCell ref="A68:M68"/>
    <mergeCell ref="N70:P70"/>
    <mergeCell ref="A31:B31"/>
    <mergeCell ref="A33:B33"/>
    <mergeCell ref="A34:Q34"/>
    <mergeCell ref="B35:R35"/>
    <mergeCell ref="A11:Q11"/>
    <mergeCell ref="A20:Q20"/>
    <mergeCell ref="A21:Q21"/>
    <mergeCell ref="A26:Q26"/>
  </mergeCells>
  <phoneticPr fontId="0" type="noConversion"/>
  <pageMargins left="0.19685039370078741" right="0.15748031496062992" top="0.19685039370078741" bottom="0.19685039370078741" header="0" footer="0.11811023622047245"/>
  <pageSetup paperSize="9" fitToHeight="2" orientation="landscape" blackAndWhite="1" r:id="rId1"/>
  <headerFooter alignWithMargins="0"/>
  <rowBreaks count="2" manualBreakCount="2">
    <brk id="25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</vt:lpstr>
      <vt:lpstr>Навчальний план</vt:lpstr>
    </vt:vector>
  </TitlesOfParts>
  <Company>DGMA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User</cp:lastModifiedBy>
  <cp:lastPrinted>2017-04-27T07:01:02Z</cp:lastPrinted>
  <dcterms:created xsi:type="dcterms:W3CDTF">2007-11-26T10:42:37Z</dcterms:created>
  <dcterms:modified xsi:type="dcterms:W3CDTF">2017-08-24T05:31:52Z</dcterms:modified>
</cp:coreProperties>
</file>