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0490" windowHeight="7665" activeTab="1"/>
  </bookViews>
  <sheets>
    <sheet name="Титул" sheetId="1" r:id="rId1"/>
    <sheet name="план" sheetId="3" r:id="rId2"/>
    <sheet name="правка Лист3 (2)" sheetId="4" state="hidden" r:id="rId3"/>
  </sheets>
  <definedNames>
    <definedName name="_xlnm.Print_Area" localSheetId="1">план!$A$1:$Q$87</definedName>
    <definedName name="_xlnm.Print_Area" localSheetId="2">'правка Лист3 (2)'!$A$1:$Q$87</definedName>
    <definedName name="_xlnm.Print_Area" localSheetId="0">Титул!$A$1:$BA$35</definedName>
  </definedNames>
  <calcPr calcId="145621"/>
</workbook>
</file>

<file path=xl/calcChain.xml><?xml version="1.0" encoding="utf-8"?>
<calcChain xmlns="http://schemas.openxmlformats.org/spreadsheetml/2006/main">
  <c r="K49" i="3" l="1"/>
  <c r="G49" i="3"/>
  <c r="R49" i="3" s="1"/>
  <c r="Q84" i="4" l="1"/>
  <c r="O79" i="4"/>
  <c r="H77" i="4"/>
  <c r="M77" i="4" s="1"/>
  <c r="G75" i="4"/>
  <c r="H74" i="4"/>
  <c r="H73" i="4"/>
  <c r="H72" i="4"/>
  <c r="Q69" i="4"/>
  <c r="P69" i="4"/>
  <c r="O69" i="4"/>
  <c r="L69" i="4"/>
  <c r="K69" i="4"/>
  <c r="J69" i="4"/>
  <c r="G69" i="4"/>
  <c r="I68" i="4"/>
  <c r="H68" i="4"/>
  <c r="I67" i="4"/>
  <c r="N67" i="4" s="1"/>
  <c r="N69" i="4" s="1"/>
  <c r="H67" i="4"/>
  <c r="I66" i="4"/>
  <c r="I69" i="4" s="1"/>
  <c r="H66" i="4"/>
  <c r="Q63" i="4"/>
  <c r="O63" i="4"/>
  <c r="L63" i="4"/>
  <c r="K63" i="4"/>
  <c r="J63" i="4"/>
  <c r="G63" i="4"/>
  <c r="I62" i="4"/>
  <c r="P62" i="4" s="1"/>
  <c r="P63" i="4" s="1"/>
  <c r="H62" i="4"/>
  <c r="I61" i="4"/>
  <c r="N61" i="4" s="1"/>
  <c r="N63" i="4" s="1"/>
  <c r="H61" i="4"/>
  <c r="I60" i="4"/>
  <c r="I63" i="4" s="1"/>
  <c r="H60" i="4"/>
  <c r="H63" i="4" s="1"/>
  <c r="Q57" i="4"/>
  <c r="Q79" i="4" s="1"/>
  <c r="O57" i="4"/>
  <c r="L57" i="4"/>
  <c r="K57" i="4"/>
  <c r="K79" i="4" s="1"/>
  <c r="J57" i="4"/>
  <c r="G57" i="4"/>
  <c r="P56" i="4"/>
  <c r="P57" i="4" s="1"/>
  <c r="H56" i="4"/>
  <c r="M56" i="4" s="1"/>
  <c r="I55" i="4"/>
  <c r="N55" i="4" s="1"/>
  <c r="N57" i="4" s="1"/>
  <c r="H55" i="4"/>
  <c r="I54" i="4"/>
  <c r="I57" i="4" s="1"/>
  <c r="H54" i="4"/>
  <c r="H57" i="4" s="1"/>
  <c r="G49" i="4"/>
  <c r="O48" i="4"/>
  <c r="H48" i="4"/>
  <c r="M48" i="4" s="1"/>
  <c r="I47" i="4"/>
  <c r="H47" i="4"/>
  <c r="M47" i="4" s="1"/>
  <c r="P46" i="4"/>
  <c r="P49" i="4" s="1"/>
  <c r="H46" i="4"/>
  <c r="M46" i="4" s="1"/>
  <c r="O45" i="4"/>
  <c r="H45" i="4"/>
  <c r="M45" i="4" s="1"/>
  <c r="N44" i="4"/>
  <c r="H44" i="4"/>
  <c r="M44" i="4" s="1"/>
  <c r="O43" i="4"/>
  <c r="M43" i="4"/>
  <c r="H43" i="4"/>
  <c r="I42" i="4"/>
  <c r="H42" i="4"/>
  <c r="N41" i="4"/>
  <c r="N49" i="4" s="1"/>
  <c r="H41" i="4"/>
  <c r="M41" i="4" s="1"/>
  <c r="O40" i="4"/>
  <c r="H40" i="4"/>
  <c r="M40" i="4" s="1"/>
  <c r="O39" i="4"/>
  <c r="H39" i="4"/>
  <c r="M39" i="4" s="1"/>
  <c r="I38" i="4"/>
  <c r="H38" i="4"/>
  <c r="L37" i="4"/>
  <c r="L49" i="4" s="1"/>
  <c r="J37" i="4"/>
  <c r="J49" i="4" s="1"/>
  <c r="I37" i="4"/>
  <c r="I49" i="4" s="1"/>
  <c r="Q35" i="4"/>
  <c r="P35" i="4"/>
  <c r="O35" i="4"/>
  <c r="I34" i="4"/>
  <c r="H34" i="4"/>
  <c r="I33" i="4"/>
  <c r="H33" i="4"/>
  <c r="I32" i="4"/>
  <c r="I30" i="4" s="1"/>
  <c r="H32" i="4"/>
  <c r="H31" i="4"/>
  <c r="M31" i="4" s="1"/>
  <c r="L30" i="4"/>
  <c r="J30" i="4"/>
  <c r="G30" i="4"/>
  <c r="I29" i="4"/>
  <c r="H29" i="4"/>
  <c r="I28" i="4"/>
  <c r="H28" i="4"/>
  <c r="L27" i="4"/>
  <c r="K27" i="4"/>
  <c r="K35" i="4" s="1"/>
  <c r="J27" i="4"/>
  <c r="I27" i="4"/>
  <c r="G27" i="4"/>
  <c r="I24" i="4"/>
  <c r="P22" i="4"/>
  <c r="P23" i="4" s="1"/>
  <c r="O22" i="4"/>
  <c r="O23" i="4" s="1"/>
  <c r="N22" i="4"/>
  <c r="N23" i="4" s="1"/>
  <c r="L22" i="4"/>
  <c r="L23" i="4" s="1"/>
  <c r="K22" i="4"/>
  <c r="K23" i="4" s="1"/>
  <c r="J22" i="4"/>
  <c r="J23" i="4" s="1"/>
  <c r="G22" i="4"/>
  <c r="G23" i="4" s="1"/>
  <c r="I21" i="4"/>
  <c r="H21" i="4"/>
  <c r="I20" i="4"/>
  <c r="H20" i="4"/>
  <c r="I19" i="4"/>
  <c r="I22" i="4" s="1"/>
  <c r="I23" i="4" s="1"/>
  <c r="H19" i="4"/>
  <c r="H22" i="4" s="1"/>
  <c r="H23" i="4" s="1"/>
  <c r="P17" i="4"/>
  <c r="P50" i="4" s="1"/>
  <c r="P79" i="4" s="1"/>
  <c r="O17" i="4"/>
  <c r="O50" i="4" s="1"/>
  <c r="N17" i="4"/>
  <c r="K17" i="4"/>
  <c r="J17" i="4"/>
  <c r="I16" i="4"/>
  <c r="H16" i="4"/>
  <c r="I15" i="4"/>
  <c r="H15" i="4"/>
  <c r="I14" i="4"/>
  <c r="I13" i="4" s="1"/>
  <c r="I17" i="4" s="1"/>
  <c r="H14" i="4"/>
  <c r="L13" i="4"/>
  <c r="L17" i="4" s="1"/>
  <c r="H13" i="4"/>
  <c r="H17" i="4" s="1"/>
  <c r="G13" i="4"/>
  <c r="G17" i="4" s="1"/>
  <c r="M55" i="4" l="1"/>
  <c r="M62" i="4"/>
  <c r="M67" i="4"/>
  <c r="M68" i="4"/>
  <c r="M28" i="4"/>
  <c r="M29" i="4"/>
  <c r="M61" i="4"/>
  <c r="M20" i="4"/>
  <c r="M21" i="4"/>
  <c r="H75" i="4"/>
  <c r="M14" i="4"/>
  <c r="M15" i="4"/>
  <c r="M16" i="4"/>
  <c r="H27" i="4"/>
  <c r="L35" i="4"/>
  <c r="L50" i="4" s="1"/>
  <c r="L79" i="4" s="1"/>
  <c r="M32" i="4"/>
  <c r="M30" i="4" s="1"/>
  <c r="M34" i="4"/>
  <c r="M38" i="4"/>
  <c r="M42" i="4"/>
  <c r="M66" i="4"/>
  <c r="M69" i="4" s="1"/>
  <c r="G35" i="4"/>
  <c r="G50" i="4" s="1"/>
  <c r="G79" i="4" s="1"/>
  <c r="J35" i="4"/>
  <c r="J50" i="4" s="1"/>
  <c r="J79" i="4" s="1"/>
  <c r="I35" i="4"/>
  <c r="N84" i="4"/>
  <c r="I50" i="4"/>
  <c r="I79" i="4" s="1"/>
  <c r="M37" i="4"/>
  <c r="M49" i="4" s="1"/>
  <c r="M19" i="4"/>
  <c r="H30" i="4"/>
  <c r="M33" i="4"/>
  <c r="H49" i="4"/>
  <c r="M54" i="4"/>
  <c r="M57" i="4" s="1"/>
  <c r="H69" i="4"/>
  <c r="N33" i="4"/>
  <c r="N35" i="4" s="1"/>
  <c r="N50" i="4" s="1"/>
  <c r="M60" i="4"/>
  <c r="M63" i="4" s="1"/>
  <c r="M27" i="4" l="1"/>
  <c r="M35" i="4"/>
  <c r="M50" i="4" s="1"/>
  <c r="M79" i="4" s="1"/>
  <c r="M22" i="4"/>
  <c r="M23" i="4" s="1"/>
  <c r="H35" i="4"/>
  <c r="H50" i="4" s="1"/>
  <c r="H79" i="4" s="1"/>
  <c r="M13" i="4"/>
  <c r="M17" i="4" s="1"/>
  <c r="N79" i="4"/>
  <c r="L37" i="3" l="1"/>
  <c r="L49" i="3" s="1"/>
  <c r="J37" i="3"/>
  <c r="J49" i="3" s="1"/>
  <c r="I29" i="3" l="1"/>
  <c r="H29" i="3"/>
  <c r="M29" i="3" s="1"/>
  <c r="I47" i="3" l="1"/>
  <c r="I38" i="3"/>
  <c r="I37" i="3" s="1"/>
  <c r="P46" i="3" l="1"/>
  <c r="P49" i="3" s="1"/>
  <c r="O45" i="3"/>
  <c r="O40" i="3"/>
  <c r="O79" i="3" l="1"/>
  <c r="N41" i="3"/>
  <c r="P56" i="3"/>
  <c r="G75" i="3" l="1"/>
  <c r="H72" i="3"/>
  <c r="O48" i="3" l="1"/>
  <c r="I42" i="3"/>
  <c r="I49" i="3" s="1"/>
  <c r="H48" i="3" l="1"/>
  <c r="M48" i="3" s="1"/>
  <c r="H47" i="3"/>
  <c r="M47" i="3" s="1"/>
  <c r="G57" i="3"/>
  <c r="Q84" i="3"/>
  <c r="O43" i="3"/>
  <c r="O39" i="3"/>
  <c r="N44" i="3"/>
  <c r="N49" i="3" s="1"/>
  <c r="H46" i="3"/>
  <c r="M46" i="3" s="1"/>
  <c r="H45" i="3"/>
  <c r="M45" i="3" s="1"/>
  <c r="H44" i="3"/>
  <c r="H43" i="3"/>
  <c r="M43" i="3" s="1"/>
  <c r="H42" i="3"/>
  <c r="M42" i="3" s="1"/>
  <c r="H41" i="3"/>
  <c r="M41" i="3" s="1"/>
  <c r="H40" i="3"/>
  <c r="M40" i="3" s="1"/>
  <c r="H39" i="3"/>
  <c r="M39" i="3" s="1"/>
  <c r="H38" i="3"/>
  <c r="H49" i="3" l="1"/>
  <c r="M44" i="3"/>
  <c r="M38" i="3"/>
  <c r="M37" i="3" l="1"/>
  <c r="M49" i="3" s="1"/>
  <c r="I32" i="3"/>
  <c r="J57" i="3"/>
  <c r="K57" i="3"/>
  <c r="L57" i="3"/>
  <c r="H74" i="3"/>
  <c r="I60" i="3"/>
  <c r="H60" i="3"/>
  <c r="M60" i="3" l="1"/>
  <c r="J69" i="3"/>
  <c r="K69" i="3"/>
  <c r="L69" i="3"/>
  <c r="Q69" i="3"/>
  <c r="G69" i="3"/>
  <c r="Q57" i="3"/>
  <c r="I68" i="3" l="1"/>
  <c r="H68" i="3"/>
  <c r="I67" i="3"/>
  <c r="H67" i="3"/>
  <c r="I62" i="3"/>
  <c r="P62" i="3" s="1"/>
  <c r="H62" i="3"/>
  <c r="Q63" i="3"/>
  <c r="L63" i="3"/>
  <c r="K63" i="3"/>
  <c r="J63" i="3"/>
  <c r="G63" i="3"/>
  <c r="I54" i="3"/>
  <c r="H54" i="3"/>
  <c r="H56" i="3"/>
  <c r="I55" i="3"/>
  <c r="N55" i="3" s="1"/>
  <c r="H55" i="3"/>
  <c r="I61" i="3"/>
  <c r="N61" i="3" s="1"/>
  <c r="H61" i="3"/>
  <c r="I66" i="3"/>
  <c r="H66" i="3"/>
  <c r="O35" i="3"/>
  <c r="P35" i="3"/>
  <c r="Q35" i="3"/>
  <c r="Q79" i="3" s="1"/>
  <c r="I34" i="3"/>
  <c r="H34" i="3"/>
  <c r="I33" i="3"/>
  <c r="H33" i="3"/>
  <c r="O57" i="3" l="1"/>
  <c r="N57" i="3"/>
  <c r="O69" i="3"/>
  <c r="N67" i="3"/>
  <c r="N69" i="3" s="1"/>
  <c r="H69" i="3"/>
  <c r="H57" i="3"/>
  <c r="N33" i="3"/>
  <c r="N35" i="3" s="1"/>
  <c r="I57" i="3"/>
  <c r="P57" i="3"/>
  <c r="I69" i="3"/>
  <c r="P69" i="3"/>
  <c r="M62" i="3"/>
  <c r="M68" i="3"/>
  <c r="M67" i="3"/>
  <c r="H63" i="3"/>
  <c r="I63" i="3"/>
  <c r="M54" i="3"/>
  <c r="M56" i="3"/>
  <c r="O63" i="3"/>
  <c r="P63" i="3"/>
  <c r="N63" i="3"/>
  <c r="M34" i="3"/>
  <c r="M66" i="3"/>
  <c r="M55" i="3"/>
  <c r="M61" i="3"/>
  <c r="M33" i="3"/>
  <c r="I24" i="3"/>
  <c r="P22" i="3"/>
  <c r="P23" i="3" s="1"/>
  <c r="O22" i="3"/>
  <c r="O23" i="3" s="1"/>
  <c r="N22" i="3"/>
  <c r="N23" i="3" s="1"/>
  <c r="L22" i="3"/>
  <c r="L23" i="3" s="1"/>
  <c r="K22" i="3"/>
  <c r="K23" i="3" s="1"/>
  <c r="J22" i="3"/>
  <c r="J23" i="3" s="1"/>
  <c r="G22" i="3"/>
  <c r="G23" i="3" s="1"/>
  <c r="I21" i="3"/>
  <c r="H21" i="3"/>
  <c r="I20" i="3"/>
  <c r="H20" i="3"/>
  <c r="I19" i="3"/>
  <c r="H19" i="3"/>
  <c r="P17" i="3"/>
  <c r="P50" i="3" s="1"/>
  <c r="P79" i="3" s="1"/>
  <c r="O17" i="3"/>
  <c r="O50" i="3" s="1"/>
  <c r="N17" i="3"/>
  <c r="K17" i="3"/>
  <c r="J17" i="3"/>
  <c r="I16" i="3"/>
  <c r="H16" i="3"/>
  <c r="I15" i="3"/>
  <c r="H15" i="3"/>
  <c r="I14" i="3"/>
  <c r="H14" i="3"/>
  <c r="L13" i="3"/>
  <c r="L17" i="3" s="1"/>
  <c r="G13" i="3"/>
  <c r="G17" i="3" s="1"/>
  <c r="H32" i="3"/>
  <c r="M32" i="3" s="1"/>
  <c r="H31" i="3"/>
  <c r="M31" i="3" s="1"/>
  <c r="L30" i="3"/>
  <c r="J30" i="3"/>
  <c r="I30" i="3"/>
  <c r="G30" i="3"/>
  <c r="H77" i="3"/>
  <c r="M77" i="3" s="1"/>
  <c r="H73" i="3"/>
  <c r="H75" i="3" s="1"/>
  <c r="I28" i="3"/>
  <c r="H28" i="3"/>
  <c r="L27" i="3"/>
  <c r="K27" i="3"/>
  <c r="K35" i="3" s="1"/>
  <c r="K79" i="3" s="1"/>
  <c r="J27" i="3"/>
  <c r="G27" i="3"/>
  <c r="N79" i="3" l="1"/>
  <c r="N50" i="3"/>
  <c r="M14" i="3"/>
  <c r="M15" i="3"/>
  <c r="M16" i="3"/>
  <c r="M57" i="3"/>
  <c r="L35" i="3"/>
  <c r="G35" i="3"/>
  <c r="N84" i="3" s="1"/>
  <c r="J35" i="3"/>
  <c r="M69" i="3"/>
  <c r="M63" i="3"/>
  <c r="H30" i="3"/>
  <c r="M21" i="3"/>
  <c r="H13" i="3"/>
  <c r="H17" i="3" s="1"/>
  <c r="I22" i="3"/>
  <c r="I23" i="3" s="1"/>
  <c r="M19" i="3"/>
  <c r="H27" i="3"/>
  <c r="M30" i="3"/>
  <c r="I13" i="3"/>
  <c r="I17" i="3" s="1"/>
  <c r="M20" i="3"/>
  <c r="I27" i="3"/>
  <c r="I35" i="3" s="1"/>
  <c r="H22" i="3"/>
  <c r="H23" i="3" s="1"/>
  <c r="M28" i="3"/>
  <c r="G50" i="3" l="1"/>
  <c r="J50" i="3"/>
  <c r="J79" i="3" s="1"/>
  <c r="I50" i="3"/>
  <c r="I79" i="3" s="1"/>
  <c r="L50" i="3"/>
  <c r="L79" i="3" s="1"/>
  <c r="H35" i="3"/>
  <c r="M22" i="3"/>
  <c r="M23" i="3" s="1"/>
  <c r="M13" i="3"/>
  <c r="M17" i="3" s="1"/>
  <c r="M27" i="3"/>
  <c r="M35" i="3" s="1"/>
  <c r="M50" i="3" l="1"/>
  <c r="M79" i="3" s="1"/>
  <c r="G79" i="3"/>
  <c r="R50" i="3"/>
  <c r="R85" i="3" s="1"/>
  <c r="R86" i="3" s="1"/>
  <c r="H50" i="3"/>
  <c r="H79" i="3" s="1"/>
</calcChain>
</file>

<file path=xl/sharedStrings.xml><?xml version="1.0" encoding="utf-8"?>
<sst xmlns="http://schemas.openxmlformats.org/spreadsheetml/2006/main" count="455" uniqueCount="204">
  <si>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</si>
  <si>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</si>
  <si>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</si>
  <si>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</si>
  <si>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</si>
  <si>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</si>
  <si>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</si>
  <si>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</si>
  <si>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</si>
  <si>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</si>
  <si>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</si>
  <si>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</si>
  <si>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</si>
  <si>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</si>
  <si>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</si>
  <si>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</si>
  <si>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</si>
  <si>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</si>
  <si>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</si>
  <si>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</si>
  <si>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</si>
  <si>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Всього</t>
  </si>
  <si>
    <t>Переддипломна</t>
  </si>
  <si>
    <t>Захист магістерської роботи</t>
  </si>
  <si>
    <t>Т</t>
  </si>
  <si>
    <t>Липень</t>
  </si>
  <si>
    <t>З/Д</t>
  </si>
  <si>
    <t>Т/П</t>
  </si>
  <si>
    <t>Міністерство освіти і науки України</t>
  </si>
  <si>
    <t>Випускна робота</t>
  </si>
  <si>
    <t xml:space="preserve">Науково-дослідна практика </t>
  </si>
  <si>
    <t xml:space="preserve">НАВЧАЛЬНИЙ ПЛАН </t>
  </si>
  <si>
    <t>На основі ОПП підготовки бакалавра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</si>
  <si>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ДЕРЖАВНА АТЕСТАЦІЯ</t>
  </si>
  <si>
    <t>Держ. атест.</t>
  </si>
  <si>
    <t>Усього</t>
  </si>
  <si>
    <t>Назва
 практики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</si>
  <si>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</si>
  <si>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</si>
  <si>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</si>
  <si>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Підготовка магістерської роботи</t>
  </si>
  <si>
    <t>№ п/п</t>
  </si>
  <si>
    <t>НАЗВА НАВЧАЛЬНОЇ ДИСЦИПЛІНИ</t>
  </si>
  <si>
    <t>Розподіл за триместрами</t>
  </si>
  <si>
    <t>Кількість кредитів EКТС</t>
  </si>
  <si>
    <t>Кількість годин</t>
  </si>
  <si>
    <t>Розподіл годин на тиждень за курсами і триместрами</t>
  </si>
  <si>
    <t>Загальний обсяг</t>
  </si>
  <si>
    <t>аудиторних</t>
  </si>
  <si>
    <t>самостійна робота</t>
  </si>
  <si>
    <t>1 курс</t>
  </si>
  <si>
    <t>всього</t>
  </si>
  <si>
    <t>у тому числі:</t>
  </si>
  <si>
    <t>триместри</t>
  </si>
  <si>
    <t>екзаменів</t>
  </si>
  <si>
    <t>заліків</t>
  </si>
  <si>
    <t>курсові</t>
  </si>
  <si>
    <t>лекції</t>
  </si>
  <si>
    <t>лабораторні</t>
  </si>
  <si>
    <t>практичні</t>
  </si>
  <si>
    <t>проекти</t>
  </si>
  <si>
    <t>роботи</t>
  </si>
  <si>
    <t>кількість тижнів у триместрі</t>
  </si>
  <si>
    <t>1. ОБОВ'ЯЗКОВІ НАВЧАЛЬНІ ДИСЦИПЛІНИ</t>
  </si>
  <si>
    <t>1.2 Дисципліни природничо-наукової (фундаментальної ) підготовки</t>
  </si>
  <si>
    <t>Інтелектуальна власність та принципи організації наукових досліджень</t>
  </si>
  <si>
    <t>Інтелектуальна власність</t>
  </si>
  <si>
    <t>1.2.2</t>
  </si>
  <si>
    <t>1.3 Дисципліни професійної підготовки</t>
  </si>
  <si>
    <t>Охорона праці в галузі та цивільний захист</t>
  </si>
  <si>
    <t>Охорона праці в галузі</t>
  </si>
  <si>
    <t>Цивільний захист</t>
  </si>
  <si>
    <t>Разом п.1.2</t>
  </si>
  <si>
    <t>Разом п.1</t>
  </si>
  <si>
    <t>2.ДИСЦИПЛІНИ ВІЛЬНОГО ВИБОРА</t>
  </si>
  <si>
    <t>1 траєкторія</t>
  </si>
  <si>
    <t>Іноземна мова (за професійним спрямуванням)</t>
  </si>
  <si>
    <t>Разом 1 траєкторія</t>
  </si>
  <si>
    <t>2 траєкторія</t>
  </si>
  <si>
    <t>Працевлаштування та ділова кар’єра</t>
  </si>
  <si>
    <t>Філософія і наука</t>
  </si>
  <si>
    <t>Разом 2 траєкторія</t>
  </si>
  <si>
    <t>Фізичне виховання</t>
  </si>
  <si>
    <t>с*</t>
  </si>
  <si>
    <t>2.3 Дисципліни професійної підготовки</t>
  </si>
  <si>
    <t>3.3</t>
  </si>
  <si>
    <t>Переддипломна практика</t>
  </si>
  <si>
    <t>Виконання магістерської роботи</t>
  </si>
  <si>
    <t>Разом п. 3</t>
  </si>
  <si>
    <t>4.1</t>
  </si>
  <si>
    <t>Разом з підготовки магістра:</t>
  </si>
  <si>
    <t xml:space="preserve"> Кількість екзаменів</t>
  </si>
  <si>
    <t xml:space="preserve"> Кількість заліків</t>
  </si>
  <si>
    <t xml:space="preserve"> Кількість курсових проектів</t>
  </si>
  <si>
    <t xml:space="preserve"> Кількість курсових робіт</t>
  </si>
  <si>
    <t xml:space="preserve">Зав. кафедри </t>
  </si>
  <si>
    <t xml:space="preserve">Декан факультету </t>
  </si>
  <si>
    <t>1.2.1</t>
  </si>
  <si>
    <t>1.2.1.1</t>
  </si>
  <si>
    <t>1.2.1.2</t>
  </si>
  <si>
    <t>1.2.3</t>
  </si>
  <si>
    <t>1.2.2.1</t>
  </si>
  <si>
    <t>1.2.2.2</t>
  </si>
  <si>
    <t>2 курс</t>
  </si>
  <si>
    <t>Разом п. 1.1</t>
  </si>
  <si>
    <t>1.1.1</t>
  </si>
  <si>
    <t>1.1.1.1</t>
  </si>
  <si>
    <t>1.1.1.2</t>
  </si>
  <si>
    <t>1.1.1.3</t>
  </si>
  <si>
    <t>1.3.1</t>
  </si>
  <si>
    <t>Разом п.1.3</t>
  </si>
  <si>
    <t>триместр</t>
  </si>
  <si>
    <r>
      <t xml:space="preserve">Психологія управління </t>
    </r>
    <r>
      <rPr>
        <b/>
        <sz val="12"/>
        <color indexed="8"/>
        <rFont val="Times New Roman"/>
        <family val="1"/>
        <charset val="204"/>
      </rPr>
      <t/>
    </r>
  </si>
  <si>
    <t>Міжнародні стратегії економічного розвитку</t>
  </si>
  <si>
    <t>1.3.3</t>
  </si>
  <si>
    <t>1.3.7</t>
  </si>
  <si>
    <t>Фінансовий менеджмент</t>
  </si>
  <si>
    <t>Спецкурс за напрямком магістерської роботи</t>
  </si>
  <si>
    <t>1.2.4</t>
  </si>
  <si>
    <t>3.2</t>
  </si>
  <si>
    <t>Разом п.2.3</t>
  </si>
  <si>
    <t>1.3.1.1</t>
  </si>
  <si>
    <t>1.3.1.2</t>
  </si>
  <si>
    <t>1.3.5</t>
  </si>
  <si>
    <t>1.3.6</t>
  </si>
  <si>
    <t>2.3.1</t>
  </si>
  <si>
    <t>2.3.2</t>
  </si>
  <si>
    <t>2.3.3</t>
  </si>
  <si>
    <t>1.1.2</t>
  </si>
  <si>
    <t>1.1.3</t>
  </si>
  <si>
    <t>Ділове адміністрування</t>
  </si>
  <si>
    <t>Менеджмент організацій</t>
  </si>
  <si>
    <t>Ділове адміністрування (курсова робота)</t>
  </si>
  <si>
    <t>Корпоративне управління</t>
  </si>
  <si>
    <t>Управління змінами</t>
  </si>
  <si>
    <t>Управління якістю</t>
  </si>
  <si>
    <t>Менеджмент технологій</t>
  </si>
  <si>
    <t>Інвестиційний менеджмент</t>
  </si>
  <si>
    <t>Спеціалізація "Менеджмент і бізнес адміністрування"</t>
  </si>
  <si>
    <t>Публічне адміністрування</t>
  </si>
  <si>
    <t>Інформаційні системи і технології в управлінні організацією</t>
  </si>
  <si>
    <t>Спеціалізація "Логістика"</t>
  </si>
  <si>
    <t>Логістичний менеджмент</t>
  </si>
  <si>
    <t>Фінансові потоки в логістичних системах</t>
  </si>
  <si>
    <t>Інформційні системи і тезнології в логістиці</t>
  </si>
  <si>
    <t>Спеціалізація "Менеджмент зовнішньоекономічної діяльності"</t>
  </si>
  <si>
    <t>Міжнародна конкурентоспроможність</t>
  </si>
  <si>
    <t>Міжнародні кредитно-розрахункові та валютні операції</t>
  </si>
  <si>
    <t>Інформаційні системи і технології в управлінні зовнішньоекономічною діяльністю</t>
  </si>
  <si>
    <t xml:space="preserve">ЗАГАЛЬНА КІЛЬКІСТЬ </t>
  </si>
  <si>
    <t>1.3.8</t>
  </si>
  <si>
    <t>Управління конкурентоспроможністю</t>
  </si>
  <si>
    <t>1.3.1.3</t>
  </si>
  <si>
    <t>Основи управлінського консультування</t>
  </si>
  <si>
    <t>Договірне право</t>
  </si>
  <si>
    <t>3.1</t>
  </si>
  <si>
    <t>Науково-дослідна практика</t>
  </si>
  <si>
    <r>
      <t xml:space="preserve">підготовки:   </t>
    </r>
    <r>
      <rPr>
        <b/>
        <sz val="20"/>
        <color theme="1"/>
        <rFont val="Times New Roman"/>
        <family val="1"/>
        <charset val="204"/>
      </rPr>
      <t>магістра</t>
    </r>
  </si>
  <si>
    <r>
      <t xml:space="preserve">форма навчання:    </t>
    </r>
    <r>
      <rPr>
        <b/>
        <sz val="20"/>
        <color theme="1"/>
        <rFont val="Times New Roman"/>
        <family val="1"/>
        <charset val="204"/>
      </rPr>
      <t xml:space="preserve"> денна</t>
    </r>
  </si>
  <si>
    <t>90 год*</t>
  </si>
  <si>
    <t>3</t>
  </si>
  <si>
    <t>галузь знань: 07 Управління та адміністрування</t>
  </si>
  <si>
    <t>спеціальність:    073 Менеджмент</t>
  </si>
  <si>
    <t>Менеджмент зовнішньоекономічної діяльності</t>
  </si>
  <si>
    <t xml:space="preserve">   І . ГРАФІК НАВЧАЛЬНОГО ПРОЦЕСУ</t>
  </si>
  <si>
    <t xml:space="preserve">                          Логістика</t>
  </si>
  <si>
    <t>спеціалізації:  Менеджмент і бізнес-адміністрування</t>
  </si>
  <si>
    <t>Методологія та організація наукових досліджень (Ф)</t>
  </si>
  <si>
    <t>1.1 Гуманітарні та соціально-економічні дисципліни</t>
  </si>
  <si>
    <t>3.  ПРАКТИЧНА ПІДГОТОВКА</t>
  </si>
  <si>
    <t>4. ДЕРЖАВНА АТЕСТАЦІЯ</t>
  </si>
  <si>
    <t>1.3.2</t>
  </si>
  <si>
    <t>1.3.4</t>
  </si>
  <si>
    <t>3дф* 3**</t>
  </si>
  <si>
    <t>Примітка:   с* - факультатив (секційні заняття) ,                                                              ** - щорічне оцінювання фізичної підготовки студентів</t>
  </si>
  <si>
    <t>1.3.9</t>
  </si>
  <si>
    <t>Управління проектами</t>
  </si>
  <si>
    <t xml:space="preserve">V. План навчального процесу на 2017/2018 навчальний рік      </t>
  </si>
  <si>
    <t>Кваліфікація: магістр з менеджменту</t>
  </si>
  <si>
    <t>Срок навчання - 1 рік, 4 місяці</t>
  </si>
  <si>
    <t>ЗАТВЕРДЖЕНО:</t>
  </si>
  <si>
    <t>на засіданні Вченої ради</t>
  </si>
  <si>
    <r>
      <t>протокол № __</t>
    </r>
    <r>
      <rPr>
        <u/>
        <sz val="22"/>
        <rFont val="Times New Roman"/>
        <family val="1"/>
        <charset val="204"/>
      </rPr>
      <t>7</t>
    </r>
    <r>
      <rPr>
        <sz val="22"/>
        <rFont val="Times New Roman"/>
        <family val="1"/>
        <charset val="204"/>
      </rPr>
      <t>___</t>
    </r>
  </si>
  <si>
    <t>" 30 "  березня 2017 р.</t>
  </si>
  <si>
    <t>Ректор ________________________</t>
  </si>
  <si>
    <t>(Ковальов В.Д.)</t>
  </si>
  <si>
    <t>Розподіл за семестрами</t>
  </si>
  <si>
    <t>Розподіл годин на тиждень за курсами і семестрами</t>
  </si>
  <si>
    <t>семестри</t>
  </si>
  <si>
    <t>семестр</t>
  </si>
  <si>
    <t>2а</t>
  </si>
  <si>
    <t>2б</t>
  </si>
  <si>
    <t>2б дф* 2б**</t>
  </si>
  <si>
    <t>Семестр</t>
  </si>
  <si>
    <t>ПК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</si>
  <si>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ЗД – захист дипломного проекту </t>
  </si>
  <si>
    <t>C/K</t>
  </si>
  <si>
    <t>K</t>
  </si>
  <si>
    <t>м</t>
  </si>
  <si>
    <t>2 Траект</t>
  </si>
  <si>
    <t>Д.К. Турченко</t>
  </si>
  <si>
    <t>Є.В. Мироненко</t>
  </si>
  <si>
    <t>кількість тижнів у семестрі</t>
  </si>
  <si>
    <t>Методологія та організація наукових досліджень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</si>
</sst>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,##0_ ;\-#,##0\ "/>
    <numFmt numFmtId="166" formatCode="#,##0;\-* #,##0_-;\ _-;_-@_-"/>
    <numFmt numFmtId="167" formatCode="#,##0_-;\-* #,##0_-;\ _-;_-@_-"/>
    <numFmt numFmtId="168" formatCode="#,##0.0;\-* #,##0.0_-;\ _-;_-@_-"/>
    <numFmt numFmtId="169" formatCode="#,##0.0_ ;\-#,##0.0\ "/>
    <numFmt numFmtId="170" formatCode="#,##0.0;\-* #,##0.0_-;\ &quot;&quot;_-;_-@_-"/>
    <numFmt numFmtId="171" formatCode="0.0;[Red]0.0"/>
  </numFmts>
  <fonts count="55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name val="Arial Cyr"/>
      <family val="2"/>
      <charset val="204"/>
    </font>
    <font>
      <b/>
      <sz val="12"/>
      <name val="Arial Cyr"/>
      <family val="2"/>
      <charset val="204"/>
    </font>
    <font>
      <b/>
      <i/>
      <sz val="12"/>
      <color indexed="8"/>
      <name val="Times New Roman"/>
      <family val="1"/>
      <charset val="204"/>
    </font>
    <font>
      <i/>
      <sz val="12"/>
      <name val="Arial Cyr"/>
      <charset val="204"/>
    </font>
    <font>
      <b/>
      <i/>
      <sz val="12"/>
      <name val="Arial Cyr"/>
      <charset val="204"/>
    </font>
    <font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Arial Cyr"/>
      <family val="2"/>
      <charset val="204"/>
    </font>
    <font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theme="1"/>
      <name val="Arial Cyr"/>
      <family val="2"/>
      <charset val="204"/>
    </font>
    <font>
      <sz val="18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Arial Cyr"/>
      <family val="2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Arial Cyr"/>
      <family val="2"/>
      <charset val="204"/>
    </font>
    <font>
      <sz val="18"/>
      <name val="Arial Cyr"/>
      <charset val="204"/>
    </font>
    <font>
      <b/>
      <sz val="16"/>
      <name val="Times New Roman Cyr"/>
      <charset val="204"/>
    </font>
    <font>
      <b/>
      <sz val="16"/>
      <name val="Arial Cyr"/>
      <family val="2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Arial Cyr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sz val="12"/>
      <color rgb="FFFF0000"/>
      <name val="Arial Cyr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002">
    <xf numFmtId="0" fontId="0" fillId="0" borderId="0" xfId="0"/>
    <xf numFmtId="0" fontId="2" fillId="0" borderId="0" xfId="0" applyFont="1"/>
    <xf numFmtId="0" fontId="1" fillId="0" borderId="0" xfId="0" applyFont="1"/>
    <xf numFmtId="166" fontId="2" fillId="0" borderId="3" xfId="0" applyNumberFormat="1" applyFont="1" applyFill="1" applyBorder="1" applyAlignment="1" applyProtection="1">
      <alignment horizontal="center"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67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horizontal="center" vertical="center" wrapText="1"/>
    </xf>
    <xf numFmtId="167" fontId="2" fillId="0" borderId="9" xfId="0" applyNumberFormat="1" applyFont="1" applyFill="1" applyBorder="1" applyAlignment="1" applyProtection="1">
      <alignment horizontal="center" vertical="center" wrapText="1"/>
    </xf>
    <xf numFmtId="167" fontId="2" fillId="0" borderId="22" xfId="0" applyNumberFormat="1" applyFont="1" applyFill="1" applyBorder="1" applyAlignment="1" applyProtection="1">
      <alignment horizontal="center" vertical="center" wrapText="1"/>
    </xf>
    <xf numFmtId="167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horizontal="center" vertical="center" wrapText="1"/>
    </xf>
    <xf numFmtId="167" fontId="2" fillId="0" borderId="18" xfId="0" applyNumberFormat="1" applyFont="1" applyFill="1" applyBorder="1" applyAlignment="1" applyProtection="1">
      <alignment horizontal="center" vertical="center" wrapText="1"/>
    </xf>
    <xf numFmtId="164" fontId="2" fillId="0" borderId="18" xfId="0" applyNumberFormat="1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3" fillId="0" borderId="27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wrapText="1"/>
    </xf>
    <xf numFmtId="0" fontId="2" fillId="0" borderId="17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0" fontId="14" fillId="0" borderId="17" xfId="0" applyNumberFormat="1" applyFont="1" applyFill="1" applyBorder="1" applyAlignment="1" applyProtection="1">
      <alignment horizontal="center" vertical="center"/>
    </xf>
    <xf numFmtId="0" fontId="14" fillId="0" borderId="18" xfId="0" applyNumberFormat="1" applyFont="1" applyFill="1" applyBorder="1" applyAlignment="1" applyProtection="1">
      <alignment horizontal="center" vertical="center"/>
    </xf>
    <xf numFmtId="0" fontId="14" fillId="0" borderId="23" xfId="0" applyNumberFormat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167" fontId="2" fillId="0" borderId="18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164" fontId="3" fillId="4" borderId="18" xfId="0" applyNumberFormat="1" applyFont="1" applyFill="1" applyBorder="1" applyAlignment="1">
      <alignment horizontal="center" vertical="center" wrapText="1"/>
    </xf>
    <xf numFmtId="1" fontId="3" fillId="4" borderId="18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 applyProtection="1">
      <alignment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 applyProtection="1">
      <alignment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vertical="center" wrapText="1"/>
    </xf>
    <xf numFmtId="0" fontId="13" fillId="0" borderId="25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167" fontId="2" fillId="0" borderId="2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29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48" xfId="0" applyNumberFormat="1" applyFont="1" applyFill="1" applyBorder="1" applyAlignment="1">
      <alignment horizontal="center" vertical="center" wrapText="1"/>
    </xf>
    <xf numFmtId="0" fontId="3" fillId="0" borderId="49" xfId="0" applyNumberFormat="1" applyFont="1" applyFill="1" applyBorder="1" applyAlignment="1">
      <alignment horizontal="center" vertical="center" wrapText="1"/>
    </xf>
    <xf numFmtId="0" fontId="3" fillId="0" borderId="3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left" vertical="center" wrapText="1"/>
    </xf>
    <xf numFmtId="164" fontId="2" fillId="0" borderId="20" xfId="0" applyNumberFormat="1" applyFont="1" applyFill="1" applyBorder="1" applyAlignment="1" applyProtection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166" fontId="9" fillId="0" borderId="36" xfId="0" applyNumberFormat="1" applyFont="1" applyFill="1" applyBorder="1" applyAlignment="1" applyProtection="1">
      <alignment horizontal="center" vertical="center"/>
    </xf>
    <xf numFmtId="166" fontId="9" fillId="0" borderId="47" xfId="0" applyNumberFormat="1" applyFont="1" applyFill="1" applyBorder="1" applyAlignment="1" applyProtection="1">
      <alignment horizontal="center" vertical="center"/>
    </xf>
    <xf numFmtId="166" fontId="9" fillId="0" borderId="41" xfId="0" applyNumberFormat="1" applyFont="1" applyFill="1" applyBorder="1" applyAlignment="1" applyProtection="1">
      <alignment horizontal="center" vertical="center"/>
    </xf>
    <xf numFmtId="166" fontId="9" fillId="0" borderId="52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wrapText="1"/>
    </xf>
    <xf numFmtId="0" fontId="2" fillId="0" borderId="4" xfId="0" applyNumberFormat="1" applyFont="1" applyFill="1" applyBorder="1" applyAlignment="1">
      <alignment horizontal="left" vertical="center" wrapText="1"/>
    </xf>
    <xf numFmtId="166" fontId="10" fillId="0" borderId="7" xfId="0" applyNumberFormat="1" applyFont="1" applyFill="1" applyBorder="1" applyAlignment="1" applyProtection="1">
      <alignment horizontal="center" vertical="center" wrapText="1"/>
    </xf>
    <xf numFmtId="166" fontId="10" fillId="0" borderId="8" xfId="0" applyNumberFormat="1" applyFont="1" applyFill="1" applyBorder="1" applyAlignment="1" applyProtection="1">
      <alignment horizontal="center" vertical="center" wrapText="1"/>
    </xf>
    <xf numFmtId="166" fontId="10" fillId="0" borderId="9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left" vertical="top" wrapText="1"/>
    </xf>
    <xf numFmtId="166" fontId="3" fillId="0" borderId="59" xfId="0" applyNumberFormat="1" applyFont="1" applyFill="1" applyBorder="1" applyAlignment="1" applyProtection="1">
      <alignment horizontal="left" vertical="center" wrapText="1"/>
    </xf>
    <xf numFmtId="166" fontId="3" fillId="0" borderId="8" xfId="0" applyNumberFormat="1" applyFont="1" applyFill="1" applyBorder="1" applyAlignment="1" applyProtection="1">
      <alignment horizontal="center" vertical="center" wrapText="1"/>
    </xf>
    <xf numFmtId="166" fontId="3" fillId="0" borderId="59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166" fontId="3" fillId="0" borderId="7" xfId="0" applyNumberFormat="1" applyFont="1" applyFill="1" applyBorder="1" applyAlignment="1" applyProtection="1">
      <alignment horizontal="center" vertical="center" wrapText="1"/>
    </xf>
    <xf numFmtId="166" fontId="3" fillId="0" borderId="9" xfId="0" applyNumberFormat="1" applyFont="1" applyFill="1" applyBorder="1" applyAlignment="1" applyProtection="1">
      <alignment horizontal="center" vertical="center" wrapText="1"/>
    </xf>
    <xf numFmtId="0" fontId="2" fillId="0" borderId="43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0" fontId="3" fillId="0" borderId="54" xfId="0" applyNumberFormat="1" applyFont="1" applyFill="1" applyBorder="1" applyAlignment="1">
      <alignment horizontal="left" vertical="center" wrapText="1"/>
    </xf>
    <xf numFmtId="0" fontId="3" fillId="0" borderId="37" xfId="0" applyNumberFormat="1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>
      <alignment horizontal="center" vertical="center" wrapText="1"/>
    </xf>
    <xf numFmtId="0" fontId="3" fillId="0" borderId="35" xfId="0" applyNumberFormat="1" applyFont="1" applyFill="1" applyBorder="1" applyAlignment="1" applyProtection="1">
      <alignment horizontal="center" vertical="center"/>
    </xf>
    <xf numFmtId="0" fontId="3" fillId="0" borderId="54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2" fillId="0" borderId="37" xfId="0" applyNumberFormat="1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left" vertical="top" wrapText="1"/>
    </xf>
    <xf numFmtId="0" fontId="2" fillId="0" borderId="76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53" xfId="0" applyNumberFormat="1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center" vertical="center" wrapText="1"/>
    </xf>
    <xf numFmtId="0" fontId="13" fillId="0" borderId="53" xfId="0" applyNumberFormat="1" applyFont="1" applyFill="1" applyBorder="1" applyAlignment="1" applyProtection="1">
      <alignment horizontal="center" vertical="center"/>
    </xf>
    <xf numFmtId="0" fontId="2" fillId="0" borderId="77" xfId="0" applyNumberFormat="1" applyFont="1" applyFill="1" applyBorder="1" applyAlignment="1">
      <alignment horizontal="center" vertical="center" wrapText="1"/>
    </xf>
    <xf numFmtId="169" fontId="3" fillId="0" borderId="73" xfId="0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Fill="1" applyBorder="1" applyAlignment="1" applyProtection="1">
      <alignment vertical="center"/>
      <protection locked="0"/>
    </xf>
    <xf numFmtId="165" fontId="3" fillId="0" borderId="73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>
      <alignment horizontal="center" vertical="center" wrapText="1"/>
    </xf>
    <xf numFmtId="164" fontId="3" fillId="0" borderId="41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5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7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1" fontId="3" fillId="0" borderId="21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wrapText="1"/>
    </xf>
    <xf numFmtId="0" fontId="16" fillId="0" borderId="9" xfId="0" applyFont="1" applyFill="1" applyBorder="1" applyAlignment="1">
      <alignment wrapTex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13" fillId="3" borderId="4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1" fontId="13" fillId="0" borderId="43" xfId="0" applyNumberFormat="1" applyFont="1" applyFill="1" applyBorder="1" applyAlignment="1">
      <alignment horizontal="center" vertical="center" wrapText="1"/>
    </xf>
    <xf numFmtId="1" fontId="13" fillId="0" borderId="25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1" fontId="12" fillId="0" borderId="44" xfId="0" applyNumberFormat="1" applyFont="1" applyFill="1" applyBorder="1" applyAlignment="1">
      <alignment horizontal="center" vertical="center" wrapText="1"/>
    </xf>
    <xf numFmtId="1" fontId="12" fillId="0" borderId="45" xfId="0" applyNumberFormat="1" applyFont="1" applyFill="1" applyBorder="1" applyAlignment="1">
      <alignment horizontal="center" vertical="center" wrapText="1"/>
    </xf>
    <xf numFmtId="1" fontId="12" fillId="0" borderId="78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164" fontId="8" fillId="0" borderId="17" xfId="0" applyNumberFormat="1" applyFont="1" applyFill="1" applyBorder="1" applyAlignment="1">
      <alignment horizontal="center" vertical="center" wrapText="1"/>
    </xf>
    <xf numFmtId="164" fontId="8" fillId="0" borderId="18" xfId="0" applyNumberFormat="1" applyFont="1" applyFill="1" applyBorder="1" applyAlignment="1">
      <alignment horizontal="center" vertical="center" wrapText="1"/>
    </xf>
    <xf numFmtId="164" fontId="3" fillId="6" borderId="6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8" fillId="0" borderId="15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wrapText="1"/>
    </xf>
    <xf numFmtId="0" fontId="19" fillId="0" borderId="0" xfId="0" applyFont="1" applyFill="1" applyBorder="1" applyAlignment="1">
      <alignment vertical="center" wrapText="1"/>
    </xf>
    <xf numFmtId="0" fontId="8" fillId="0" borderId="57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164" fontId="8" fillId="6" borderId="57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49" fontId="2" fillId="0" borderId="12" xfId="0" applyNumberFormat="1" applyFont="1" applyFill="1" applyBorder="1" applyAlignment="1">
      <alignment horizontal="center" wrapText="1"/>
    </xf>
    <xf numFmtId="49" fontId="2" fillId="0" borderId="16" xfId="0" applyNumberFormat="1" applyFont="1" applyFill="1" applyBorder="1" applyAlignment="1">
      <alignment horizontal="center" wrapText="1"/>
    </xf>
    <xf numFmtId="0" fontId="2" fillId="0" borderId="0" xfId="0" applyFont="1" applyFill="1" applyBorder="1"/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center" vertical="center" wrapText="1"/>
    </xf>
    <xf numFmtId="49" fontId="8" fillId="2" borderId="38" xfId="0" applyNumberFormat="1" applyFont="1" applyFill="1" applyBorder="1" applyAlignment="1">
      <alignment horizontal="center" vertical="center" wrapText="1"/>
    </xf>
    <xf numFmtId="166" fontId="2" fillId="0" borderId="6" xfId="0" applyNumberFormat="1" applyFont="1" applyFill="1" applyBorder="1" applyAlignment="1" applyProtection="1">
      <alignment horizontal="center" vertical="center"/>
    </xf>
    <xf numFmtId="166" fontId="3" fillId="0" borderId="6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167" fontId="2" fillId="0" borderId="22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164" fontId="2" fillId="0" borderId="77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Fill="1" applyBorder="1" applyAlignment="1">
      <alignment horizontal="center" vertical="center"/>
    </xf>
    <xf numFmtId="0" fontId="3" fillId="0" borderId="56" xfId="0" applyNumberFormat="1" applyFont="1" applyFill="1" applyBorder="1" applyAlignment="1">
      <alignment horizontal="center" vertical="center" wrapText="1"/>
    </xf>
    <xf numFmtId="0" fontId="2" fillId="0" borderId="63" xfId="0" applyNumberFormat="1" applyFont="1" applyFill="1" applyBorder="1" applyAlignment="1">
      <alignment horizontal="center" vertical="center" wrapText="1"/>
    </xf>
    <xf numFmtId="164" fontId="8" fillId="0" borderId="22" xfId="0" applyNumberFormat="1" applyFont="1" applyFill="1" applyBorder="1" applyAlignment="1">
      <alignment horizontal="center" vertical="center" wrapText="1"/>
    </xf>
    <xf numFmtId="1" fontId="3" fillId="0" borderId="63" xfId="0" applyNumberFormat="1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vertical="center"/>
    </xf>
    <xf numFmtId="0" fontId="3" fillId="0" borderId="79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55" xfId="0" applyFont="1" applyFill="1" applyBorder="1"/>
    <xf numFmtId="1" fontId="8" fillId="0" borderId="8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164" fontId="9" fillId="0" borderId="74" xfId="0" applyNumberFormat="1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164" fontId="8" fillId="0" borderId="75" xfId="0" applyNumberFormat="1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wrapText="1"/>
    </xf>
    <xf numFmtId="0" fontId="8" fillId="0" borderId="80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164" fontId="8" fillId="6" borderId="53" xfId="0" applyNumberFormat="1" applyFont="1" applyFill="1" applyBorder="1" applyAlignment="1">
      <alignment horizontal="center" vertical="center" wrapText="1"/>
    </xf>
    <xf numFmtId="164" fontId="8" fillId="0" borderId="74" xfId="0" applyNumberFormat="1" applyFont="1" applyFill="1" applyBorder="1" applyAlignment="1">
      <alignment horizontal="center" vertical="center" wrapText="1"/>
    </xf>
    <xf numFmtId="164" fontId="8" fillId="0" borderId="77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164" fontId="3" fillId="0" borderId="46" xfId="0" applyNumberFormat="1" applyFont="1" applyFill="1" applyBorder="1" applyAlignment="1">
      <alignment horizontal="center" vertical="center" wrapText="1"/>
    </xf>
    <xf numFmtId="1" fontId="3" fillId="0" borderId="46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9" fillId="0" borderId="75" xfId="0" applyNumberFormat="1" applyFont="1" applyFill="1" applyBorder="1" applyAlignment="1">
      <alignment horizontal="center" vertical="center" wrapText="1"/>
    </xf>
    <xf numFmtId="170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164" fontId="3" fillId="4" borderId="19" xfId="0" applyNumberFormat="1" applyFont="1" applyFill="1" applyBorder="1" applyAlignment="1">
      <alignment horizontal="center" vertical="center" wrapText="1"/>
    </xf>
    <xf numFmtId="164" fontId="3" fillId="4" borderId="20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1" fontId="8" fillId="2" borderId="34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Fill="1" applyBorder="1" applyAlignment="1">
      <alignment horizontal="center" vertical="center" wrapText="1"/>
    </xf>
    <xf numFmtId="1" fontId="2" fillId="0" borderId="76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1" fontId="3" fillId="0" borderId="23" xfId="0" applyNumberFormat="1" applyFont="1" applyFill="1" applyBorder="1" applyAlignment="1">
      <alignment horizontal="center" vertical="center" wrapText="1"/>
    </xf>
    <xf numFmtId="164" fontId="3" fillId="0" borderId="6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164" fontId="2" fillId="8" borderId="20" xfId="0" applyNumberFormat="1" applyFont="1" applyFill="1" applyBorder="1" applyAlignment="1">
      <alignment horizontal="center"/>
    </xf>
    <xf numFmtId="1" fontId="3" fillId="0" borderId="56" xfId="0" applyNumberFormat="1" applyFont="1" applyFill="1" applyBorder="1" applyAlignment="1">
      <alignment horizontal="center" vertical="center" wrapText="1"/>
    </xf>
    <xf numFmtId="166" fontId="2" fillId="0" borderId="14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vertical="justify" wrapText="1"/>
    </xf>
    <xf numFmtId="0" fontId="2" fillId="0" borderId="77" xfId="0" applyFont="1" applyFill="1" applyBorder="1" applyAlignment="1">
      <alignment wrapText="1"/>
    </xf>
    <xf numFmtId="0" fontId="3" fillId="0" borderId="73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left" wrapText="1"/>
    </xf>
    <xf numFmtId="0" fontId="3" fillId="0" borderId="23" xfId="0" applyNumberFormat="1" applyFont="1" applyFill="1" applyBorder="1" applyAlignment="1">
      <alignment horizontal="center" vertical="center"/>
    </xf>
    <xf numFmtId="0" fontId="3" fillId="0" borderId="47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 wrapText="1"/>
    </xf>
    <xf numFmtId="0" fontId="3" fillId="0" borderId="79" xfId="0" applyNumberFormat="1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14" xfId="0" applyNumberFormat="1" applyFont="1" applyFill="1" applyBorder="1" applyAlignment="1">
      <alignment horizontal="center" vertical="center" wrapText="1"/>
    </xf>
    <xf numFmtId="49" fontId="8" fillId="2" borderId="24" xfId="0" applyNumberFormat="1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vertical="center" wrapText="1"/>
    </xf>
    <xf numFmtId="0" fontId="17" fillId="0" borderId="22" xfId="0" applyFont="1" applyFill="1" applyBorder="1" applyAlignment="1">
      <alignment horizontal="center" vertical="center" wrapText="1"/>
    </xf>
    <xf numFmtId="164" fontId="2" fillId="6" borderId="24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168" fontId="3" fillId="0" borderId="82" xfId="0" applyNumberFormat="1" applyFont="1" applyFill="1" applyBorder="1" applyAlignment="1">
      <alignment horizontal="center" vertical="center" wrapText="1"/>
    </xf>
    <xf numFmtId="1" fontId="3" fillId="0" borderId="40" xfId="0" applyNumberFormat="1" applyFont="1" applyFill="1" applyBorder="1" applyAlignment="1">
      <alignment horizontal="center" vertical="center" wrapText="1"/>
    </xf>
    <xf numFmtId="1" fontId="3" fillId="0" borderId="81" xfId="0" applyNumberFormat="1" applyFont="1" applyFill="1" applyBorder="1" applyAlignment="1">
      <alignment horizontal="center" vertical="center" wrapText="1"/>
    </xf>
    <xf numFmtId="168" fontId="3" fillId="0" borderId="40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164" fontId="2" fillId="6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1" fontId="8" fillId="0" borderId="3" xfId="0" applyNumberFormat="1" applyFont="1" applyBorder="1" applyAlignment="1">
      <alignment horizont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0" borderId="82" xfId="0" applyFont="1" applyBorder="1" applyAlignment="1">
      <alignment wrapText="1"/>
    </xf>
    <xf numFmtId="0" fontId="2" fillId="2" borderId="54" xfId="0" applyFont="1" applyFill="1" applyBorder="1" applyAlignment="1">
      <alignment wrapText="1"/>
    </xf>
    <xf numFmtId="0" fontId="2" fillId="0" borderId="37" xfId="0" applyFont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164" fontId="8" fillId="0" borderId="37" xfId="0" applyNumberFormat="1" applyFont="1" applyFill="1" applyBorder="1" applyAlignment="1">
      <alignment horizontal="center" vertical="center" wrapText="1"/>
    </xf>
    <xf numFmtId="1" fontId="8" fillId="0" borderId="25" xfId="0" applyNumberFormat="1" applyFont="1" applyBorder="1" applyAlignment="1">
      <alignment horizontal="center" vertical="center" wrapText="1"/>
    </xf>
    <xf numFmtId="0" fontId="6" fillId="0" borderId="54" xfId="0" applyFont="1" applyBorder="1" applyAlignment="1">
      <alignment wrapText="1"/>
    </xf>
    <xf numFmtId="0" fontId="8" fillId="0" borderId="54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center" vertical="center" wrapText="1"/>
    </xf>
    <xf numFmtId="164" fontId="8" fillId="0" borderId="25" xfId="0" applyNumberFormat="1" applyFont="1" applyFill="1" applyBorder="1" applyAlignment="1">
      <alignment horizontal="center" vertical="center" wrapText="1"/>
    </xf>
    <xf numFmtId="164" fontId="8" fillId="0" borderId="35" xfId="0" applyNumberFormat="1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0" fontId="12" fillId="0" borderId="60" xfId="0" applyFont="1" applyFill="1" applyBorder="1" applyAlignment="1">
      <alignment horizontal="left" vertical="center" wrapText="1"/>
    </xf>
    <xf numFmtId="0" fontId="6" fillId="0" borderId="60" xfId="0" applyFont="1" applyBorder="1" applyAlignment="1">
      <alignment wrapText="1"/>
    </xf>
    <xf numFmtId="1" fontId="6" fillId="0" borderId="3" xfId="0" applyNumberFormat="1" applyFont="1" applyBorder="1" applyAlignment="1">
      <alignment wrapText="1"/>
    </xf>
    <xf numFmtId="49" fontId="2" fillId="0" borderId="10" xfId="0" applyNumberFormat="1" applyFont="1" applyFill="1" applyBorder="1" applyAlignment="1">
      <alignment horizontal="center" wrapText="1"/>
    </xf>
    <xf numFmtId="0" fontId="14" fillId="0" borderId="59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wrapText="1"/>
    </xf>
    <xf numFmtId="0" fontId="17" fillId="0" borderId="8" xfId="0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wrapText="1"/>
    </xf>
    <xf numFmtId="0" fontId="9" fillId="0" borderId="74" xfId="0" applyFont="1" applyFill="1" applyBorder="1" applyAlignment="1">
      <alignment horizont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2" fillId="2" borderId="15" xfId="0" applyNumberFormat="1" applyFont="1" applyFill="1" applyBorder="1" applyAlignment="1">
      <alignment horizontal="center" vertical="center" wrapText="1"/>
    </xf>
    <xf numFmtId="1" fontId="8" fillId="0" borderId="35" xfId="0" applyNumberFormat="1" applyFont="1" applyBorder="1" applyAlignment="1">
      <alignment horizontal="center" vertical="center" wrapText="1"/>
    </xf>
    <xf numFmtId="0" fontId="24" fillId="0" borderId="0" xfId="0" applyFont="1" applyAlignment="1"/>
    <xf numFmtId="0" fontId="26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/>
    <xf numFmtId="0" fontId="28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34" fillId="0" borderId="0" xfId="0" applyFont="1"/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5" fillId="0" borderId="0" xfId="1" applyFont="1"/>
    <xf numFmtId="0" fontId="39" fillId="0" borderId="0" xfId="1" applyFont="1"/>
    <xf numFmtId="0" fontId="42" fillId="0" borderId="0" xfId="1" applyFont="1"/>
    <xf numFmtId="0" fontId="39" fillId="0" borderId="0" xfId="0" applyFont="1"/>
    <xf numFmtId="49" fontId="3" fillId="0" borderId="0" xfId="1" applyNumberFormat="1" applyFon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0" fillId="0" borderId="4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2" borderId="3" xfId="0" applyFont="1" applyFill="1" applyBorder="1" applyAlignment="1">
      <alignment wrapText="1"/>
    </xf>
    <xf numFmtId="0" fontId="0" fillId="0" borderId="4" xfId="0" applyBorder="1" applyAlignment="1"/>
    <xf numFmtId="171" fontId="3" fillId="0" borderId="21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1" fontId="8" fillId="5" borderId="37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top" wrapText="1"/>
    </xf>
    <xf numFmtId="0" fontId="45" fillId="4" borderId="3" xfId="0" applyNumberFormat="1" applyFont="1" applyFill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 wrapText="1"/>
    </xf>
    <xf numFmtId="164" fontId="45" fillId="0" borderId="3" xfId="0" applyNumberFormat="1" applyFont="1" applyFill="1" applyBorder="1" applyAlignment="1">
      <alignment horizontal="center" vertical="center" wrapText="1"/>
    </xf>
    <xf numFmtId="1" fontId="45" fillId="0" borderId="3" xfId="0" applyNumberFormat="1" applyFont="1" applyFill="1" applyBorder="1" applyAlignment="1">
      <alignment horizontal="center" vertical="center" wrapText="1"/>
    </xf>
    <xf numFmtId="164" fontId="3" fillId="5" borderId="20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49" fontId="2" fillId="5" borderId="8" xfId="0" applyNumberFormat="1" applyFont="1" applyFill="1" applyBorder="1" applyAlignment="1">
      <alignment horizontal="center" vertical="center" wrapText="1"/>
    </xf>
    <xf numFmtId="165" fontId="3" fillId="0" borderId="82" xfId="0" applyNumberFormat="1" applyFont="1" applyFill="1" applyBorder="1" applyAlignment="1">
      <alignment horizontal="center" vertical="center" wrapText="1"/>
    </xf>
    <xf numFmtId="1" fontId="3" fillId="0" borderId="3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49" fillId="5" borderId="38" xfId="0" applyNumberFormat="1" applyFont="1" applyFill="1" applyBorder="1" applyAlignment="1">
      <alignment horizontal="center" vertical="center" wrapText="1"/>
    </xf>
    <xf numFmtId="0" fontId="49" fillId="0" borderId="74" xfId="0" applyFont="1" applyFill="1" applyBorder="1" applyAlignment="1">
      <alignment wrapText="1"/>
    </xf>
    <xf numFmtId="0" fontId="50" fillId="0" borderId="10" xfId="0" applyNumberFormat="1" applyFont="1" applyFill="1" applyBorder="1" applyAlignment="1" applyProtection="1">
      <alignment horizontal="center" vertical="center"/>
    </xf>
    <xf numFmtId="0" fontId="49" fillId="0" borderId="12" xfId="0" applyNumberFormat="1" applyFont="1" applyFill="1" applyBorder="1" applyAlignment="1" applyProtection="1">
      <alignment horizontal="center" vertical="center"/>
    </xf>
    <xf numFmtId="0" fontId="49" fillId="0" borderId="24" xfId="0" applyNumberFormat="1" applyFont="1" applyFill="1" applyBorder="1" applyAlignment="1" applyProtection="1">
      <alignment horizontal="center" vertical="center"/>
    </xf>
    <xf numFmtId="0" fontId="50" fillId="0" borderId="20" xfId="0" applyNumberFormat="1" applyFont="1" applyFill="1" applyBorder="1" applyAlignment="1" applyProtection="1">
      <alignment horizontal="center" vertical="center"/>
    </xf>
    <xf numFmtId="0" fontId="49" fillId="0" borderId="10" xfId="0" applyNumberFormat="1" applyFont="1" applyFill="1" applyBorder="1" applyAlignment="1" applyProtection="1">
      <alignment horizontal="center" vertical="center"/>
    </xf>
    <xf numFmtId="0" fontId="50" fillId="0" borderId="20" xfId="0" applyNumberFormat="1" applyFont="1" applyFill="1" applyBorder="1" applyAlignment="1">
      <alignment horizontal="center" vertical="center"/>
    </xf>
    <xf numFmtId="0" fontId="50" fillId="0" borderId="51" xfId="0" applyNumberFormat="1" applyFont="1" applyFill="1" applyBorder="1" applyAlignment="1">
      <alignment horizontal="center" vertical="center" wrapText="1"/>
    </xf>
    <xf numFmtId="0" fontId="49" fillId="0" borderId="60" xfId="0" applyFont="1" applyFill="1" applyBorder="1" applyAlignment="1">
      <alignment vertical="justify" wrapText="1"/>
    </xf>
    <xf numFmtId="0" fontId="50" fillId="0" borderId="17" xfId="0" applyFont="1" applyFill="1" applyBorder="1" applyAlignment="1">
      <alignment horizontal="center" vertical="center" wrapText="1"/>
    </xf>
    <xf numFmtId="0" fontId="49" fillId="0" borderId="18" xfId="0" applyFont="1" applyFill="1" applyBorder="1" applyAlignment="1">
      <alignment horizontal="center" vertical="center" wrapText="1"/>
    </xf>
    <xf numFmtId="0" fontId="49" fillId="0" borderId="23" xfId="0" applyFont="1" applyFill="1" applyBorder="1" applyAlignment="1">
      <alignment horizontal="center" vertical="center" wrapText="1"/>
    </xf>
    <xf numFmtId="1" fontId="49" fillId="0" borderId="60" xfId="0" applyNumberFormat="1" applyFont="1" applyFill="1" applyBorder="1" applyAlignment="1">
      <alignment horizontal="center" vertical="center" wrapText="1"/>
    </xf>
    <xf numFmtId="0" fontId="49" fillId="0" borderId="17" xfId="0" applyFont="1" applyFill="1" applyBorder="1" applyAlignment="1">
      <alignment horizontal="center" vertical="center" wrapText="1"/>
    </xf>
    <xf numFmtId="1" fontId="49" fillId="6" borderId="20" xfId="0" applyNumberFormat="1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center"/>
    </xf>
    <xf numFmtId="0" fontId="50" fillId="0" borderId="0" xfId="0" applyFont="1" applyFill="1" applyBorder="1" applyAlignment="1">
      <alignment horizontal="center" vertical="center" wrapText="1"/>
    </xf>
    <xf numFmtId="0" fontId="53" fillId="0" borderId="0" xfId="0" applyFont="1" applyBorder="1"/>
    <xf numFmtId="0" fontId="53" fillId="0" borderId="0" xfId="0" applyFont="1"/>
    <xf numFmtId="0" fontId="2" fillId="2" borderId="18" xfId="0" applyFont="1" applyFill="1" applyBorder="1" applyAlignment="1">
      <alignment horizontal="center" vertical="center" wrapText="1"/>
    </xf>
    <xf numFmtId="1" fontId="2" fillId="2" borderId="34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38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59" xfId="0" applyFont="1" applyFill="1" applyBorder="1" applyAlignment="1">
      <alignment horizontal="left" vertical="center" wrapText="1"/>
    </xf>
    <xf numFmtId="17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67" fontId="2" fillId="2" borderId="6" xfId="0" applyNumberFormat="1" applyFont="1" applyFill="1" applyBorder="1" applyAlignment="1" applyProtection="1">
      <alignment horizontal="center" vertical="center" wrapText="1"/>
    </xf>
    <xf numFmtId="166" fontId="2" fillId="2" borderId="3" xfId="0" applyNumberFormat="1" applyFont="1" applyFill="1" applyBorder="1" applyAlignment="1" applyProtection="1">
      <alignment horizontal="center" vertical="center"/>
    </xf>
    <xf numFmtId="166" fontId="2" fillId="2" borderId="6" xfId="0" applyNumberFormat="1" applyFont="1" applyFill="1" applyBorder="1" applyAlignment="1" applyProtection="1">
      <alignment horizontal="center" vertical="center"/>
    </xf>
    <xf numFmtId="166" fontId="3" fillId="2" borderId="3" xfId="0" applyNumberFormat="1" applyFont="1" applyFill="1" applyBorder="1" applyAlignment="1" applyProtection="1">
      <alignment horizontal="center" vertical="center"/>
    </xf>
    <xf numFmtId="166" fontId="3" fillId="2" borderId="6" xfId="0" applyNumberFormat="1" applyFont="1" applyFill="1" applyBorder="1" applyAlignment="1" applyProtection="1">
      <alignment horizontal="center" vertical="center"/>
    </xf>
    <xf numFmtId="0" fontId="2" fillId="2" borderId="27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167" fontId="2" fillId="2" borderId="2" xfId="0" applyNumberFormat="1" applyFont="1" applyFill="1" applyBorder="1" applyAlignment="1" applyProtection="1">
      <alignment horizontal="center" vertical="center"/>
    </xf>
    <xf numFmtId="167" fontId="2" fillId="2" borderId="22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167" fontId="2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7" fontId="2" fillId="2" borderId="22" xfId="0" applyNumberFormat="1" applyFont="1" applyFill="1" applyBorder="1" applyAlignment="1" applyProtection="1">
      <alignment horizontal="center" vertical="center" wrapText="1"/>
    </xf>
    <xf numFmtId="0" fontId="2" fillId="2" borderId="24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wrapText="1"/>
    </xf>
    <xf numFmtId="0" fontId="2" fillId="2" borderId="17" xfId="0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167" fontId="2" fillId="2" borderId="23" xfId="0" applyNumberFormat="1" applyFont="1" applyFill="1" applyBorder="1" applyAlignment="1" applyProtection="1">
      <alignment horizontal="center" vertical="center" wrapText="1"/>
    </xf>
    <xf numFmtId="0" fontId="3" fillId="2" borderId="20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 applyProtection="1">
      <alignment horizontal="center" vertical="center"/>
    </xf>
    <xf numFmtId="0" fontId="3" fillId="2" borderId="18" xfId="0" applyNumberFormat="1" applyFont="1" applyFill="1" applyBorder="1" applyAlignment="1" applyProtection="1">
      <alignment horizontal="center" vertical="center"/>
    </xf>
    <xf numFmtId="0" fontId="3" fillId="2" borderId="23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2" borderId="23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2" fillId="2" borderId="74" xfId="0" applyFont="1" applyFill="1" applyBorder="1" applyAlignment="1">
      <alignment wrapText="1"/>
    </xf>
    <xf numFmtId="0" fontId="15" fillId="2" borderId="7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42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wrapText="1"/>
    </xf>
    <xf numFmtId="0" fontId="2" fillId="2" borderId="7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vertical="justify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77" xfId="0" applyFont="1" applyFill="1" applyBorder="1" applyAlignment="1">
      <alignment wrapText="1"/>
    </xf>
    <xf numFmtId="0" fontId="9" fillId="2" borderId="22" xfId="0" applyNumberFormat="1" applyFont="1" applyFill="1" applyBorder="1" applyAlignment="1" applyProtection="1">
      <alignment horizontal="center" vertical="center"/>
    </xf>
    <xf numFmtId="0" fontId="2" fillId="2" borderId="29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64" fontId="2" fillId="2" borderId="77" xfId="0" applyNumberFormat="1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>
      <alignment horizontal="center" vertical="center"/>
    </xf>
    <xf numFmtId="0" fontId="3" fillId="2" borderId="19" xfId="0" applyNumberFormat="1" applyFont="1" applyFill="1" applyBorder="1" applyAlignment="1">
      <alignment horizontal="center" vertical="center"/>
    </xf>
    <xf numFmtId="0" fontId="3" fillId="2" borderId="23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1" xfId="0" applyNumberFormat="1" applyFont="1" applyFill="1" applyBorder="1" applyAlignment="1">
      <alignment horizontal="center" vertical="center" wrapText="1"/>
    </xf>
    <xf numFmtId="0" fontId="3" fillId="2" borderId="48" xfId="0" applyNumberFormat="1" applyFont="1" applyFill="1" applyBorder="1" applyAlignment="1">
      <alignment horizontal="center" vertical="center" wrapText="1"/>
    </xf>
    <xf numFmtId="0" fontId="3" fillId="2" borderId="49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47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2" borderId="79" xfId="0" applyNumberFormat="1" applyFont="1" applyFill="1" applyBorder="1" applyAlignment="1">
      <alignment horizontal="center" vertical="center" wrapText="1"/>
    </xf>
    <xf numFmtId="0" fontId="3" fillId="2" borderId="56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left" vertical="center" wrapText="1"/>
    </xf>
    <xf numFmtId="164" fontId="2" fillId="2" borderId="20" xfId="0" applyNumberFormat="1" applyFont="1" applyFill="1" applyBorder="1" applyAlignment="1" applyProtection="1">
      <alignment horizontal="center" vertical="center"/>
    </xf>
    <xf numFmtId="167" fontId="2" fillId="2" borderId="18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63" xfId="0" applyNumberFormat="1" applyFont="1" applyFill="1" applyBorder="1" applyAlignment="1">
      <alignment horizontal="center" vertical="center" wrapText="1"/>
    </xf>
    <xf numFmtId="167" fontId="2" fillId="2" borderId="18" xfId="0" applyNumberFormat="1" applyFont="1" applyFill="1" applyBorder="1" applyAlignment="1" applyProtection="1">
      <alignment horizontal="center" vertical="center" wrapText="1"/>
    </xf>
    <xf numFmtId="164" fontId="2" fillId="2" borderId="18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 wrapText="1"/>
    </xf>
    <xf numFmtId="166" fontId="3" fillId="2" borderId="59" xfId="0" applyNumberFormat="1" applyFont="1" applyFill="1" applyBorder="1" applyAlignment="1" applyProtection="1">
      <alignment horizontal="left" vertical="center" wrapText="1"/>
    </xf>
    <xf numFmtId="166" fontId="10" fillId="2" borderId="7" xfId="0" applyNumberFormat="1" applyFont="1" applyFill="1" applyBorder="1" applyAlignment="1" applyProtection="1">
      <alignment horizontal="center" vertical="center" wrapText="1"/>
    </xf>
    <xf numFmtId="166" fontId="10" fillId="2" borderId="8" xfId="0" applyNumberFormat="1" applyFont="1" applyFill="1" applyBorder="1" applyAlignment="1" applyProtection="1">
      <alignment horizontal="center" vertical="center" wrapText="1"/>
    </xf>
    <xf numFmtId="166" fontId="10" fillId="2" borderId="9" xfId="0" applyNumberFormat="1" applyFont="1" applyFill="1" applyBorder="1" applyAlignment="1" applyProtection="1">
      <alignment horizontal="center" vertical="center" wrapText="1"/>
    </xf>
    <xf numFmtId="166" fontId="3" fillId="2" borderId="59" xfId="0" applyNumberFormat="1" applyFont="1" applyFill="1" applyBorder="1" applyAlignment="1" applyProtection="1">
      <alignment horizontal="center" vertical="center" wrapText="1"/>
    </xf>
    <xf numFmtId="166" fontId="3" fillId="2" borderId="7" xfId="0" applyNumberFormat="1" applyFont="1" applyFill="1" applyBorder="1" applyAlignment="1" applyProtection="1">
      <alignment horizontal="center" vertical="center" wrapText="1"/>
    </xf>
    <xf numFmtId="166" fontId="3" fillId="2" borderId="8" xfId="0" applyNumberFormat="1" applyFont="1" applyFill="1" applyBorder="1" applyAlignment="1" applyProtection="1">
      <alignment horizontal="center" vertical="center" wrapText="1"/>
    </xf>
    <xf numFmtId="166" fontId="3" fillId="2" borderId="9" xfId="0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4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>
      <alignment wrapText="1"/>
    </xf>
    <xf numFmtId="0" fontId="2" fillId="8" borderId="4" xfId="0" applyNumberFormat="1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" fontId="2" fillId="2" borderId="4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left" vertical="top" wrapText="1"/>
    </xf>
    <xf numFmtId="0" fontId="54" fillId="8" borderId="3" xfId="0" applyNumberFormat="1" applyFont="1" applyFill="1" applyBorder="1" applyAlignment="1">
      <alignment horizontal="center" vertical="center" wrapText="1"/>
    </xf>
    <xf numFmtId="0" fontId="54" fillId="2" borderId="3" xfId="0" applyFont="1" applyFill="1" applyBorder="1" applyAlignment="1">
      <alignment horizontal="center" vertical="center" wrapText="1"/>
    </xf>
    <xf numFmtId="164" fontId="54" fillId="2" borderId="3" xfId="0" applyNumberFormat="1" applyFont="1" applyFill="1" applyBorder="1" applyAlignment="1">
      <alignment horizontal="center" vertical="center" wrapText="1"/>
    </xf>
    <xf numFmtId="1" fontId="54" fillId="2" borderId="3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49" fontId="2" fillId="2" borderId="38" xfId="0" applyNumberFormat="1" applyFont="1" applyFill="1" applyBorder="1" applyAlignment="1" applyProtection="1">
      <alignment horizontal="center" vertical="center" wrapText="1"/>
    </xf>
    <xf numFmtId="0" fontId="3" fillId="2" borderId="54" xfId="0" applyNumberFormat="1" applyFont="1" applyFill="1" applyBorder="1" applyAlignment="1">
      <alignment horizontal="left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 applyProtection="1">
      <alignment horizontal="center" vertical="center"/>
    </xf>
    <xf numFmtId="0" fontId="3" fillId="2" borderId="54" xfId="0" applyNumberFormat="1" applyFont="1" applyFill="1" applyBorder="1" applyAlignment="1" applyProtection="1">
      <alignment horizontal="center" vertical="center"/>
    </xf>
    <xf numFmtId="0" fontId="3" fillId="2" borderId="25" xfId="0" applyNumberFormat="1" applyFont="1" applyFill="1" applyBorder="1" applyAlignment="1" applyProtection="1">
      <alignment horizontal="center" vertical="center"/>
    </xf>
    <xf numFmtId="0" fontId="2" fillId="2" borderId="37" xfId="0" applyNumberFormat="1" applyFont="1" applyFill="1" applyBorder="1" applyAlignment="1">
      <alignment horizontal="center" vertical="center" wrapText="1"/>
    </xf>
    <xf numFmtId="1" fontId="2" fillId="2" borderId="25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left" vertical="top" wrapText="1"/>
    </xf>
    <xf numFmtId="0" fontId="2" fillId="2" borderId="76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>
      <alignment horizontal="left" vertical="top" wrapText="1"/>
    </xf>
    <xf numFmtId="0" fontId="2" fillId="2" borderId="43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 applyProtection="1">
      <alignment horizontal="center" vertical="center" wrapText="1"/>
    </xf>
    <xf numFmtId="0" fontId="2" fillId="2" borderId="53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 applyProtection="1">
      <alignment horizontal="center" vertical="center" wrapText="1"/>
    </xf>
    <xf numFmtId="0" fontId="2" fillId="2" borderId="53" xfId="0" applyNumberFormat="1" applyFont="1" applyFill="1" applyBorder="1" applyAlignment="1" applyProtection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top" wrapText="1"/>
    </xf>
    <xf numFmtId="0" fontId="2" fillId="2" borderId="77" xfId="0" applyNumberFormat="1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vertical="justify" wrapText="1"/>
    </xf>
    <xf numFmtId="0" fontId="3" fillId="2" borderId="1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" fontId="2" fillId="2" borderId="60" xfId="0" applyNumberFormat="1" applyFont="1" applyFill="1" applyBorder="1" applyAlignment="1">
      <alignment horizontal="center" vertical="center" wrapText="1"/>
    </xf>
    <xf numFmtId="1" fontId="3" fillId="2" borderId="44" xfId="0" applyNumberFormat="1" applyFont="1" applyFill="1" applyBorder="1" applyAlignment="1">
      <alignment horizontal="center" vertical="center" wrapText="1"/>
    </xf>
    <xf numFmtId="1" fontId="3" fillId="2" borderId="45" xfId="0" applyNumberFormat="1" applyFont="1" applyFill="1" applyBorder="1" applyAlignment="1">
      <alignment horizontal="center" vertical="center" wrapText="1"/>
    </xf>
    <xf numFmtId="1" fontId="3" fillId="2" borderId="78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164" fontId="3" fillId="2" borderId="63" xfId="0" applyNumberFormat="1" applyFont="1" applyFill="1" applyBorder="1" applyAlignment="1">
      <alignment horizontal="center" vertical="center" wrapText="1"/>
    </xf>
    <xf numFmtId="166" fontId="9" fillId="2" borderId="36" xfId="0" applyNumberFormat="1" applyFont="1" applyFill="1" applyBorder="1" applyAlignment="1" applyProtection="1">
      <alignment horizontal="center" vertical="center"/>
    </xf>
    <xf numFmtId="166" fontId="9" fillId="2" borderId="47" xfId="0" applyNumberFormat="1" applyFont="1" applyFill="1" applyBorder="1" applyAlignment="1" applyProtection="1">
      <alignment horizontal="center" vertical="center"/>
    </xf>
    <xf numFmtId="166" fontId="9" fillId="2" borderId="41" xfId="0" applyNumberFormat="1" applyFont="1" applyFill="1" applyBorder="1" applyAlignment="1" applyProtection="1">
      <alignment horizontal="center" vertical="center"/>
    </xf>
    <xf numFmtId="166" fontId="9" fillId="2" borderId="52" xfId="0" applyNumberFormat="1" applyFont="1" applyFill="1" applyBorder="1" applyAlignment="1" applyProtection="1">
      <alignment horizontal="center" vertical="center"/>
    </xf>
    <xf numFmtId="169" fontId="3" fillId="2" borderId="73" xfId="0" applyNumberFormat="1" applyFont="1" applyFill="1" applyBorder="1" applyAlignment="1" applyProtection="1">
      <alignment horizontal="center" vertical="center"/>
    </xf>
    <xf numFmtId="165" fontId="3" fillId="2" borderId="73" xfId="0" applyNumberFormat="1" applyFont="1" applyFill="1" applyBorder="1" applyAlignment="1" applyProtection="1">
      <alignment horizontal="center" vertical="center"/>
    </xf>
    <xf numFmtId="0" fontId="3" fillId="2" borderId="6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64" fontId="2" fillId="2" borderId="38" xfId="0" applyNumberFormat="1" applyFont="1" applyFill="1" applyBorder="1" applyAlignment="1">
      <alignment horizontal="center" vertical="center" wrapText="1"/>
    </xf>
    <xf numFmtId="1" fontId="2" fillId="2" borderId="37" xfId="0" applyNumberFormat="1" applyFont="1" applyFill="1" applyBorder="1" applyAlignment="1">
      <alignment horizontal="center" vertical="center" wrapText="1"/>
    </xf>
    <xf numFmtId="164" fontId="2" fillId="2" borderId="25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37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" fontId="2" fillId="2" borderId="27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wrapText="1"/>
    </xf>
    <xf numFmtId="1" fontId="6" fillId="2" borderId="3" xfId="0" applyNumberFormat="1" applyFont="1" applyFill="1" applyBorder="1" applyAlignment="1">
      <alignment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168" fontId="3" fillId="2" borderId="82" xfId="0" applyNumberFormat="1" applyFont="1" applyFill="1" applyBorder="1" applyAlignment="1">
      <alignment horizontal="center" vertical="center" wrapText="1"/>
    </xf>
    <xf numFmtId="165" fontId="3" fillId="2" borderId="82" xfId="0" applyNumberFormat="1" applyFont="1" applyFill="1" applyBorder="1" applyAlignment="1">
      <alignment horizontal="center" vertical="center" wrapText="1"/>
    </xf>
    <xf numFmtId="168" fontId="3" fillId="2" borderId="4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164" fontId="3" fillId="2" borderId="21" xfId="0" applyNumberFormat="1" applyFont="1" applyFill="1" applyBorder="1" applyAlignment="1">
      <alignment horizontal="center" vertical="center" wrapText="1"/>
    </xf>
    <xf numFmtId="1" fontId="3" fillId="2" borderId="21" xfId="0" applyNumberFormat="1" applyFont="1" applyFill="1" applyBorder="1" applyAlignment="1">
      <alignment horizontal="center" vertical="center" wrapText="1"/>
    </xf>
    <xf numFmtId="171" fontId="3" fillId="2" borderId="2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" fontId="10" fillId="2" borderId="7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9" fillId="2" borderId="74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75" xfId="0" applyNumberFormat="1" applyFont="1" applyFill="1" applyBorder="1" applyAlignment="1">
      <alignment horizontal="center" vertical="center" wrapText="1"/>
    </xf>
    <xf numFmtId="1" fontId="3" fillId="2" borderId="63" xfId="0" applyNumberFormat="1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/>
    </xf>
    <xf numFmtId="0" fontId="11" fillId="2" borderId="43" xfId="0" applyFont="1" applyFill="1" applyBorder="1" applyAlignment="1">
      <alignment vertical="center"/>
    </xf>
    <xf numFmtId="164" fontId="2" fillId="2" borderId="74" xfId="0" applyNumberFormat="1" applyFont="1" applyFill="1" applyBorder="1" applyAlignment="1">
      <alignment horizontal="center" vertical="center" wrapText="1"/>
    </xf>
    <xf numFmtId="164" fontId="2" fillId="2" borderId="53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left" vertical="center" wrapText="1"/>
    </xf>
    <xf numFmtId="164" fontId="2" fillId="2" borderId="57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9" fillId="2" borderId="75" xfId="0" applyNumberFormat="1" applyFont="1" applyFill="1" applyBorder="1" applyAlignment="1">
      <alignment horizontal="center" vertical="center" wrapText="1"/>
    </xf>
    <xf numFmtId="164" fontId="3" fillId="2" borderId="46" xfId="0" applyNumberFormat="1" applyFont="1" applyFill="1" applyBorder="1" applyAlignment="1">
      <alignment horizontal="center" vertical="center" wrapText="1"/>
    </xf>
    <xf numFmtId="1" fontId="3" fillId="2" borderId="46" xfId="0" applyNumberFormat="1" applyFont="1" applyFill="1" applyBorder="1" applyAlignment="1">
      <alignment horizontal="center" vertical="center" wrapText="1"/>
    </xf>
    <xf numFmtId="1" fontId="3" fillId="2" borderId="56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vertical="center"/>
    </xf>
    <xf numFmtId="0" fontId="11" fillId="2" borderId="23" xfId="0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horizontal="center" wrapText="1"/>
    </xf>
    <xf numFmtId="0" fontId="3" fillId="2" borderId="59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74" xfId="0" applyFont="1" applyFill="1" applyBorder="1" applyAlignment="1">
      <alignment horizontal="center" wrapText="1"/>
    </xf>
    <xf numFmtId="49" fontId="2" fillId="2" borderId="12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wrapText="1"/>
    </xf>
    <xf numFmtId="0" fontId="3" fillId="2" borderId="57" xfId="0" applyFont="1" applyFill="1" applyBorder="1" applyAlignment="1">
      <alignment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2" fillId="2" borderId="75" xfId="0" applyFont="1" applyFill="1" applyBorder="1" applyAlignment="1">
      <alignment horizontal="center" vertical="center" wrapText="1"/>
    </xf>
    <xf numFmtId="164" fontId="3" fillId="2" borderId="41" xfId="0" applyNumberFormat="1" applyFont="1" applyFill="1" applyBorder="1" applyAlignment="1">
      <alignment horizontal="center"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164" fontId="3" fillId="8" borderId="18" xfId="0" applyNumberFormat="1" applyFont="1" applyFill="1" applyBorder="1" applyAlignment="1">
      <alignment horizontal="center" vertical="center" wrapText="1"/>
    </xf>
    <xf numFmtId="1" fontId="3" fillId="8" borderId="18" xfId="0" applyNumberFormat="1" applyFont="1" applyFill="1" applyBorder="1" applyAlignment="1">
      <alignment horizontal="center" vertical="center" wrapText="1"/>
    </xf>
    <xf numFmtId="164" fontId="3" fillId="8" borderId="19" xfId="0" applyNumberFormat="1" applyFont="1" applyFill="1" applyBorder="1" applyAlignment="1">
      <alignment horizontal="center" vertical="center" wrapText="1"/>
    </xf>
    <xf numFmtId="164" fontId="3" fillId="8" borderId="20" xfId="0" applyNumberFormat="1" applyFont="1" applyFill="1" applyBorder="1" applyAlignment="1">
      <alignment horizontal="center" vertical="center" wrapText="1"/>
    </xf>
    <xf numFmtId="1" fontId="3" fillId="2" borderId="33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1" fontId="3" fillId="2" borderId="23" xfId="0" applyNumberFormat="1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1" fontId="2" fillId="2" borderId="7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66" fontId="2" fillId="2" borderId="14" xfId="0" applyNumberFormat="1" applyFont="1" applyFill="1" applyBorder="1" applyAlignment="1">
      <alignment horizontal="center" vertical="center" wrapText="1"/>
    </xf>
    <xf numFmtId="166" fontId="2" fillId="2" borderId="15" xfId="0" applyNumberFormat="1" applyFont="1" applyFill="1" applyBorder="1" applyAlignment="1">
      <alignment horizontal="center" vertical="center" wrapText="1"/>
    </xf>
    <xf numFmtId="0" fontId="2" fillId="2" borderId="55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6" fillId="2" borderId="0" xfId="0" applyFont="1" applyFill="1"/>
    <xf numFmtId="0" fontId="3" fillId="2" borderId="19" xfId="0" applyFont="1" applyFill="1" applyBorder="1" applyAlignment="1">
      <alignment horizontal="center" vertical="center" wrapText="1"/>
    </xf>
    <xf numFmtId="164" fontId="2" fillId="2" borderId="26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2" borderId="26" xfId="0" applyNumberFormat="1" applyFont="1" applyFill="1" applyBorder="1" applyAlignment="1">
      <alignment horizontal="center" vertical="center" wrapText="1"/>
    </xf>
    <xf numFmtId="164" fontId="2" fillId="2" borderId="8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wrapText="1"/>
    </xf>
    <xf numFmtId="0" fontId="51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3" fillId="0" borderId="29" xfId="1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46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41" fillId="0" borderId="53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54" xfId="0" applyFont="1" applyBorder="1" applyAlignment="1">
      <alignment horizontal="center" vertical="center" wrapText="1"/>
    </xf>
    <xf numFmtId="0" fontId="37" fillId="0" borderId="29" xfId="1" applyFont="1" applyBorder="1" applyAlignment="1">
      <alignment horizontal="center" vertical="center" wrapText="1"/>
    </xf>
    <xf numFmtId="0" fontId="41" fillId="0" borderId="28" xfId="0" applyFont="1" applyBorder="1" applyAlignment="1">
      <alignment vertical="center" wrapText="1"/>
    </xf>
    <xf numFmtId="0" fontId="41" fillId="0" borderId="39" xfId="0" applyFont="1" applyBorder="1" applyAlignment="1">
      <alignment vertical="center" wrapText="1"/>
    </xf>
    <xf numFmtId="49" fontId="37" fillId="0" borderId="3" xfId="1" applyNumberFormat="1" applyFont="1" applyBorder="1" applyAlignment="1">
      <alignment horizontal="center" vertical="center" wrapText="1"/>
    </xf>
    <xf numFmtId="0" fontId="41" fillId="0" borderId="3" xfId="0" applyFont="1" applyBorder="1" applyAlignment="1">
      <alignment vertical="center" wrapText="1"/>
    </xf>
    <xf numFmtId="0" fontId="41" fillId="0" borderId="53" xfId="0" applyFont="1" applyBorder="1" applyAlignment="1">
      <alignment wrapText="1"/>
    </xf>
    <xf numFmtId="0" fontId="41" fillId="0" borderId="28" xfId="0" applyFont="1" applyBorder="1" applyAlignment="1">
      <alignment wrapText="1"/>
    </xf>
    <xf numFmtId="0" fontId="41" fillId="0" borderId="30" xfId="0" applyFont="1" applyBorder="1" applyAlignment="1">
      <alignment wrapText="1"/>
    </xf>
    <xf numFmtId="0" fontId="41" fillId="0" borderId="0" xfId="0" applyFont="1" applyAlignment="1">
      <alignment wrapText="1"/>
    </xf>
    <xf numFmtId="0" fontId="41" fillId="0" borderId="46" xfId="0" applyFont="1" applyBorder="1" applyAlignment="1">
      <alignment wrapText="1"/>
    </xf>
    <xf numFmtId="0" fontId="41" fillId="0" borderId="26" xfId="0" applyFont="1" applyBorder="1" applyAlignment="1">
      <alignment wrapText="1"/>
    </xf>
    <xf numFmtId="0" fontId="41" fillId="0" borderId="54" xfId="0" applyFont="1" applyBorder="1" applyAlignment="1">
      <alignment wrapText="1"/>
    </xf>
    <xf numFmtId="0" fontId="41" fillId="0" borderId="39" xfId="0" applyFont="1" applyBorder="1" applyAlignment="1">
      <alignment wrapText="1"/>
    </xf>
    <xf numFmtId="0" fontId="2" fillId="0" borderId="3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3" fillId="0" borderId="0" xfId="0" applyFont="1" applyBorder="1" applyAlignment="1">
      <alignment horizontal="left" wrapText="1"/>
    </xf>
    <xf numFmtId="0" fontId="27" fillId="0" borderId="0" xfId="0" applyFont="1" applyAlignment="1">
      <alignment horizontal="left" wrapText="1"/>
    </xf>
    <xf numFmtId="0" fontId="23" fillId="0" borderId="0" xfId="0" applyFont="1" applyAlignment="1">
      <alignment vertical="top" wrapText="1"/>
    </xf>
    <xf numFmtId="0" fontId="29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0" fontId="29" fillId="0" borderId="0" xfId="0" applyFont="1" applyAlignment="1">
      <alignment horizontal="left" wrapText="1"/>
    </xf>
    <xf numFmtId="0" fontId="23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28" fillId="0" borderId="0" xfId="0" applyFont="1" applyAlignment="1">
      <alignment horizontal="left" wrapText="1"/>
    </xf>
    <xf numFmtId="0" fontId="46" fillId="0" borderId="0" xfId="0" applyFont="1" applyAlignment="1">
      <alignment horizontal="left" wrapText="1"/>
    </xf>
    <xf numFmtId="0" fontId="4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6" fillId="0" borderId="5" xfId="1" applyFont="1" applyBorder="1" applyAlignment="1">
      <alignment horizontal="center" vertical="center" wrapText="1"/>
    </xf>
    <xf numFmtId="0" fontId="36" fillId="0" borderId="3" xfId="1" applyFont="1" applyBorder="1" applyAlignment="1">
      <alignment horizontal="center" vertical="center" wrapText="1"/>
    </xf>
    <xf numFmtId="0" fontId="36" fillId="0" borderId="28" xfId="1" applyFont="1" applyBorder="1" applyAlignment="1">
      <alignment horizontal="center" vertical="center" wrapText="1"/>
    </xf>
    <xf numFmtId="0" fontId="36" fillId="0" borderId="2" xfId="1" applyFont="1" applyBorder="1" applyAlignment="1">
      <alignment horizontal="center" vertical="center" wrapText="1"/>
    </xf>
    <xf numFmtId="0" fontId="37" fillId="0" borderId="3" xfId="1" applyFont="1" applyBorder="1" applyAlignment="1">
      <alignment horizontal="center" vertical="center" wrapText="1"/>
    </xf>
    <xf numFmtId="0" fontId="41" fillId="0" borderId="3" xfId="0" applyFont="1" applyBorder="1" applyAlignment="1">
      <alignment wrapText="1"/>
    </xf>
    <xf numFmtId="49" fontId="38" fillId="0" borderId="1" xfId="1" applyNumberFormat="1" applyFont="1" applyBorder="1" applyAlignment="1" applyProtection="1">
      <alignment horizontal="center" vertical="center" wrapText="1"/>
      <protection locked="0"/>
    </xf>
    <xf numFmtId="0" fontId="41" fillId="0" borderId="4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41" fillId="0" borderId="5" xfId="0" applyFont="1" applyBorder="1" applyAlignment="1">
      <alignment vertical="center" wrapText="1"/>
    </xf>
    <xf numFmtId="0" fontId="41" fillId="0" borderId="53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54" xfId="0" applyFont="1" applyBorder="1" applyAlignment="1">
      <alignment vertical="center" wrapText="1"/>
    </xf>
    <xf numFmtId="49" fontId="37" fillId="0" borderId="29" xfId="0" applyNumberFormat="1" applyFont="1" applyBorder="1" applyAlignment="1">
      <alignment horizontal="center" vertical="center" wrapText="1"/>
    </xf>
    <xf numFmtId="0" fontId="44" fillId="0" borderId="53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4" fillId="0" borderId="46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54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8" fillId="2" borderId="3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wrapText="1"/>
    </xf>
    <xf numFmtId="0" fontId="41" fillId="2" borderId="3" xfId="0" applyFont="1" applyFill="1" applyBorder="1" applyAlignment="1">
      <alignment horizontal="center" wrapText="1"/>
    </xf>
    <xf numFmtId="0" fontId="38" fillId="0" borderId="3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wrapText="1"/>
    </xf>
    <xf numFmtId="0" fontId="41" fillId="0" borderId="3" xfId="0" applyFont="1" applyBorder="1" applyAlignment="1">
      <alignment horizontal="center" wrapText="1"/>
    </xf>
    <xf numFmtId="0" fontId="38" fillId="2" borderId="3" xfId="1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0" fontId="38" fillId="0" borderId="3" xfId="1" applyFont="1" applyBorder="1" applyAlignment="1">
      <alignment horizontal="center" vertical="center" wrapText="1"/>
    </xf>
    <xf numFmtId="0" fontId="38" fillId="0" borderId="29" xfId="1" applyFont="1" applyBorder="1" applyAlignment="1">
      <alignment horizontal="center" vertical="center" wrapText="1"/>
    </xf>
    <xf numFmtId="0" fontId="38" fillId="0" borderId="53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38" fillId="2" borderId="3" xfId="0" applyFont="1" applyFill="1" applyBorder="1" applyAlignment="1">
      <alignment wrapText="1"/>
    </xf>
    <xf numFmtId="0" fontId="38" fillId="2" borderId="1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0" fillId="0" borderId="53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167" fontId="2" fillId="2" borderId="3" xfId="0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7" fontId="2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7" fontId="2" fillId="2" borderId="3" xfId="0" applyNumberFormat="1" applyFont="1" applyFill="1" applyBorder="1" applyAlignment="1" applyProtection="1">
      <alignment horizontal="center" vertical="center" textRotation="90" wrapText="1"/>
    </xf>
    <xf numFmtId="0" fontId="2" fillId="2" borderId="11" xfId="0" applyNumberFormat="1" applyFont="1" applyFill="1" applyBorder="1" applyAlignment="1" applyProtection="1">
      <alignment horizontal="center" vertical="center" textRotation="90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7" fillId="2" borderId="31" xfId="0" applyFont="1" applyFill="1" applyBorder="1" applyAlignment="1">
      <alignment horizontal="center" vertical="center" wrapText="1"/>
    </xf>
    <xf numFmtId="0" fontId="48" fillId="2" borderId="4" xfId="0" applyFont="1" applyFill="1" applyBorder="1" applyAlignment="1">
      <alignment vertical="center" wrapText="1"/>
    </xf>
    <xf numFmtId="0" fontId="48" fillId="2" borderId="43" xfId="0" applyFont="1" applyFill="1" applyBorder="1" applyAlignment="1">
      <alignment vertical="center" wrapText="1"/>
    </xf>
    <xf numFmtId="166" fontId="9" fillId="2" borderId="27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9" fillId="2" borderId="55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 applyProtection="1">
      <alignment horizontal="right" vertical="center" wrapText="1"/>
    </xf>
    <xf numFmtId="0" fontId="3" fillId="2" borderId="65" xfId="0" applyFont="1" applyFill="1" applyBorder="1" applyAlignment="1" applyProtection="1">
      <alignment horizontal="right" vertical="center" wrapText="1"/>
    </xf>
    <xf numFmtId="0" fontId="3" fillId="2" borderId="33" xfId="0" applyFont="1" applyFill="1" applyBorder="1" applyAlignment="1">
      <alignment horizontal="right" vertical="center" wrapText="1"/>
    </xf>
    <xf numFmtId="0" fontId="3" fillId="2" borderId="60" xfId="0" applyFont="1" applyFill="1" applyBorder="1" applyAlignment="1">
      <alignment horizontal="right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/>
    <xf numFmtId="0" fontId="6" fillId="2" borderId="54" xfId="0" applyFont="1" applyFill="1" applyBorder="1" applyAlignment="1"/>
    <xf numFmtId="1" fontId="3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2" fillId="2" borderId="66" xfId="0" applyFont="1" applyFill="1" applyBorder="1" applyAlignment="1">
      <alignment horizontal="left" vertical="center" wrapText="1"/>
    </xf>
    <xf numFmtId="0" fontId="2" fillId="2" borderId="67" xfId="0" applyFont="1" applyFill="1" applyBorder="1" applyAlignment="1">
      <alignment horizontal="left" vertical="center" wrapText="1"/>
    </xf>
    <xf numFmtId="0" fontId="2" fillId="2" borderId="68" xfId="0" applyFont="1" applyFill="1" applyBorder="1" applyAlignment="1">
      <alignment horizontal="left" vertical="center" wrapText="1"/>
    </xf>
    <xf numFmtId="0" fontId="2" fillId="2" borderId="69" xfId="0" applyFont="1" applyFill="1" applyBorder="1" applyAlignment="1">
      <alignment horizontal="left" vertical="center" wrapText="1"/>
    </xf>
    <xf numFmtId="0" fontId="3" fillId="2" borderId="7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169" fontId="2" fillId="8" borderId="33" xfId="0" applyNumberFormat="1" applyFont="1" applyFill="1" applyBorder="1" applyAlignment="1">
      <alignment horizontal="center"/>
    </xf>
    <xf numFmtId="0" fontId="6" fillId="2" borderId="60" xfId="0" applyFont="1" applyFill="1" applyBorder="1" applyAlignment="1">
      <alignment horizontal="center"/>
    </xf>
    <xf numFmtId="0" fontId="6" fillId="2" borderId="63" xfId="0" applyFont="1" applyFill="1" applyBorder="1" applyAlignment="1">
      <alignment horizontal="center"/>
    </xf>
    <xf numFmtId="0" fontId="3" fillId="2" borderId="71" xfId="0" applyFont="1" applyFill="1" applyBorder="1" applyAlignment="1" applyProtection="1">
      <alignment horizontal="right" vertical="center" wrapText="1"/>
    </xf>
    <xf numFmtId="0" fontId="3" fillId="2" borderId="72" xfId="0" applyFont="1" applyFill="1" applyBorder="1" applyAlignment="1" applyProtection="1">
      <alignment horizontal="right" vertical="center" wrapText="1"/>
    </xf>
    <xf numFmtId="0" fontId="3" fillId="2" borderId="62" xfId="0" applyFont="1" applyFill="1" applyBorder="1" applyAlignment="1">
      <alignment horizontal="right"/>
    </xf>
    <xf numFmtId="0" fontId="11" fillId="2" borderId="62" xfId="0" applyFont="1" applyFill="1" applyBorder="1" applyAlignment="1">
      <alignment horizontal="right"/>
    </xf>
    <xf numFmtId="167" fontId="3" fillId="2" borderId="58" xfId="0" applyNumberFormat="1" applyFont="1" applyFill="1" applyBorder="1" applyAlignment="1" applyProtection="1">
      <alignment horizontal="center" vertical="center"/>
    </xf>
    <xf numFmtId="167" fontId="3" fillId="2" borderId="59" xfId="0" applyNumberFormat="1" applyFont="1" applyFill="1" applyBorder="1" applyAlignment="1" applyProtection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 applyProtection="1">
      <alignment horizontal="center" vertical="center" wrapText="1"/>
    </xf>
    <xf numFmtId="167" fontId="2" fillId="2" borderId="4" xfId="0" applyNumberFormat="1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167" fontId="2" fillId="2" borderId="6" xfId="0" applyNumberFormat="1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56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vertical="center" wrapText="1"/>
    </xf>
    <xf numFmtId="0" fontId="6" fillId="2" borderId="62" xfId="0" applyFont="1" applyFill="1" applyBorder="1" applyAlignment="1">
      <alignment vertical="center" wrapText="1"/>
    </xf>
    <xf numFmtId="0" fontId="6" fillId="2" borderId="63" xfId="0" applyFont="1" applyFill="1" applyBorder="1" applyAlignment="1">
      <alignment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6" fillId="2" borderId="78" xfId="0" applyFont="1" applyFill="1" applyBorder="1" applyAlignment="1">
      <alignment vertical="center" wrapText="1"/>
    </xf>
    <xf numFmtId="49" fontId="47" fillId="2" borderId="61" xfId="0" applyNumberFormat="1" applyFont="1" applyFill="1" applyBorder="1" applyAlignment="1">
      <alignment horizontal="center" vertical="center"/>
    </xf>
    <xf numFmtId="0" fontId="48" fillId="2" borderId="62" xfId="0" applyFont="1" applyFill="1" applyBorder="1" applyAlignment="1">
      <alignment horizontal="center" vertical="center"/>
    </xf>
    <xf numFmtId="0" fontId="48" fillId="2" borderId="0" xfId="0" applyFont="1" applyFill="1" applyBorder="1" applyAlignment="1">
      <alignment horizontal="center" vertical="center"/>
    </xf>
    <xf numFmtId="0" fontId="48" fillId="2" borderId="78" xfId="0" applyFont="1" applyFill="1" applyBorder="1" applyAlignment="1">
      <alignment horizontal="center" vertical="center"/>
    </xf>
    <xf numFmtId="166" fontId="47" fillId="2" borderId="48" xfId="0" applyNumberFormat="1" applyFont="1" applyFill="1" applyBorder="1" applyAlignment="1" applyProtection="1">
      <alignment horizontal="center" vertical="center" wrapText="1"/>
    </xf>
    <xf numFmtId="166" fontId="47" fillId="2" borderId="49" xfId="0" applyNumberFormat="1" applyFont="1" applyFill="1" applyBorder="1" applyAlignment="1" applyProtection="1">
      <alignment horizontal="center" vertical="center" wrapText="1"/>
    </xf>
    <xf numFmtId="0" fontId="48" fillId="2" borderId="50" xfId="0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>
      <alignment horizontal="center" vertical="center" wrapText="1"/>
    </xf>
    <xf numFmtId="49" fontId="3" fillId="2" borderId="53" xfId="0" applyNumberFormat="1" applyFont="1" applyFill="1" applyBorder="1" applyAlignment="1">
      <alignment horizontal="center" vertical="center" wrapText="1"/>
    </xf>
    <xf numFmtId="49" fontId="3" fillId="2" borderId="77" xfId="0" applyNumberFormat="1" applyFont="1" applyFill="1" applyBorder="1" applyAlignment="1">
      <alignment horizontal="center" vertical="center" wrapText="1"/>
    </xf>
    <xf numFmtId="49" fontId="9" fillId="2" borderId="48" xfId="0" applyNumberFormat="1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wrapText="1"/>
    </xf>
    <xf numFmtId="0" fontId="15" fillId="2" borderId="50" xfId="0" applyFont="1" applyFill="1" applyBorder="1" applyAlignment="1">
      <alignment wrapText="1"/>
    </xf>
    <xf numFmtId="0" fontId="3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vertical="center" wrapText="1"/>
    </xf>
    <xf numFmtId="0" fontId="6" fillId="2" borderId="74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9" fillId="2" borderId="82" xfId="0" applyFont="1" applyFill="1" applyBorder="1" applyAlignment="1">
      <alignment horizontal="center" vertical="center" wrapText="1"/>
    </xf>
    <xf numFmtId="167" fontId="3" fillId="0" borderId="58" xfId="0" applyNumberFormat="1" applyFont="1" applyFill="1" applyBorder="1" applyAlignment="1" applyProtection="1">
      <alignment horizontal="center" vertical="center"/>
    </xf>
    <xf numFmtId="167" fontId="3" fillId="0" borderId="59" xfId="0" applyNumberFormat="1" applyFont="1" applyFill="1" applyBorder="1" applyAlignment="1" applyProtection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 textRotation="90"/>
    </xf>
    <xf numFmtId="167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7" fontId="2" fillId="0" borderId="3" xfId="0" applyNumberFormat="1" applyFont="1" applyFill="1" applyBorder="1" applyAlignment="1" applyProtection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</xf>
    <xf numFmtId="167" fontId="2" fillId="0" borderId="4" xfId="0" applyNumberFormat="1" applyFont="1" applyFill="1" applyBorder="1" applyAlignment="1" applyProtection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167" fontId="2" fillId="0" borderId="3" xfId="0" applyNumberFormat="1" applyFont="1" applyFill="1" applyBorder="1" applyAlignment="1" applyProtection="1">
      <alignment horizontal="center" vertical="center"/>
    </xf>
    <xf numFmtId="0" fontId="47" fillId="0" borderId="31" xfId="0" applyFont="1" applyFill="1" applyBorder="1" applyAlignment="1">
      <alignment horizontal="center" vertical="center" wrapText="1"/>
    </xf>
    <xf numFmtId="0" fontId="48" fillId="0" borderId="4" xfId="0" applyFont="1" applyBorder="1" applyAlignment="1">
      <alignment vertical="center" wrapText="1"/>
    </xf>
    <xf numFmtId="0" fontId="48" fillId="0" borderId="43" xfId="0" applyFon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167" fontId="2" fillId="0" borderId="6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3" fillId="0" borderId="61" xfId="0" applyFont="1" applyFill="1" applyBorder="1" applyAlignment="1">
      <alignment horizontal="center" vertical="center" wrapText="1"/>
    </xf>
    <xf numFmtId="0" fontId="6" fillId="0" borderId="62" xfId="0" applyFont="1" applyBorder="1" applyAlignment="1">
      <alignment vertical="center" wrapText="1"/>
    </xf>
    <xf numFmtId="0" fontId="6" fillId="0" borderId="78" xfId="0" applyFont="1" applyBorder="1" applyAlignment="1">
      <alignment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166" fontId="9" fillId="0" borderId="27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49" fontId="9" fillId="0" borderId="48" xfId="0" applyNumberFormat="1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wrapText="1"/>
    </xf>
    <xf numFmtId="0" fontId="15" fillId="0" borderId="50" xfId="0" applyFont="1" applyFill="1" applyBorder="1" applyAlignment="1">
      <alignment wrapText="1"/>
    </xf>
    <xf numFmtId="0" fontId="9" fillId="0" borderId="55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166" fontId="47" fillId="0" borderId="48" xfId="0" applyNumberFormat="1" applyFont="1" applyFill="1" applyBorder="1" applyAlignment="1" applyProtection="1">
      <alignment horizontal="center" vertical="center" wrapText="1"/>
    </xf>
    <xf numFmtId="166" fontId="47" fillId="0" borderId="49" xfId="0" applyNumberFormat="1" applyFont="1" applyFill="1" applyBorder="1" applyAlignment="1" applyProtection="1">
      <alignment horizontal="center" vertical="center" wrapText="1"/>
    </xf>
    <xf numFmtId="0" fontId="48" fillId="0" borderId="50" xfId="0" applyFont="1" applyFill="1" applyBorder="1" applyAlignment="1">
      <alignment horizontal="center" vertical="center" wrapText="1"/>
    </xf>
    <xf numFmtId="49" fontId="47" fillId="0" borderId="61" xfId="0" applyNumberFormat="1" applyFont="1" applyFill="1" applyBorder="1" applyAlignment="1">
      <alignment horizontal="center" vertical="center"/>
    </xf>
    <xf numFmtId="0" fontId="48" fillId="0" borderId="62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78" xfId="0" applyFont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 wrapText="1"/>
    </xf>
    <xf numFmtId="0" fontId="9" fillId="0" borderId="82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vertical="center" wrapText="1"/>
    </xf>
    <xf numFmtId="0" fontId="6" fillId="0" borderId="74" xfId="0" applyFont="1" applyBorder="1" applyAlignment="1">
      <alignment vertical="center" wrapText="1"/>
    </xf>
    <xf numFmtId="49" fontId="3" fillId="7" borderId="32" xfId="0" applyNumberFormat="1" applyFont="1" applyFill="1" applyBorder="1" applyAlignment="1">
      <alignment horizontal="center" vertical="center" wrapText="1"/>
    </xf>
    <xf numFmtId="49" fontId="3" fillId="7" borderId="53" xfId="0" applyNumberFormat="1" applyFont="1" applyFill="1" applyBorder="1" applyAlignment="1">
      <alignment horizontal="center" vertical="center" wrapText="1"/>
    </xf>
    <xf numFmtId="49" fontId="3" fillId="7" borderId="77" xfId="0" applyNumberFormat="1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56" xfId="0" applyFont="1" applyBorder="1" applyAlignment="1">
      <alignment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/>
    <xf numFmtId="0" fontId="6" fillId="0" borderId="54" xfId="0" applyFont="1" applyFill="1" applyBorder="1" applyAlignment="1"/>
    <xf numFmtId="0" fontId="3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center" vertical="center" wrapText="1"/>
    </xf>
    <xf numFmtId="0" fontId="6" fillId="0" borderId="60" xfId="0" applyFont="1" applyBorder="1" applyAlignment="1">
      <alignment vertical="center" wrapText="1"/>
    </xf>
    <xf numFmtId="0" fontId="6" fillId="0" borderId="63" xfId="0" applyFont="1" applyBorder="1" applyAlignment="1">
      <alignment vertical="center" wrapText="1"/>
    </xf>
    <xf numFmtId="0" fontId="3" fillId="5" borderId="33" xfId="0" applyFont="1" applyFill="1" applyBorder="1" applyAlignment="1">
      <alignment horizontal="right" vertical="center" wrapText="1"/>
    </xf>
    <xf numFmtId="0" fontId="3" fillId="5" borderId="60" xfId="0" applyFont="1" applyFill="1" applyBorder="1" applyAlignment="1">
      <alignment horizontal="right" vertical="center" wrapText="1"/>
    </xf>
    <xf numFmtId="0" fontId="2" fillId="0" borderId="66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2" fillId="0" borderId="68" xfId="0" applyFont="1" applyFill="1" applyBorder="1" applyAlignment="1">
      <alignment horizontal="left" vertical="center" wrapText="1"/>
    </xf>
    <xf numFmtId="0" fontId="2" fillId="0" borderId="69" xfId="0" applyFont="1" applyFill="1" applyBorder="1" applyAlignment="1">
      <alignment horizontal="left" vertical="center" wrapText="1"/>
    </xf>
    <xf numFmtId="0" fontId="3" fillId="0" borderId="64" xfId="0" applyFont="1" applyFill="1" applyBorder="1" applyAlignment="1" applyProtection="1">
      <alignment horizontal="right" vertical="center" wrapText="1"/>
    </xf>
    <xf numFmtId="0" fontId="3" fillId="0" borderId="65" xfId="0" applyFont="1" applyFill="1" applyBorder="1" applyAlignment="1" applyProtection="1">
      <alignment horizontal="right" vertical="center" wrapText="1"/>
    </xf>
    <xf numFmtId="0" fontId="3" fillId="0" borderId="70" xfId="0" applyFont="1" applyFill="1" applyBorder="1" applyAlignment="1" applyProtection="1">
      <alignment horizontal="right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3" fillId="0" borderId="71" xfId="0" applyFont="1" applyFill="1" applyBorder="1" applyAlignment="1" applyProtection="1">
      <alignment horizontal="right" vertical="center" wrapText="1"/>
    </xf>
    <xf numFmtId="0" fontId="3" fillId="0" borderId="72" xfId="0" applyFont="1" applyFill="1" applyBorder="1" applyAlignment="1" applyProtection="1">
      <alignment horizontal="right" vertical="center" wrapText="1"/>
    </xf>
    <xf numFmtId="0" fontId="3" fillId="0" borderId="62" xfId="0" applyFont="1" applyFill="1" applyBorder="1" applyAlignment="1">
      <alignment horizontal="right"/>
    </xf>
    <xf numFmtId="0" fontId="11" fillId="0" borderId="62" xfId="0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9"/>
  <sheetViews>
    <sheetView view="pageBreakPreview" topLeftCell="A10" zoomScale="64" zoomScaleNormal="75" zoomScaleSheetLayoutView="64" workbookViewId="0">
      <selection activeCell="AI26" sqref="AI26:AK26"/>
    </sheetView>
  </sheetViews>
  <sheetFormatPr defaultColWidth="3.28515625" defaultRowHeight="15.75" x14ac:dyDescent="0.25"/>
  <cols>
    <col min="1" max="1" width="5.28515625" style="1" customWidth="1"/>
    <col min="2" max="2" width="3.28515625" style="1" customWidth="1"/>
    <col min="3" max="4" width="4.5703125" style="1" customWidth="1"/>
    <col min="5" max="5" width="5.42578125" style="1" customWidth="1"/>
    <col min="6" max="6" width="5.5703125" style="1" bestFit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8.285156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bestFit="1" customWidth="1"/>
    <col min="51" max="51" width="4.28515625" style="1" customWidth="1"/>
    <col min="52" max="52" width="4.7109375" style="1" customWidth="1"/>
    <col min="53" max="53" width="4.28515625" style="1" bestFit="1" customWidth="1"/>
    <col min="54" max="16384" width="3.28515625" style="1"/>
  </cols>
  <sheetData>
    <row r="1" spans="1:53" ht="30" x14ac:dyDescent="0.4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7" t="s">
        <v>28</v>
      </c>
      <c r="Q1" s="807"/>
      <c r="R1" s="807"/>
      <c r="S1" s="807"/>
      <c r="T1" s="807"/>
      <c r="U1" s="807"/>
      <c r="V1" s="807"/>
      <c r="W1" s="807"/>
      <c r="X1" s="807"/>
      <c r="Y1" s="807"/>
      <c r="Z1" s="807"/>
      <c r="AA1" s="807"/>
      <c r="AB1" s="807"/>
      <c r="AC1" s="807"/>
      <c r="AD1" s="807"/>
      <c r="AE1" s="807"/>
      <c r="AF1" s="807"/>
      <c r="AG1" s="807"/>
      <c r="AH1" s="807"/>
      <c r="AI1" s="807"/>
      <c r="AJ1" s="807"/>
      <c r="AK1" s="807"/>
      <c r="AL1" s="807"/>
      <c r="AM1" s="807"/>
      <c r="AN1" s="807"/>
      <c r="AO1" s="808"/>
      <c r="AP1" s="808"/>
      <c r="AQ1" s="808"/>
      <c r="AR1" s="808"/>
      <c r="AS1" s="808"/>
      <c r="AT1" s="808"/>
      <c r="AU1" s="808"/>
      <c r="AV1" s="808"/>
      <c r="AW1" s="808"/>
      <c r="AX1" s="808"/>
      <c r="AY1" s="808"/>
      <c r="AZ1" s="808"/>
      <c r="BA1" s="808"/>
    </row>
    <row r="2" spans="1:53" ht="27.75" x14ac:dyDescent="0.4">
      <c r="A2" s="735" t="s">
        <v>180</v>
      </c>
      <c r="B2" s="735"/>
      <c r="C2" s="735"/>
      <c r="D2" s="735"/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  <c r="AH2" s="360"/>
      <c r="AI2" s="360"/>
      <c r="AJ2" s="360"/>
      <c r="AK2" s="360"/>
      <c r="AL2" s="360"/>
      <c r="AM2" s="360"/>
      <c r="AN2" s="360"/>
      <c r="AO2" s="808"/>
      <c r="AP2" s="808"/>
      <c r="AQ2" s="808"/>
      <c r="AR2" s="808"/>
      <c r="AS2" s="808"/>
      <c r="AT2" s="808"/>
      <c r="AU2" s="808"/>
      <c r="AV2" s="808"/>
      <c r="AW2" s="808"/>
      <c r="AX2" s="808"/>
      <c r="AY2" s="808"/>
      <c r="AZ2" s="808"/>
      <c r="BA2" s="808"/>
    </row>
    <row r="3" spans="1:53" ht="30.75" x14ac:dyDescent="0.45">
      <c r="A3" s="735" t="s">
        <v>181</v>
      </c>
      <c r="B3" s="735"/>
      <c r="C3" s="735"/>
      <c r="D3" s="735"/>
      <c r="E3" s="735"/>
      <c r="F3" s="735"/>
      <c r="G3" s="735"/>
      <c r="H3" s="735"/>
      <c r="I3" s="735"/>
      <c r="J3" s="735"/>
      <c r="K3" s="735"/>
      <c r="L3" s="735"/>
      <c r="M3" s="735"/>
      <c r="N3" s="735"/>
      <c r="O3" s="735"/>
      <c r="P3" s="809" t="s">
        <v>0</v>
      </c>
      <c r="Q3" s="809"/>
      <c r="R3" s="809"/>
      <c r="S3" s="809"/>
      <c r="T3" s="809"/>
      <c r="U3" s="809"/>
      <c r="V3" s="809"/>
      <c r="W3" s="809"/>
      <c r="X3" s="809"/>
      <c r="Y3" s="809"/>
      <c r="Z3" s="809"/>
      <c r="AA3" s="809"/>
      <c r="AB3" s="809"/>
      <c r="AC3" s="809"/>
      <c r="AD3" s="809"/>
      <c r="AE3" s="809"/>
      <c r="AF3" s="809"/>
      <c r="AG3" s="809"/>
      <c r="AH3" s="809"/>
      <c r="AI3" s="809"/>
      <c r="AJ3" s="809"/>
      <c r="AK3" s="809"/>
      <c r="AL3" s="809"/>
      <c r="AM3" s="809"/>
      <c r="AN3" s="809"/>
      <c r="AO3" s="808"/>
      <c r="AP3" s="808"/>
      <c r="AQ3" s="808"/>
      <c r="AR3" s="808"/>
      <c r="AS3" s="808"/>
      <c r="AT3" s="808"/>
      <c r="AU3" s="808"/>
      <c r="AV3" s="808"/>
      <c r="AW3" s="808"/>
      <c r="AX3" s="808"/>
      <c r="AY3" s="808"/>
      <c r="AZ3" s="808"/>
      <c r="BA3" s="808"/>
    </row>
    <row r="4" spans="1:53" ht="26.25" customHeight="1" x14ac:dyDescent="0.4">
      <c r="A4" s="735" t="s">
        <v>182</v>
      </c>
      <c r="B4" s="735"/>
      <c r="C4" s="735"/>
      <c r="D4" s="735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361"/>
      <c r="AH4" s="361"/>
      <c r="AI4" s="361"/>
      <c r="AJ4" s="361"/>
      <c r="AK4" s="361"/>
      <c r="AL4" s="361"/>
      <c r="AM4" s="361"/>
      <c r="AN4" s="736" t="s">
        <v>178</v>
      </c>
      <c r="AO4" s="737"/>
      <c r="AP4" s="737"/>
      <c r="AQ4" s="737"/>
      <c r="AR4" s="737"/>
      <c r="AS4" s="737"/>
      <c r="AT4" s="737"/>
      <c r="AU4" s="737"/>
      <c r="AV4" s="737"/>
      <c r="AW4" s="737"/>
      <c r="AX4" s="737"/>
      <c r="AY4" s="737"/>
      <c r="AZ4" s="737"/>
      <c r="BA4" s="737"/>
    </row>
    <row r="5" spans="1:53" ht="29.25" customHeight="1" x14ac:dyDescent="0.4">
      <c r="A5" s="810" t="s">
        <v>183</v>
      </c>
      <c r="B5" s="810"/>
      <c r="C5" s="810"/>
      <c r="D5" s="810"/>
      <c r="E5" s="810"/>
      <c r="F5" s="810"/>
      <c r="G5" s="810"/>
      <c r="H5" s="810"/>
      <c r="I5" s="810"/>
      <c r="J5" s="810"/>
      <c r="K5" s="810"/>
      <c r="L5" s="810"/>
      <c r="M5" s="810"/>
      <c r="N5" s="810"/>
      <c r="O5" s="810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3"/>
      <c r="AC5" s="363"/>
      <c r="AD5" s="363"/>
      <c r="AE5" s="363"/>
      <c r="AF5" s="363"/>
      <c r="AG5" s="363"/>
      <c r="AH5" s="363"/>
      <c r="AI5" s="363"/>
      <c r="AJ5" s="363"/>
      <c r="AK5" s="363"/>
      <c r="AL5" s="363"/>
      <c r="AM5" s="363"/>
      <c r="AN5" s="737"/>
      <c r="AO5" s="737"/>
      <c r="AP5" s="737"/>
      <c r="AQ5" s="737"/>
      <c r="AR5" s="737"/>
      <c r="AS5" s="737"/>
      <c r="AT5" s="737"/>
      <c r="AU5" s="737"/>
      <c r="AV5" s="737"/>
      <c r="AW5" s="737"/>
      <c r="AX5" s="737"/>
      <c r="AY5" s="737"/>
      <c r="AZ5" s="737"/>
      <c r="BA5" s="737"/>
    </row>
    <row r="6" spans="1:53" s="2" customFormat="1" ht="30.75" customHeight="1" x14ac:dyDescent="0.4">
      <c r="A6" s="427"/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  <c r="AH6" s="364"/>
      <c r="AI6" s="364"/>
      <c r="AJ6" s="364"/>
      <c r="AK6" s="364"/>
      <c r="AL6" s="364"/>
      <c r="AM6" s="364"/>
      <c r="AN6" s="738"/>
      <c r="AO6" s="738"/>
      <c r="AP6" s="738"/>
      <c r="AQ6" s="738"/>
      <c r="AR6" s="738"/>
      <c r="AS6" s="738"/>
      <c r="AT6" s="738"/>
      <c r="AU6" s="738"/>
      <c r="AV6" s="738"/>
      <c r="AW6" s="738"/>
      <c r="AX6" s="738"/>
      <c r="AY6" s="738"/>
      <c r="AZ6" s="738"/>
      <c r="BA6" s="738"/>
    </row>
    <row r="7" spans="1:53" s="2" customFormat="1" ht="27.6" customHeight="1" x14ac:dyDescent="0.4">
      <c r="A7" s="735" t="s">
        <v>184</v>
      </c>
      <c r="B7" s="735"/>
      <c r="C7" s="735"/>
      <c r="D7" s="735"/>
      <c r="E7" s="735"/>
      <c r="F7" s="735"/>
      <c r="G7" s="735"/>
      <c r="H7" s="735"/>
      <c r="I7" s="735"/>
      <c r="J7" s="735"/>
      <c r="K7" s="735"/>
      <c r="L7" s="735"/>
      <c r="M7" s="735"/>
      <c r="N7" s="735"/>
      <c r="O7" s="735"/>
      <c r="P7" s="811" t="s">
        <v>31</v>
      </c>
      <c r="Q7" s="812"/>
      <c r="R7" s="812"/>
      <c r="S7" s="812"/>
      <c r="T7" s="812"/>
      <c r="U7" s="812"/>
      <c r="V7" s="812"/>
      <c r="W7" s="812"/>
      <c r="X7" s="812"/>
      <c r="Y7" s="812"/>
      <c r="Z7" s="812"/>
      <c r="AA7" s="812"/>
      <c r="AB7" s="812"/>
      <c r="AC7" s="812"/>
      <c r="AD7" s="812"/>
      <c r="AE7" s="812"/>
      <c r="AF7" s="812"/>
      <c r="AG7" s="812"/>
      <c r="AH7" s="812"/>
      <c r="AI7" s="812"/>
      <c r="AJ7" s="812"/>
      <c r="AK7" s="812"/>
      <c r="AL7" s="812"/>
      <c r="AM7" s="812"/>
      <c r="AN7" s="738"/>
      <c r="AO7" s="738"/>
      <c r="AP7" s="738"/>
      <c r="AQ7" s="738"/>
      <c r="AR7" s="738"/>
      <c r="AS7" s="738"/>
      <c r="AT7" s="738"/>
      <c r="AU7" s="738"/>
      <c r="AV7" s="738"/>
      <c r="AW7" s="738"/>
      <c r="AX7" s="738"/>
      <c r="AY7" s="738"/>
      <c r="AZ7" s="738"/>
      <c r="BA7" s="738"/>
    </row>
    <row r="8" spans="1:53" s="2" customFormat="1" ht="25.5" customHeight="1" x14ac:dyDescent="0.4">
      <c r="A8" s="735" t="s">
        <v>185</v>
      </c>
      <c r="B8" s="735"/>
      <c r="C8" s="735"/>
      <c r="D8" s="735"/>
      <c r="E8" s="735"/>
      <c r="F8" s="735"/>
      <c r="G8" s="735"/>
      <c r="H8" s="735"/>
      <c r="I8" s="735"/>
      <c r="J8" s="735"/>
      <c r="K8" s="735"/>
      <c r="L8" s="735"/>
      <c r="M8" s="735"/>
      <c r="N8" s="735"/>
      <c r="O8" s="735"/>
      <c r="P8" s="768" t="s">
        <v>157</v>
      </c>
      <c r="Q8" s="769"/>
      <c r="R8" s="769"/>
      <c r="S8" s="769"/>
      <c r="T8" s="769"/>
      <c r="U8" s="769"/>
      <c r="V8" s="769"/>
      <c r="W8" s="769"/>
      <c r="X8" s="769"/>
      <c r="Y8" s="769"/>
      <c r="Z8" s="769"/>
      <c r="AA8" s="769"/>
      <c r="AB8" s="773"/>
      <c r="AC8" s="773"/>
      <c r="AD8" s="363"/>
      <c r="AE8" s="363"/>
      <c r="AF8" s="363"/>
      <c r="AG8" s="363"/>
      <c r="AH8" s="363"/>
      <c r="AI8" s="363"/>
      <c r="AJ8" s="363"/>
      <c r="AK8" s="363"/>
      <c r="AL8" s="363"/>
      <c r="AM8" s="363"/>
      <c r="AN8" s="739"/>
      <c r="AO8" s="739"/>
      <c r="AP8" s="739"/>
      <c r="AQ8" s="739"/>
      <c r="AR8" s="739"/>
      <c r="AS8" s="739"/>
      <c r="AT8" s="739"/>
      <c r="AU8" s="739"/>
      <c r="AV8" s="739"/>
      <c r="AW8" s="739"/>
      <c r="AX8" s="739"/>
      <c r="AY8" s="739"/>
      <c r="AZ8" s="739"/>
      <c r="BA8" s="739"/>
    </row>
    <row r="9" spans="1:53" s="2" customFormat="1" ht="18.75" customHeight="1" x14ac:dyDescent="0.4">
      <c r="A9" s="365"/>
      <c r="B9" s="365"/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768" t="s">
        <v>161</v>
      </c>
      <c r="Q9" s="769"/>
      <c r="R9" s="769"/>
      <c r="S9" s="769"/>
      <c r="T9" s="769"/>
      <c r="U9" s="769"/>
      <c r="V9" s="769"/>
      <c r="W9" s="769"/>
      <c r="X9" s="769"/>
      <c r="Y9" s="769"/>
      <c r="Z9" s="769"/>
      <c r="AA9" s="769"/>
      <c r="AB9" s="769"/>
      <c r="AC9" s="769"/>
      <c r="AD9" s="769"/>
      <c r="AE9" s="769"/>
      <c r="AF9" s="769"/>
      <c r="AG9" s="769"/>
      <c r="AH9" s="769"/>
      <c r="AI9" s="769"/>
      <c r="AJ9" s="769"/>
      <c r="AK9" s="769"/>
      <c r="AL9" s="363"/>
      <c r="AM9" s="363"/>
      <c r="AN9" s="770" t="s">
        <v>179</v>
      </c>
      <c r="AO9" s="770"/>
      <c r="AP9" s="770"/>
      <c r="AQ9" s="770"/>
      <c r="AR9" s="770"/>
      <c r="AS9" s="770"/>
      <c r="AT9" s="770"/>
      <c r="AU9" s="770"/>
      <c r="AV9" s="770"/>
      <c r="AW9" s="770"/>
      <c r="AX9" s="770"/>
      <c r="AY9" s="770"/>
      <c r="AZ9" s="770"/>
      <c r="BA9" s="770"/>
    </row>
    <row r="10" spans="1:53" s="2" customFormat="1" ht="25.5" customHeight="1" x14ac:dyDescent="0.4">
      <c r="A10" s="365"/>
      <c r="B10" s="365"/>
      <c r="C10" s="365"/>
      <c r="D10" s="365"/>
      <c r="E10" s="365"/>
      <c r="F10" s="365"/>
      <c r="G10" s="365"/>
      <c r="H10" s="365"/>
      <c r="I10" s="365"/>
      <c r="J10" s="365"/>
      <c r="K10" s="365"/>
      <c r="L10" s="365"/>
      <c r="M10" s="365"/>
      <c r="N10" s="365"/>
      <c r="O10" s="365"/>
      <c r="P10" s="768" t="s">
        <v>162</v>
      </c>
      <c r="Q10" s="769"/>
      <c r="R10" s="769"/>
      <c r="S10" s="769"/>
      <c r="T10" s="769"/>
      <c r="U10" s="769"/>
      <c r="V10" s="769"/>
      <c r="W10" s="769"/>
      <c r="X10" s="769"/>
      <c r="Y10" s="769"/>
      <c r="Z10" s="769"/>
      <c r="AA10" s="769"/>
      <c r="AB10" s="769"/>
      <c r="AC10" s="769"/>
      <c r="AD10" s="769"/>
      <c r="AE10" s="769"/>
      <c r="AF10" s="769"/>
      <c r="AG10" s="769"/>
      <c r="AH10" s="769"/>
      <c r="AI10" s="769"/>
      <c r="AJ10" s="769"/>
      <c r="AK10" s="363"/>
      <c r="AL10" s="363"/>
      <c r="AM10" s="363"/>
      <c r="AN10" s="771"/>
      <c r="AO10" s="771"/>
      <c r="AP10" s="771"/>
      <c r="AQ10" s="771"/>
      <c r="AR10" s="771"/>
      <c r="AS10" s="771"/>
      <c r="AT10" s="771"/>
      <c r="AU10" s="771"/>
      <c r="AV10" s="771"/>
      <c r="AW10" s="771"/>
      <c r="AX10" s="771"/>
      <c r="AY10" s="771"/>
      <c r="AZ10" s="771"/>
      <c r="BA10" s="771"/>
    </row>
    <row r="11" spans="1:53" s="2" customFormat="1" ht="25.5" customHeight="1" x14ac:dyDescent="0.4">
      <c r="A11" s="365"/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5"/>
      <c r="P11" s="772" t="s">
        <v>166</v>
      </c>
      <c r="Q11" s="769"/>
      <c r="R11" s="769"/>
      <c r="S11" s="769"/>
      <c r="T11" s="769"/>
      <c r="U11" s="769"/>
      <c r="V11" s="769"/>
      <c r="W11" s="769"/>
      <c r="X11" s="769"/>
      <c r="Y11" s="769"/>
      <c r="Z11" s="769"/>
      <c r="AA11" s="769"/>
      <c r="AB11" s="769"/>
      <c r="AC11" s="769"/>
      <c r="AD11" s="769"/>
      <c r="AE11" s="769"/>
      <c r="AF11" s="769"/>
      <c r="AG11" s="769"/>
      <c r="AH11" s="769"/>
      <c r="AI11" s="769"/>
      <c r="AJ11" s="769"/>
      <c r="AK11" s="769"/>
      <c r="AL11" s="773"/>
      <c r="AM11" s="773"/>
      <c r="AN11" s="776" t="s">
        <v>32</v>
      </c>
      <c r="AO11" s="777"/>
      <c r="AP11" s="777"/>
      <c r="AQ11" s="777"/>
      <c r="AR11" s="777"/>
      <c r="AS11" s="777"/>
      <c r="AT11" s="777"/>
      <c r="AU11" s="777"/>
      <c r="AV11" s="777"/>
      <c r="AW11" s="777"/>
      <c r="AX11" s="777"/>
      <c r="AY11" s="777"/>
      <c r="AZ11" s="777"/>
      <c r="BA11" s="777"/>
    </row>
    <row r="12" spans="1:53" s="2" customFormat="1" ht="18.75" customHeight="1" x14ac:dyDescent="0.3">
      <c r="A12" s="365"/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  <c r="O12" s="365"/>
      <c r="P12" s="736" t="s">
        <v>165</v>
      </c>
      <c r="Q12" s="736"/>
      <c r="R12" s="736"/>
      <c r="S12" s="736"/>
      <c r="T12" s="736"/>
      <c r="U12" s="736"/>
      <c r="V12" s="736"/>
      <c r="W12" s="736"/>
      <c r="X12" s="736"/>
      <c r="Y12" s="736"/>
      <c r="Z12" s="736"/>
      <c r="AA12" s="736"/>
      <c r="AB12" s="736"/>
      <c r="AC12" s="736"/>
      <c r="AD12" s="736"/>
      <c r="AE12" s="736"/>
      <c r="AF12" s="736"/>
      <c r="AG12" s="736"/>
      <c r="AH12" s="736"/>
      <c r="AI12" s="736"/>
      <c r="AJ12" s="736"/>
      <c r="AK12" s="736"/>
      <c r="AL12" s="736"/>
      <c r="AM12" s="736"/>
      <c r="AN12" s="736"/>
      <c r="AO12" s="805"/>
      <c r="AP12" s="805"/>
      <c r="AQ12" s="805"/>
      <c r="AR12" s="805"/>
      <c r="AS12" s="805"/>
      <c r="AT12" s="805"/>
      <c r="AU12" s="805"/>
      <c r="AV12" s="805"/>
      <c r="AW12" s="805"/>
      <c r="AX12" s="805"/>
      <c r="AY12" s="805"/>
      <c r="AZ12" s="805"/>
      <c r="BA12" s="805"/>
    </row>
    <row r="13" spans="1:53" s="370" customFormat="1" ht="18.75" customHeight="1" x14ac:dyDescent="0.3">
      <c r="A13" s="365"/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  <c r="P13" s="779" t="s">
        <v>163</v>
      </c>
      <c r="Q13" s="779"/>
      <c r="R13" s="779"/>
      <c r="S13" s="779"/>
      <c r="T13" s="779"/>
      <c r="U13" s="779"/>
      <c r="V13" s="779"/>
      <c r="W13" s="779"/>
      <c r="X13" s="779"/>
      <c r="Y13" s="779"/>
      <c r="Z13" s="779"/>
      <c r="AA13" s="779"/>
      <c r="AB13" s="779"/>
      <c r="AC13" s="779"/>
      <c r="AD13" s="779"/>
      <c r="AE13" s="779"/>
      <c r="AF13" s="780"/>
      <c r="AG13" s="780"/>
      <c r="AH13" s="780"/>
      <c r="AI13" s="780"/>
      <c r="AJ13" s="780"/>
      <c r="AK13" s="780"/>
      <c r="AL13" s="780"/>
      <c r="AM13" s="780"/>
      <c r="AN13" s="362"/>
      <c r="AO13" s="366"/>
      <c r="AP13" s="366"/>
      <c r="AQ13" s="366"/>
      <c r="AR13" s="366"/>
      <c r="AS13" s="366"/>
      <c r="AT13" s="366"/>
      <c r="AU13" s="366"/>
      <c r="AV13" s="366"/>
      <c r="AW13" s="366"/>
      <c r="AX13" s="366"/>
      <c r="AY13" s="366"/>
      <c r="AZ13" s="366"/>
      <c r="BA13" s="366"/>
    </row>
    <row r="14" spans="1:53" s="2" customFormat="1" ht="18.75" customHeight="1" x14ac:dyDescent="0.35">
      <c r="A14" s="365"/>
      <c r="B14" s="365"/>
      <c r="C14" s="365"/>
      <c r="D14" s="365"/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5"/>
      <c r="P14" s="774" t="s">
        <v>158</v>
      </c>
      <c r="Q14" s="775"/>
      <c r="R14" s="775"/>
      <c r="S14" s="775"/>
      <c r="T14" s="775"/>
      <c r="U14" s="775"/>
      <c r="V14" s="775"/>
      <c r="W14" s="775"/>
      <c r="X14" s="775"/>
      <c r="Y14" s="775"/>
      <c r="Z14" s="775"/>
      <c r="AA14" s="775"/>
      <c r="AB14" s="775"/>
      <c r="AC14" s="775"/>
      <c r="AD14" s="775"/>
      <c r="AE14" s="775"/>
      <c r="AF14" s="775"/>
      <c r="AG14" s="775"/>
      <c r="AH14" s="775"/>
      <c r="AI14" s="775"/>
      <c r="AJ14" s="775"/>
      <c r="AK14" s="775"/>
      <c r="AL14" s="775"/>
      <c r="AM14" s="775"/>
      <c r="AN14" s="365"/>
      <c r="AO14" s="367"/>
      <c r="AP14" s="367"/>
      <c r="AQ14" s="367"/>
      <c r="AR14" s="367"/>
      <c r="AS14" s="367"/>
      <c r="AT14" s="367"/>
      <c r="AU14" s="367"/>
      <c r="AV14" s="367"/>
      <c r="AW14" s="367"/>
      <c r="AX14" s="367"/>
      <c r="AY14" s="367"/>
      <c r="AZ14" s="367"/>
      <c r="BA14" s="367"/>
    </row>
    <row r="15" spans="1:53" s="2" customFormat="1" ht="25.5" customHeight="1" x14ac:dyDescent="0.3">
      <c r="A15" s="365"/>
      <c r="B15" s="365"/>
      <c r="C15" s="365"/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365"/>
      <c r="Q15" s="365"/>
      <c r="R15" s="365"/>
      <c r="S15" s="365"/>
      <c r="T15" s="365"/>
      <c r="U15" s="365"/>
      <c r="V15" s="365"/>
      <c r="W15" s="365"/>
      <c r="X15" s="365"/>
      <c r="Y15" s="365"/>
      <c r="Z15" s="365"/>
      <c r="AA15" s="365"/>
      <c r="AB15" s="365"/>
      <c r="AC15" s="365"/>
      <c r="AD15" s="365"/>
      <c r="AE15" s="365"/>
      <c r="AF15" s="365"/>
      <c r="AG15" s="365"/>
      <c r="AH15" s="365"/>
      <c r="AI15" s="365"/>
      <c r="AJ15" s="365"/>
      <c r="AK15" s="365"/>
      <c r="AL15" s="365"/>
      <c r="AM15" s="365"/>
      <c r="AN15" s="365"/>
      <c r="AO15" s="367"/>
      <c r="AP15" s="367"/>
      <c r="AQ15" s="367"/>
      <c r="AR15" s="367"/>
      <c r="AS15" s="367"/>
      <c r="AT15" s="367"/>
      <c r="AU15" s="367"/>
      <c r="AV15" s="367"/>
      <c r="AW15" s="367"/>
      <c r="AX15" s="367"/>
      <c r="AY15" s="367"/>
      <c r="AZ15" s="367"/>
      <c r="BA15" s="367"/>
    </row>
    <row r="16" spans="1:53" s="2" customFormat="1" ht="25.5" x14ac:dyDescent="0.35">
      <c r="A16" s="778" t="s">
        <v>164</v>
      </c>
      <c r="B16" s="778"/>
      <c r="C16" s="778"/>
      <c r="D16" s="778"/>
      <c r="E16" s="778"/>
      <c r="F16" s="778"/>
      <c r="G16" s="778"/>
      <c r="H16" s="778"/>
      <c r="I16" s="778"/>
      <c r="J16" s="778"/>
      <c r="K16" s="778"/>
      <c r="L16" s="778"/>
      <c r="M16" s="778"/>
      <c r="N16" s="778"/>
      <c r="O16" s="778"/>
      <c r="P16" s="778"/>
      <c r="Q16" s="778"/>
      <c r="R16" s="778"/>
      <c r="S16" s="778"/>
      <c r="T16" s="778"/>
      <c r="U16" s="778"/>
      <c r="V16" s="778"/>
      <c r="W16" s="778"/>
      <c r="X16" s="778"/>
      <c r="Y16" s="778"/>
      <c r="Z16" s="778"/>
      <c r="AA16" s="778"/>
      <c r="AB16" s="778"/>
      <c r="AC16" s="778"/>
      <c r="AD16" s="778"/>
      <c r="AE16" s="778"/>
      <c r="AF16" s="778"/>
      <c r="AG16" s="778"/>
      <c r="AH16" s="778"/>
      <c r="AI16" s="778"/>
      <c r="AJ16" s="778"/>
      <c r="AK16" s="778"/>
      <c r="AL16" s="778"/>
      <c r="AM16" s="778"/>
      <c r="AN16" s="778"/>
      <c r="AO16" s="778"/>
      <c r="AP16" s="778"/>
      <c r="AQ16" s="778"/>
      <c r="AR16" s="778"/>
      <c r="AS16" s="778"/>
      <c r="AT16" s="778"/>
      <c r="AU16" s="778"/>
      <c r="AV16" s="778"/>
      <c r="AW16" s="778"/>
      <c r="AX16" s="778"/>
      <c r="AY16" s="778"/>
      <c r="AZ16" s="778"/>
      <c r="BA16" s="778"/>
    </row>
    <row r="17" spans="1:53" customFormat="1" ht="15.75" customHeight="1" x14ac:dyDescent="0.2">
      <c r="A17" s="763" t="s">
        <v>1</v>
      </c>
      <c r="B17" s="767" t="s">
        <v>2</v>
      </c>
      <c r="C17" s="767"/>
      <c r="D17" s="767"/>
      <c r="E17" s="767"/>
      <c r="F17" s="767" t="s">
        <v>3</v>
      </c>
      <c r="G17" s="767"/>
      <c r="H17" s="767"/>
      <c r="I17" s="767"/>
      <c r="J17" s="767" t="s">
        <v>4</v>
      </c>
      <c r="K17" s="767"/>
      <c r="L17" s="767"/>
      <c r="M17" s="767"/>
      <c r="N17" s="767" t="s">
        <v>5</v>
      </c>
      <c r="O17" s="767"/>
      <c r="P17" s="767"/>
      <c r="Q17" s="767"/>
      <c r="R17" s="767"/>
      <c r="S17" s="764" t="s">
        <v>6</v>
      </c>
      <c r="T17" s="765"/>
      <c r="U17" s="765"/>
      <c r="V17" s="765"/>
      <c r="W17" s="766"/>
      <c r="X17" s="767" t="s">
        <v>7</v>
      </c>
      <c r="Y17" s="767"/>
      <c r="Z17" s="767"/>
      <c r="AA17" s="767"/>
      <c r="AB17" s="767" t="s">
        <v>8</v>
      </c>
      <c r="AC17" s="767"/>
      <c r="AD17" s="767"/>
      <c r="AE17" s="767"/>
      <c r="AF17" s="767" t="s">
        <v>9</v>
      </c>
      <c r="AG17" s="767"/>
      <c r="AH17" s="767"/>
      <c r="AI17" s="767"/>
      <c r="AJ17" s="764" t="s">
        <v>10</v>
      </c>
      <c r="AK17" s="765"/>
      <c r="AL17" s="765"/>
      <c r="AM17" s="765"/>
      <c r="AN17" s="766"/>
      <c r="AO17" s="767" t="s">
        <v>11</v>
      </c>
      <c r="AP17" s="767"/>
      <c r="AQ17" s="767"/>
      <c r="AR17" s="767"/>
      <c r="AS17" s="767" t="s">
        <v>25</v>
      </c>
      <c r="AT17" s="767"/>
      <c r="AU17" s="767"/>
      <c r="AV17" s="767"/>
      <c r="AW17" s="767" t="s">
        <v>12</v>
      </c>
      <c r="AX17" s="767"/>
      <c r="AY17" s="767"/>
      <c r="AZ17" s="767"/>
      <c r="BA17" s="767"/>
    </row>
    <row r="18" spans="1:53" customFormat="1" x14ac:dyDescent="0.2">
      <c r="A18" s="763"/>
      <c r="B18" s="374">
        <v>1</v>
      </c>
      <c r="C18" s="374">
        <v>2</v>
      </c>
      <c r="D18" s="374">
        <v>3</v>
      </c>
      <c r="E18" s="374">
        <v>4</v>
      </c>
      <c r="F18" s="374">
        <v>5</v>
      </c>
      <c r="G18" s="374">
        <v>6</v>
      </c>
      <c r="H18" s="374">
        <v>7</v>
      </c>
      <c r="I18" s="374">
        <v>8</v>
      </c>
      <c r="J18" s="374">
        <v>9</v>
      </c>
      <c r="K18" s="374">
        <v>10</v>
      </c>
      <c r="L18" s="374">
        <v>11</v>
      </c>
      <c r="M18" s="374">
        <v>12</v>
      </c>
      <c r="N18" s="374">
        <v>13</v>
      </c>
      <c r="O18" s="374">
        <v>14</v>
      </c>
      <c r="P18" s="374">
        <v>15</v>
      </c>
      <c r="Q18" s="374">
        <v>16</v>
      </c>
      <c r="R18" s="374">
        <v>17</v>
      </c>
      <c r="S18" s="374">
        <v>18</v>
      </c>
      <c r="T18" s="374">
        <v>19</v>
      </c>
      <c r="U18" s="374">
        <v>20</v>
      </c>
      <c r="V18" s="374">
        <v>21</v>
      </c>
      <c r="W18" s="374">
        <v>22</v>
      </c>
      <c r="X18" s="374">
        <v>23</v>
      </c>
      <c r="Y18" s="374">
        <v>24</v>
      </c>
      <c r="Z18" s="374">
        <v>25</v>
      </c>
      <c r="AA18" s="374">
        <v>26</v>
      </c>
      <c r="AB18" s="374">
        <v>27</v>
      </c>
      <c r="AC18" s="374">
        <v>28</v>
      </c>
      <c r="AD18" s="374">
        <v>29</v>
      </c>
      <c r="AE18" s="374">
        <v>30</v>
      </c>
      <c r="AF18" s="374">
        <v>31</v>
      </c>
      <c r="AG18" s="374">
        <v>32</v>
      </c>
      <c r="AH18" s="374">
        <v>33</v>
      </c>
      <c r="AI18" s="374">
        <v>34</v>
      </c>
      <c r="AJ18" s="374">
        <v>35</v>
      </c>
      <c r="AK18" s="374">
        <v>36</v>
      </c>
      <c r="AL18" s="374">
        <v>37</v>
      </c>
      <c r="AM18" s="374">
        <v>38</v>
      </c>
      <c r="AN18" s="374">
        <v>39</v>
      </c>
      <c r="AO18" s="374">
        <v>40</v>
      </c>
      <c r="AP18" s="374">
        <v>41</v>
      </c>
      <c r="AQ18" s="374">
        <v>42</v>
      </c>
      <c r="AR18" s="374">
        <v>43</v>
      </c>
      <c r="AS18" s="374">
        <v>44</v>
      </c>
      <c r="AT18" s="374">
        <v>45</v>
      </c>
      <c r="AU18" s="374">
        <v>46</v>
      </c>
      <c r="AV18" s="374">
        <v>47</v>
      </c>
      <c r="AW18" s="374">
        <v>48</v>
      </c>
      <c r="AX18" s="374">
        <v>49</v>
      </c>
      <c r="AY18" s="374">
        <v>50</v>
      </c>
      <c r="AZ18" s="374">
        <v>51</v>
      </c>
      <c r="BA18" s="374">
        <v>52</v>
      </c>
    </row>
    <row r="19" spans="1:53" customFormat="1" x14ac:dyDescent="0.25">
      <c r="A19" s="372">
        <v>1</v>
      </c>
      <c r="B19" s="385" t="s">
        <v>27</v>
      </c>
      <c r="C19" s="385" t="s">
        <v>27</v>
      </c>
      <c r="D19" s="385" t="s">
        <v>27</v>
      </c>
      <c r="E19" s="385" t="s">
        <v>27</v>
      </c>
      <c r="F19" s="385" t="s">
        <v>27</v>
      </c>
      <c r="G19" s="385" t="s">
        <v>27</v>
      </c>
      <c r="H19" s="385" t="s">
        <v>27</v>
      </c>
      <c r="I19" s="385" t="s">
        <v>27</v>
      </c>
      <c r="J19" s="385" t="s">
        <v>27</v>
      </c>
      <c r="K19" s="385" t="s">
        <v>27</v>
      </c>
      <c r="L19" s="385" t="s">
        <v>27</v>
      </c>
      <c r="M19" s="385" t="s">
        <v>27</v>
      </c>
      <c r="N19" s="385" t="s">
        <v>27</v>
      </c>
      <c r="O19" s="385" t="s">
        <v>27</v>
      </c>
      <c r="P19" s="385" t="s">
        <v>13</v>
      </c>
      <c r="Q19" s="385" t="s">
        <v>13</v>
      </c>
      <c r="R19" s="385" t="s">
        <v>196</v>
      </c>
      <c r="S19" s="385" t="s">
        <v>197</v>
      </c>
      <c r="T19" s="385" t="s">
        <v>24</v>
      </c>
      <c r="U19" s="385" t="s">
        <v>24</v>
      </c>
      <c r="V19" s="385" t="s">
        <v>24</v>
      </c>
      <c r="W19" s="385" t="s">
        <v>24</v>
      </c>
      <c r="X19" s="385" t="s">
        <v>24</v>
      </c>
      <c r="Y19" s="385" t="s">
        <v>24</v>
      </c>
      <c r="Z19" s="385" t="s">
        <v>24</v>
      </c>
      <c r="AA19" s="385" t="s">
        <v>24</v>
      </c>
      <c r="AB19" s="385" t="s">
        <v>194</v>
      </c>
      <c r="AC19" s="385" t="s">
        <v>197</v>
      </c>
      <c r="AD19" s="385" t="s">
        <v>197</v>
      </c>
      <c r="AE19" s="385" t="s">
        <v>197</v>
      </c>
      <c r="AF19" s="385" t="s">
        <v>24</v>
      </c>
      <c r="AG19" s="385" t="s">
        <v>24</v>
      </c>
      <c r="AH19" s="385" t="s">
        <v>24</v>
      </c>
      <c r="AI19" s="385" t="s">
        <v>24</v>
      </c>
      <c r="AJ19" s="385" t="s">
        <v>24</v>
      </c>
      <c r="AK19" s="385" t="s">
        <v>24</v>
      </c>
      <c r="AL19" s="385" t="s">
        <v>24</v>
      </c>
      <c r="AM19" s="385" t="s">
        <v>24</v>
      </c>
      <c r="AN19" s="385" t="s">
        <v>24</v>
      </c>
      <c r="AO19" s="385" t="s">
        <v>24</v>
      </c>
      <c r="AP19" s="385" t="s">
        <v>24</v>
      </c>
      <c r="AQ19" s="385" t="s">
        <v>13</v>
      </c>
      <c r="AR19" s="386" t="s">
        <v>13</v>
      </c>
      <c r="AS19" s="385" t="s">
        <v>14</v>
      </c>
      <c r="AT19" s="385" t="s">
        <v>14</v>
      </c>
      <c r="AU19" s="385" t="s">
        <v>14</v>
      </c>
      <c r="AV19" s="385" t="s">
        <v>14</v>
      </c>
      <c r="AW19" s="385" t="s">
        <v>14</v>
      </c>
      <c r="AX19" s="385" t="s">
        <v>14</v>
      </c>
      <c r="AY19" s="385" t="s">
        <v>14</v>
      </c>
      <c r="AZ19" s="385" t="s">
        <v>14</v>
      </c>
      <c r="BA19" s="387" t="s">
        <v>14</v>
      </c>
    </row>
    <row r="20" spans="1:53" customFormat="1" ht="13.5" customHeight="1" x14ac:dyDescent="0.25">
      <c r="A20" s="372">
        <v>2</v>
      </c>
      <c r="B20" s="385" t="s">
        <v>15</v>
      </c>
      <c r="C20" s="385" t="s">
        <v>15</v>
      </c>
      <c r="D20" s="385" t="s">
        <v>15</v>
      </c>
      <c r="E20" s="385" t="s">
        <v>15</v>
      </c>
      <c r="F20" s="385" t="s">
        <v>16</v>
      </c>
      <c r="G20" s="385" t="s">
        <v>16</v>
      </c>
      <c r="H20" s="385" t="s">
        <v>16</v>
      </c>
      <c r="I20" s="385" t="s">
        <v>16</v>
      </c>
      <c r="J20" s="385" t="s">
        <v>16</v>
      </c>
      <c r="K20" s="385" t="s">
        <v>16</v>
      </c>
      <c r="L20" s="385" t="s">
        <v>16</v>
      </c>
      <c r="M20" s="385" t="s">
        <v>16</v>
      </c>
      <c r="N20" s="385" t="s">
        <v>16</v>
      </c>
      <c r="O20" s="385" t="s">
        <v>16</v>
      </c>
      <c r="P20" s="385" t="s">
        <v>16</v>
      </c>
      <c r="Q20" s="390" t="s">
        <v>26</v>
      </c>
      <c r="R20" s="390" t="s">
        <v>26</v>
      </c>
      <c r="S20" s="1"/>
      <c r="T20" s="390"/>
      <c r="U20" s="390"/>
      <c r="V20" s="391"/>
      <c r="W20" s="391"/>
      <c r="X20" s="391"/>
      <c r="Y20" s="391"/>
      <c r="Z20" s="388"/>
      <c r="AA20" s="388"/>
      <c r="AB20" s="388"/>
      <c r="AC20" s="388"/>
      <c r="AD20" s="388"/>
      <c r="AE20" s="388"/>
      <c r="AF20" s="388"/>
      <c r="AG20" s="388"/>
      <c r="AH20" s="388"/>
      <c r="AI20" s="388"/>
      <c r="AJ20" s="388"/>
      <c r="AK20" s="388"/>
      <c r="AL20" s="388"/>
      <c r="AM20" s="388"/>
      <c r="AN20" s="388"/>
      <c r="AO20" s="388"/>
      <c r="AP20" s="388"/>
      <c r="AQ20" s="388"/>
      <c r="AR20" s="388"/>
      <c r="AS20" s="388"/>
      <c r="AT20" s="388"/>
      <c r="AU20" s="388"/>
      <c r="AV20" s="388"/>
      <c r="AW20" s="388"/>
      <c r="AX20" s="388"/>
      <c r="AY20" s="388"/>
      <c r="AZ20" s="388"/>
      <c r="BA20" s="389"/>
    </row>
    <row r="21" spans="1:53" ht="34.5" customHeight="1" x14ac:dyDescent="0.3">
      <c r="A21" s="804" t="s">
        <v>195</v>
      </c>
      <c r="B21" s="804"/>
      <c r="C21" s="804"/>
      <c r="D21" s="804"/>
      <c r="E21" s="804"/>
      <c r="F21" s="804"/>
      <c r="G21" s="804"/>
      <c r="H21" s="804"/>
      <c r="I21" s="804"/>
      <c r="J21" s="758"/>
      <c r="K21" s="758"/>
      <c r="L21" s="758"/>
      <c r="M21" s="758"/>
      <c r="N21" s="758"/>
      <c r="O21" s="758"/>
      <c r="P21" s="758"/>
      <c r="Q21" s="758"/>
      <c r="R21" s="758"/>
      <c r="S21" s="758"/>
      <c r="T21" s="758"/>
      <c r="U21" s="758"/>
      <c r="V21" s="758"/>
      <c r="W21" s="758"/>
      <c r="X21" s="758"/>
      <c r="Y21" s="758"/>
      <c r="Z21" s="758"/>
      <c r="AA21" s="758"/>
      <c r="AB21" s="758"/>
      <c r="AC21" s="758"/>
      <c r="AD21" s="758"/>
      <c r="AE21" s="758"/>
      <c r="AF21" s="758"/>
      <c r="AG21" s="758"/>
      <c r="AH21" s="758"/>
      <c r="AI21" s="758"/>
      <c r="AJ21" s="758"/>
      <c r="AK21" s="758"/>
      <c r="AL21" s="758"/>
      <c r="AM21" s="758"/>
      <c r="AN21" s="758"/>
      <c r="AO21" s="758"/>
      <c r="AP21" s="758"/>
      <c r="AQ21" s="758"/>
      <c r="AR21" s="758"/>
      <c r="AS21" s="758"/>
      <c r="AT21" s="758"/>
      <c r="AU21" s="758"/>
      <c r="AV21" s="371"/>
      <c r="AW21" s="371"/>
      <c r="AX21" s="371"/>
      <c r="AY21" s="371"/>
      <c r="AZ21" s="371"/>
      <c r="BA21" s="369"/>
    </row>
    <row r="22" spans="1:53" ht="27" customHeight="1" x14ac:dyDescent="0.25">
      <c r="A22" s="376"/>
      <c r="B22" s="376"/>
      <c r="C22" s="376"/>
      <c r="D22" s="376"/>
      <c r="E22" s="376"/>
      <c r="F22" s="376"/>
      <c r="G22" s="376"/>
      <c r="H22" s="376"/>
      <c r="I22" s="376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  <c r="Y22" s="373"/>
      <c r="Z22" s="373"/>
      <c r="AA22" s="373"/>
      <c r="AB22" s="373"/>
      <c r="AC22" s="373"/>
      <c r="AD22" s="373"/>
      <c r="AE22" s="373"/>
      <c r="AF22" s="373"/>
      <c r="AG22" s="373"/>
      <c r="AH22" s="373"/>
      <c r="AI22" s="373"/>
      <c r="AJ22" s="373"/>
      <c r="AK22" s="373"/>
      <c r="AL22" s="373"/>
      <c r="AM22" s="373"/>
      <c r="AN22" s="373"/>
      <c r="AO22" s="373"/>
      <c r="AP22" s="373"/>
      <c r="AQ22" s="373"/>
      <c r="AR22" s="373"/>
      <c r="AS22" s="373"/>
      <c r="AT22" s="373"/>
      <c r="AU22" s="373"/>
      <c r="AV22" s="371"/>
      <c r="AW22" s="371"/>
      <c r="AX22" s="371"/>
      <c r="AY22" s="371"/>
      <c r="AZ22" s="371"/>
      <c r="BA22" s="369"/>
    </row>
    <row r="23" spans="1:53" ht="24" customHeight="1" x14ac:dyDescent="0.35">
      <c r="A23" s="377" t="s">
        <v>33</v>
      </c>
      <c r="B23" s="378"/>
      <c r="C23" s="378"/>
      <c r="D23" s="378"/>
      <c r="E23" s="378"/>
      <c r="F23" s="378"/>
      <c r="G23" s="378"/>
      <c r="H23" s="378"/>
      <c r="I23" s="378"/>
      <c r="J23" s="378"/>
      <c r="K23" s="378"/>
      <c r="L23" s="378"/>
      <c r="M23" s="378"/>
      <c r="N23" s="378"/>
      <c r="O23" s="378"/>
      <c r="P23" s="378"/>
      <c r="Q23" s="378"/>
      <c r="R23" s="378"/>
      <c r="S23" s="378"/>
      <c r="T23" s="378"/>
      <c r="U23" s="378"/>
      <c r="V23" s="378"/>
      <c r="W23" s="378"/>
      <c r="X23" s="378"/>
      <c r="Y23" s="378"/>
      <c r="Z23" s="378"/>
      <c r="AA23" s="378"/>
      <c r="AB23" s="378"/>
      <c r="AC23" s="378"/>
      <c r="AD23" s="378"/>
      <c r="AE23" s="378"/>
      <c r="AF23" s="378"/>
      <c r="AG23" s="378"/>
      <c r="AH23" s="378"/>
      <c r="AI23" s="378"/>
      <c r="AJ23" s="378"/>
      <c r="AK23" s="378"/>
      <c r="AL23" s="378"/>
      <c r="AM23" s="378"/>
      <c r="AN23" s="378"/>
      <c r="AO23" s="378"/>
      <c r="AP23" s="378"/>
      <c r="AQ23" s="378"/>
      <c r="AR23" s="378"/>
      <c r="AS23" s="378"/>
      <c r="AT23" s="378"/>
      <c r="AU23" s="378"/>
      <c r="AV23" s="378"/>
      <c r="AW23" s="379"/>
      <c r="AX23" s="379"/>
      <c r="AY23" s="379"/>
      <c r="AZ23" s="379"/>
      <c r="BA23" s="380"/>
    </row>
    <row r="24" spans="1:53" ht="26.25" customHeight="1" x14ac:dyDescent="0.25">
      <c r="A24" s="740" t="s">
        <v>1</v>
      </c>
      <c r="B24" s="741"/>
      <c r="C24" s="746" t="s">
        <v>17</v>
      </c>
      <c r="D24" s="747"/>
      <c r="E24" s="747"/>
      <c r="F24" s="741"/>
      <c r="G24" s="750" t="s">
        <v>18</v>
      </c>
      <c r="H24" s="747"/>
      <c r="I24" s="741"/>
      <c r="J24" s="750" t="s">
        <v>19</v>
      </c>
      <c r="K24" s="747"/>
      <c r="L24" s="747"/>
      <c r="M24" s="741"/>
      <c r="N24" s="750" t="s">
        <v>87</v>
      </c>
      <c r="O24" s="747"/>
      <c r="P24" s="741"/>
      <c r="Q24" s="750" t="s">
        <v>34</v>
      </c>
      <c r="R24" s="755"/>
      <c r="S24" s="756"/>
      <c r="T24" s="750" t="s">
        <v>20</v>
      </c>
      <c r="U24" s="747"/>
      <c r="V24" s="741"/>
      <c r="W24" s="750" t="s">
        <v>35</v>
      </c>
      <c r="X24" s="747"/>
      <c r="Y24" s="741"/>
      <c r="Z24" s="375"/>
      <c r="AA24" s="753" t="s">
        <v>36</v>
      </c>
      <c r="AB24" s="754"/>
      <c r="AC24" s="754"/>
      <c r="AD24" s="754"/>
      <c r="AE24" s="754"/>
      <c r="AF24" s="750" t="s">
        <v>193</v>
      </c>
      <c r="AG24" s="792"/>
      <c r="AH24" s="751"/>
      <c r="AI24" s="750" t="s">
        <v>37</v>
      </c>
      <c r="AJ24" s="747"/>
      <c r="AK24" s="751"/>
      <c r="AL24" s="381"/>
      <c r="AM24" s="795" t="s">
        <v>38</v>
      </c>
      <c r="AN24" s="796"/>
      <c r="AO24" s="797"/>
      <c r="AP24" s="781" t="s">
        <v>39</v>
      </c>
      <c r="AQ24" s="782"/>
      <c r="AR24" s="782"/>
      <c r="AS24" s="782"/>
      <c r="AT24" s="782"/>
      <c r="AU24" s="782"/>
      <c r="AV24" s="782"/>
      <c r="AW24" s="782"/>
      <c r="AX24" s="785" t="s">
        <v>193</v>
      </c>
      <c r="AY24" s="785"/>
      <c r="AZ24" s="785"/>
      <c r="BA24" s="786"/>
    </row>
    <row r="25" spans="1:53" ht="15.75" customHeight="1" x14ac:dyDescent="0.25">
      <c r="A25" s="742"/>
      <c r="B25" s="743"/>
      <c r="C25" s="742"/>
      <c r="D25" s="748"/>
      <c r="E25" s="748"/>
      <c r="F25" s="743"/>
      <c r="G25" s="742"/>
      <c r="H25" s="748"/>
      <c r="I25" s="743"/>
      <c r="J25" s="742"/>
      <c r="K25" s="748"/>
      <c r="L25" s="748"/>
      <c r="M25" s="743"/>
      <c r="N25" s="742"/>
      <c r="O25" s="748"/>
      <c r="P25" s="743"/>
      <c r="Q25" s="757"/>
      <c r="R25" s="758"/>
      <c r="S25" s="759"/>
      <c r="T25" s="742"/>
      <c r="U25" s="748"/>
      <c r="V25" s="743"/>
      <c r="W25" s="742"/>
      <c r="X25" s="748"/>
      <c r="Y25" s="743"/>
      <c r="Z25" s="375"/>
      <c r="AA25" s="754"/>
      <c r="AB25" s="754"/>
      <c r="AC25" s="754"/>
      <c r="AD25" s="754"/>
      <c r="AE25" s="754"/>
      <c r="AF25" s="793"/>
      <c r="AG25" s="794"/>
      <c r="AH25" s="752"/>
      <c r="AI25" s="744"/>
      <c r="AJ25" s="749"/>
      <c r="AK25" s="752"/>
      <c r="AL25" s="382"/>
      <c r="AM25" s="798"/>
      <c r="AN25" s="799"/>
      <c r="AO25" s="800"/>
      <c r="AP25" s="781"/>
      <c r="AQ25" s="782"/>
      <c r="AR25" s="782"/>
      <c r="AS25" s="782"/>
      <c r="AT25" s="782"/>
      <c r="AU25" s="782"/>
      <c r="AV25" s="782"/>
      <c r="AW25" s="782"/>
      <c r="AX25" s="785"/>
      <c r="AY25" s="785"/>
      <c r="AZ25" s="785"/>
      <c r="BA25" s="786"/>
    </row>
    <row r="26" spans="1:53" ht="20.25" customHeight="1" x14ac:dyDescent="0.25">
      <c r="A26" s="744"/>
      <c r="B26" s="745"/>
      <c r="C26" s="744"/>
      <c r="D26" s="749"/>
      <c r="E26" s="749"/>
      <c r="F26" s="745"/>
      <c r="G26" s="744"/>
      <c r="H26" s="749"/>
      <c r="I26" s="745"/>
      <c r="J26" s="744"/>
      <c r="K26" s="749"/>
      <c r="L26" s="749"/>
      <c r="M26" s="745"/>
      <c r="N26" s="744"/>
      <c r="O26" s="749"/>
      <c r="P26" s="745"/>
      <c r="Q26" s="760"/>
      <c r="R26" s="761"/>
      <c r="S26" s="762"/>
      <c r="T26" s="744"/>
      <c r="U26" s="749"/>
      <c r="V26" s="745"/>
      <c r="W26" s="744"/>
      <c r="X26" s="749"/>
      <c r="Y26" s="745"/>
      <c r="Z26" s="375"/>
      <c r="AA26" s="787" t="s">
        <v>30</v>
      </c>
      <c r="AB26" s="788"/>
      <c r="AC26" s="788"/>
      <c r="AD26" s="788"/>
      <c r="AE26" s="789"/>
      <c r="AF26" s="790">
        <v>1</v>
      </c>
      <c r="AG26" s="788"/>
      <c r="AH26" s="791"/>
      <c r="AI26" s="790" t="s">
        <v>159</v>
      </c>
      <c r="AJ26" s="788"/>
      <c r="AK26" s="791"/>
      <c r="AL26" s="382"/>
      <c r="AM26" s="798"/>
      <c r="AN26" s="799"/>
      <c r="AO26" s="800"/>
      <c r="AP26" s="781"/>
      <c r="AQ26" s="782"/>
      <c r="AR26" s="782"/>
      <c r="AS26" s="782"/>
      <c r="AT26" s="782"/>
      <c r="AU26" s="782"/>
      <c r="AV26" s="782"/>
      <c r="AW26" s="782"/>
      <c r="AX26" s="785"/>
      <c r="AY26" s="785"/>
      <c r="AZ26" s="785"/>
      <c r="BA26" s="786"/>
    </row>
    <row r="27" spans="1:53" ht="23.25" customHeight="1" x14ac:dyDescent="0.25">
      <c r="A27" s="817">
        <v>1</v>
      </c>
      <c r="B27" s="818"/>
      <c r="C27" s="817">
        <v>33</v>
      </c>
      <c r="D27" s="817"/>
      <c r="E27" s="817"/>
      <c r="F27" s="817"/>
      <c r="G27" s="813">
        <v>8</v>
      </c>
      <c r="H27" s="813"/>
      <c r="I27" s="813"/>
      <c r="J27" s="813" t="s">
        <v>159</v>
      </c>
      <c r="K27" s="814"/>
      <c r="L27" s="814"/>
      <c r="M27" s="814"/>
      <c r="N27" s="813"/>
      <c r="O27" s="814"/>
      <c r="P27" s="814"/>
      <c r="Q27" s="821"/>
      <c r="R27" s="822"/>
      <c r="S27" s="822"/>
      <c r="T27" s="813">
        <v>11</v>
      </c>
      <c r="U27" s="814"/>
      <c r="V27" s="814"/>
      <c r="W27" s="813">
        <v>52</v>
      </c>
      <c r="X27" s="814"/>
      <c r="Y27" s="814"/>
      <c r="Z27" s="375"/>
      <c r="AA27" s="787" t="s">
        <v>22</v>
      </c>
      <c r="AB27" s="788"/>
      <c r="AC27" s="788"/>
      <c r="AD27" s="788"/>
      <c r="AE27" s="789"/>
      <c r="AF27" s="790">
        <v>3</v>
      </c>
      <c r="AG27" s="788"/>
      <c r="AH27" s="791"/>
      <c r="AI27" s="790">
        <v>4</v>
      </c>
      <c r="AJ27" s="788"/>
      <c r="AK27" s="791"/>
      <c r="AL27" s="382"/>
      <c r="AM27" s="801"/>
      <c r="AN27" s="802"/>
      <c r="AO27" s="803"/>
      <c r="AP27" s="783"/>
      <c r="AQ27" s="784"/>
      <c r="AR27" s="784"/>
      <c r="AS27" s="784"/>
      <c r="AT27" s="784"/>
      <c r="AU27" s="784"/>
      <c r="AV27" s="784"/>
      <c r="AW27" s="784"/>
      <c r="AX27" s="785"/>
      <c r="AY27" s="785"/>
      <c r="AZ27" s="785"/>
      <c r="BA27" s="786"/>
    </row>
    <row r="28" spans="1:53" ht="24" customHeight="1" x14ac:dyDescent="0.3">
      <c r="A28" s="819">
        <v>2</v>
      </c>
      <c r="B28" s="820"/>
      <c r="C28" s="819"/>
      <c r="D28" s="820"/>
      <c r="E28" s="820"/>
      <c r="F28" s="820"/>
      <c r="G28" s="815"/>
      <c r="H28" s="816"/>
      <c r="I28" s="816"/>
      <c r="J28" s="813">
        <v>4</v>
      </c>
      <c r="K28" s="814"/>
      <c r="L28" s="814"/>
      <c r="M28" s="814"/>
      <c r="N28" s="813">
        <v>11</v>
      </c>
      <c r="O28" s="814"/>
      <c r="P28" s="814"/>
      <c r="Q28" s="821">
        <v>2</v>
      </c>
      <c r="R28" s="822"/>
      <c r="S28" s="822"/>
      <c r="T28" s="813"/>
      <c r="U28" s="814"/>
      <c r="V28" s="814"/>
      <c r="W28" s="815">
        <v>17</v>
      </c>
      <c r="X28" s="816"/>
      <c r="Y28" s="816"/>
      <c r="Z28" s="375"/>
      <c r="AA28" s="823" t="s">
        <v>40</v>
      </c>
      <c r="AB28" s="838"/>
      <c r="AC28" s="838"/>
      <c r="AD28" s="838"/>
      <c r="AE28" s="839"/>
      <c r="AF28" s="823">
        <v>3</v>
      </c>
      <c r="AG28" s="824"/>
      <c r="AH28" s="825"/>
      <c r="AI28" s="823">
        <v>11</v>
      </c>
      <c r="AJ28" s="824"/>
      <c r="AK28" s="825"/>
      <c r="AL28" s="383"/>
      <c r="AM28" s="823" t="s">
        <v>29</v>
      </c>
      <c r="AN28" s="824"/>
      <c r="AO28" s="825"/>
      <c r="AP28" s="829" t="s">
        <v>23</v>
      </c>
      <c r="AQ28" s="829"/>
      <c r="AR28" s="829"/>
      <c r="AS28" s="829"/>
      <c r="AT28" s="829"/>
      <c r="AU28" s="829"/>
      <c r="AV28" s="829"/>
      <c r="AW28" s="829"/>
      <c r="AX28" s="830">
        <v>3</v>
      </c>
      <c r="AY28" s="831"/>
      <c r="AZ28" s="831"/>
      <c r="BA28" s="756"/>
    </row>
    <row r="29" spans="1:53" ht="35.25" customHeight="1" x14ac:dyDescent="0.3">
      <c r="A29" s="832" t="s">
        <v>21</v>
      </c>
      <c r="B29" s="833"/>
      <c r="C29" s="819">
        <v>33</v>
      </c>
      <c r="D29" s="820"/>
      <c r="E29" s="820"/>
      <c r="F29" s="820"/>
      <c r="G29" s="815">
        <v>8</v>
      </c>
      <c r="H29" s="816"/>
      <c r="I29" s="816"/>
      <c r="J29" s="815">
        <v>4</v>
      </c>
      <c r="K29" s="816"/>
      <c r="L29" s="816"/>
      <c r="M29" s="816"/>
      <c r="N29" s="815">
        <v>11</v>
      </c>
      <c r="O29" s="816"/>
      <c r="P29" s="816"/>
      <c r="Q29" s="821">
        <v>2</v>
      </c>
      <c r="R29" s="834"/>
      <c r="S29" s="834"/>
      <c r="T29" s="835">
        <v>11</v>
      </c>
      <c r="U29" s="836"/>
      <c r="V29" s="837"/>
      <c r="W29" s="835">
        <v>69</v>
      </c>
      <c r="X29" s="836"/>
      <c r="Y29" s="837"/>
      <c r="Z29" s="375"/>
      <c r="AA29" s="840"/>
      <c r="AB29" s="841"/>
      <c r="AC29" s="841"/>
      <c r="AD29" s="841"/>
      <c r="AE29" s="842"/>
      <c r="AF29" s="826"/>
      <c r="AG29" s="827"/>
      <c r="AH29" s="828"/>
      <c r="AI29" s="826"/>
      <c r="AJ29" s="827"/>
      <c r="AK29" s="828"/>
      <c r="AL29" s="384"/>
      <c r="AM29" s="826"/>
      <c r="AN29" s="827"/>
      <c r="AO29" s="828"/>
      <c r="AP29" s="818"/>
      <c r="AQ29" s="818"/>
      <c r="AR29" s="818"/>
      <c r="AS29" s="818"/>
      <c r="AT29" s="818"/>
      <c r="AU29" s="818"/>
      <c r="AV29" s="818"/>
      <c r="AW29" s="818"/>
      <c r="AX29" s="760"/>
      <c r="AY29" s="761"/>
      <c r="AZ29" s="761"/>
      <c r="BA29" s="762"/>
    </row>
    <row r="30" spans="1:53" x14ac:dyDescent="0.25">
      <c r="A30" s="368"/>
      <c r="B30" s="368"/>
      <c r="C30" s="368"/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  <c r="AB30" s="368"/>
      <c r="AC30" s="368"/>
      <c r="AD30" s="368"/>
      <c r="AE30" s="368"/>
      <c r="AF30" s="368"/>
      <c r="AG30" s="368"/>
      <c r="AH30" s="368"/>
      <c r="AI30" s="368"/>
      <c r="AJ30" s="368"/>
      <c r="AK30" s="368"/>
      <c r="AL30" s="368"/>
      <c r="AM30" s="368"/>
      <c r="AN30" s="368"/>
      <c r="AO30" s="368"/>
      <c r="AP30" s="368"/>
      <c r="AQ30" s="368"/>
      <c r="AR30" s="368"/>
      <c r="AS30" s="368"/>
      <c r="AT30" s="368"/>
      <c r="AU30" s="368"/>
      <c r="AV30" s="368"/>
      <c r="AW30" s="368"/>
      <c r="AX30" s="368"/>
      <c r="AY30" s="368"/>
      <c r="AZ30" s="368"/>
      <c r="BA30" s="368"/>
    </row>
    <row r="34" ht="15.75" customHeight="1" x14ac:dyDescent="0.25"/>
    <row r="35" ht="30.75" customHeight="1" x14ac:dyDescent="0.25"/>
    <row r="36" ht="47.25" customHeight="1" x14ac:dyDescent="0.25"/>
    <row r="37" ht="37.5" customHeight="1" x14ac:dyDescent="0.25"/>
    <row r="38" ht="20.25" customHeight="1" x14ac:dyDescent="0.25"/>
    <row r="39" ht="47.25" customHeight="1" x14ac:dyDescent="0.25"/>
  </sheetData>
  <mergeCells count="87">
    <mergeCell ref="AM28:AO29"/>
    <mergeCell ref="AP28:AW29"/>
    <mergeCell ref="AX28:BA29"/>
    <mergeCell ref="A29:B29"/>
    <mergeCell ref="C29:F29"/>
    <mergeCell ref="G29:I29"/>
    <mergeCell ref="J29:M29"/>
    <mergeCell ref="N29:P29"/>
    <mergeCell ref="Q29:S29"/>
    <mergeCell ref="T29:V29"/>
    <mergeCell ref="AA28:AE29"/>
    <mergeCell ref="AF28:AH29"/>
    <mergeCell ref="AI28:AK29"/>
    <mergeCell ref="W29:Y29"/>
    <mergeCell ref="N28:P28"/>
    <mergeCell ref="Q28:S28"/>
    <mergeCell ref="T28:V28"/>
    <mergeCell ref="W28:Y28"/>
    <mergeCell ref="A27:B27"/>
    <mergeCell ref="C27:F27"/>
    <mergeCell ref="G27:I27"/>
    <mergeCell ref="J27:M27"/>
    <mergeCell ref="A28:B28"/>
    <mergeCell ref="C28:F28"/>
    <mergeCell ref="G28:I28"/>
    <mergeCell ref="J28:M28"/>
    <mergeCell ref="T27:V27"/>
    <mergeCell ref="W27:Y27"/>
    <mergeCell ref="N27:P27"/>
    <mergeCell ref="Q27:S27"/>
    <mergeCell ref="A21:AU21"/>
    <mergeCell ref="B17:E17"/>
    <mergeCell ref="J17:M17"/>
    <mergeCell ref="AO12:BA12"/>
    <mergeCell ref="A1:O1"/>
    <mergeCell ref="P1:AN1"/>
    <mergeCell ref="AO1:BA3"/>
    <mergeCell ref="A2:O2"/>
    <mergeCell ref="A3:O3"/>
    <mergeCell ref="P3:AN3"/>
    <mergeCell ref="A4:O4"/>
    <mergeCell ref="A5:O5"/>
    <mergeCell ref="A7:O7"/>
    <mergeCell ref="P7:AM7"/>
    <mergeCell ref="P8:AC8"/>
    <mergeCell ref="F17:I17"/>
    <mergeCell ref="AP24:AW27"/>
    <mergeCell ref="AX24:BA27"/>
    <mergeCell ref="AA26:AE26"/>
    <mergeCell ref="AF26:AH26"/>
    <mergeCell ref="AI26:AK26"/>
    <mergeCell ref="AA27:AE27"/>
    <mergeCell ref="AF27:AH27"/>
    <mergeCell ref="AI27:AK27"/>
    <mergeCell ref="AF24:AH25"/>
    <mergeCell ref="AM24:AO27"/>
    <mergeCell ref="P9:AK9"/>
    <mergeCell ref="AN9:BA10"/>
    <mergeCell ref="P11:AM11"/>
    <mergeCell ref="AS17:AV17"/>
    <mergeCell ref="AW17:BA17"/>
    <mergeCell ref="AB17:AE17"/>
    <mergeCell ref="AF17:AI17"/>
    <mergeCell ref="N17:R17"/>
    <mergeCell ref="P14:AM14"/>
    <mergeCell ref="P12:AN12"/>
    <mergeCell ref="AN11:BA11"/>
    <mergeCell ref="A16:BA16"/>
    <mergeCell ref="P13:AM13"/>
    <mergeCell ref="AO17:AR17"/>
    <mergeCell ref="P10:AJ10"/>
    <mergeCell ref="A8:O8"/>
    <mergeCell ref="AN4:BA8"/>
    <mergeCell ref="A24:B26"/>
    <mergeCell ref="C24:F26"/>
    <mergeCell ref="G24:I26"/>
    <mergeCell ref="J24:M26"/>
    <mergeCell ref="AI24:AK25"/>
    <mergeCell ref="AA24:AE25"/>
    <mergeCell ref="N24:P26"/>
    <mergeCell ref="Q24:S26"/>
    <mergeCell ref="T24:V26"/>
    <mergeCell ref="W24:Y26"/>
    <mergeCell ref="A17:A18"/>
    <mergeCell ref="AJ17:AN17"/>
    <mergeCell ref="S17:W17"/>
    <mergeCell ref="X17:AA17"/>
  </mergeCells>
  <phoneticPr fontId="4" type="noConversion"/>
  <pageMargins left="0.56000000000000005" right="0.36" top="1" bottom="1" header="0.5" footer="0.5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9"/>
  <sheetViews>
    <sheetView tabSelected="1" view="pageBreakPreview" topLeftCell="A16" zoomScale="95" zoomScaleNormal="77" zoomScaleSheetLayoutView="95" workbookViewId="0">
      <selection activeCell="B29" sqref="B29"/>
    </sheetView>
  </sheetViews>
  <sheetFormatPr defaultColWidth="8.85546875" defaultRowHeight="15" x14ac:dyDescent="0.2"/>
  <cols>
    <col min="1" max="1" width="8.85546875" style="728"/>
    <col min="2" max="2" width="58" style="728" customWidth="1"/>
    <col min="3" max="3" width="6.7109375" style="728" customWidth="1"/>
    <col min="4" max="4" width="7.28515625" style="728" customWidth="1"/>
    <col min="5" max="5" width="7.7109375" style="728" customWidth="1"/>
    <col min="6" max="6" width="6.7109375" style="728" customWidth="1"/>
    <col min="7" max="7" width="7.28515625" style="728" customWidth="1"/>
    <col min="8" max="13" width="8.85546875" style="728"/>
    <col min="14" max="15" width="13.140625" style="728" bestFit="1" customWidth="1"/>
    <col min="16" max="16" width="8.85546875" style="728"/>
    <col min="17" max="17" width="10.28515625" style="728" customWidth="1"/>
    <col min="18" max="20" width="0" style="195" hidden="1" customWidth="1"/>
    <col min="21" max="16384" width="8.85546875" style="195"/>
  </cols>
  <sheetData>
    <row r="1" spans="1:21" ht="15.75" x14ac:dyDescent="0.2">
      <c r="A1" s="889" t="s">
        <v>177</v>
      </c>
      <c r="B1" s="890"/>
      <c r="C1" s="890"/>
      <c r="D1" s="890"/>
      <c r="E1" s="890"/>
      <c r="F1" s="890"/>
      <c r="G1" s="890"/>
      <c r="H1" s="890"/>
      <c r="I1" s="890"/>
      <c r="J1" s="890"/>
      <c r="K1" s="890"/>
      <c r="L1" s="890"/>
      <c r="M1" s="890"/>
      <c r="N1" s="890"/>
      <c r="O1" s="890"/>
      <c r="P1" s="890"/>
      <c r="Q1" s="891"/>
      <c r="R1" s="78"/>
      <c r="S1" s="78"/>
      <c r="T1" s="78"/>
    </row>
    <row r="2" spans="1:21" ht="29.25" customHeight="1" x14ac:dyDescent="0.2">
      <c r="A2" s="850" t="s">
        <v>41</v>
      </c>
      <c r="B2" s="847" t="s">
        <v>42</v>
      </c>
      <c r="C2" s="851" t="s">
        <v>186</v>
      </c>
      <c r="D2" s="851"/>
      <c r="E2" s="852"/>
      <c r="F2" s="852"/>
      <c r="G2" s="849" t="s">
        <v>44</v>
      </c>
      <c r="H2" s="847" t="s">
        <v>45</v>
      </c>
      <c r="I2" s="847"/>
      <c r="J2" s="847"/>
      <c r="K2" s="847"/>
      <c r="L2" s="847"/>
      <c r="M2" s="848"/>
      <c r="N2" s="892" t="s">
        <v>187</v>
      </c>
      <c r="O2" s="893"/>
      <c r="P2" s="893"/>
      <c r="Q2" s="894"/>
      <c r="R2" s="78"/>
      <c r="S2" s="78"/>
      <c r="T2" s="78"/>
    </row>
    <row r="3" spans="1:21" ht="15.75" x14ac:dyDescent="0.2">
      <c r="A3" s="850"/>
      <c r="B3" s="847"/>
      <c r="C3" s="851"/>
      <c r="D3" s="851"/>
      <c r="E3" s="852"/>
      <c r="F3" s="852"/>
      <c r="G3" s="849"/>
      <c r="H3" s="849" t="s">
        <v>47</v>
      </c>
      <c r="I3" s="845" t="s">
        <v>48</v>
      </c>
      <c r="J3" s="845"/>
      <c r="K3" s="845"/>
      <c r="L3" s="845"/>
      <c r="M3" s="849" t="s">
        <v>49</v>
      </c>
      <c r="N3" s="847" t="s">
        <v>50</v>
      </c>
      <c r="O3" s="848"/>
      <c r="P3" s="848"/>
      <c r="Q3" s="449" t="s">
        <v>103</v>
      </c>
      <c r="R3" s="78"/>
      <c r="S3" s="78"/>
      <c r="T3" s="78"/>
    </row>
    <row r="4" spans="1:21" ht="15.75" x14ac:dyDescent="0.2">
      <c r="A4" s="850"/>
      <c r="B4" s="847"/>
      <c r="C4" s="851"/>
      <c r="D4" s="851"/>
      <c r="E4" s="852"/>
      <c r="F4" s="852"/>
      <c r="G4" s="849"/>
      <c r="H4" s="848"/>
      <c r="I4" s="849" t="s">
        <v>51</v>
      </c>
      <c r="J4" s="847" t="s">
        <v>52</v>
      </c>
      <c r="K4" s="848"/>
      <c r="L4" s="848"/>
      <c r="M4" s="848"/>
      <c r="N4" s="845" t="s">
        <v>188</v>
      </c>
      <c r="O4" s="846"/>
      <c r="P4" s="846"/>
      <c r="Q4" s="895" t="s">
        <v>189</v>
      </c>
      <c r="R4" s="78"/>
      <c r="S4" s="78"/>
      <c r="T4" s="78"/>
    </row>
    <row r="5" spans="1:21" ht="15.75" x14ac:dyDescent="0.2">
      <c r="A5" s="850"/>
      <c r="B5" s="847"/>
      <c r="C5" s="849" t="s">
        <v>54</v>
      </c>
      <c r="D5" s="849" t="s">
        <v>55</v>
      </c>
      <c r="E5" s="853" t="s">
        <v>56</v>
      </c>
      <c r="F5" s="853"/>
      <c r="G5" s="849"/>
      <c r="H5" s="848"/>
      <c r="I5" s="846"/>
      <c r="J5" s="849" t="s">
        <v>57</v>
      </c>
      <c r="K5" s="849" t="s">
        <v>58</v>
      </c>
      <c r="L5" s="849" t="s">
        <v>59</v>
      </c>
      <c r="M5" s="848"/>
      <c r="N5" s="846"/>
      <c r="O5" s="846"/>
      <c r="P5" s="846"/>
      <c r="Q5" s="896"/>
      <c r="R5" s="78"/>
      <c r="S5" s="78"/>
      <c r="T5" s="78"/>
    </row>
    <row r="6" spans="1:21" ht="15.75" x14ac:dyDescent="0.2">
      <c r="A6" s="850"/>
      <c r="B6" s="847"/>
      <c r="C6" s="849"/>
      <c r="D6" s="849"/>
      <c r="E6" s="853"/>
      <c r="F6" s="853"/>
      <c r="G6" s="849"/>
      <c r="H6" s="848"/>
      <c r="I6" s="846"/>
      <c r="J6" s="849"/>
      <c r="K6" s="849"/>
      <c r="L6" s="849"/>
      <c r="M6" s="848"/>
      <c r="N6" s="450">
        <v>1</v>
      </c>
      <c r="O6" s="450" t="s">
        <v>190</v>
      </c>
      <c r="P6" s="450" t="s">
        <v>191</v>
      </c>
      <c r="Q6" s="451">
        <v>3</v>
      </c>
      <c r="R6" s="78"/>
      <c r="S6" s="78"/>
      <c r="T6" s="78"/>
    </row>
    <row r="7" spans="1:21" ht="15.75" customHeight="1" x14ac:dyDescent="0.2">
      <c r="A7" s="850"/>
      <c r="B7" s="847"/>
      <c r="C7" s="849"/>
      <c r="D7" s="849"/>
      <c r="E7" s="860" t="s">
        <v>60</v>
      </c>
      <c r="F7" s="849" t="s">
        <v>61</v>
      </c>
      <c r="G7" s="849"/>
      <c r="H7" s="848"/>
      <c r="I7" s="846"/>
      <c r="J7" s="849"/>
      <c r="K7" s="849"/>
      <c r="L7" s="849"/>
      <c r="M7" s="848"/>
      <c r="N7" s="847" t="s">
        <v>202</v>
      </c>
      <c r="O7" s="848"/>
      <c r="P7" s="848"/>
      <c r="Q7" s="449"/>
      <c r="R7" s="154"/>
      <c r="S7" s="78"/>
      <c r="T7" s="78"/>
    </row>
    <row r="8" spans="1:21" ht="33" customHeight="1" x14ac:dyDescent="0.2">
      <c r="A8" s="850"/>
      <c r="B8" s="847"/>
      <c r="C8" s="849"/>
      <c r="D8" s="849"/>
      <c r="E8" s="860"/>
      <c r="F8" s="860"/>
      <c r="G8" s="849"/>
      <c r="H8" s="848"/>
      <c r="I8" s="846"/>
      <c r="J8" s="849"/>
      <c r="K8" s="849"/>
      <c r="L8" s="849"/>
      <c r="M8" s="848"/>
      <c r="N8" s="452">
        <v>15</v>
      </c>
      <c r="O8" s="452">
        <v>9</v>
      </c>
      <c r="P8" s="452">
        <v>9</v>
      </c>
      <c r="Q8" s="453">
        <v>15</v>
      </c>
      <c r="R8" s="78"/>
      <c r="S8" s="78"/>
      <c r="T8" s="78"/>
    </row>
    <row r="9" spans="1:21" ht="16.5" thickBot="1" x14ac:dyDescent="0.25">
      <c r="A9" s="454">
        <v>1</v>
      </c>
      <c r="B9" s="455">
        <v>2</v>
      </c>
      <c r="C9" s="456">
        <v>3</v>
      </c>
      <c r="D9" s="456">
        <v>4</v>
      </c>
      <c r="E9" s="456">
        <v>5</v>
      </c>
      <c r="F9" s="456">
        <v>6</v>
      </c>
      <c r="G9" s="456">
        <v>7</v>
      </c>
      <c r="H9" s="456">
        <v>8</v>
      </c>
      <c r="I9" s="456">
        <v>9</v>
      </c>
      <c r="J9" s="456">
        <v>10</v>
      </c>
      <c r="K9" s="456">
        <v>11</v>
      </c>
      <c r="L9" s="456">
        <v>12</v>
      </c>
      <c r="M9" s="456">
        <v>13</v>
      </c>
      <c r="N9" s="456">
        <v>14</v>
      </c>
      <c r="O9" s="456">
        <v>15</v>
      </c>
      <c r="P9" s="456">
        <v>16</v>
      </c>
      <c r="Q9" s="457">
        <v>14</v>
      </c>
      <c r="R9" s="78"/>
      <c r="S9" s="78"/>
      <c r="T9" s="78"/>
    </row>
    <row r="10" spans="1:21" ht="15.75" x14ac:dyDescent="0.2">
      <c r="A10" s="904" t="s">
        <v>63</v>
      </c>
      <c r="B10" s="902"/>
      <c r="C10" s="902"/>
      <c r="D10" s="902"/>
      <c r="E10" s="902"/>
      <c r="F10" s="902"/>
      <c r="G10" s="902"/>
      <c r="H10" s="902"/>
      <c r="I10" s="902"/>
      <c r="J10" s="902"/>
      <c r="K10" s="902"/>
      <c r="L10" s="902"/>
      <c r="M10" s="902"/>
      <c r="N10" s="902"/>
      <c r="O10" s="902"/>
      <c r="P10" s="902"/>
      <c r="Q10" s="905"/>
      <c r="R10" s="81"/>
      <c r="S10" s="81"/>
      <c r="T10" s="81"/>
      <c r="U10" s="196"/>
    </row>
    <row r="11" spans="1:21" ht="18" x14ac:dyDescent="0.2">
      <c r="A11" s="854" t="s">
        <v>168</v>
      </c>
      <c r="B11" s="855"/>
      <c r="C11" s="855"/>
      <c r="D11" s="855"/>
      <c r="E11" s="855"/>
      <c r="F11" s="855"/>
      <c r="G11" s="855"/>
      <c r="H11" s="855"/>
      <c r="I11" s="855"/>
      <c r="J11" s="855"/>
      <c r="K11" s="855"/>
      <c r="L11" s="855"/>
      <c r="M11" s="855"/>
      <c r="N11" s="855"/>
      <c r="O11" s="855"/>
      <c r="P11" s="855"/>
      <c r="Q11" s="856"/>
      <c r="R11" s="81"/>
      <c r="S11" s="81"/>
      <c r="T11" s="81"/>
      <c r="U11" s="196"/>
    </row>
    <row r="12" spans="1:21" ht="16.5" thickBot="1" x14ac:dyDescent="0.25">
      <c r="A12" s="857" t="s">
        <v>75</v>
      </c>
      <c r="B12" s="858"/>
      <c r="C12" s="858"/>
      <c r="D12" s="858"/>
      <c r="E12" s="858"/>
      <c r="F12" s="858"/>
      <c r="G12" s="858"/>
      <c r="H12" s="858"/>
      <c r="I12" s="858"/>
      <c r="J12" s="858"/>
      <c r="K12" s="858"/>
      <c r="L12" s="858"/>
      <c r="M12" s="858"/>
      <c r="N12" s="858"/>
      <c r="O12" s="858"/>
      <c r="P12" s="858"/>
      <c r="Q12" s="859"/>
      <c r="R12" s="81"/>
      <c r="S12" s="81"/>
      <c r="T12" s="81"/>
      <c r="U12" s="196"/>
    </row>
    <row r="13" spans="1:21" s="430" customFormat="1" ht="15.75" x14ac:dyDescent="0.2">
      <c r="A13" s="458" t="s">
        <v>105</v>
      </c>
      <c r="B13" s="459" t="s">
        <v>76</v>
      </c>
      <c r="C13" s="460"/>
      <c r="D13" s="461"/>
      <c r="E13" s="461"/>
      <c r="F13" s="462"/>
      <c r="G13" s="463">
        <f>SUM(G14:G16)</f>
        <v>6.5</v>
      </c>
      <c r="H13" s="464">
        <f>SUM(H14:H16)</f>
        <v>195</v>
      </c>
      <c r="I13" s="465">
        <f>SUM(I14:I16)</f>
        <v>70</v>
      </c>
      <c r="J13" s="465"/>
      <c r="K13" s="465"/>
      <c r="L13" s="465">
        <f>SUM(L14:L16)</f>
        <v>70</v>
      </c>
      <c r="M13" s="466">
        <f>SUM(M14:M16)</f>
        <v>125</v>
      </c>
      <c r="N13" s="467"/>
      <c r="O13" s="468"/>
      <c r="P13" s="469"/>
      <c r="Q13" s="470"/>
      <c r="R13" s="428"/>
      <c r="S13" s="428"/>
      <c r="T13" s="428"/>
      <c r="U13" s="429"/>
    </row>
    <row r="14" spans="1:21" s="430" customFormat="1" ht="15.75" x14ac:dyDescent="0.2">
      <c r="A14" s="435" t="s">
        <v>106</v>
      </c>
      <c r="B14" s="471" t="s">
        <v>76</v>
      </c>
      <c r="C14" s="472"/>
      <c r="D14" s="473">
        <v>1</v>
      </c>
      <c r="E14" s="442"/>
      <c r="F14" s="449"/>
      <c r="G14" s="474">
        <v>2.5</v>
      </c>
      <c r="H14" s="475">
        <f>G14*30</f>
        <v>75</v>
      </c>
      <c r="I14" s="476">
        <f>SUM(J14:L14)</f>
        <v>30</v>
      </c>
      <c r="J14" s="476"/>
      <c r="K14" s="476"/>
      <c r="L14" s="476">
        <v>30</v>
      </c>
      <c r="M14" s="477">
        <f>H14-I14</f>
        <v>45</v>
      </c>
      <c r="N14" s="478">
        <v>2</v>
      </c>
      <c r="O14" s="473"/>
      <c r="P14" s="477"/>
      <c r="Q14" s="479"/>
      <c r="R14" s="428"/>
      <c r="S14" s="428"/>
      <c r="T14" s="428"/>
      <c r="U14" s="429"/>
    </row>
    <row r="15" spans="1:21" s="430" customFormat="1" ht="15.75" x14ac:dyDescent="0.2">
      <c r="A15" s="435" t="s">
        <v>107</v>
      </c>
      <c r="B15" s="471" t="s">
        <v>76</v>
      </c>
      <c r="C15" s="472"/>
      <c r="D15" s="442"/>
      <c r="E15" s="442"/>
      <c r="F15" s="449"/>
      <c r="G15" s="474">
        <v>2</v>
      </c>
      <c r="H15" s="475">
        <f>G15*30</f>
        <v>60</v>
      </c>
      <c r="I15" s="476">
        <f>SUM(J15:L15)</f>
        <v>20</v>
      </c>
      <c r="J15" s="473"/>
      <c r="K15" s="473"/>
      <c r="L15" s="473">
        <v>20</v>
      </c>
      <c r="M15" s="477">
        <f t="shared" ref="M15:M16" si="0">H15-I15</f>
        <v>40</v>
      </c>
      <c r="N15" s="478"/>
      <c r="O15" s="473">
        <v>2</v>
      </c>
      <c r="P15" s="477"/>
      <c r="Q15" s="479"/>
      <c r="R15" s="428"/>
      <c r="S15" s="428"/>
      <c r="T15" s="428"/>
      <c r="U15" s="429"/>
    </row>
    <row r="16" spans="1:21" s="430" customFormat="1" ht="16.5" thickBot="1" x14ac:dyDescent="0.25">
      <c r="A16" s="440" t="s">
        <v>108</v>
      </c>
      <c r="B16" s="480" t="s">
        <v>76</v>
      </c>
      <c r="C16" s="481" t="s">
        <v>191</v>
      </c>
      <c r="D16" s="482"/>
      <c r="E16" s="482"/>
      <c r="F16" s="483"/>
      <c r="G16" s="484">
        <v>2</v>
      </c>
      <c r="H16" s="454">
        <f>G16*30</f>
        <v>60</v>
      </c>
      <c r="I16" s="485">
        <f>SUM(J16:L16)</f>
        <v>20</v>
      </c>
      <c r="J16" s="486"/>
      <c r="K16" s="486"/>
      <c r="L16" s="486">
        <v>20</v>
      </c>
      <c r="M16" s="477">
        <f t="shared" si="0"/>
        <v>40</v>
      </c>
      <c r="N16" s="487"/>
      <c r="O16" s="486"/>
      <c r="P16" s="488">
        <v>2</v>
      </c>
      <c r="Q16" s="489"/>
      <c r="R16" s="428"/>
      <c r="S16" s="428"/>
      <c r="T16" s="428"/>
      <c r="U16" s="429"/>
    </row>
    <row r="17" spans="1:21" ht="16.5" thickBot="1" x14ac:dyDescent="0.3">
      <c r="A17" s="433"/>
      <c r="B17" s="490" t="s">
        <v>77</v>
      </c>
      <c r="C17" s="491"/>
      <c r="D17" s="492"/>
      <c r="E17" s="492"/>
      <c r="F17" s="493"/>
      <c r="G17" s="494">
        <f t="shared" ref="G17:M17" si="1">G13</f>
        <v>6.5</v>
      </c>
      <c r="H17" s="495">
        <f t="shared" si="1"/>
        <v>195</v>
      </c>
      <c r="I17" s="496">
        <f t="shared" si="1"/>
        <v>70</v>
      </c>
      <c r="J17" s="496">
        <f t="shared" si="1"/>
        <v>0</v>
      </c>
      <c r="K17" s="496">
        <f t="shared" si="1"/>
        <v>0</v>
      </c>
      <c r="L17" s="496">
        <f t="shared" si="1"/>
        <v>70</v>
      </c>
      <c r="M17" s="497">
        <f t="shared" si="1"/>
        <v>125</v>
      </c>
      <c r="N17" s="498">
        <f>SUM(N13:N16)</f>
        <v>2</v>
      </c>
      <c r="O17" s="499">
        <f>SUM(O13:O16)</f>
        <v>2</v>
      </c>
      <c r="P17" s="500">
        <f>SUM(P13:P16)</f>
        <v>2</v>
      </c>
      <c r="Q17" s="501"/>
      <c r="R17" s="81"/>
      <c r="S17" s="81"/>
      <c r="T17" s="81"/>
      <c r="U17" s="196"/>
    </row>
    <row r="18" spans="1:21" ht="16.5" thickBot="1" x14ac:dyDescent="0.25">
      <c r="A18" s="916" t="s">
        <v>78</v>
      </c>
      <c r="B18" s="917"/>
      <c r="C18" s="917"/>
      <c r="D18" s="917"/>
      <c r="E18" s="917"/>
      <c r="F18" s="917"/>
      <c r="G18" s="917"/>
      <c r="H18" s="917"/>
      <c r="I18" s="917"/>
      <c r="J18" s="917"/>
      <c r="K18" s="917"/>
      <c r="L18" s="917"/>
      <c r="M18" s="917"/>
      <c r="N18" s="917"/>
      <c r="O18" s="917"/>
      <c r="P18" s="917"/>
      <c r="Q18" s="918"/>
      <c r="R18" s="81"/>
      <c r="S18" s="81"/>
      <c r="T18" s="81"/>
      <c r="U18" s="196"/>
    </row>
    <row r="19" spans="1:21" ht="15.75" x14ac:dyDescent="0.25">
      <c r="A19" s="458" t="s">
        <v>105</v>
      </c>
      <c r="B19" s="502" t="s">
        <v>112</v>
      </c>
      <c r="C19" s="503"/>
      <c r="D19" s="446">
        <v>1</v>
      </c>
      <c r="E19" s="504"/>
      <c r="F19" s="505"/>
      <c r="G19" s="506">
        <v>2.5</v>
      </c>
      <c r="H19" s="467">
        <f>G19*30</f>
        <v>75</v>
      </c>
      <c r="I19" s="468">
        <f>SUM(J19:L19)</f>
        <v>28</v>
      </c>
      <c r="J19" s="468">
        <v>14</v>
      </c>
      <c r="K19" s="468"/>
      <c r="L19" s="468">
        <v>14</v>
      </c>
      <c r="M19" s="507">
        <f>H19-I19</f>
        <v>47</v>
      </c>
      <c r="N19" s="460">
        <v>2</v>
      </c>
      <c r="O19" s="446"/>
      <c r="P19" s="508"/>
      <c r="Q19" s="509"/>
      <c r="R19" s="81" t="s">
        <v>198</v>
      </c>
      <c r="S19" s="81"/>
      <c r="T19" s="81"/>
      <c r="U19" s="196"/>
    </row>
    <row r="20" spans="1:21" ht="15.75" x14ac:dyDescent="0.2">
      <c r="A20" s="435" t="s">
        <v>128</v>
      </c>
      <c r="B20" s="510" t="s">
        <v>79</v>
      </c>
      <c r="C20" s="472"/>
      <c r="D20" s="511" t="s">
        <v>190</v>
      </c>
      <c r="E20" s="511"/>
      <c r="F20" s="512"/>
      <c r="G20" s="474">
        <v>2</v>
      </c>
      <c r="H20" s="478">
        <f>G20*30</f>
        <v>60</v>
      </c>
      <c r="I20" s="473">
        <f>SUM(J20:L20)</f>
        <v>20</v>
      </c>
      <c r="J20" s="473">
        <v>10</v>
      </c>
      <c r="K20" s="473"/>
      <c r="L20" s="473">
        <v>10</v>
      </c>
      <c r="M20" s="513">
        <f>H20-I20</f>
        <v>40</v>
      </c>
      <c r="N20" s="472"/>
      <c r="O20" s="511">
        <v>2</v>
      </c>
      <c r="P20" s="514"/>
      <c r="Q20" s="515"/>
      <c r="R20" s="81" t="s">
        <v>198</v>
      </c>
      <c r="S20" s="81"/>
      <c r="T20" s="81"/>
      <c r="U20" s="196"/>
    </row>
    <row r="21" spans="1:21" ht="16.5" thickBot="1" x14ac:dyDescent="0.3">
      <c r="A21" s="437" t="s">
        <v>129</v>
      </c>
      <c r="B21" s="516" t="s">
        <v>80</v>
      </c>
      <c r="C21" s="481"/>
      <c r="D21" s="448" t="s">
        <v>191</v>
      </c>
      <c r="E21" s="448"/>
      <c r="F21" s="517"/>
      <c r="G21" s="484">
        <v>2</v>
      </c>
      <c r="H21" s="487">
        <f>G21*30</f>
        <v>60</v>
      </c>
      <c r="I21" s="486">
        <f>SUM(J21:L21)</f>
        <v>20</v>
      </c>
      <c r="J21" s="486">
        <v>20</v>
      </c>
      <c r="K21" s="486"/>
      <c r="L21" s="486"/>
      <c r="M21" s="518">
        <f>H21-I21</f>
        <v>40</v>
      </c>
      <c r="N21" s="519"/>
      <c r="O21" s="439"/>
      <c r="P21" s="520">
        <v>2</v>
      </c>
      <c r="Q21" s="521"/>
      <c r="R21" s="81"/>
      <c r="S21" s="81"/>
      <c r="T21" s="81"/>
      <c r="U21" s="196"/>
    </row>
    <row r="22" spans="1:21" ht="16.5" thickBot="1" x14ac:dyDescent="0.3">
      <c r="A22" s="522"/>
      <c r="B22" s="490" t="s">
        <v>81</v>
      </c>
      <c r="C22" s="523"/>
      <c r="D22" s="524"/>
      <c r="E22" s="524"/>
      <c r="F22" s="525"/>
      <c r="G22" s="526">
        <f t="shared" ref="G22:M22" si="2">SUM(G19:G21)</f>
        <v>6.5</v>
      </c>
      <c r="H22" s="527">
        <f t="shared" si="2"/>
        <v>195</v>
      </c>
      <c r="I22" s="528">
        <f t="shared" si="2"/>
        <v>68</v>
      </c>
      <c r="J22" s="528">
        <f t="shared" si="2"/>
        <v>44</v>
      </c>
      <c r="K22" s="528">
        <f t="shared" si="2"/>
        <v>0</v>
      </c>
      <c r="L22" s="528">
        <f t="shared" si="2"/>
        <v>24</v>
      </c>
      <c r="M22" s="529">
        <f t="shared" si="2"/>
        <v>127</v>
      </c>
      <c r="N22" s="527">
        <f>SUM(N19:N21)</f>
        <v>2</v>
      </c>
      <c r="O22" s="528">
        <f>SUM(O19:O21)</f>
        <v>2</v>
      </c>
      <c r="P22" s="530">
        <f>SUM(P19:P21)</f>
        <v>2</v>
      </c>
      <c r="Q22" s="531"/>
      <c r="R22" s="81"/>
      <c r="S22" s="81"/>
      <c r="T22" s="81"/>
      <c r="U22" s="196"/>
    </row>
    <row r="23" spans="1:21" ht="16.5" thickBot="1" x14ac:dyDescent="0.25">
      <c r="A23" s="861" t="s">
        <v>104</v>
      </c>
      <c r="B23" s="862"/>
      <c r="C23" s="532"/>
      <c r="D23" s="533"/>
      <c r="E23" s="533"/>
      <c r="F23" s="534"/>
      <c r="G23" s="535">
        <f t="shared" ref="G23:M23" si="3">G22</f>
        <v>6.5</v>
      </c>
      <c r="H23" s="536">
        <f t="shared" si="3"/>
        <v>195</v>
      </c>
      <c r="I23" s="537">
        <f t="shared" si="3"/>
        <v>68</v>
      </c>
      <c r="J23" s="537">
        <f t="shared" si="3"/>
        <v>44</v>
      </c>
      <c r="K23" s="537">
        <f t="shared" si="3"/>
        <v>0</v>
      </c>
      <c r="L23" s="537">
        <f t="shared" si="3"/>
        <v>24</v>
      </c>
      <c r="M23" s="538">
        <f t="shared" si="3"/>
        <v>127</v>
      </c>
      <c r="N23" s="539">
        <f>N22</f>
        <v>2</v>
      </c>
      <c r="O23" s="540">
        <f>O22</f>
        <v>2</v>
      </c>
      <c r="P23" s="541">
        <f>P22</f>
        <v>2</v>
      </c>
      <c r="Q23" s="542"/>
      <c r="R23" s="81"/>
      <c r="S23" s="81"/>
      <c r="T23" s="81"/>
      <c r="U23" s="196"/>
    </row>
    <row r="24" spans="1:21" ht="48" thickBot="1" x14ac:dyDescent="0.25">
      <c r="A24" s="543"/>
      <c r="B24" s="544" t="s">
        <v>82</v>
      </c>
      <c r="C24" s="491"/>
      <c r="D24" s="461" t="s">
        <v>192</v>
      </c>
      <c r="E24" s="492"/>
      <c r="F24" s="493"/>
      <c r="G24" s="545"/>
      <c r="H24" s="491"/>
      <c r="I24" s="546">
        <f>J24+K24+L24</f>
        <v>0</v>
      </c>
      <c r="J24" s="431"/>
      <c r="K24" s="431"/>
      <c r="L24" s="431"/>
      <c r="M24" s="547"/>
      <c r="N24" s="548" t="s">
        <v>83</v>
      </c>
      <c r="O24" s="548" t="s">
        <v>83</v>
      </c>
      <c r="P24" s="548" t="s">
        <v>83</v>
      </c>
      <c r="Q24" s="549"/>
      <c r="R24" s="81"/>
      <c r="S24" s="81"/>
      <c r="T24" s="81"/>
      <c r="U24" s="196"/>
    </row>
    <row r="25" spans="1:21" ht="33.75" customHeight="1" thickBot="1" x14ac:dyDescent="0.25">
      <c r="A25" s="922" t="s">
        <v>174</v>
      </c>
      <c r="B25" s="923"/>
      <c r="C25" s="431"/>
      <c r="D25" s="492"/>
      <c r="E25" s="492"/>
      <c r="F25" s="550"/>
      <c r="G25" s="551"/>
      <c r="H25" s="431"/>
      <c r="I25" s="546"/>
      <c r="J25" s="431"/>
      <c r="K25" s="431"/>
      <c r="L25" s="431"/>
      <c r="M25" s="547"/>
      <c r="N25" s="431"/>
      <c r="O25" s="431"/>
      <c r="P25" s="431"/>
      <c r="Q25" s="549"/>
      <c r="R25" s="81"/>
      <c r="S25" s="81"/>
      <c r="T25" s="81"/>
      <c r="U25" s="196"/>
    </row>
    <row r="26" spans="1:21" ht="20.25" thickBot="1" x14ac:dyDescent="0.25">
      <c r="A26" s="910" t="s">
        <v>64</v>
      </c>
      <c r="B26" s="911"/>
      <c r="C26" s="911"/>
      <c r="D26" s="911"/>
      <c r="E26" s="911"/>
      <c r="F26" s="911"/>
      <c r="G26" s="911"/>
      <c r="H26" s="911"/>
      <c r="I26" s="911"/>
      <c r="J26" s="911"/>
      <c r="K26" s="911"/>
      <c r="L26" s="911"/>
      <c r="M26" s="911"/>
      <c r="N26" s="911"/>
      <c r="O26" s="911"/>
      <c r="P26" s="911"/>
      <c r="Q26" s="912"/>
      <c r="R26" s="81"/>
      <c r="S26" s="81"/>
      <c r="T26" s="81"/>
    </row>
    <row r="27" spans="1:21" ht="34.5" customHeight="1" x14ac:dyDescent="0.2">
      <c r="A27" s="552" t="s">
        <v>97</v>
      </c>
      <c r="B27" s="553" t="s">
        <v>65</v>
      </c>
      <c r="C27" s="554"/>
      <c r="D27" s="555"/>
      <c r="E27" s="555"/>
      <c r="F27" s="556"/>
      <c r="G27" s="557">
        <f t="shared" ref="G27:M27" si="4">G28+G29</f>
        <v>3</v>
      </c>
      <c r="H27" s="558">
        <f t="shared" si="4"/>
        <v>90</v>
      </c>
      <c r="I27" s="559">
        <f t="shared" si="4"/>
        <v>34</v>
      </c>
      <c r="J27" s="559">
        <f t="shared" si="4"/>
        <v>24</v>
      </c>
      <c r="K27" s="559">
        <f t="shared" si="4"/>
        <v>0</v>
      </c>
      <c r="L27" s="559">
        <f t="shared" si="4"/>
        <v>10</v>
      </c>
      <c r="M27" s="560">
        <f t="shared" si="4"/>
        <v>56</v>
      </c>
      <c r="N27" s="561"/>
      <c r="O27" s="562"/>
      <c r="P27" s="563"/>
      <c r="Q27" s="564"/>
      <c r="R27" s="81"/>
      <c r="S27" s="81"/>
      <c r="T27" s="81"/>
    </row>
    <row r="28" spans="1:21" ht="17.25" customHeight="1" x14ac:dyDescent="0.25">
      <c r="A28" s="565" t="s">
        <v>98</v>
      </c>
      <c r="B28" s="566" t="s">
        <v>66</v>
      </c>
      <c r="C28" s="472"/>
      <c r="D28" s="473" t="s">
        <v>190</v>
      </c>
      <c r="E28" s="442"/>
      <c r="F28" s="449"/>
      <c r="G28" s="567">
        <v>1</v>
      </c>
      <c r="H28" s="472">
        <f t="shared" ref="H28:H32" si="5">G28*30</f>
        <v>30</v>
      </c>
      <c r="I28" s="511">
        <f>SUM(J28:L28)</f>
        <v>14</v>
      </c>
      <c r="J28" s="511">
        <v>10</v>
      </c>
      <c r="K28" s="511"/>
      <c r="L28" s="511">
        <v>4</v>
      </c>
      <c r="M28" s="514">
        <f>H28-I28</f>
        <v>16</v>
      </c>
      <c r="N28" s="568"/>
      <c r="O28" s="569">
        <v>1.5</v>
      </c>
      <c r="P28" s="514"/>
      <c r="Q28" s="570"/>
      <c r="R28" s="81"/>
      <c r="S28" s="81"/>
      <c r="T28" s="81"/>
    </row>
    <row r="29" spans="1:21" ht="22.9" customHeight="1" x14ac:dyDescent="0.2">
      <c r="A29" s="571" t="s">
        <v>99</v>
      </c>
      <c r="B29" s="443" t="s">
        <v>203</v>
      </c>
      <c r="C29" s="572"/>
      <c r="D29" s="511">
        <v>1</v>
      </c>
      <c r="E29" s="572"/>
      <c r="F29" s="572"/>
      <c r="G29" s="573">
        <v>2</v>
      </c>
      <c r="H29" s="574">
        <f t="shared" si="5"/>
        <v>60</v>
      </c>
      <c r="I29" s="574">
        <f>SUM(J29:L29)</f>
        <v>20</v>
      </c>
      <c r="J29" s="574">
        <v>14</v>
      </c>
      <c r="K29" s="574"/>
      <c r="L29" s="574">
        <v>6</v>
      </c>
      <c r="M29" s="574">
        <f>H29-I29</f>
        <v>40</v>
      </c>
      <c r="N29" s="575">
        <v>1.5</v>
      </c>
      <c r="O29" s="576"/>
      <c r="P29" s="572"/>
      <c r="Q29" s="577"/>
      <c r="R29" s="81"/>
      <c r="S29" s="81"/>
      <c r="T29" s="81"/>
    </row>
    <row r="30" spans="1:21" ht="18.75" customHeight="1" x14ac:dyDescent="0.2">
      <c r="A30" s="578" t="s">
        <v>67</v>
      </c>
      <c r="B30" s="579" t="s">
        <v>69</v>
      </c>
      <c r="C30" s="580"/>
      <c r="D30" s="581"/>
      <c r="E30" s="581"/>
      <c r="F30" s="582"/>
      <c r="G30" s="583">
        <f>G31+G32</f>
        <v>3</v>
      </c>
      <c r="H30" s="580">
        <f t="shared" si="5"/>
        <v>90</v>
      </c>
      <c r="I30" s="584">
        <f>I31+I32</f>
        <v>30</v>
      </c>
      <c r="J30" s="584">
        <f>J31+J32</f>
        <v>20</v>
      </c>
      <c r="K30" s="584"/>
      <c r="L30" s="584">
        <f>L31+L32</f>
        <v>10</v>
      </c>
      <c r="M30" s="582">
        <f>M31+M32</f>
        <v>60</v>
      </c>
      <c r="N30" s="585"/>
      <c r="O30" s="586"/>
      <c r="P30" s="587"/>
      <c r="Q30" s="588"/>
      <c r="R30" s="81"/>
      <c r="S30" s="81"/>
      <c r="T30" s="81"/>
    </row>
    <row r="31" spans="1:21" ht="18.75" customHeight="1" x14ac:dyDescent="0.2">
      <c r="A31" s="565" t="s">
        <v>101</v>
      </c>
      <c r="B31" s="589" t="s">
        <v>70</v>
      </c>
      <c r="C31" s="478">
        <v>1</v>
      </c>
      <c r="D31" s="473"/>
      <c r="E31" s="473"/>
      <c r="F31" s="512"/>
      <c r="G31" s="590">
        <v>1.5</v>
      </c>
      <c r="H31" s="478">
        <f t="shared" si="5"/>
        <v>45</v>
      </c>
      <c r="I31" s="476">
        <v>15</v>
      </c>
      <c r="J31" s="473">
        <v>15</v>
      </c>
      <c r="K31" s="473"/>
      <c r="L31" s="473"/>
      <c r="M31" s="477">
        <f>H31-I31</f>
        <v>30</v>
      </c>
      <c r="N31" s="478">
        <v>1</v>
      </c>
      <c r="O31" s="577"/>
      <c r="P31" s="591"/>
      <c r="Q31" s="592"/>
      <c r="R31" s="81"/>
      <c r="S31" s="81"/>
      <c r="T31" s="81"/>
    </row>
    <row r="32" spans="1:21" ht="18.75" customHeight="1" thickBot="1" x14ac:dyDescent="0.25">
      <c r="A32" s="593" t="s">
        <v>102</v>
      </c>
      <c r="B32" s="594" t="s">
        <v>71</v>
      </c>
      <c r="C32" s="487"/>
      <c r="D32" s="486">
        <v>1</v>
      </c>
      <c r="E32" s="486"/>
      <c r="F32" s="595"/>
      <c r="G32" s="596">
        <v>1.5</v>
      </c>
      <c r="H32" s="487">
        <f t="shared" si="5"/>
        <v>45</v>
      </c>
      <c r="I32" s="485">
        <f>J32+L32</f>
        <v>15</v>
      </c>
      <c r="J32" s="486">
        <v>5</v>
      </c>
      <c r="K32" s="486"/>
      <c r="L32" s="486">
        <v>10</v>
      </c>
      <c r="M32" s="488">
        <f>H32-I32</f>
        <v>30</v>
      </c>
      <c r="N32" s="487">
        <v>1</v>
      </c>
      <c r="O32" s="597"/>
      <c r="P32" s="598"/>
      <c r="Q32" s="599"/>
      <c r="R32" s="81"/>
      <c r="S32" s="81"/>
      <c r="T32" s="81"/>
    </row>
    <row r="33" spans="1:22" s="197" customFormat="1" ht="16.5" thickBot="1" x14ac:dyDescent="0.3">
      <c r="A33" s="433" t="s">
        <v>100</v>
      </c>
      <c r="B33" s="600" t="s">
        <v>113</v>
      </c>
      <c r="C33" s="601"/>
      <c r="D33" s="431">
        <v>1</v>
      </c>
      <c r="E33" s="431"/>
      <c r="F33" s="602"/>
      <c r="G33" s="603">
        <v>3</v>
      </c>
      <c r="H33" s="491">
        <f>G33*30</f>
        <v>90</v>
      </c>
      <c r="I33" s="431">
        <f>J33+L33+K33</f>
        <v>45</v>
      </c>
      <c r="J33" s="431">
        <v>30</v>
      </c>
      <c r="K33" s="431"/>
      <c r="L33" s="431">
        <v>15</v>
      </c>
      <c r="M33" s="602">
        <f>H33-I33</f>
        <v>45</v>
      </c>
      <c r="N33" s="432">
        <f>I33/N8</f>
        <v>3</v>
      </c>
      <c r="O33" s="604"/>
      <c r="P33" s="605"/>
      <c r="Q33" s="606"/>
      <c r="R33" s="197" t="s">
        <v>198</v>
      </c>
    </row>
    <row r="34" spans="1:22" s="198" customFormat="1" ht="16.5" thickBot="1" x14ac:dyDescent="0.25">
      <c r="A34" s="433" t="s">
        <v>118</v>
      </c>
      <c r="B34" s="600" t="s">
        <v>117</v>
      </c>
      <c r="C34" s="491"/>
      <c r="D34" s="431" t="s">
        <v>191</v>
      </c>
      <c r="E34" s="431"/>
      <c r="F34" s="602"/>
      <c r="G34" s="607">
        <v>1</v>
      </c>
      <c r="H34" s="608">
        <f>G34*30</f>
        <v>30</v>
      </c>
      <c r="I34" s="431">
        <f>J34+K34+L34</f>
        <v>10</v>
      </c>
      <c r="J34" s="431"/>
      <c r="K34" s="431"/>
      <c r="L34" s="431">
        <v>10</v>
      </c>
      <c r="M34" s="547">
        <f t="shared" ref="M34" si="6">H34-I34</f>
        <v>20</v>
      </c>
      <c r="N34" s="609"/>
      <c r="O34" s="610"/>
      <c r="P34" s="611">
        <v>1</v>
      </c>
      <c r="Q34" s="612"/>
      <c r="R34" s="198" t="s">
        <v>198</v>
      </c>
    </row>
    <row r="35" spans="1:22" ht="16.5" thickBot="1" x14ac:dyDescent="0.25">
      <c r="A35" s="613"/>
      <c r="B35" s="614" t="s">
        <v>72</v>
      </c>
      <c r="C35" s="615"/>
      <c r="D35" s="615"/>
      <c r="E35" s="615"/>
      <c r="F35" s="616"/>
      <c r="G35" s="617">
        <f>G33+G30+G27+G34</f>
        <v>10</v>
      </c>
      <c r="H35" s="618">
        <f>H33+H30+H27+H34</f>
        <v>300</v>
      </c>
      <c r="I35" s="618">
        <f>I33+I30+I27+I34</f>
        <v>119</v>
      </c>
      <c r="J35" s="618">
        <f t="shared" ref="J35:K35" si="7">J33+J30+J27+J34</f>
        <v>74</v>
      </c>
      <c r="K35" s="618">
        <f t="shared" si="7"/>
        <v>0</v>
      </c>
      <c r="L35" s="618">
        <f>L33+L30+L27+L34</f>
        <v>45</v>
      </c>
      <c r="M35" s="618">
        <f>M33+M30+M27+M34</f>
        <v>181</v>
      </c>
      <c r="N35" s="617">
        <f>N29+N31+N32+N33</f>
        <v>6.5</v>
      </c>
      <c r="O35" s="617">
        <f t="shared" ref="O35:Q35" si="8">SUM(O27:O34)</f>
        <v>1.5</v>
      </c>
      <c r="P35" s="617">
        <f t="shared" si="8"/>
        <v>1</v>
      </c>
      <c r="Q35" s="617">
        <f t="shared" si="8"/>
        <v>0</v>
      </c>
      <c r="R35" s="81"/>
      <c r="S35" s="81"/>
      <c r="T35" s="81"/>
    </row>
    <row r="36" spans="1:22" ht="20.25" thickBot="1" x14ac:dyDescent="0.25">
      <c r="A36" s="906" t="s">
        <v>68</v>
      </c>
      <c r="B36" s="907"/>
      <c r="C36" s="907"/>
      <c r="D36" s="907"/>
      <c r="E36" s="907"/>
      <c r="F36" s="907"/>
      <c r="G36" s="907"/>
      <c r="H36" s="907"/>
      <c r="I36" s="907"/>
      <c r="J36" s="907"/>
      <c r="K36" s="907"/>
      <c r="L36" s="907"/>
      <c r="M36" s="907"/>
      <c r="N36" s="908"/>
      <c r="O36" s="908"/>
      <c r="P36" s="908"/>
      <c r="Q36" s="909"/>
      <c r="R36" s="96"/>
      <c r="S36" s="96"/>
      <c r="T36" s="96"/>
      <c r="U36" s="196"/>
    </row>
    <row r="37" spans="1:22" s="345" customFormat="1" ht="16.5" thickBot="1" x14ac:dyDescent="0.25">
      <c r="A37" s="433" t="s">
        <v>109</v>
      </c>
      <c r="B37" s="619" t="s">
        <v>130</v>
      </c>
      <c r="C37" s="601"/>
      <c r="D37" s="620"/>
      <c r="E37" s="620"/>
      <c r="F37" s="621"/>
      <c r="G37" s="622">
        <v>6</v>
      </c>
      <c r="H37" s="601">
        <v>180</v>
      </c>
      <c r="I37" s="620">
        <f>I38+I39+I40</f>
        <v>85</v>
      </c>
      <c r="J37" s="620">
        <f>J38+J40</f>
        <v>50</v>
      </c>
      <c r="K37" s="620"/>
      <c r="L37" s="620">
        <f>L38+L39+L40</f>
        <v>35</v>
      </c>
      <c r="M37" s="621">
        <f>M38+M39+M40</f>
        <v>95</v>
      </c>
      <c r="N37" s="601"/>
      <c r="O37" s="620"/>
      <c r="P37" s="729"/>
      <c r="Q37" s="646"/>
    </row>
    <row r="38" spans="1:22" s="198" customFormat="1" ht="15.75" x14ac:dyDescent="0.2">
      <c r="A38" s="434" t="s">
        <v>121</v>
      </c>
      <c r="B38" s="623" t="s">
        <v>131</v>
      </c>
      <c r="C38" s="624">
        <v>1</v>
      </c>
      <c r="D38" s="625"/>
      <c r="E38" s="625"/>
      <c r="F38" s="626"/>
      <c r="G38" s="627">
        <v>3</v>
      </c>
      <c r="H38" s="624">
        <f t="shared" ref="H38:H48" si="9">G38*30</f>
        <v>90</v>
      </c>
      <c r="I38" s="625">
        <f>J38+L38+K38</f>
        <v>45</v>
      </c>
      <c r="J38" s="625">
        <v>30</v>
      </c>
      <c r="K38" s="625"/>
      <c r="L38" s="625">
        <v>15</v>
      </c>
      <c r="M38" s="626">
        <f t="shared" ref="M38:M48" si="10">H38-I38</f>
        <v>45</v>
      </c>
      <c r="N38" s="628">
        <v>3</v>
      </c>
      <c r="O38" s="629"/>
      <c r="P38" s="730"/>
      <c r="Q38" s="646"/>
      <c r="R38" s="198" t="s">
        <v>198</v>
      </c>
    </row>
    <row r="39" spans="1:22" s="338" customFormat="1" ht="15.75" x14ac:dyDescent="0.2">
      <c r="A39" s="435" t="s">
        <v>122</v>
      </c>
      <c r="B39" s="436" t="s">
        <v>132</v>
      </c>
      <c r="C39" s="472"/>
      <c r="D39" s="511"/>
      <c r="E39" s="511"/>
      <c r="F39" s="514" t="s">
        <v>190</v>
      </c>
      <c r="G39" s="631">
        <v>1</v>
      </c>
      <c r="H39" s="472">
        <f t="shared" si="9"/>
        <v>30</v>
      </c>
      <c r="I39" s="511">
        <v>10</v>
      </c>
      <c r="J39" s="511"/>
      <c r="K39" s="511"/>
      <c r="L39" s="511">
        <v>10</v>
      </c>
      <c r="M39" s="514">
        <f t="shared" si="10"/>
        <v>20</v>
      </c>
      <c r="N39" s="632"/>
      <c r="O39" s="577">
        <f>I39/O8</f>
        <v>1.1111111111111112</v>
      </c>
      <c r="P39" s="731"/>
      <c r="Q39" s="646"/>
      <c r="R39" s="338" t="s">
        <v>198</v>
      </c>
    </row>
    <row r="40" spans="1:22" s="210" customFormat="1" ht="17.45" customHeight="1" x14ac:dyDescent="0.25">
      <c r="A40" s="434" t="s">
        <v>152</v>
      </c>
      <c r="B40" s="329" t="s">
        <v>133</v>
      </c>
      <c r="C40" s="624" t="s">
        <v>190</v>
      </c>
      <c r="D40" s="625"/>
      <c r="E40" s="625"/>
      <c r="F40" s="626"/>
      <c r="G40" s="627">
        <v>2</v>
      </c>
      <c r="H40" s="624">
        <f t="shared" si="9"/>
        <v>60</v>
      </c>
      <c r="I40" s="625">
        <v>30</v>
      </c>
      <c r="J40" s="625">
        <v>20</v>
      </c>
      <c r="K40" s="625"/>
      <c r="L40" s="625">
        <v>10</v>
      </c>
      <c r="M40" s="626">
        <f t="shared" si="10"/>
        <v>30</v>
      </c>
      <c r="N40" s="634"/>
      <c r="O40" s="586">
        <f>I40/O8</f>
        <v>3.3333333333333335</v>
      </c>
      <c r="P40" s="732"/>
      <c r="Q40" s="734"/>
      <c r="R40" s="207" t="s">
        <v>198</v>
      </c>
      <c r="S40" s="208"/>
      <c r="T40" s="208"/>
      <c r="U40" s="208"/>
      <c r="V40" s="209"/>
    </row>
    <row r="41" spans="1:22" s="198" customFormat="1" ht="15.75" x14ac:dyDescent="0.2">
      <c r="A41" s="435" t="s">
        <v>171</v>
      </c>
      <c r="B41" s="436" t="s">
        <v>134</v>
      </c>
      <c r="C41" s="472"/>
      <c r="D41" s="511">
        <v>1</v>
      </c>
      <c r="E41" s="511"/>
      <c r="F41" s="514"/>
      <c r="G41" s="631">
        <v>3</v>
      </c>
      <c r="H41" s="472">
        <f t="shared" si="9"/>
        <v>90</v>
      </c>
      <c r="I41" s="511">
        <v>30</v>
      </c>
      <c r="J41" s="511">
        <v>15</v>
      </c>
      <c r="K41" s="511"/>
      <c r="L41" s="511">
        <v>15</v>
      </c>
      <c r="M41" s="514">
        <f t="shared" si="10"/>
        <v>60</v>
      </c>
      <c r="N41" s="568">
        <f>I41/N8</f>
        <v>2</v>
      </c>
      <c r="O41" s="569"/>
      <c r="P41" s="731"/>
      <c r="Q41" s="646"/>
      <c r="R41" s="198" t="s">
        <v>198</v>
      </c>
    </row>
    <row r="42" spans="1:22" s="198" customFormat="1" ht="15.75" x14ac:dyDescent="0.25">
      <c r="A42" s="435" t="s">
        <v>114</v>
      </c>
      <c r="B42" s="436" t="s">
        <v>176</v>
      </c>
      <c r="C42" s="472"/>
      <c r="D42" s="511">
        <v>1</v>
      </c>
      <c r="E42" s="511"/>
      <c r="F42" s="514"/>
      <c r="G42" s="631">
        <v>3</v>
      </c>
      <c r="H42" s="472">
        <f t="shared" si="9"/>
        <v>90</v>
      </c>
      <c r="I42" s="511">
        <f>J42+L42</f>
        <v>30</v>
      </c>
      <c r="J42" s="511">
        <v>15</v>
      </c>
      <c r="K42" s="511"/>
      <c r="L42" s="511">
        <v>15</v>
      </c>
      <c r="M42" s="514">
        <f t="shared" si="10"/>
        <v>60</v>
      </c>
      <c r="N42" s="568">
        <v>2</v>
      </c>
      <c r="O42" s="635"/>
      <c r="P42" s="731"/>
      <c r="Q42" s="646"/>
      <c r="R42" s="198" t="s">
        <v>198</v>
      </c>
    </row>
    <row r="43" spans="1:22" s="328" customFormat="1" ht="16.5" thickBot="1" x14ac:dyDescent="0.25">
      <c r="A43" s="437" t="s">
        <v>172</v>
      </c>
      <c r="B43" s="438" t="s">
        <v>135</v>
      </c>
      <c r="C43" s="636" t="s">
        <v>190</v>
      </c>
      <c r="D43" s="439"/>
      <c r="E43" s="439"/>
      <c r="F43" s="520"/>
      <c r="G43" s="637">
        <v>3</v>
      </c>
      <c r="H43" s="636">
        <f t="shared" si="9"/>
        <v>90</v>
      </c>
      <c r="I43" s="439">
        <v>30</v>
      </c>
      <c r="J43" s="439">
        <v>20</v>
      </c>
      <c r="K43" s="439"/>
      <c r="L43" s="439">
        <v>10</v>
      </c>
      <c r="M43" s="520">
        <f t="shared" si="10"/>
        <v>60</v>
      </c>
      <c r="N43" s="519"/>
      <c r="O43" s="638">
        <f>I43/O8</f>
        <v>3.3333333333333335</v>
      </c>
      <c r="P43" s="733"/>
      <c r="Q43" s="646"/>
      <c r="R43" s="328" t="s">
        <v>198</v>
      </c>
    </row>
    <row r="44" spans="1:22" s="198" customFormat="1" ht="15.75" x14ac:dyDescent="0.2">
      <c r="A44" s="440" t="s">
        <v>123</v>
      </c>
      <c r="B44" s="441" t="s">
        <v>137</v>
      </c>
      <c r="C44" s="481"/>
      <c r="D44" s="448">
        <v>1</v>
      </c>
      <c r="E44" s="448"/>
      <c r="F44" s="639"/>
      <c r="G44" s="640">
        <v>3</v>
      </c>
      <c r="H44" s="481">
        <f t="shared" si="9"/>
        <v>90</v>
      </c>
      <c r="I44" s="448">
        <v>30</v>
      </c>
      <c r="J44" s="448">
        <v>20</v>
      </c>
      <c r="K44" s="448"/>
      <c r="L44" s="448">
        <v>10</v>
      </c>
      <c r="M44" s="641">
        <f t="shared" si="10"/>
        <v>60</v>
      </c>
      <c r="N44" s="642">
        <f>I44/N8</f>
        <v>2</v>
      </c>
      <c r="O44" s="643"/>
      <c r="P44" s="644"/>
      <c r="Q44" s="630"/>
      <c r="R44" s="198" t="s">
        <v>198</v>
      </c>
    </row>
    <row r="45" spans="1:22" s="323" customFormat="1" ht="15.75" x14ac:dyDescent="0.2">
      <c r="A45" s="442" t="s">
        <v>124</v>
      </c>
      <c r="B45" s="443" t="s">
        <v>151</v>
      </c>
      <c r="C45" s="511" t="s">
        <v>190</v>
      </c>
      <c r="D45" s="511"/>
      <c r="E45" s="511"/>
      <c r="F45" s="645"/>
      <c r="G45" s="569">
        <v>3</v>
      </c>
      <c r="H45" s="511">
        <f t="shared" si="9"/>
        <v>90</v>
      </c>
      <c r="I45" s="511">
        <v>30</v>
      </c>
      <c r="J45" s="511">
        <v>20</v>
      </c>
      <c r="K45" s="511"/>
      <c r="L45" s="511">
        <v>10</v>
      </c>
      <c r="M45" s="511">
        <f t="shared" si="10"/>
        <v>60</v>
      </c>
      <c r="N45" s="577"/>
      <c r="O45" s="577">
        <f>I45/O8</f>
        <v>3.3333333333333335</v>
      </c>
      <c r="P45" s="577"/>
      <c r="Q45" s="646"/>
      <c r="R45" s="323" t="s">
        <v>198</v>
      </c>
    </row>
    <row r="46" spans="1:22" s="323" customFormat="1" ht="15.75" x14ac:dyDescent="0.2">
      <c r="A46" s="442" t="s">
        <v>115</v>
      </c>
      <c r="B46" s="443" t="s">
        <v>136</v>
      </c>
      <c r="C46" s="511" t="s">
        <v>191</v>
      </c>
      <c r="D46" s="511"/>
      <c r="E46" s="511"/>
      <c r="F46" s="645"/>
      <c r="G46" s="569">
        <v>3</v>
      </c>
      <c r="H46" s="511">
        <f t="shared" si="9"/>
        <v>90</v>
      </c>
      <c r="I46" s="511">
        <v>36</v>
      </c>
      <c r="J46" s="511">
        <v>27</v>
      </c>
      <c r="K46" s="511"/>
      <c r="L46" s="511">
        <v>9</v>
      </c>
      <c r="M46" s="511">
        <f t="shared" si="10"/>
        <v>54</v>
      </c>
      <c r="N46" s="577"/>
      <c r="O46" s="577"/>
      <c r="P46" s="577">
        <f>I46/P8</f>
        <v>4</v>
      </c>
      <c r="Q46" s="647"/>
      <c r="R46" s="323" t="s">
        <v>198</v>
      </c>
    </row>
    <row r="47" spans="1:22" s="323" customFormat="1" ht="15.75" x14ac:dyDescent="0.2">
      <c r="A47" s="442" t="s">
        <v>150</v>
      </c>
      <c r="B47" s="443" t="s">
        <v>153</v>
      </c>
      <c r="C47" s="511"/>
      <c r="D47" s="511" t="s">
        <v>191</v>
      </c>
      <c r="E47" s="511"/>
      <c r="F47" s="645"/>
      <c r="G47" s="569">
        <v>3</v>
      </c>
      <c r="H47" s="511">
        <f t="shared" si="9"/>
        <v>90</v>
      </c>
      <c r="I47" s="511">
        <f>J47+L47</f>
        <v>36</v>
      </c>
      <c r="J47" s="511">
        <v>27</v>
      </c>
      <c r="K47" s="511"/>
      <c r="L47" s="511">
        <v>9</v>
      </c>
      <c r="M47" s="511">
        <f t="shared" si="10"/>
        <v>54</v>
      </c>
      <c r="N47" s="577"/>
      <c r="O47" s="577"/>
      <c r="P47" s="577">
        <v>4</v>
      </c>
      <c r="Q47" s="646"/>
      <c r="R47" s="323" t="s">
        <v>198</v>
      </c>
    </row>
    <row r="48" spans="1:22" s="323" customFormat="1" ht="15.75" x14ac:dyDescent="0.2">
      <c r="A48" s="442" t="s">
        <v>175</v>
      </c>
      <c r="B48" s="443" t="s">
        <v>154</v>
      </c>
      <c r="C48" s="511"/>
      <c r="D48" s="511" t="s">
        <v>190</v>
      </c>
      <c r="E48" s="511"/>
      <c r="F48" s="645"/>
      <c r="G48" s="569">
        <v>1.5</v>
      </c>
      <c r="H48" s="511">
        <f t="shared" si="9"/>
        <v>45</v>
      </c>
      <c r="I48" s="511">
        <v>20</v>
      </c>
      <c r="J48" s="511">
        <v>10</v>
      </c>
      <c r="K48" s="511"/>
      <c r="L48" s="511">
        <v>10</v>
      </c>
      <c r="M48" s="511">
        <f t="shared" si="10"/>
        <v>25</v>
      </c>
      <c r="N48" s="577"/>
      <c r="O48" s="577">
        <f>I48/O8</f>
        <v>2.2222222222222223</v>
      </c>
      <c r="P48" s="569"/>
      <c r="Q48" s="646"/>
    </row>
    <row r="49" spans="1:24" ht="16.5" customHeight="1" thickBot="1" x14ac:dyDescent="0.25">
      <c r="A49" s="869" t="s">
        <v>110</v>
      </c>
      <c r="B49" s="924"/>
      <c r="C49" s="648"/>
      <c r="D49" s="649"/>
      <c r="E49" s="649"/>
      <c r="F49" s="650"/>
      <c r="G49" s="651">
        <f>G37+G44+G45+G46+G47+G48+G41+G42+G43</f>
        <v>28.5</v>
      </c>
      <c r="H49" s="652">
        <f>H37+H44+H45+H46+H47+H48+H41+H42+H43</f>
        <v>855</v>
      </c>
      <c r="I49" s="652">
        <f>I37+I44+I45+I46+I47+I48+I41+I42+I43</f>
        <v>327</v>
      </c>
      <c r="J49" s="652">
        <f t="shared" ref="J49:L49" si="11">J37+J44+J45+J46+J47+J48+J41+J42+J43</f>
        <v>204</v>
      </c>
      <c r="K49" s="652">
        <f t="shared" si="11"/>
        <v>0</v>
      </c>
      <c r="L49" s="652">
        <f t="shared" si="11"/>
        <v>123</v>
      </c>
      <c r="M49" s="652">
        <f>M37+M44+M45+M46+M47+M48+M41+M42+M43</f>
        <v>528</v>
      </c>
      <c r="N49" s="653">
        <f>SUM(N38:N48)</f>
        <v>9</v>
      </c>
      <c r="O49" s="653">
        <v>12</v>
      </c>
      <c r="P49" s="653">
        <f t="shared" ref="P49" si="12">SUM(P38:P48)</f>
        <v>8</v>
      </c>
      <c r="Q49" s="654"/>
      <c r="R49" s="80">
        <f>30*G49</f>
        <v>855</v>
      </c>
      <c r="S49"/>
      <c r="T49"/>
      <c r="U49"/>
      <c r="V49"/>
    </row>
    <row r="50" spans="1:24" ht="16.5" customHeight="1" thickBot="1" x14ac:dyDescent="0.25">
      <c r="A50" s="843" t="s">
        <v>73</v>
      </c>
      <c r="B50" s="844"/>
      <c r="C50" s="601"/>
      <c r="D50" s="620"/>
      <c r="E50" s="620"/>
      <c r="F50" s="621"/>
      <c r="G50" s="655">
        <f>G23+G35+G49</f>
        <v>45</v>
      </c>
      <c r="H50" s="656">
        <f>H23+H35+H49</f>
        <v>1350</v>
      </c>
      <c r="I50" s="656">
        <f>I23+I35+I49</f>
        <v>514</v>
      </c>
      <c r="J50" s="656">
        <f>J23+J35+J49</f>
        <v>322</v>
      </c>
      <c r="K50" s="656">
        <v>0</v>
      </c>
      <c r="L50" s="656">
        <f>L23+L35+L49</f>
        <v>192</v>
      </c>
      <c r="M50" s="656">
        <f>M23+M35+M49</f>
        <v>836</v>
      </c>
      <c r="N50" s="655">
        <f>N17+N35+N49</f>
        <v>17.5</v>
      </c>
      <c r="O50" s="657">
        <f>O17+O35+O49</f>
        <v>15.5</v>
      </c>
      <c r="P50" s="656">
        <f>P17+P35+P49</f>
        <v>11</v>
      </c>
      <c r="Q50" s="654"/>
      <c r="R50" s="80">
        <f>30*G50</f>
        <v>1350</v>
      </c>
      <c r="S50"/>
      <c r="T50"/>
      <c r="U50"/>
      <c r="V50"/>
    </row>
    <row r="51" spans="1:24" ht="15.75" customHeight="1" x14ac:dyDescent="0.2">
      <c r="A51" s="919" t="s">
        <v>74</v>
      </c>
      <c r="B51" s="920"/>
      <c r="C51" s="920"/>
      <c r="D51" s="920"/>
      <c r="E51" s="920"/>
      <c r="F51" s="920"/>
      <c r="G51" s="920"/>
      <c r="H51" s="920"/>
      <c r="I51" s="920"/>
      <c r="J51" s="920"/>
      <c r="K51" s="920"/>
      <c r="L51" s="920"/>
      <c r="M51" s="920"/>
      <c r="N51" s="920"/>
      <c r="O51" s="920"/>
      <c r="P51" s="920"/>
      <c r="Q51" s="921"/>
      <c r="R51" s="81"/>
      <c r="S51" s="81"/>
      <c r="T51" s="81"/>
    </row>
    <row r="52" spans="1:24" ht="18" x14ac:dyDescent="0.2">
      <c r="A52" s="854" t="s">
        <v>84</v>
      </c>
      <c r="B52" s="855"/>
      <c r="C52" s="855"/>
      <c r="D52" s="855"/>
      <c r="E52" s="855"/>
      <c r="F52" s="855"/>
      <c r="G52" s="855"/>
      <c r="H52" s="855"/>
      <c r="I52" s="855"/>
      <c r="J52" s="855"/>
      <c r="K52" s="855"/>
      <c r="L52" s="855"/>
      <c r="M52" s="855"/>
      <c r="N52" s="855"/>
      <c r="O52" s="855"/>
      <c r="P52" s="855"/>
      <c r="Q52" s="856"/>
      <c r="R52" s="218"/>
      <c r="S52" s="78"/>
      <c r="T52" s="78"/>
    </row>
    <row r="53" spans="1:24" ht="16.5" thickBot="1" x14ac:dyDescent="0.25">
      <c r="A53" s="913" t="s">
        <v>138</v>
      </c>
      <c r="B53" s="914"/>
      <c r="C53" s="914"/>
      <c r="D53" s="914"/>
      <c r="E53" s="914"/>
      <c r="F53" s="914"/>
      <c r="G53" s="914"/>
      <c r="H53" s="914"/>
      <c r="I53" s="914"/>
      <c r="J53" s="914"/>
      <c r="K53" s="914"/>
      <c r="L53" s="914"/>
      <c r="M53" s="914"/>
      <c r="N53" s="914"/>
      <c r="O53" s="914"/>
      <c r="P53" s="914"/>
      <c r="Q53" s="915"/>
      <c r="R53" s="82"/>
      <c r="S53" s="82"/>
      <c r="T53" s="82"/>
    </row>
    <row r="54" spans="1:24" s="210" customFormat="1" ht="15.75" x14ac:dyDescent="0.25">
      <c r="A54" s="458" t="s">
        <v>125</v>
      </c>
      <c r="B54" s="444" t="s">
        <v>139</v>
      </c>
      <c r="C54" s="658"/>
      <c r="D54" s="446" t="s">
        <v>190</v>
      </c>
      <c r="E54" s="446"/>
      <c r="F54" s="659"/>
      <c r="G54" s="445">
        <v>3</v>
      </c>
      <c r="H54" s="460">
        <f>G54*30</f>
        <v>90</v>
      </c>
      <c r="I54" s="446">
        <f>J54+L54+K54</f>
        <v>30</v>
      </c>
      <c r="J54" s="446">
        <v>20</v>
      </c>
      <c r="K54" s="446"/>
      <c r="L54" s="446">
        <v>10</v>
      </c>
      <c r="M54" s="659">
        <f t="shared" ref="M54" si="13">H54-I54</f>
        <v>60</v>
      </c>
      <c r="N54" s="660"/>
      <c r="O54" s="661">
        <v>3</v>
      </c>
      <c r="P54" s="662"/>
      <c r="Q54" s="663"/>
      <c r="R54" s="207" t="s">
        <v>198</v>
      </c>
      <c r="S54" s="207"/>
      <c r="T54" s="207"/>
      <c r="U54" s="208"/>
      <c r="V54" s="208"/>
      <c r="W54" s="208"/>
      <c r="X54" s="209"/>
    </row>
    <row r="55" spans="1:24" ht="15.75" x14ac:dyDescent="0.2">
      <c r="A55" s="435" t="s">
        <v>126</v>
      </c>
      <c r="B55" s="436" t="s">
        <v>116</v>
      </c>
      <c r="C55" s="472">
        <v>1</v>
      </c>
      <c r="D55" s="511"/>
      <c r="E55" s="511"/>
      <c r="F55" s="514"/>
      <c r="G55" s="631">
        <v>3</v>
      </c>
      <c r="H55" s="472">
        <f>G55*30</f>
        <v>90</v>
      </c>
      <c r="I55" s="511">
        <f>J55+L55+K55</f>
        <v>30</v>
      </c>
      <c r="J55" s="511">
        <v>20</v>
      </c>
      <c r="K55" s="511"/>
      <c r="L55" s="511">
        <v>10</v>
      </c>
      <c r="M55" s="514">
        <f>H55-I55</f>
        <v>60</v>
      </c>
      <c r="N55" s="568">
        <f>I55/N8</f>
        <v>2</v>
      </c>
      <c r="O55" s="569"/>
      <c r="P55" s="633"/>
      <c r="Q55" s="664"/>
      <c r="R55" s="82" t="s">
        <v>198</v>
      </c>
      <c r="S55" s="82"/>
      <c r="T55" s="82"/>
    </row>
    <row r="56" spans="1:24" ht="32.25" thickBot="1" x14ac:dyDescent="0.25">
      <c r="A56" s="437" t="s">
        <v>127</v>
      </c>
      <c r="B56" s="438" t="s">
        <v>140</v>
      </c>
      <c r="C56" s="636"/>
      <c r="D56" s="439" t="s">
        <v>191</v>
      </c>
      <c r="E56" s="439"/>
      <c r="F56" s="520"/>
      <c r="G56" s="637">
        <v>3</v>
      </c>
      <c r="H56" s="636">
        <f>G56*30</f>
        <v>90</v>
      </c>
      <c r="I56" s="439">
        <v>36</v>
      </c>
      <c r="J56" s="439">
        <v>18</v>
      </c>
      <c r="K56" s="439"/>
      <c r="L56" s="439">
        <v>18</v>
      </c>
      <c r="M56" s="520">
        <f>H56-I56</f>
        <v>54</v>
      </c>
      <c r="N56" s="519"/>
      <c r="O56" s="638"/>
      <c r="P56" s="358">
        <f>I56/P8</f>
        <v>4</v>
      </c>
      <c r="Q56" s="665"/>
      <c r="R56" s="82" t="s">
        <v>198</v>
      </c>
      <c r="S56" s="82"/>
      <c r="T56" s="82"/>
    </row>
    <row r="57" spans="1:24" ht="16.5" thickBot="1" x14ac:dyDescent="0.25">
      <c r="A57" s="843" t="s">
        <v>120</v>
      </c>
      <c r="B57" s="844"/>
      <c r="C57" s="601"/>
      <c r="D57" s="620"/>
      <c r="E57" s="620"/>
      <c r="F57" s="621"/>
      <c r="G57" s="655">
        <f>G54+G55+G56</f>
        <v>9</v>
      </c>
      <c r="H57" s="656">
        <f>H54+H55+H56</f>
        <v>270</v>
      </c>
      <c r="I57" s="656">
        <f t="shared" ref="I57:M57" si="14">SUM(I54:I56)</f>
        <v>96</v>
      </c>
      <c r="J57" s="656">
        <f t="shared" si="14"/>
        <v>58</v>
      </c>
      <c r="K57" s="656">
        <f t="shared" si="14"/>
        <v>0</v>
      </c>
      <c r="L57" s="656">
        <f t="shared" si="14"/>
        <v>38</v>
      </c>
      <c r="M57" s="656">
        <f t="shared" si="14"/>
        <v>174</v>
      </c>
      <c r="N57" s="656">
        <f t="shared" ref="N57:Q57" si="15">SUM(N54:N56)</f>
        <v>2</v>
      </c>
      <c r="O57" s="656">
        <f t="shared" si="15"/>
        <v>3</v>
      </c>
      <c r="P57" s="656">
        <f t="shared" si="15"/>
        <v>4</v>
      </c>
      <c r="Q57" s="666">
        <f t="shared" si="15"/>
        <v>0</v>
      </c>
      <c r="R57" s="80"/>
      <c r="S57" s="80"/>
      <c r="T57" s="80"/>
    </row>
    <row r="58" spans="1:24" ht="15.75" x14ac:dyDescent="0.2">
      <c r="A58" s="667"/>
      <c r="B58" s="668"/>
      <c r="C58" s="668"/>
      <c r="D58" s="668"/>
      <c r="E58" s="668"/>
      <c r="F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9"/>
      <c r="R58" s="82"/>
      <c r="S58" s="82"/>
      <c r="T58" s="82"/>
    </row>
    <row r="59" spans="1:24" ht="16.5" thickBot="1" x14ac:dyDescent="0.25">
      <c r="A59" s="913" t="s">
        <v>141</v>
      </c>
      <c r="B59" s="914"/>
      <c r="C59" s="914"/>
      <c r="D59" s="914"/>
      <c r="E59" s="914"/>
      <c r="F59" s="914"/>
      <c r="G59" s="914"/>
      <c r="H59" s="914"/>
      <c r="I59" s="914"/>
      <c r="J59" s="914"/>
      <c r="K59" s="914"/>
      <c r="L59" s="914"/>
      <c r="M59" s="914"/>
      <c r="N59" s="914"/>
      <c r="O59" s="914"/>
      <c r="P59" s="914"/>
      <c r="Q59" s="915"/>
      <c r="R59" s="82"/>
      <c r="S59" s="82"/>
      <c r="T59" s="82"/>
    </row>
    <row r="60" spans="1:24" ht="15.75" x14ac:dyDescent="0.2">
      <c r="A60" s="458" t="s">
        <v>125</v>
      </c>
      <c r="B60" s="444" t="s">
        <v>142</v>
      </c>
      <c r="C60" s="658"/>
      <c r="D60" s="446" t="s">
        <v>190</v>
      </c>
      <c r="E60" s="446"/>
      <c r="F60" s="659"/>
      <c r="G60" s="445">
        <v>3</v>
      </c>
      <c r="H60" s="460">
        <f>G60*30</f>
        <v>90</v>
      </c>
      <c r="I60" s="446">
        <f>J60+L60+K60</f>
        <v>30</v>
      </c>
      <c r="J60" s="446">
        <v>20</v>
      </c>
      <c r="K60" s="446"/>
      <c r="L60" s="446">
        <v>10</v>
      </c>
      <c r="M60" s="659">
        <f t="shared" ref="M60" si="16">H60-I60</f>
        <v>60</v>
      </c>
      <c r="N60" s="660"/>
      <c r="O60" s="661">
        <v>3</v>
      </c>
      <c r="P60" s="662"/>
      <c r="Q60" s="670"/>
      <c r="R60" s="82"/>
      <c r="S60" s="82"/>
      <c r="T60" s="82"/>
    </row>
    <row r="61" spans="1:24" ht="15.75" x14ac:dyDescent="0.25">
      <c r="A61" s="435" t="s">
        <v>126</v>
      </c>
      <c r="B61" s="447" t="s">
        <v>143</v>
      </c>
      <c r="C61" s="481">
        <v>1</v>
      </c>
      <c r="D61" s="511"/>
      <c r="E61" s="448"/>
      <c r="F61" s="641"/>
      <c r="G61" s="671">
        <v>3</v>
      </c>
      <c r="H61" s="481">
        <f>G61*30</f>
        <v>90</v>
      </c>
      <c r="I61" s="448">
        <f>J61+L61+K61</f>
        <v>30</v>
      </c>
      <c r="J61" s="448">
        <v>20</v>
      </c>
      <c r="K61" s="448"/>
      <c r="L61" s="448">
        <v>10</v>
      </c>
      <c r="M61" s="641">
        <f>H61-I61</f>
        <v>60</v>
      </c>
      <c r="N61" s="642">
        <f>I61/N8</f>
        <v>2</v>
      </c>
      <c r="O61" s="672"/>
      <c r="P61" s="644"/>
      <c r="Q61" s="521"/>
      <c r="R61" s="82"/>
      <c r="S61" s="82"/>
      <c r="T61" s="82"/>
    </row>
    <row r="62" spans="1:24" ht="16.5" thickBot="1" x14ac:dyDescent="0.25">
      <c r="A62" s="437" t="s">
        <v>127</v>
      </c>
      <c r="B62" s="673" t="s">
        <v>144</v>
      </c>
      <c r="C62" s="636"/>
      <c r="D62" s="439" t="s">
        <v>191</v>
      </c>
      <c r="E62" s="439"/>
      <c r="F62" s="520"/>
      <c r="G62" s="674">
        <v>3</v>
      </c>
      <c r="H62" s="636">
        <f>G62*30</f>
        <v>90</v>
      </c>
      <c r="I62" s="439">
        <f>J62+L62+K62</f>
        <v>36</v>
      </c>
      <c r="J62" s="439">
        <v>18</v>
      </c>
      <c r="K62" s="439"/>
      <c r="L62" s="439">
        <v>18</v>
      </c>
      <c r="M62" s="520">
        <f>H62-I62</f>
        <v>54</v>
      </c>
      <c r="N62" s="519"/>
      <c r="O62" s="638"/>
      <c r="P62" s="358">
        <f>I62/P8</f>
        <v>4</v>
      </c>
      <c r="Q62" s="665"/>
      <c r="R62" s="82"/>
      <c r="S62" s="82"/>
      <c r="T62" s="82"/>
    </row>
    <row r="63" spans="1:24" ht="16.899999999999999" customHeight="1" thickBot="1" x14ac:dyDescent="0.25">
      <c r="A63" s="843" t="s">
        <v>120</v>
      </c>
      <c r="B63" s="844"/>
      <c r="C63" s="601"/>
      <c r="D63" s="620"/>
      <c r="E63" s="620"/>
      <c r="F63" s="621"/>
      <c r="G63" s="655">
        <f t="shared" ref="G63:O63" si="17">SUM(G60:G62)</f>
        <v>9</v>
      </c>
      <c r="H63" s="656">
        <f t="shared" si="17"/>
        <v>270</v>
      </c>
      <c r="I63" s="656">
        <f t="shared" si="17"/>
        <v>96</v>
      </c>
      <c r="J63" s="656">
        <f t="shared" si="17"/>
        <v>58</v>
      </c>
      <c r="K63" s="656">
        <f t="shared" si="17"/>
        <v>0</v>
      </c>
      <c r="L63" s="656">
        <f t="shared" si="17"/>
        <v>38</v>
      </c>
      <c r="M63" s="656">
        <f t="shared" si="17"/>
        <v>174</v>
      </c>
      <c r="N63" s="656">
        <f t="shared" si="17"/>
        <v>2</v>
      </c>
      <c r="O63" s="656">
        <f t="shared" si="17"/>
        <v>3</v>
      </c>
      <c r="P63" s="656">
        <f t="shared" ref="P63:Q63" si="18">SUM(P60:P62)</f>
        <v>4</v>
      </c>
      <c r="Q63" s="666">
        <f t="shared" si="18"/>
        <v>0</v>
      </c>
      <c r="R63" s="82"/>
      <c r="S63" s="82"/>
      <c r="T63" s="82"/>
    </row>
    <row r="64" spans="1:24" ht="15.75" x14ac:dyDescent="0.2">
      <c r="A64" s="667"/>
      <c r="B64" s="668"/>
      <c r="C64" s="668"/>
      <c r="D64" s="668"/>
      <c r="E64" s="668"/>
      <c r="F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9"/>
      <c r="R64" s="82"/>
      <c r="S64" s="82"/>
      <c r="T64" s="82"/>
    </row>
    <row r="65" spans="1:24" ht="16.5" thickBot="1" x14ac:dyDescent="0.25">
      <c r="A65" s="913" t="s">
        <v>145</v>
      </c>
      <c r="B65" s="914"/>
      <c r="C65" s="914"/>
      <c r="D65" s="914"/>
      <c r="E65" s="914"/>
      <c r="F65" s="914"/>
      <c r="G65" s="914"/>
      <c r="H65" s="914"/>
      <c r="I65" s="914"/>
      <c r="J65" s="914"/>
      <c r="K65" s="914"/>
      <c r="L65" s="914"/>
      <c r="M65" s="914"/>
      <c r="N65" s="914"/>
      <c r="O65" s="914"/>
      <c r="P65" s="914"/>
      <c r="Q65" s="915"/>
      <c r="R65" s="82"/>
      <c r="S65" s="82"/>
      <c r="T65" s="82"/>
    </row>
    <row r="66" spans="1:24" ht="15.75" x14ac:dyDescent="0.25">
      <c r="A66" s="458" t="s">
        <v>125</v>
      </c>
      <c r="B66" s="300" t="s">
        <v>146</v>
      </c>
      <c r="C66" s="460"/>
      <c r="D66" s="446" t="s">
        <v>190</v>
      </c>
      <c r="E66" s="675"/>
      <c r="F66" s="659"/>
      <c r="G66" s="270">
        <v>3</v>
      </c>
      <c r="H66" s="460">
        <f>G66*30</f>
        <v>90</v>
      </c>
      <c r="I66" s="446">
        <f>J66+L66+K66</f>
        <v>30</v>
      </c>
      <c r="J66" s="446">
        <v>20</v>
      </c>
      <c r="K66" s="446"/>
      <c r="L66" s="446">
        <v>10</v>
      </c>
      <c r="M66" s="659">
        <f>H66-I66</f>
        <v>60</v>
      </c>
      <c r="N66" s="676"/>
      <c r="O66" s="661"/>
      <c r="P66" s="662">
        <v>3</v>
      </c>
      <c r="Q66" s="670"/>
      <c r="R66" s="82"/>
      <c r="S66" s="82"/>
      <c r="T66" s="82"/>
    </row>
    <row r="67" spans="1:24" ht="15.75" x14ac:dyDescent="0.25">
      <c r="A67" s="435" t="s">
        <v>126</v>
      </c>
      <c r="B67" s="279" t="s">
        <v>147</v>
      </c>
      <c r="C67" s="472">
        <v>1</v>
      </c>
      <c r="D67" s="511"/>
      <c r="E67" s="511"/>
      <c r="F67" s="514"/>
      <c r="G67" s="631">
        <v>3</v>
      </c>
      <c r="H67" s="472">
        <f>G67*30</f>
        <v>90</v>
      </c>
      <c r="I67" s="511">
        <f>J67+L67+K67</f>
        <v>30</v>
      </c>
      <c r="J67" s="511">
        <v>20</v>
      </c>
      <c r="K67" s="511"/>
      <c r="L67" s="511">
        <v>10</v>
      </c>
      <c r="M67" s="514">
        <f>H67-I67</f>
        <v>60</v>
      </c>
      <c r="N67" s="568">
        <f>I67/N8</f>
        <v>2</v>
      </c>
      <c r="O67" s="569"/>
      <c r="P67" s="633"/>
      <c r="Q67" s="664"/>
      <c r="R67" s="82"/>
      <c r="S67" s="82"/>
      <c r="T67" s="82"/>
    </row>
    <row r="68" spans="1:24" ht="32.25" thickBot="1" x14ac:dyDescent="0.25">
      <c r="A68" s="437" t="s">
        <v>127</v>
      </c>
      <c r="B68" s="438" t="s">
        <v>148</v>
      </c>
      <c r="C68" s="636"/>
      <c r="D68" s="439" t="s">
        <v>191</v>
      </c>
      <c r="E68" s="439"/>
      <c r="F68" s="520"/>
      <c r="G68" s="637">
        <v>3</v>
      </c>
      <c r="H68" s="636">
        <f>G68*30</f>
        <v>90</v>
      </c>
      <c r="I68" s="439">
        <f>J68+L68+K68</f>
        <v>36</v>
      </c>
      <c r="J68" s="439">
        <v>18</v>
      </c>
      <c r="K68" s="439"/>
      <c r="L68" s="439">
        <v>18</v>
      </c>
      <c r="M68" s="520">
        <f>H68-I68</f>
        <v>54</v>
      </c>
      <c r="N68" s="519"/>
      <c r="O68" s="638">
        <v>4</v>
      </c>
      <c r="P68" s="358"/>
      <c r="Q68" s="677"/>
      <c r="R68" s="82"/>
      <c r="S68" s="82"/>
      <c r="T68" s="82"/>
    </row>
    <row r="69" spans="1:24" ht="16.899999999999999" customHeight="1" thickBot="1" x14ac:dyDescent="0.25">
      <c r="A69" s="843" t="s">
        <v>120</v>
      </c>
      <c r="B69" s="844"/>
      <c r="C69" s="532"/>
      <c r="D69" s="533"/>
      <c r="E69" s="533"/>
      <c r="F69" s="534"/>
      <c r="G69" s="678">
        <f>SUM(G66:G68)</f>
        <v>9</v>
      </c>
      <c r="H69" s="679">
        <f t="shared" ref="H69:Q69" si="19">SUM(H66:H68)</f>
        <v>270</v>
      </c>
      <c r="I69" s="679">
        <f t="shared" si="19"/>
        <v>96</v>
      </c>
      <c r="J69" s="679">
        <f t="shared" si="19"/>
        <v>58</v>
      </c>
      <c r="K69" s="679">
        <f t="shared" si="19"/>
        <v>0</v>
      </c>
      <c r="L69" s="679">
        <f t="shared" si="19"/>
        <v>38</v>
      </c>
      <c r="M69" s="679">
        <f t="shared" si="19"/>
        <v>174</v>
      </c>
      <c r="N69" s="679">
        <f t="shared" si="19"/>
        <v>2</v>
      </c>
      <c r="O69" s="679">
        <f t="shared" si="19"/>
        <v>4</v>
      </c>
      <c r="P69" s="679">
        <f t="shared" si="19"/>
        <v>3</v>
      </c>
      <c r="Q69" s="680">
        <f t="shared" si="19"/>
        <v>0</v>
      </c>
      <c r="R69" s="82"/>
      <c r="S69" s="82"/>
      <c r="T69" s="82"/>
    </row>
    <row r="70" spans="1:24" ht="16.5" thickBot="1" x14ac:dyDescent="0.25">
      <c r="A70" s="681"/>
      <c r="B70" s="682"/>
      <c r="C70" s="682"/>
      <c r="D70" s="682"/>
      <c r="E70" s="682"/>
      <c r="F70" s="682"/>
      <c r="G70" s="682"/>
      <c r="H70" s="682"/>
      <c r="I70" s="682"/>
      <c r="J70" s="682"/>
      <c r="K70" s="682"/>
      <c r="L70" s="682"/>
      <c r="M70" s="682"/>
      <c r="N70" s="682"/>
      <c r="O70" s="682"/>
      <c r="P70" s="682"/>
      <c r="Q70" s="683"/>
      <c r="R70" s="82"/>
      <c r="S70" s="82"/>
      <c r="T70" s="82"/>
    </row>
    <row r="71" spans="1:24" ht="16.5" thickBot="1" x14ac:dyDescent="0.25">
      <c r="A71" s="897" t="s">
        <v>169</v>
      </c>
      <c r="B71" s="898"/>
      <c r="C71" s="898"/>
      <c r="D71" s="898"/>
      <c r="E71" s="898"/>
      <c r="F71" s="898"/>
      <c r="G71" s="898"/>
      <c r="H71" s="898"/>
      <c r="I71" s="898"/>
      <c r="J71" s="898"/>
      <c r="K71" s="898"/>
      <c r="L71" s="898"/>
      <c r="M71" s="898"/>
      <c r="N71" s="898"/>
      <c r="O71" s="898"/>
      <c r="P71" s="898"/>
      <c r="Q71" s="899"/>
      <c r="S71" s="81"/>
      <c r="T71" s="81"/>
      <c r="U71" s="81"/>
    </row>
    <row r="72" spans="1:24" s="210" customFormat="1" ht="15.75" x14ac:dyDescent="0.25">
      <c r="A72" s="684" t="s">
        <v>155</v>
      </c>
      <c r="B72" s="685" t="s">
        <v>156</v>
      </c>
      <c r="C72" s="686"/>
      <c r="D72" s="446">
        <v>1</v>
      </c>
      <c r="E72" s="687"/>
      <c r="F72" s="688"/>
      <c r="G72" s="689">
        <v>6</v>
      </c>
      <c r="H72" s="460">
        <f>G72*30</f>
        <v>180</v>
      </c>
      <c r="I72" s="687"/>
      <c r="J72" s="687"/>
      <c r="K72" s="687"/>
      <c r="L72" s="687"/>
      <c r="M72" s="688"/>
      <c r="N72" s="690"/>
      <c r="O72" s="691"/>
      <c r="P72" s="692"/>
      <c r="Q72" s="693"/>
      <c r="R72" s="207" t="s">
        <v>198</v>
      </c>
      <c r="S72" s="207"/>
      <c r="T72" s="207"/>
      <c r="U72" s="208"/>
      <c r="V72" s="208"/>
      <c r="W72" s="208"/>
      <c r="X72" s="209"/>
    </row>
    <row r="73" spans="1:24" ht="17.25" customHeight="1" x14ac:dyDescent="0.25">
      <c r="A73" s="694" t="s">
        <v>119</v>
      </c>
      <c r="B73" s="695" t="s">
        <v>86</v>
      </c>
      <c r="C73" s="472"/>
      <c r="D73" s="511">
        <v>3</v>
      </c>
      <c r="E73" s="511"/>
      <c r="F73" s="514"/>
      <c r="G73" s="696">
        <v>6</v>
      </c>
      <c r="H73" s="478">
        <f>G73*30</f>
        <v>180</v>
      </c>
      <c r="I73" s="473"/>
      <c r="J73" s="473"/>
      <c r="K73" s="473"/>
      <c r="L73" s="473"/>
      <c r="M73" s="477"/>
      <c r="N73" s="478"/>
      <c r="O73" s="473"/>
      <c r="P73" s="477"/>
      <c r="Q73" s="515"/>
      <c r="S73" s="79"/>
      <c r="T73" s="79"/>
      <c r="U73" s="117"/>
    </row>
    <row r="74" spans="1:24" ht="17.25" customHeight="1" thickBot="1" x14ac:dyDescent="0.3">
      <c r="A74" s="697" t="s">
        <v>85</v>
      </c>
      <c r="B74" s="698" t="s">
        <v>87</v>
      </c>
      <c r="C74" s="636"/>
      <c r="D74" s="439">
        <v>3</v>
      </c>
      <c r="E74" s="439"/>
      <c r="F74" s="520"/>
      <c r="G74" s="699">
        <v>21</v>
      </c>
      <c r="H74" s="636">
        <f>G74*30</f>
        <v>630</v>
      </c>
      <c r="I74" s="439"/>
      <c r="J74" s="439"/>
      <c r="K74" s="439"/>
      <c r="L74" s="439"/>
      <c r="M74" s="520"/>
      <c r="N74" s="636"/>
      <c r="O74" s="439"/>
      <c r="P74" s="520"/>
      <c r="Q74" s="700"/>
      <c r="S74" s="117"/>
      <c r="T74" s="117"/>
      <c r="U74" s="117"/>
    </row>
    <row r="75" spans="1:24" ht="16.5" thickBot="1" x14ac:dyDescent="0.25">
      <c r="A75" s="869" t="s">
        <v>88</v>
      </c>
      <c r="B75" s="870"/>
      <c r="C75" s="649"/>
      <c r="D75" s="649"/>
      <c r="E75" s="649"/>
      <c r="F75" s="649"/>
      <c r="G75" s="701">
        <f>G72+G73+G74</f>
        <v>33</v>
      </c>
      <c r="H75" s="649">
        <f>SUM(H72:H74)</f>
        <v>990</v>
      </c>
      <c r="I75" s="649"/>
      <c r="J75" s="649"/>
      <c r="K75" s="649"/>
      <c r="L75" s="649"/>
      <c r="M75" s="649"/>
      <c r="N75" s="649"/>
      <c r="O75" s="649"/>
      <c r="P75" s="649"/>
      <c r="Q75" s="650"/>
      <c r="S75" s="80"/>
      <c r="T75" s="80"/>
      <c r="U75" s="81"/>
    </row>
    <row r="76" spans="1:24" ht="16.5" customHeight="1" thickBot="1" x14ac:dyDescent="0.25">
      <c r="A76" s="900" t="s">
        <v>170</v>
      </c>
      <c r="B76" s="901"/>
      <c r="C76" s="901"/>
      <c r="D76" s="901"/>
      <c r="E76" s="901"/>
      <c r="F76" s="901"/>
      <c r="G76" s="901"/>
      <c r="H76" s="901"/>
      <c r="I76" s="901"/>
      <c r="J76" s="901"/>
      <c r="K76" s="901"/>
      <c r="L76" s="901"/>
      <c r="M76" s="901"/>
      <c r="N76" s="902"/>
      <c r="O76" s="902"/>
      <c r="P76" s="902"/>
      <c r="Q76" s="903"/>
      <c r="R76" s="81"/>
      <c r="S76" s="81"/>
      <c r="T76" s="81"/>
    </row>
    <row r="77" spans="1:24" ht="16.5" thickBot="1" x14ac:dyDescent="0.25">
      <c r="A77" s="702" t="s">
        <v>89</v>
      </c>
      <c r="B77" s="703" t="s">
        <v>23</v>
      </c>
      <c r="C77" s="704">
        <v>3</v>
      </c>
      <c r="D77" s="704"/>
      <c r="E77" s="704"/>
      <c r="F77" s="704"/>
      <c r="G77" s="704">
        <v>3</v>
      </c>
      <c r="H77" s="705">
        <f>G77*30</f>
        <v>90</v>
      </c>
      <c r="I77" s="705"/>
      <c r="J77" s="705"/>
      <c r="K77" s="705"/>
      <c r="L77" s="705"/>
      <c r="M77" s="706">
        <f>H77-I77</f>
        <v>90</v>
      </c>
      <c r="N77" s="707"/>
      <c r="O77" s="708"/>
      <c r="P77" s="709"/>
      <c r="Q77" s="710"/>
      <c r="R77" s="117"/>
      <c r="S77" s="117"/>
      <c r="T77" s="117"/>
    </row>
    <row r="78" spans="1:24" ht="16.5" thickBot="1" x14ac:dyDescent="0.25">
      <c r="A78" s="867" t="s">
        <v>90</v>
      </c>
      <c r="B78" s="868"/>
      <c r="C78" s="601"/>
      <c r="D78" s="620"/>
      <c r="E78" s="620"/>
      <c r="F78" s="620"/>
      <c r="G78" s="711"/>
      <c r="H78" s="712"/>
      <c r="I78" s="712"/>
      <c r="J78" s="712"/>
      <c r="K78" s="712"/>
      <c r="L78" s="712"/>
      <c r="M78" s="712"/>
      <c r="N78" s="711"/>
      <c r="O78" s="711"/>
      <c r="P78" s="713"/>
      <c r="Q78" s="714"/>
      <c r="R78" s="80"/>
      <c r="S78" s="80"/>
      <c r="T78" s="80"/>
    </row>
    <row r="79" spans="1:24" ht="16.5" thickBot="1" x14ac:dyDescent="0.25">
      <c r="A79" s="875" t="s">
        <v>149</v>
      </c>
      <c r="B79" s="876"/>
      <c r="C79" s="877"/>
      <c r="D79" s="877"/>
      <c r="E79" s="877"/>
      <c r="F79" s="878"/>
      <c r="G79" s="715">
        <f>G50+G57+G75+G77</f>
        <v>90</v>
      </c>
      <c r="H79" s="715">
        <f>H50+H57+H75+H77</f>
        <v>2700</v>
      </c>
      <c r="I79" s="715">
        <f>I50+I57+I75+I77</f>
        <v>610</v>
      </c>
      <c r="J79" s="716">
        <f t="shared" ref="J79:L79" si="20">J77+J75+J57+J50</f>
        <v>380</v>
      </c>
      <c r="K79" s="716">
        <f t="shared" si="20"/>
        <v>0</v>
      </c>
      <c r="L79" s="716">
        <f t="shared" si="20"/>
        <v>230</v>
      </c>
      <c r="M79" s="717">
        <f>M77+M75+M57+M50</f>
        <v>1100</v>
      </c>
      <c r="N79" s="718">
        <f>N17+N35+N49+N57</f>
        <v>19.5</v>
      </c>
      <c r="O79" s="719">
        <f>O15+O28+O49+O54</f>
        <v>18.5</v>
      </c>
      <c r="P79" s="717">
        <f>P50+P57</f>
        <v>15</v>
      </c>
      <c r="Q79" s="612">
        <f>Q77+Q75+Q57+Q50</f>
        <v>0</v>
      </c>
      <c r="R79" s="80"/>
      <c r="S79" s="80"/>
      <c r="T79" s="80"/>
    </row>
    <row r="80" spans="1:24" ht="15.75" x14ac:dyDescent="0.2">
      <c r="A80" s="865" t="s">
        <v>91</v>
      </c>
      <c r="B80" s="866"/>
      <c r="C80" s="866"/>
      <c r="D80" s="866"/>
      <c r="E80" s="866"/>
      <c r="F80" s="866"/>
      <c r="G80" s="879"/>
      <c r="H80" s="879"/>
      <c r="I80" s="879"/>
      <c r="J80" s="879"/>
      <c r="K80" s="879"/>
      <c r="L80" s="879"/>
      <c r="M80" s="879"/>
      <c r="N80" s="586">
        <v>3</v>
      </c>
      <c r="O80" s="586">
        <v>3</v>
      </c>
      <c r="P80" s="720">
        <v>2</v>
      </c>
      <c r="Q80" s="721"/>
      <c r="R80" s="85"/>
      <c r="S80" s="85"/>
      <c r="T80" s="85"/>
    </row>
    <row r="81" spans="1:20" ht="15.75" x14ac:dyDescent="0.2">
      <c r="A81" s="865" t="s">
        <v>92</v>
      </c>
      <c r="B81" s="866"/>
      <c r="C81" s="866"/>
      <c r="D81" s="866"/>
      <c r="E81" s="866"/>
      <c r="F81" s="866"/>
      <c r="G81" s="866"/>
      <c r="H81" s="866"/>
      <c r="I81" s="866"/>
      <c r="J81" s="866"/>
      <c r="K81" s="866"/>
      <c r="L81" s="866"/>
      <c r="M81" s="866"/>
      <c r="N81" s="511">
        <v>7</v>
      </c>
      <c r="O81" s="442" t="s">
        <v>160</v>
      </c>
      <c r="P81" s="722" t="s">
        <v>160</v>
      </c>
      <c r="Q81" s="515">
        <v>1</v>
      </c>
      <c r="R81" s="863"/>
      <c r="S81" s="863"/>
      <c r="T81" s="864"/>
    </row>
    <row r="82" spans="1:20" ht="15.75" x14ac:dyDescent="0.2">
      <c r="A82" s="865" t="s">
        <v>93</v>
      </c>
      <c r="B82" s="866"/>
      <c r="C82" s="866"/>
      <c r="D82" s="866"/>
      <c r="E82" s="866"/>
      <c r="F82" s="866"/>
      <c r="G82" s="866"/>
      <c r="H82" s="866"/>
      <c r="I82" s="866"/>
      <c r="J82" s="866"/>
      <c r="K82" s="866"/>
      <c r="L82" s="866"/>
      <c r="M82" s="866"/>
      <c r="N82" s="511"/>
      <c r="O82" s="577"/>
      <c r="P82" s="723"/>
      <c r="Q82" s="515"/>
      <c r="R82" s="117"/>
      <c r="S82" s="117"/>
      <c r="T82" s="117"/>
    </row>
    <row r="83" spans="1:20" ht="16.5" thickBot="1" x14ac:dyDescent="0.25">
      <c r="A83" s="885" t="s">
        <v>94</v>
      </c>
      <c r="B83" s="886"/>
      <c r="C83" s="886"/>
      <c r="D83" s="886"/>
      <c r="E83" s="886"/>
      <c r="F83" s="886"/>
      <c r="G83" s="886"/>
      <c r="H83" s="886"/>
      <c r="I83" s="886"/>
      <c r="J83" s="886"/>
      <c r="K83" s="886"/>
      <c r="L83" s="886"/>
      <c r="M83" s="886"/>
      <c r="N83" s="439"/>
      <c r="O83" s="724">
        <v>1</v>
      </c>
      <c r="P83" s="725"/>
      <c r="Q83" s="700"/>
      <c r="R83" s="117"/>
      <c r="S83" s="117"/>
      <c r="T83" s="117"/>
    </row>
    <row r="84" spans="1:20" ht="16.5" thickBot="1" x14ac:dyDescent="0.3">
      <c r="A84" s="726"/>
      <c r="B84" s="887"/>
      <c r="C84" s="888"/>
      <c r="D84" s="888"/>
      <c r="E84" s="888"/>
      <c r="F84" s="888"/>
      <c r="G84" s="292"/>
      <c r="H84" s="292"/>
      <c r="I84" s="292"/>
      <c r="J84" s="292"/>
      <c r="K84" s="292"/>
      <c r="L84" s="292"/>
      <c r="M84" s="292"/>
      <c r="N84" s="882">
        <f>G17+G35+G49+G57+G72</f>
        <v>60</v>
      </c>
      <c r="O84" s="883"/>
      <c r="P84" s="884"/>
      <c r="Q84" s="293">
        <f>G73+G74+G77</f>
        <v>30</v>
      </c>
      <c r="R84" s="229"/>
      <c r="S84" s="229"/>
      <c r="T84" s="229"/>
    </row>
    <row r="85" spans="1:20" ht="24" customHeight="1" x14ac:dyDescent="0.25">
      <c r="A85" s="292"/>
      <c r="B85" s="727" t="s">
        <v>95</v>
      </c>
      <c r="C85" s="871"/>
      <c r="D85" s="872"/>
      <c r="E85" s="872"/>
      <c r="F85" s="872"/>
      <c r="G85" s="872"/>
      <c r="H85" s="292"/>
      <c r="I85" s="880" t="s">
        <v>200</v>
      </c>
      <c r="J85" s="881"/>
      <c r="K85" s="881"/>
      <c r="L85" s="292"/>
      <c r="M85" s="292"/>
      <c r="N85" s="292"/>
      <c r="O85" s="292"/>
      <c r="P85" s="292"/>
      <c r="Q85" s="292"/>
      <c r="R85" s="229">
        <f>SUMIF(R13:R75,"м",G13:G75)</f>
        <v>50.5</v>
      </c>
      <c r="S85" s="229" t="s">
        <v>199</v>
      </c>
      <c r="T85" s="229"/>
    </row>
    <row r="86" spans="1:20" ht="15.75" x14ac:dyDescent="0.25">
      <c r="A86" s="292"/>
      <c r="B86" s="292"/>
      <c r="C86" s="292"/>
      <c r="D86" s="292"/>
      <c r="E86" s="292"/>
      <c r="F86" s="292"/>
      <c r="G86" s="292"/>
      <c r="H86" s="292"/>
      <c r="I86" s="292"/>
      <c r="J86" s="292"/>
      <c r="K86" s="292"/>
      <c r="L86" s="292"/>
      <c r="M86" s="292"/>
      <c r="N86" s="292"/>
      <c r="O86" s="292"/>
      <c r="P86" s="292"/>
      <c r="Q86" s="292"/>
      <c r="R86" s="229">
        <f>R85-4.5</f>
        <v>46</v>
      </c>
      <c r="S86" s="229"/>
      <c r="T86" s="229"/>
    </row>
    <row r="87" spans="1:20" ht="21.75" customHeight="1" x14ac:dyDescent="0.25">
      <c r="A87" s="292"/>
      <c r="B87" s="727" t="s">
        <v>96</v>
      </c>
      <c r="C87" s="871"/>
      <c r="D87" s="872"/>
      <c r="E87" s="872"/>
      <c r="F87" s="872"/>
      <c r="G87" s="872"/>
      <c r="H87" s="292"/>
      <c r="I87" s="873" t="s">
        <v>201</v>
      </c>
      <c r="J87" s="874"/>
      <c r="K87" s="874"/>
      <c r="L87" s="874"/>
      <c r="M87" s="292"/>
      <c r="N87" s="292"/>
      <c r="O87" s="292"/>
      <c r="P87" s="292"/>
      <c r="Q87" s="292"/>
      <c r="R87" s="229"/>
      <c r="S87" s="229"/>
      <c r="T87" s="229"/>
    </row>
    <row r="88" spans="1:20" ht="15.75" x14ac:dyDescent="0.25">
      <c r="A88" s="292"/>
      <c r="B88" s="292"/>
      <c r="C88" s="292"/>
      <c r="D88" s="292"/>
      <c r="E88" s="292"/>
      <c r="F88" s="292"/>
      <c r="G88" s="292"/>
      <c r="H88" s="292"/>
      <c r="I88" s="292"/>
      <c r="J88" s="292"/>
      <c r="K88" s="292"/>
      <c r="L88" s="292"/>
      <c r="M88" s="292"/>
      <c r="N88" s="292"/>
      <c r="O88" s="292"/>
      <c r="P88" s="292"/>
      <c r="Q88" s="292"/>
      <c r="R88" s="229"/>
      <c r="S88" s="229"/>
      <c r="T88" s="229"/>
    </row>
    <row r="89" spans="1:20" ht="15.75" x14ac:dyDescent="0.25">
      <c r="A89" s="292"/>
      <c r="B89" s="292"/>
      <c r="C89" s="292"/>
      <c r="D89" s="292"/>
      <c r="E89" s="292"/>
      <c r="F89" s="292"/>
      <c r="G89" s="292"/>
      <c r="H89" s="292"/>
      <c r="I89" s="292"/>
      <c r="J89" s="292"/>
      <c r="K89" s="292"/>
      <c r="L89" s="292"/>
      <c r="M89" s="292"/>
      <c r="N89" s="292"/>
      <c r="O89" s="292"/>
      <c r="P89" s="292"/>
      <c r="Q89" s="292"/>
      <c r="R89" s="229"/>
      <c r="S89" s="229"/>
      <c r="T89" s="229"/>
    </row>
  </sheetData>
  <mergeCells count="58">
    <mergeCell ref="A52:Q52"/>
    <mergeCell ref="A71:Q71"/>
    <mergeCell ref="A76:Q76"/>
    <mergeCell ref="A10:Q10"/>
    <mergeCell ref="A36:Q36"/>
    <mergeCell ref="A26:Q26"/>
    <mergeCell ref="A57:B57"/>
    <mergeCell ref="A59:Q59"/>
    <mergeCell ref="A63:B63"/>
    <mergeCell ref="A65:Q65"/>
    <mergeCell ref="A69:B69"/>
    <mergeCell ref="A18:Q18"/>
    <mergeCell ref="A53:Q53"/>
    <mergeCell ref="A51:Q51"/>
    <mergeCell ref="A25:B25"/>
    <mergeCell ref="A49:B49"/>
    <mergeCell ref="A1:Q1"/>
    <mergeCell ref="M3:M8"/>
    <mergeCell ref="N3:P3"/>
    <mergeCell ref="N2:Q2"/>
    <mergeCell ref="H3:H8"/>
    <mergeCell ref="I3:L3"/>
    <mergeCell ref="I4:I8"/>
    <mergeCell ref="J4:L4"/>
    <mergeCell ref="Q4:Q5"/>
    <mergeCell ref="J5:J8"/>
    <mergeCell ref="K5:K8"/>
    <mergeCell ref="H2:M2"/>
    <mergeCell ref="R81:T81"/>
    <mergeCell ref="A82:M82"/>
    <mergeCell ref="A78:B78"/>
    <mergeCell ref="A75:B75"/>
    <mergeCell ref="C87:G87"/>
    <mergeCell ref="I87:L87"/>
    <mergeCell ref="A79:F79"/>
    <mergeCell ref="A80:M80"/>
    <mergeCell ref="A81:M81"/>
    <mergeCell ref="C85:G85"/>
    <mergeCell ref="I85:K85"/>
    <mergeCell ref="N84:P84"/>
    <mergeCell ref="A83:M83"/>
    <mergeCell ref="B84:F84"/>
    <mergeCell ref="A50:B50"/>
    <mergeCell ref="N4:P5"/>
    <mergeCell ref="N7:P7"/>
    <mergeCell ref="L5:L8"/>
    <mergeCell ref="G2:G8"/>
    <mergeCell ref="A2:A8"/>
    <mergeCell ref="B2:B8"/>
    <mergeCell ref="C2:F4"/>
    <mergeCell ref="C5:C8"/>
    <mergeCell ref="D5:D8"/>
    <mergeCell ref="E5:F6"/>
    <mergeCell ref="A11:Q11"/>
    <mergeCell ref="A12:Q12"/>
    <mergeCell ref="E7:E8"/>
    <mergeCell ref="F7:F8"/>
    <mergeCell ref="A23:B23"/>
  </mergeCells>
  <pageMargins left="0.7" right="0.7" top="0.75" bottom="0.75" header="0.3" footer="0.3"/>
  <pageSetup paperSize="9" scale="66" fitToHeight="0" orientation="landscape" r:id="rId1"/>
  <rowBreaks count="1" manualBreakCount="1"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9"/>
  <sheetViews>
    <sheetView view="pageBreakPreview" topLeftCell="A61" zoomScale="95" zoomScaleNormal="77" zoomScaleSheetLayoutView="95" workbookViewId="0">
      <selection activeCell="B67" sqref="B67"/>
    </sheetView>
  </sheetViews>
  <sheetFormatPr defaultColWidth="8.85546875" defaultRowHeight="15" x14ac:dyDescent="0.2"/>
  <cols>
    <col min="1" max="1" width="8.85546875" style="195"/>
    <col min="2" max="2" width="58" style="195" customWidth="1"/>
    <col min="3" max="3" width="6.7109375" style="195" customWidth="1"/>
    <col min="4" max="4" width="7.28515625" style="195" customWidth="1"/>
    <col min="5" max="5" width="7.7109375" style="195" customWidth="1"/>
    <col min="6" max="6" width="6.7109375" style="195" customWidth="1"/>
    <col min="7" max="7" width="7.28515625" style="195" customWidth="1"/>
    <col min="8" max="13" width="8.85546875" style="195"/>
    <col min="14" max="15" width="13.140625" style="195" bestFit="1" customWidth="1"/>
    <col min="16" max="16" width="8.85546875" style="195"/>
    <col min="17" max="17" width="10.28515625" style="195" customWidth="1"/>
    <col min="18" max="16384" width="8.85546875" style="195"/>
  </cols>
  <sheetData>
    <row r="1" spans="1:21" ht="15.75" x14ac:dyDescent="0.2">
      <c r="A1" s="925" t="s">
        <v>177</v>
      </c>
      <c r="B1" s="926"/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  <c r="O1" s="926"/>
      <c r="P1" s="926"/>
      <c r="Q1" s="927"/>
      <c r="R1" s="78"/>
      <c r="S1" s="78"/>
      <c r="T1" s="78"/>
    </row>
    <row r="2" spans="1:21" ht="15.75" x14ac:dyDescent="0.2">
      <c r="A2" s="928" t="s">
        <v>41</v>
      </c>
      <c r="B2" s="929" t="s">
        <v>42</v>
      </c>
      <c r="C2" s="930" t="s">
        <v>43</v>
      </c>
      <c r="D2" s="930"/>
      <c r="E2" s="931"/>
      <c r="F2" s="931"/>
      <c r="G2" s="932" t="s">
        <v>44</v>
      </c>
      <c r="H2" s="929" t="s">
        <v>45</v>
      </c>
      <c r="I2" s="929"/>
      <c r="J2" s="929"/>
      <c r="K2" s="929"/>
      <c r="L2" s="929"/>
      <c r="M2" s="933"/>
      <c r="N2" s="934" t="s">
        <v>46</v>
      </c>
      <c r="O2" s="935"/>
      <c r="P2" s="935"/>
      <c r="Q2" s="936"/>
      <c r="R2" s="78"/>
      <c r="S2" s="78"/>
      <c r="T2" s="78"/>
    </row>
    <row r="3" spans="1:21" ht="15.75" x14ac:dyDescent="0.2">
      <c r="A3" s="928"/>
      <c r="B3" s="929"/>
      <c r="C3" s="930"/>
      <c r="D3" s="930"/>
      <c r="E3" s="931"/>
      <c r="F3" s="931"/>
      <c r="G3" s="932"/>
      <c r="H3" s="932" t="s">
        <v>47</v>
      </c>
      <c r="I3" s="937" t="s">
        <v>48</v>
      </c>
      <c r="J3" s="937"/>
      <c r="K3" s="937"/>
      <c r="L3" s="937"/>
      <c r="M3" s="932" t="s">
        <v>49</v>
      </c>
      <c r="N3" s="929" t="s">
        <v>50</v>
      </c>
      <c r="O3" s="933"/>
      <c r="P3" s="933"/>
      <c r="Q3" s="6" t="s">
        <v>103</v>
      </c>
      <c r="R3" s="78"/>
      <c r="S3" s="78"/>
      <c r="T3" s="78"/>
    </row>
    <row r="4" spans="1:21" ht="15.75" x14ac:dyDescent="0.2">
      <c r="A4" s="928"/>
      <c r="B4" s="929"/>
      <c r="C4" s="930"/>
      <c r="D4" s="930"/>
      <c r="E4" s="931"/>
      <c r="F4" s="931"/>
      <c r="G4" s="932"/>
      <c r="H4" s="933"/>
      <c r="I4" s="932" t="s">
        <v>51</v>
      </c>
      <c r="J4" s="929" t="s">
        <v>52</v>
      </c>
      <c r="K4" s="933"/>
      <c r="L4" s="933"/>
      <c r="M4" s="933"/>
      <c r="N4" s="937" t="s">
        <v>53</v>
      </c>
      <c r="O4" s="941"/>
      <c r="P4" s="941"/>
      <c r="Q4" s="942" t="s">
        <v>111</v>
      </c>
      <c r="R4" s="78"/>
      <c r="S4" s="78"/>
      <c r="T4" s="78"/>
    </row>
    <row r="5" spans="1:21" ht="15.75" x14ac:dyDescent="0.2">
      <c r="A5" s="928"/>
      <c r="B5" s="929"/>
      <c r="C5" s="932" t="s">
        <v>54</v>
      </c>
      <c r="D5" s="932" t="s">
        <v>55</v>
      </c>
      <c r="E5" s="944" t="s">
        <v>56</v>
      </c>
      <c r="F5" s="944"/>
      <c r="G5" s="932"/>
      <c r="H5" s="933"/>
      <c r="I5" s="941"/>
      <c r="J5" s="932" t="s">
        <v>57</v>
      </c>
      <c r="K5" s="932" t="s">
        <v>58</v>
      </c>
      <c r="L5" s="932" t="s">
        <v>59</v>
      </c>
      <c r="M5" s="933"/>
      <c r="N5" s="941"/>
      <c r="O5" s="941"/>
      <c r="P5" s="941"/>
      <c r="Q5" s="943"/>
      <c r="R5" s="78"/>
      <c r="S5" s="78"/>
      <c r="T5" s="78"/>
    </row>
    <row r="6" spans="1:21" ht="15.75" x14ac:dyDescent="0.2">
      <c r="A6" s="928"/>
      <c r="B6" s="929"/>
      <c r="C6" s="932"/>
      <c r="D6" s="932"/>
      <c r="E6" s="944"/>
      <c r="F6" s="944"/>
      <c r="G6" s="932"/>
      <c r="H6" s="933"/>
      <c r="I6" s="941"/>
      <c r="J6" s="932"/>
      <c r="K6" s="932"/>
      <c r="L6" s="932"/>
      <c r="M6" s="933"/>
      <c r="N6" s="3">
        <v>1</v>
      </c>
      <c r="O6" s="3">
        <v>2</v>
      </c>
      <c r="P6" s="3">
        <v>3</v>
      </c>
      <c r="Q6" s="233">
        <v>4</v>
      </c>
      <c r="R6" s="78"/>
      <c r="S6" s="78"/>
      <c r="T6" s="78"/>
    </row>
    <row r="7" spans="1:21" ht="15.75" customHeight="1" x14ac:dyDescent="0.2">
      <c r="A7" s="928"/>
      <c r="B7" s="929"/>
      <c r="C7" s="932"/>
      <c r="D7" s="932"/>
      <c r="E7" s="945" t="s">
        <v>60</v>
      </c>
      <c r="F7" s="932" t="s">
        <v>61</v>
      </c>
      <c r="G7" s="932"/>
      <c r="H7" s="933"/>
      <c r="I7" s="941"/>
      <c r="J7" s="932"/>
      <c r="K7" s="932"/>
      <c r="L7" s="932"/>
      <c r="M7" s="933"/>
      <c r="N7" s="929" t="s">
        <v>62</v>
      </c>
      <c r="O7" s="933"/>
      <c r="P7" s="933"/>
      <c r="Q7" s="6"/>
      <c r="R7" s="154"/>
      <c r="S7" s="78"/>
      <c r="T7" s="78"/>
    </row>
    <row r="8" spans="1:21" ht="33" customHeight="1" x14ac:dyDescent="0.2">
      <c r="A8" s="928"/>
      <c r="B8" s="929"/>
      <c r="C8" s="932"/>
      <c r="D8" s="932"/>
      <c r="E8" s="945"/>
      <c r="F8" s="945"/>
      <c r="G8" s="932"/>
      <c r="H8" s="933"/>
      <c r="I8" s="941"/>
      <c r="J8" s="932"/>
      <c r="K8" s="932"/>
      <c r="L8" s="932"/>
      <c r="M8" s="933"/>
      <c r="N8" s="4">
        <v>15</v>
      </c>
      <c r="O8" s="4">
        <v>9</v>
      </c>
      <c r="P8" s="4">
        <v>9</v>
      </c>
      <c r="Q8" s="234">
        <v>15</v>
      </c>
      <c r="R8" s="78"/>
      <c r="S8" s="78"/>
      <c r="T8" s="78"/>
    </row>
    <row r="9" spans="1:21" ht="16.5" thickBot="1" x14ac:dyDescent="0.25">
      <c r="A9" s="235">
        <v>1</v>
      </c>
      <c r="B9" s="94">
        <v>2</v>
      </c>
      <c r="C9" s="95">
        <v>3</v>
      </c>
      <c r="D9" s="95">
        <v>4</v>
      </c>
      <c r="E9" s="95">
        <v>5</v>
      </c>
      <c r="F9" s="95">
        <v>6</v>
      </c>
      <c r="G9" s="95">
        <v>7</v>
      </c>
      <c r="H9" s="95">
        <v>8</v>
      </c>
      <c r="I9" s="95">
        <v>9</v>
      </c>
      <c r="J9" s="95">
        <v>10</v>
      </c>
      <c r="K9" s="95">
        <v>11</v>
      </c>
      <c r="L9" s="95">
        <v>12</v>
      </c>
      <c r="M9" s="95">
        <v>13</v>
      </c>
      <c r="N9" s="95">
        <v>14</v>
      </c>
      <c r="O9" s="95">
        <v>15</v>
      </c>
      <c r="P9" s="95">
        <v>16</v>
      </c>
      <c r="Q9" s="236">
        <v>14</v>
      </c>
      <c r="R9" s="78"/>
      <c r="S9" s="78"/>
      <c r="T9" s="78"/>
    </row>
    <row r="10" spans="1:21" ht="15.75" x14ac:dyDescent="0.2">
      <c r="A10" s="946" t="s">
        <v>63</v>
      </c>
      <c r="B10" s="947"/>
      <c r="C10" s="947"/>
      <c r="D10" s="947"/>
      <c r="E10" s="947"/>
      <c r="F10" s="947"/>
      <c r="G10" s="947"/>
      <c r="H10" s="947"/>
      <c r="I10" s="947"/>
      <c r="J10" s="947"/>
      <c r="K10" s="947"/>
      <c r="L10" s="947"/>
      <c r="M10" s="947"/>
      <c r="N10" s="947"/>
      <c r="O10" s="947"/>
      <c r="P10" s="947"/>
      <c r="Q10" s="948"/>
      <c r="R10" s="81"/>
      <c r="S10" s="81"/>
      <c r="T10" s="81"/>
      <c r="U10" s="196"/>
    </row>
    <row r="11" spans="1:21" ht="18" x14ac:dyDescent="0.2">
      <c r="A11" s="938" t="s">
        <v>168</v>
      </c>
      <c r="B11" s="939"/>
      <c r="C11" s="939"/>
      <c r="D11" s="939"/>
      <c r="E11" s="939"/>
      <c r="F11" s="939"/>
      <c r="G11" s="939"/>
      <c r="H11" s="939"/>
      <c r="I11" s="939"/>
      <c r="J11" s="939"/>
      <c r="K11" s="939"/>
      <c r="L11" s="939"/>
      <c r="M11" s="939"/>
      <c r="N11" s="939"/>
      <c r="O11" s="939"/>
      <c r="P11" s="939"/>
      <c r="Q11" s="940"/>
      <c r="R11" s="81"/>
      <c r="S11" s="81"/>
      <c r="T11" s="81"/>
      <c r="U11" s="196"/>
    </row>
    <row r="12" spans="1:21" ht="16.5" thickBot="1" x14ac:dyDescent="0.25">
      <c r="A12" s="951" t="s">
        <v>75</v>
      </c>
      <c r="B12" s="952"/>
      <c r="C12" s="952"/>
      <c r="D12" s="952"/>
      <c r="E12" s="952"/>
      <c r="F12" s="952"/>
      <c r="G12" s="952"/>
      <c r="H12" s="952"/>
      <c r="I12" s="952"/>
      <c r="J12" s="952"/>
      <c r="K12" s="952"/>
      <c r="L12" s="952"/>
      <c r="M12" s="952"/>
      <c r="N12" s="952"/>
      <c r="O12" s="952"/>
      <c r="P12" s="952"/>
      <c r="Q12" s="953"/>
      <c r="R12" s="81"/>
      <c r="S12" s="81"/>
      <c r="T12" s="81"/>
      <c r="U12" s="196"/>
    </row>
    <row r="13" spans="1:21" ht="15.75" x14ac:dyDescent="0.2">
      <c r="A13" s="48" t="s">
        <v>105</v>
      </c>
      <c r="B13" s="91" t="s">
        <v>76</v>
      </c>
      <c r="C13" s="7"/>
      <c r="D13" s="49"/>
      <c r="E13" s="49"/>
      <c r="F13" s="30"/>
      <c r="G13" s="413">
        <f>SUM(G14:G16)</f>
        <v>6.5</v>
      </c>
      <c r="H13" s="20">
        <f>SUM(H14:H16)</f>
        <v>195</v>
      </c>
      <c r="I13" s="21">
        <f>SUM(I14:I16)</f>
        <v>70</v>
      </c>
      <c r="J13" s="21"/>
      <c r="K13" s="21"/>
      <c r="L13" s="21">
        <f>SUM(L14:L16)</f>
        <v>70</v>
      </c>
      <c r="M13" s="19">
        <f>SUM(M14:M16)</f>
        <v>125</v>
      </c>
      <c r="N13" s="22"/>
      <c r="O13" s="33"/>
      <c r="P13" s="34"/>
      <c r="Q13" s="237"/>
      <c r="R13" s="81"/>
      <c r="S13" s="81"/>
      <c r="T13" s="81"/>
      <c r="U13" s="196"/>
    </row>
    <row r="14" spans="1:21" ht="15.75" x14ac:dyDescent="0.2">
      <c r="A14" s="50" t="s">
        <v>106</v>
      </c>
      <c r="B14" s="92" t="s">
        <v>76</v>
      </c>
      <c r="C14" s="10"/>
      <c r="D14" s="12">
        <v>1</v>
      </c>
      <c r="E14" s="41"/>
      <c r="F14" s="6"/>
      <c r="G14" s="414">
        <v>2.5</v>
      </c>
      <c r="H14" s="46">
        <f>G14*30</f>
        <v>75</v>
      </c>
      <c r="I14" s="5">
        <f>SUM(J14:L14)</f>
        <v>30</v>
      </c>
      <c r="J14" s="51"/>
      <c r="K14" s="51"/>
      <c r="L14" s="51">
        <v>30</v>
      </c>
      <c r="M14" s="13">
        <f>H14-I14</f>
        <v>45</v>
      </c>
      <c r="N14" s="24">
        <v>2</v>
      </c>
      <c r="O14" s="12"/>
      <c r="P14" s="13"/>
      <c r="Q14" s="238"/>
      <c r="R14" s="81"/>
      <c r="S14" s="81"/>
      <c r="T14" s="81"/>
      <c r="U14" s="196"/>
    </row>
    <row r="15" spans="1:21" ht="15.75" x14ac:dyDescent="0.2">
      <c r="A15" s="50" t="s">
        <v>107</v>
      </c>
      <c r="B15" s="92" t="s">
        <v>76</v>
      </c>
      <c r="C15" s="10"/>
      <c r="D15" s="41"/>
      <c r="E15" s="41"/>
      <c r="F15" s="6"/>
      <c r="G15" s="414">
        <v>2</v>
      </c>
      <c r="H15" s="46">
        <f>G15*30</f>
        <v>60</v>
      </c>
      <c r="I15" s="5">
        <f>SUM(J15:L15)</f>
        <v>20</v>
      </c>
      <c r="J15" s="47"/>
      <c r="K15" s="47"/>
      <c r="L15" s="47">
        <v>20</v>
      </c>
      <c r="M15" s="13">
        <f t="shared" ref="M15:M16" si="0">H15-I15</f>
        <v>40</v>
      </c>
      <c r="N15" s="24"/>
      <c r="O15" s="12">
        <v>2</v>
      </c>
      <c r="P15" s="13"/>
      <c r="Q15" s="238"/>
      <c r="R15" s="81"/>
      <c r="S15" s="81"/>
      <c r="T15" s="81"/>
      <c r="U15" s="196"/>
    </row>
    <row r="16" spans="1:21" ht="16.5" thickBot="1" x14ac:dyDescent="0.25">
      <c r="A16" s="52" t="s">
        <v>108</v>
      </c>
      <c r="B16" s="93" t="s">
        <v>76</v>
      </c>
      <c r="C16" s="53">
        <v>3</v>
      </c>
      <c r="D16" s="45"/>
      <c r="E16" s="45"/>
      <c r="F16" s="31"/>
      <c r="G16" s="415">
        <v>2</v>
      </c>
      <c r="H16" s="54">
        <f>G16*30</f>
        <v>60</v>
      </c>
      <c r="I16" s="15">
        <f>SUM(J16:L16)</f>
        <v>20</v>
      </c>
      <c r="J16" s="55"/>
      <c r="K16" s="55"/>
      <c r="L16" s="55">
        <v>20</v>
      </c>
      <c r="M16" s="13">
        <f t="shared" si="0"/>
        <v>40</v>
      </c>
      <c r="N16" s="57"/>
      <c r="O16" s="58"/>
      <c r="P16" s="56">
        <v>2</v>
      </c>
      <c r="Q16" s="239"/>
      <c r="R16" s="81"/>
      <c r="S16" s="81"/>
      <c r="T16" s="81"/>
      <c r="U16" s="196"/>
    </row>
    <row r="17" spans="1:21" ht="16.5" thickBot="1" x14ac:dyDescent="0.3">
      <c r="A17" s="59"/>
      <c r="B17" s="60" t="s">
        <v>77</v>
      </c>
      <c r="C17" s="61"/>
      <c r="D17" s="62"/>
      <c r="E17" s="62"/>
      <c r="F17" s="32"/>
      <c r="G17" s="416">
        <f t="shared" ref="G17:M17" si="1">G13</f>
        <v>6.5</v>
      </c>
      <c r="H17" s="63">
        <f t="shared" si="1"/>
        <v>195</v>
      </c>
      <c r="I17" s="64">
        <f t="shared" si="1"/>
        <v>70</v>
      </c>
      <c r="J17" s="64">
        <f t="shared" si="1"/>
        <v>0</v>
      </c>
      <c r="K17" s="64">
        <f t="shared" si="1"/>
        <v>0</v>
      </c>
      <c r="L17" s="64">
        <f t="shared" si="1"/>
        <v>70</v>
      </c>
      <c r="M17" s="65">
        <f t="shared" si="1"/>
        <v>125</v>
      </c>
      <c r="N17" s="35">
        <f>SUM(N13:N16)</f>
        <v>2</v>
      </c>
      <c r="O17" s="36">
        <f>SUM(O13:O16)</f>
        <v>2</v>
      </c>
      <c r="P17" s="37">
        <f>SUM(P13:P16)</f>
        <v>2</v>
      </c>
      <c r="Q17" s="240"/>
      <c r="R17" s="81"/>
      <c r="S17" s="81"/>
      <c r="T17" s="81"/>
      <c r="U17" s="196"/>
    </row>
    <row r="18" spans="1:21" ht="16.5" thickBot="1" x14ac:dyDescent="0.25">
      <c r="A18" s="954" t="s">
        <v>78</v>
      </c>
      <c r="B18" s="955"/>
      <c r="C18" s="955"/>
      <c r="D18" s="955"/>
      <c r="E18" s="955"/>
      <c r="F18" s="955"/>
      <c r="G18" s="955"/>
      <c r="H18" s="955"/>
      <c r="I18" s="955"/>
      <c r="J18" s="955"/>
      <c r="K18" s="955"/>
      <c r="L18" s="955"/>
      <c r="M18" s="955"/>
      <c r="N18" s="955"/>
      <c r="O18" s="955"/>
      <c r="P18" s="955"/>
      <c r="Q18" s="956"/>
      <c r="R18" s="81"/>
      <c r="S18" s="81"/>
      <c r="T18" s="81"/>
      <c r="U18" s="196"/>
    </row>
    <row r="19" spans="1:21" ht="15.75" x14ac:dyDescent="0.25">
      <c r="A19" s="48" t="s">
        <v>105</v>
      </c>
      <c r="B19" s="412" t="s">
        <v>112</v>
      </c>
      <c r="C19" s="167"/>
      <c r="D19" s="8">
        <v>1</v>
      </c>
      <c r="E19" s="66"/>
      <c r="F19" s="67"/>
      <c r="G19" s="417">
        <v>2.5</v>
      </c>
      <c r="H19" s="68">
        <f>G19*30</f>
        <v>75</v>
      </c>
      <c r="I19" s="69">
        <f>SUM(J19:L19)</f>
        <v>20</v>
      </c>
      <c r="J19" s="69">
        <v>14</v>
      </c>
      <c r="K19" s="69"/>
      <c r="L19" s="33">
        <v>6</v>
      </c>
      <c r="M19" s="98">
        <f>H19-I19</f>
        <v>55</v>
      </c>
      <c r="N19" s="7">
        <v>1.5</v>
      </c>
      <c r="O19" s="8"/>
      <c r="P19" s="168"/>
      <c r="Q19" s="241"/>
      <c r="R19" s="81"/>
      <c r="S19" s="81"/>
      <c r="T19" s="81"/>
      <c r="U19" s="196"/>
    </row>
    <row r="20" spans="1:21" ht="15.75" x14ac:dyDescent="0.2">
      <c r="A20" s="50" t="s">
        <v>128</v>
      </c>
      <c r="B20" s="297" t="s">
        <v>79</v>
      </c>
      <c r="C20" s="10"/>
      <c r="D20" s="410">
        <v>2</v>
      </c>
      <c r="E20" s="410"/>
      <c r="F20" s="23"/>
      <c r="G20" s="414">
        <v>2</v>
      </c>
      <c r="H20" s="70">
        <f>G20*30</f>
        <v>60</v>
      </c>
      <c r="I20" s="47">
        <f>SUM(J20:L20)</f>
        <v>20</v>
      </c>
      <c r="J20" s="47">
        <v>14</v>
      </c>
      <c r="K20" s="47"/>
      <c r="L20" s="12">
        <v>6</v>
      </c>
      <c r="M20" s="97">
        <f>H20-I20</f>
        <v>40</v>
      </c>
      <c r="N20" s="10"/>
      <c r="O20" s="410">
        <v>2</v>
      </c>
      <c r="P20" s="11"/>
      <c r="Q20" s="162"/>
      <c r="R20" s="81"/>
      <c r="S20" s="81"/>
      <c r="T20" s="81"/>
      <c r="U20" s="196"/>
    </row>
    <row r="21" spans="1:21" ht="16.5" thickBot="1" x14ac:dyDescent="0.3">
      <c r="A21" s="253" t="s">
        <v>129</v>
      </c>
      <c r="B21" s="298" t="s">
        <v>80</v>
      </c>
      <c r="C21" s="53"/>
      <c r="D21" s="18">
        <v>3</v>
      </c>
      <c r="E21" s="18"/>
      <c r="F21" s="25"/>
      <c r="G21" s="415">
        <v>2</v>
      </c>
      <c r="H21" s="57">
        <f>G21*30</f>
        <v>60</v>
      </c>
      <c r="I21" s="55">
        <f>SUM(J21:L21)</f>
        <v>20</v>
      </c>
      <c r="J21" s="58">
        <v>20</v>
      </c>
      <c r="K21" s="58"/>
      <c r="L21" s="58"/>
      <c r="M21" s="99">
        <f>H21-I21</f>
        <v>40</v>
      </c>
      <c r="N21" s="115"/>
      <c r="O21" s="17"/>
      <c r="P21" s="116">
        <v>2</v>
      </c>
      <c r="Q21" s="242"/>
      <c r="R21" s="81"/>
      <c r="S21" s="81"/>
      <c r="T21" s="81"/>
      <c r="U21" s="196"/>
    </row>
    <row r="22" spans="1:21" ht="16.5" thickBot="1" x14ac:dyDescent="0.3">
      <c r="A22" s="299"/>
      <c r="B22" s="60" t="s">
        <v>81</v>
      </c>
      <c r="C22" s="169"/>
      <c r="D22" s="170"/>
      <c r="E22" s="170"/>
      <c r="F22" s="171"/>
      <c r="G22" s="418">
        <f t="shared" ref="G22:M22" si="2">SUM(G19:G21)</f>
        <v>6.5</v>
      </c>
      <c r="H22" s="71">
        <f t="shared" si="2"/>
        <v>195</v>
      </c>
      <c r="I22" s="72">
        <f t="shared" si="2"/>
        <v>60</v>
      </c>
      <c r="J22" s="72">
        <f t="shared" si="2"/>
        <v>48</v>
      </c>
      <c r="K22" s="72">
        <f t="shared" si="2"/>
        <v>0</v>
      </c>
      <c r="L22" s="72">
        <f t="shared" si="2"/>
        <v>12</v>
      </c>
      <c r="M22" s="100">
        <f t="shared" si="2"/>
        <v>135</v>
      </c>
      <c r="N22" s="71">
        <f>SUM(N19:N21)</f>
        <v>1.5</v>
      </c>
      <c r="O22" s="72">
        <f>SUM(O19:O21)</f>
        <v>2</v>
      </c>
      <c r="P22" s="301">
        <f>SUM(P19:P21)</f>
        <v>2</v>
      </c>
      <c r="Q22" s="243"/>
      <c r="R22" s="81"/>
      <c r="S22" s="81"/>
      <c r="T22" s="81"/>
      <c r="U22" s="196"/>
    </row>
    <row r="23" spans="1:21" ht="16.5" thickBot="1" x14ac:dyDescent="0.25">
      <c r="A23" s="957" t="s">
        <v>104</v>
      </c>
      <c r="B23" s="958"/>
      <c r="C23" s="106"/>
      <c r="D23" s="107"/>
      <c r="E23" s="107"/>
      <c r="F23" s="108"/>
      <c r="G23" s="419">
        <f t="shared" ref="G23:M23" si="3">G22</f>
        <v>6.5</v>
      </c>
      <c r="H23" s="109">
        <f t="shared" si="3"/>
        <v>195</v>
      </c>
      <c r="I23" s="110">
        <f t="shared" si="3"/>
        <v>60</v>
      </c>
      <c r="J23" s="110">
        <f t="shared" si="3"/>
        <v>48</v>
      </c>
      <c r="K23" s="110">
        <f t="shared" si="3"/>
        <v>0</v>
      </c>
      <c r="L23" s="110">
        <f t="shared" si="3"/>
        <v>12</v>
      </c>
      <c r="M23" s="111">
        <f t="shared" si="3"/>
        <v>135</v>
      </c>
      <c r="N23" s="302">
        <f>N22</f>
        <v>1.5</v>
      </c>
      <c r="O23" s="303">
        <f>O22</f>
        <v>2</v>
      </c>
      <c r="P23" s="304">
        <f>P22</f>
        <v>2</v>
      </c>
      <c r="Q23" s="244"/>
      <c r="R23" s="81"/>
      <c r="S23" s="81"/>
      <c r="T23" s="81"/>
      <c r="U23" s="196"/>
    </row>
    <row r="24" spans="1:21" ht="32.25" thickBot="1" x14ac:dyDescent="0.25">
      <c r="A24" s="112"/>
      <c r="B24" s="113" t="s">
        <v>82</v>
      </c>
      <c r="C24" s="61"/>
      <c r="D24" s="406" t="s">
        <v>173</v>
      </c>
      <c r="E24" s="62"/>
      <c r="F24" s="32"/>
      <c r="G24" s="114"/>
      <c r="H24" s="61"/>
      <c r="I24" s="74">
        <f>J24+K24+L24</f>
        <v>0</v>
      </c>
      <c r="J24" s="73"/>
      <c r="K24" s="73"/>
      <c r="L24" s="73"/>
      <c r="M24" s="101"/>
      <c r="N24" s="75" t="s">
        <v>83</v>
      </c>
      <c r="O24" s="75" t="s">
        <v>83</v>
      </c>
      <c r="P24" s="75" t="s">
        <v>83</v>
      </c>
      <c r="Q24" s="245"/>
      <c r="R24" s="81"/>
      <c r="S24" s="81"/>
      <c r="T24" s="81"/>
      <c r="U24" s="196"/>
    </row>
    <row r="25" spans="1:21" ht="33.75" customHeight="1" thickBot="1" x14ac:dyDescent="0.25">
      <c r="A25" s="959" t="s">
        <v>174</v>
      </c>
      <c r="B25" s="960"/>
      <c r="C25" s="73"/>
      <c r="D25" s="62"/>
      <c r="E25" s="62"/>
      <c r="F25" s="38"/>
      <c r="G25" s="39"/>
      <c r="H25" s="73"/>
      <c r="I25" s="74"/>
      <c r="J25" s="73"/>
      <c r="K25" s="73"/>
      <c r="L25" s="73"/>
      <c r="M25" s="101"/>
      <c r="N25" s="73"/>
      <c r="O25" s="73"/>
      <c r="P25" s="73"/>
      <c r="Q25" s="245"/>
      <c r="R25" s="81"/>
      <c r="S25" s="81"/>
      <c r="T25" s="81"/>
      <c r="U25" s="196"/>
    </row>
    <row r="26" spans="1:21" ht="20.25" thickBot="1" x14ac:dyDescent="0.25">
      <c r="A26" s="961" t="s">
        <v>64</v>
      </c>
      <c r="B26" s="962"/>
      <c r="C26" s="962"/>
      <c r="D26" s="962"/>
      <c r="E26" s="962"/>
      <c r="F26" s="962"/>
      <c r="G26" s="962"/>
      <c r="H26" s="962"/>
      <c r="I26" s="962"/>
      <c r="J26" s="962"/>
      <c r="K26" s="962"/>
      <c r="L26" s="962"/>
      <c r="M26" s="962"/>
      <c r="N26" s="962"/>
      <c r="O26" s="962"/>
      <c r="P26" s="962"/>
      <c r="Q26" s="963"/>
      <c r="R26" s="81"/>
      <c r="S26" s="81"/>
      <c r="T26" s="81"/>
    </row>
    <row r="27" spans="1:21" ht="34.5" customHeight="1" x14ac:dyDescent="0.2">
      <c r="A27" s="123" t="s">
        <v>97</v>
      </c>
      <c r="B27" s="131" t="s">
        <v>65</v>
      </c>
      <c r="C27" s="127"/>
      <c r="D27" s="128"/>
      <c r="E27" s="128"/>
      <c r="F27" s="129"/>
      <c r="G27" s="133">
        <f t="shared" ref="G27:M27" si="4">G28+G29</f>
        <v>3</v>
      </c>
      <c r="H27" s="135">
        <f t="shared" si="4"/>
        <v>90</v>
      </c>
      <c r="I27" s="132">
        <f t="shared" si="4"/>
        <v>34</v>
      </c>
      <c r="J27" s="132">
        <f t="shared" si="4"/>
        <v>24</v>
      </c>
      <c r="K27" s="132">
        <f t="shared" si="4"/>
        <v>0</v>
      </c>
      <c r="L27" s="132">
        <f t="shared" si="4"/>
        <v>10</v>
      </c>
      <c r="M27" s="136">
        <f t="shared" si="4"/>
        <v>56</v>
      </c>
      <c r="N27" s="172"/>
      <c r="O27" s="173"/>
      <c r="P27" s="174"/>
      <c r="Q27" s="175"/>
      <c r="R27" s="81"/>
      <c r="S27" s="81"/>
      <c r="T27" s="81"/>
    </row>
    <row r="28" spans="1:21" ht="17.25" customHeight="1" x14ac:dyDescent="0.25">
      <c r="A28" s="124" t="s">
        <v>98</v>
      </c>
      <c r="B28" s="125" t="s">
        <v>66</v>
      </c>
      <c r="C28" s="10"/>
      <c r="D28" s="12">
        <v>2</v>
      </c>
      <c r="E28" s="41"/>
      <c r="F28" s="6"/>
      <c r="G28" s="176">
        <v>1</v>
      </c>
      <c r="H28" s="177">
        <f t="shared" ref="H28:H32" si="5">G28*30</f>
        <v>30</v>
      </c>
      <c r="I28" s="44">
        <f>SUM(J28:L28)</f>
        <v>14</v>
      </c>
      <c r="J28" s="44">
        <v>10</v>
      </c>
      <c r="K28" s="44"/>
      <c r="L28" s="44">
        <v>4</v>
      </c>
      <c r="M28" s="178">
        <f>H28-I28</f>
        <v>16</v>
      </c>
      <c r="N28" s="179"/>
      <c r="O28" s="180">
        <v>1.5</v>
      </c>
      <c r="P28" s="11"/>
      <c r="Q28" s="181"/>
      <c r="R28" s="81"/>
      <c r="S28" s="81"/>
      <c r="T28" s="81"/>
    </row>
    <row r="29" spans="1:21" ht="22.9" customHeight="1" x14ac:dyDescent="0.2">
      <c r="A29" s="397" t="s">
        <v>99</v>
      </c>
      <c r="B29" s="398" t="s">
        <v>167</v>
      </c>
      <c r="C29" s="399"/>
      <c r="D29" s="410">
        <v>1</v>
      </c>
      <c r="E29" s="399"/>
      <c r="F29" s="399"/>
      <c r="G29" s="400">
        <v>2</v>
      </c>
      <c r="H29" s="401">
        <f t="shared" si="5"/>
        <v>60</v>
      </c>
      <c r="I29" s="401">
        <f>SUM(J29:L29)</f>
        <v>20</v>
      </c>
      <c r="J29" s="401">
        <v>14</v>
      </c>
      <c r="K29" s="401"/>
      <c r="L29" s="401">
        <v>6</v>
      </c>
      <c r="M29" s="401">
        <f>H29-I29</f>
        <v>40</v>
      </c>
      <c r="N29" s="402">
        <v>1.5</v>
      </c>
      <c r="O29" s="403"/>
      <c r="P29" s="399"/>
      <c r="Q29" s="183"/>
      <c r="R29" s="81"/>
      <c r="S29" s="81"/>
      <c r="T29" s="81"/>
    </row>
    <row r="30" spans="1:21" ht="18.75" customHeight="1" x14ac:dyDescent="0.2">
      <c r="A30" s="138" t="s">
        <v>67</v>
      </c>
      <c r="B30" s="139" t="s">
        <v>69</v>
      </c>
      <c r="C30" s="140"/>
      <c r="D30" s="141"/>
      <c r="E30" s="141"/>
      <c r="F30" s="142"/>
      <c r="G30" s="143">
        <f>G31+G32</f>
        <v>3</v>
      </c>
      <c r="H30" s="140">
        <f t="shared" si="5"/>
        <v>90</v>
      </c>
      <c r="I30" s="144">
        <f>I31+I32</f>
        <v>30</v>
      </c>
      <c r="J30" s="144">
        <f>J31+J32</f>
        <v>20</v>
      </c>
      <c r="K30" s="144"/>
      <c r="L30" s="144">
        <f>L31+L32</f>
        <v>10</v>
      </c>
      <c r="M30" s="142">
        <f>M31+M32</f>
        <v>60</v>
      </c>
      <c r="N30" s="145"/>
      <c r="O30" s="182"/>
      <c r="P30" s="146"/>
      <c r="Q30" s="147"/>
      <c r="R30" s="81"/>
      <c r="S30" s="81"/>
      <c r="T30" s="81"/>
    </row>
    <row r="31" spans="1:21" ht="18.75" customHeight="1" x14ac:dyDescent="0.2">
      <c r="A31" s="124" t="s">
        <v>101</v>
      </c>
      <c r="B31" s="126" t="s">
        <v>70</v>
      </c>
      <c r="C31" s="24">
        <v>1</v>
      </c>
      <c r="D31" s="12"/>
      <c r="E31" s="12"/>
      <c r="F31" s="23"/>
      <c r="G31" s="134">
        <v>1.5</v>
      </c>
      <c r="H31" s="24">
        <f t="shared" si="5"/>
        <v>45</v>
      </c>
      <c r="I31" s="5">
        <v>15</v>
      </c>
      <c r="J31" s="12">
        <v>15</v>
      </c>
      <c r="K31" s="12"/>
      <c r="L31" s="12"/>
      <c r="M31" s="13">
        <f>H31-I31</f>
        <v>30</v>
      </c>
      <c r="N31" s="24">
        <v>1</v>
      </c>
      <c r="O31" s="183"/>
      <c r="P31" s="130"/>
      <c r="Q31" s="137"/>
      <c r="R31" s="81"/>
      <c r="S31" s="81"/>
      <c r="T31" s="81"/>
    </row>
    <row r="32" spans="1:21" ht="18.75" customHeight="1" thickBot="1" x14ac:dyDescent="0.25">
      <c r="A32" s="148" t="s">
        <v>102</v>
      </c>
      <c r="B32" s="149" t="s">
        <v>71</v>
      </c>
      <c r="C32" s="57"/>
      <c r="D32" s="58">
        <v>1</v>
      </c>
      <c r="E32" s="58"/>
      <c r="F32" s="150"/>
      <c r="G32" s="151">
        <v>1.5</v>
      </c>
      <c r="H32" s="57">
        <f t="shared" si="5"/>
        <v>45</v>
      </c>
      <c r="I32" s="15">
        <f>J32+L32</f>
        <v>15</v>
      </c>
      <c r="J32" s="55">
        <v>5</v>
      </c>
      <c r="K32" s="55"/>
      <c r="L32" s="55">
        <v>10</v>
      </c>
      <c r="M32" s="56">
        <f>H32-I32</f>
        <v>30</v>
      </c>
      <c r="N32" s="57">
        <v>1</v>
      </c>
      <c r="O32" s="184"/>
      <c r="P32" s="43"/>
      <c r="Q32" s="152"/>
      <c r="R32" s="81"/>
      <c r="S32" s="81"/>
      <c r="T32" s="81"/>
    </row>
    <row r="33" spans="1:22" s="197" customFormat="1" ht="16.5" thickBot="1" x14ac:dyDescent="0.3">
      <c r="A33" s="185" t="s">
        <v>100</v>
      </c>
      <c r="B33" s="420" t="s">
        <v>113</v>
      </c>
      <c r="C33" s="421"/>
      <c r="D33" s="422">
        <v>1</v>
      </c>
      <c r="E33" s="422"/>
      <c r="F33" s="423"/>
      <c r="G33" s="424">
        <v>3</v>
      </c>
      <c r="H33" s="283">
        <f>G33*30</f>
        <v>90</v>
      </c>
      <c r="I33" s="189">
        <f>J33+L33+K33</f>
        <v>45</v>
      </c>
      <c r="J33" s="189">
        <v>30</v>
      </c>
      <c r="K33" s="189"/>
      <c r="L33" s="276">
        <v>15</v>
      </c>
      <c r="M33" s="282">
        <f>H33-I33</f>
        <v>45</v>
      </c>
      <c r="N33" s="284">
        <f>I33/N8</f>
        <v>3</v>
      </c>
      <c r="O33" s="186"/>
      <c r="P33" s="187"/>
      <c r="Q33" s="188"/>
    </row>
    <row r="34" spans="1:22" s="198" customFormat="1" ht="16.5" thickBot="1" x14ac:dyDescent="0.25">
      <c r="A34" s="185" t="s">
        <v>118</v>
      </c>
      <c r="B34" s="420" t="s">
        <v>117</v>
      </c>
      <c r="C34" s="425"/>
      <c r="D34" s="422">
        <v>3</v>
      </c>
      <c r="E34" s="422"/>
      <c r="F34" s="423"/>
      <c r="G34" s="426">
        <v>1</v>
      </c>
      <c r="H34" s="191">
        <f>G34*30</f>
        <v>30</v>
      </c>
      <c r="I34" s="189">
        <f>J34+K34+L34</f>
        <v>10</v>
      </c>
      <c r="J34" s="189"/>
      <c r="K34" s="189"/>
      <c r="L34" s="276">
        <v>10</v>
      </c>
      <c r="M34" s="190">
        <f t="shared" ref="M34" si="6">H34-I34</f>
        <v>20</v>
      </c>
      <c r="N34" s="192"/>
      <c r="O34" s="193"/>
      <c r="P34" s="156">
        <v>1</v>
      </c>
      <c r="Q34" s="194"/>
    </row>
    <row r="35" spans="1:22" ht="16.5" thickBot="1" x14ac:dyDescent="0.25">
      <c r="A35" s="119"/>
      <c r="B35" s="120" t="s">
        <v>72</v>
      </c>
      <c r="C35" s="121"/>
      <c r="D35" s="121"/>
      <c r="E35" s="121"/>
      <c r="F35" s="122"/>
      <c r="G35" s="153">
        <f>G33+G30+G27+G34</f>
        <v>10</v>
      </c>
      <c r="H35" s="155">
        <f>H33+H30+H27+H34</f>
        <v>300</v>
      </c>
      <c r="I35" s="155">
        <f>I33+I30+I27+I34</f>
        <v>119</v>
      </c>
      <c r="J35" s="155">
        <f t="shared" ref="J35:K35" si="7">J33+J30+J27+J34</f>
        <v>74</v>
      </c>
      <c r="K35" s="155">
        <f t="shared" si="7"/>
        <v>0</v>
      </c>
      <c r="L35" s="155">
        <f>L33+L30+L27+L34</f>
        <v>45</v>
      </c>
      <c r="M35" s="155">
        <f>M33+M30+M27+M34</f>
        <v>181</v>
      </c>
      <c r="N35" s="153">
        <f>N29+N31+N32+N33</f>
        <v>6.5</v>
      </c>
      <c r="O35" s="153">
        <f t="shared" ref="O35:Q35" si="8">SUM(O27:O34)</f>
        <v>1.5</v>
      </c>
      <c r="P35" s="153">
        <f t="shared" si="8"/>
        <v>1</v>
      </c>
      <c r="Q35" s="153">
        <f t="shared" si="8"/>
        <v>0</v>
      </c>
      <c r="R35" s="81"/>
      <c r="S35" s="81"/>
      <c r="T35" s="81"/>
    </row>
    <row r="36" spans="1:22" ht="20.25" thickBot="1" x14ac:dyDescent="0.25">
      <c r="A36" s="964" t="s">
        <v>68</v>
      </c>
      <c r="B36" s="965"/>
      <c r="C36" s="965"/>
      <c r="D36" s="965"/>
      <c r="E36" s="965"/>
      <c r="F36" s="965"/>
      <c r="G36" s="965"/>
      <c r="H36" s="965"/>
      <c r="I36" s="965"/>
      <c r="J36" s="965"/>
      <c r="K36" s="965"/>
      <c r="L36" s="965"/>
      <c r="M36" s="965"/>
      <c r="N36" s="966"/>
      <c r="O36" s="966"/>
      <c r="P36" s="966"/>
      <c r="Q36" s="967"/>
      <c r="R36" s="96"/>
      <c r="S36" s="96"/>
      <c r="T36" s="96"/>
      <c r="U36" s="196"/>
    </row>
    <row r="37" spans="1:22" s="345" customFormat="1" ht="16.5" thickBot="1" x14ac:dyDescent="0.25">
      <c r="A37" s="343" t="s">
        <v>109</v>
      </c>
      <c r="B37" s="344" t="s">
        <v>130</v>
      </c>
      <c r="C37" s="26"/>
      <c r="D37" s="27"/>
      <c r="E37" s="27"/>
      <c r="F37" s="28"/>
      <c r="G37" s="404">
        <v>6</v>
      </c>
      <c r="H37" s="26">
        <v>195</v>
      </c>
      <c r="I37" s="27">
        <f>I38+I39+I40</f>
        <v>85</v>
      </c>
      <c r="J37" s="27">
        <f>J38+J40</f>
        <v>50</v>
      </c>
      <c r="K37" s="27"/>
      <c r="L37" s="27">
        <f>L38+L39+L40</f>
        <v>35</v>
      </c>
      <c r="M37" s="28">
        <f>M38+M39+M40</f>
        <v>95</v>
      </c>
      <c r="N37" s="26"/>
      <c r="O37" s="27"/>
      <c r="P37" s="28"/>
    </row>
    <row r="38" spans="1:22" s="198" customFormat="1" ht="15.75" x14ac:dyDescent="0.2">
      <c r="A38" s="232" t="s">
        <v>121</v>
      </c>
      <c r="B38" s="339" t="s">
        <v>131</v>
      </c>
      <c r="C38" s="325">
        <v>1</v>
      </c>
      <c r="D38" s="331"/>
      <c r="E38" s="331"/>
      <c r="F38" s="340"/>
      <c r="G38" s="334">
        <v>3</v>
      </c>
      <c r="H38" s="325">
        <f t="shared" ref="H38:H48" si="9">G38*30</f>
        <v>90</v>
      </c>
      <c r="I38" s="394">
        <f>J38+L38+K38</f>
        <v>45</v>
      </c>
      <c r="J38" s="394">
        <v>30</v>
      </c>
      <c r="K38" s="331"/>
      <c r="L38" s="331">
        <v>15</v>
      </c>
      <c r="M38" s="340">
        <f t="shared" ref="M38:M48" si="10">H38-I38</f>
        <v>45</v>
      </c>
      <c r="N38" s="396">
        <v>3</v>
      </c>
      <c r="O38" s="341"/>
      <c r="P38" s="342"/>
    </row>
    <row r="39" spans="1:22" s="338" customFormat="1" ht="15.75" x14ac:dyDescent="0.2">
      <c r="A39" s="230" t="s">
        <v>122</v>
      </c>
      <c r="B39" s="164" t="s">
        <v>132</v>
      </c>
      <c r="C39" s="215"/>
      <c r="D39" s="200"/>
      <c r="E39" s="200"/>
      <c r="F39" s="214">
        <v>2</v>
      </c>
      <c r="G39" s="255">
        <v>1</v>
      </c>
      <c r="H39" s="215">
        <f t="shared" si="9"/>
        <v>30</v>
      </c>
      <c r="I39" s="200">
        <v>10</v>
      </c>
      <c r="J39" s="200"/>
      <c r="K39" s="200"/>
      <c r="L39" s="200">
        <v>10</v>
      </c>
      <c r="M39" s="214">
        <f t="shared" si="10"/>
        <v>20</v>
      </c>
      <c r="N39" s="201"/>
      <c r="O39" s="306">
        <f>I39/O8</f>
        <v>1.1111111111111112</v>
      </c>
      <c r="P39" s="203"/>
    </row>
    <row r="40" spans="1:22" s="210" customFormat="1" ht="17.45" customHeight="1" x14ac:dyDescent="0.25">
      <c r="A40" s="232" t="s">
        <v>152</v>
      </c>
      <c r="B40" s="329" t="s">
        <v>133</v>
      </c>
      <c r="C40" s="330">
        <v>2</v>
      </c>
      <c r="D40" s="331"/>
      <c r="E40" s="332"/>
      <c r="F40" s="333"/>
      <c r="G40" s="411">
        <v>2</v>
      </c>
      <c r="H40" s="335">
        <f t="shared" si="9"/>
        <v>60</v>
      </c>
      <c r="I40" s="332">
        <v>30</v>
      </c>
      <c r="J40" s="332">
        <v>20</v>
      </c>
      <c r="K40" s="332"/>
      <c r="L40" s="332">
        <v>10</v>
      </c>
      <c r="M40" s="333">
        <f t="shared" si="10"/>
        <v>30</v>
      </c>
      <c r="N40" s="336"/>
      <c r="O40" s="337">
        <f>I40/O8</f>
        <v>3.3333333333333335</v>
      </c>
      <c r="P40" s="359"/>
      <c r="Q40" s="207"/>
      <c r="R40" s="207"/>
      <c r="S40" s="208"/>
      <c r="T40" s="208"/>
      <c r="U40" s="208"/>
      <c r="V40" s="209"/>
    </row>
    <row r="41" spans="1:22" s="198" customFormat="1" ht="15.75" x14ac:dyDescent="0.2">
      <c r="A41" s="230" t="s">
        <v>171</v>
      </c>
      <c r="B41" s="273" t="s">
        <v>134</v>
      </c>
      <c r="C41" s="215"/>
      <c r="D41" s="200">
        <v>1</v>
      </c>
      <c r="E41" s="200"/>
      <c r="F41" s="214"/>
      <c r="G41" s="255">
        <v>3</v>
      </c>
      <c r="H41" s="215">
        <f t="shared" si="9"/>
        <v>90</v>
      </c>
      <c r="I41" s="200">
        <v>30</v>
      </c>
      <c r="J41" s="200">
        <v>15</v>
      </c>
      <c r="K41" s="200"/>
      <c r="L41" s="200">
        <v>15</v>
      </c>
      <c r="M41" s="214">
        <f t="shared" si="10"/>
        <v>60</v>
      </c>
      <c r="N41" s="305">
        <f>I41/N8</f>
        <v>2</v>
      </c>
      <c r="O41" s="202"/>
      <c r="P41" s="203"/>
    </row>
    <row r="42" spans="1:22" s="198" customFormat="1" ht="15.75" x14ac:dyDescent="0.25">
      <c r="A42" s="230" t="s">
        <v>114</v>
      </c>
      <c r="B42" s="273" t="s">
        <v>176</v>
      </c>
      <c r="C42" s="215"/>
      <c r="D42" s="200">
        <v>1</v>
      </c>
      <c r="E42" s="200"/>
      <c r="F42" s="214"/>
      <c r="G42" s="255">
        <v>3</v>
      </c>
      <c r="H42" s="215">
        <f t="shared" si="9"/>
        <v>90</v>
      </c>
      <c r="I42" s="395">
        <f>J42+L42</f>
        <v>30</v>
      </c>
      <c r="J42" s="200">
        <v>15</v>
      </c>
      <c r="K42" s="200"/>
      <c r="L42" s="395">
        <v>15</v>
      </c>
      <c r="M42" s="214">
        <f t="shared" si="10"/>
        <v>60</v>
      </c>
      <c r="N42" s="305">
        <v>2</v>
      </c>
      <c r="O42" s="324"/>
      <c r="P42" s="203"/>
    </row>
    <row r="43" spans="1:22" s="328" customFormat="1" ht="16.5" thickBot="1" x14ac:dyDescent="0.25">
      <c r="A43" s="231" t="s">
        <v>172</v>
      </c>
      <c r="B43" s="326" t="s">
        <v>135</v>
      </c>
      <c r="C43" s="220">
        <v>2</v>
      </c>
      <c r="D43" s="204"/>
      <c r="E43" s="204"/>
      <c r="F43" s="221"/>
      <c r="G43" s="256">
        <v>3</v>
      </c>
      <c r="H43" s="220">
        <f t="shared" si="9"/>
        <v>90</v>
      </c>
      <c r="I43" s="204">
        <v>30</v>
      </c>
      <c r="J43" s="327">
        <v>20</v>
      </c>
      <c r="K43" s="204"/>
      <c r="L43" s="204">
        <v>10</v>
      </c>
      <c r="M43" s="221">
        <f t="shared" si="10"/>
        <v>60</v>
      </c>
      <c r="N43" s="205"/>
      <c r="O43" s="307">
        <f>I43/O8</f>
        <v>3.3333333333333335</v>
      </c>
      <c r="P43" s="206"/>
    </row>
    <row r="44" spans="1:22" s="198" customFormat="1" ht="15.75" x14ac:dyDescent="0.2">
      <c r="A44" s="308" t="s">
        <v>123</v>
      </c>
      <c r="B44" s="309" t="s">
        <v>137</v>
      </c>
      <c r="C44" s="262"/>
      <c r="D44" s="216">
        <v>1</v>
      </c>
      <c r="E44" s="216"/>
      <c r="F44" s="310"/>
      <c r="G44" s="311">
        <v>3</v>
      </c>
      <c r="H44" s="262">
        <f t="shared" si="9"/>
        <v>90</v>
      </c>
      <c r="I44" s="216">
        <v>30</v>
      </c>
      <c r="J44" s="216">
        <v>20</v>
      </c>
      <c r="K44" s="216"/>
      <c r="L44" s="216">
        <v>10</v>
      </c>
      <c r="M44" s="263">
        <f t="shared" si="10"/>
        <v>60</v>
      </c>
      <c r="N44" s="312">
        <f>I44/N8</f>
        <v>2</v>
      </c>
      <c r="O44" s="313"/>
      <c r="P44" s="246"/>
    </row>
    <row r="45" spans="1:22" s="323" customFormat="1" ht="15.75" x14ac:dyDescent="0.2">
      <c r="A45" s="319" t="s">
        <v>124</v>
      </c>
      <c r="B45" s="320" t="s">
        <v>151</v>
      </c>
      <c r="C45" s="200">
        <v>2</v>
      </c>
      <c r="D45" s="200"/>
      <c r="E45" s="200"/>
      <c r="F45" s="321"/>
      <c r="G45" s="322">
        <v>3</v>
      </c>
      <c r="H45" s="200">
        <f t="shared" si="9"/>
        <v>90</v>
      </c>
      <c r="I45" s="200">
        <v>30</v>
      </c>
      <c r="J45" s="200">
        <v>20</v>
      </c>
      <c r="K45" s="200"/>
      <c r="L45" s="200">
        <v>10</v>
      </c>
      <c r="M45" s="200">
        <f t="shared" si="10"/>
        <v>60</v>
      </c>
      <c r="N45" s="306"/>
      <c r="O45" s="306">
        <f>I45/O8</f>
        <v>3.3333333333333335</v>
      </c>
      <c r="P45" s="306"/>
    </row>
    <row r="46" spans="1:22" s="323" customFormat="1" ht="15.75" x14ac:dyDescent="0.2">
      <c r="A46" s="319" t="s">
        <v>115</v>
      </c>
      <c r="B46" s="320" t="s">
        <v>136</v>
      </c>
      <c r="C46" s="200">
        <v>3</v>
      </c>
      <c r="D46" s="200"/>
      <c r="E46" s="200"/>
      <c r="F46" s="321"/>
      <c r="G46" s="405">
        <v>3</v>
      </c>
      <c r="H46" s="200">
        <f t="shared" si="9"/>
        <v>90</v>
      </c>
      <c r="I46" s="200">
        <v>36</v>
      </c>
      <c r="J46" s="200">
        <v>27</v>
      </c>
      <c r="K46" s="200"/>
      <c r="L46" s="200">
        <v>9</v>
      </c>
      <c r="M46" s="200">
        <f t="shared" si="10"/>
        <v>54</v>
      </c>
      <c r="N46" s="306"/>
      <c r="O46" s="306"/>
      <c r="P46" s="306">
        <f>I46/P8</f>
        <v>4</v>
      </c>
      <c r="Q46" s="346"/>
    </row>
    <row r="47" spans="1:22" s="323" customFormat="1" ht="15.75" x14ac:dyDescent="0.2">
      <c r="A47" s="319" t="s">
        <v>150</v>
      </c>
      <c r="B47" s="320" t="s">
        <v>153</v>
      </c>
      <c r="C47" s="200"/>
      <c r="D47" s="200">
        <v>3</v>
      </c>
      <c r="E47" s="200"/>
      <c r="F47" s="321"/>
      <c r="G47" s="322">
        <v>3</v>
      </c>
      <c r="H47" s="200">
        <f t="shared" si="9"/>
        <v>90</v>
      </c>
      <c r="I47" s="200">
        <f>J47+L47</f>
        <v>36</v>
      </c>
      <c r="J47" s="395">
        <v>27</v>
      </c>
      <c r="K47" s="200"/>
      <c r="L47" s="395">
        <v>9</v>
      </c>
      <c r="M47" s="200">
        <f t="shared" si="10"/>
        <v>54</v>
      </c>
      <c r="N47" s="306"/>
      <c r="O47" s="306"/>
      <c r="P47" s="306">
        <v>4</v>
      </c>
    </row>
    <row r="48" spans="1:22" s="323" customFormat="1" ht="15.75" x14ac:dyDescent="0.2">
      <c r="A48" s="319" t="s">
        <v>175</v>
      </c>
      <c r="B48" s="320" t="s">
        <v>154</v>
      </c>
      <c r="C48" s="200"/>
      <c r="D48" s="200">
        <v>2</v>
      </c>
      <c r="E48" s="200"/>
      <c r="F48" s="321"/>
      <c r="G48" s="405">
        <v>1.5</v>
      </c>
      <c r="H48" s="200">
        <f t="shared" si="9"/>
        <v>45</v>
      </c>
      <c r="I48" s="200">
        <v>20</v>
      </c>
      <c r="J48" s="200">
        <v>10</v>
      </c>
      <c r="K48" s="200"/>
      <c r="L48" s="200">
        <v>10</v>
      </c>
      <c r="M48" s="200">
        <f t="shared" si="10"/>
        <v>25</v>
      </c>
      <c r="N48" s="306"/>
      <c r="O48" s="306">
        <f>I48/O8</f>
        <v>2.2222222222222223</v>
      </c>
      <c r="P48" s="202"/>
    </row>
    <row r="49" spans="1:24" ht="16.5" customHeight="1" thickBot="1" x14ac:dyDescent="0.25">
      <c r="A49" s="968" t="s">
        <v>110</v>
      </c>
      <c r="B49" s="969"/>
      <c r="C49" s="314"/>
      <c r="D49" s="105"/>
      <c r="E49" s="105"/>
      <c r="F49" s="249"/>
      <c r="G49" s="315">
        <f>G37+G44+G45+G46+G47+G48+G41+G42+G43</f>
        <v>28.5</v>
      </c>
      <c r="H49" s="407">
        <f>H37+H44+H45+H46+H47+H48+H41+H42+H43</f>
        <v>870</v>
      </c>
      <c r="I49" s="316">
        <f>I37+I44+I48</f>
        <v>135</v>
      </c>
      <c r="J49" s="316">
        <f>J37+J44+J48</f>
        <v>80</v>
      </c>
      <c r="K49" s="316">
        <v>0</v>
      </c>
      <c r="L49" s="316">
        <f>L37+L44+L48</f>
        <v>55</v>
      </c>
      <c r="M49" s="317">
        <f>M37+M44+M46+M47+M48</f>
        <v>288</v>
      </c>
      <c r="N49" s="318">
        <f>SUM(N38:N48)</f>
        <v>9</v>
      </c>
      <c r="O49" s="318">
        <v>12</v>
      </c>
      <c r="P49" s="318">
        <f t="shared" ref="P49" si="11">SUM(P38:P48)</f>
        <v>8</v>
      </c>
      <c r="Q49" s="80"/>
      <c r="R49" s="80"/>
      <c r="S49" s="369"/>
      <c r="T49" s="369"/>
      <c r="U49" s="369"/>
      <c r="V49" s="369"/>
    </row>
    <row r="50" spans="1:24" ht="16.5" customHeight="1" thickBot="1" x14ac:dyDescent="0.25">
      <c r="A50" s="949" t="s">
        <v>73</v>
      </c>
      <c r="B50" s="950"/>
      <c r="C50" s="26"/>
      <c r="D50" s="27"/>
      <c r="E50" s="27"/>
      <c r="F50" s="28"/>
      <c r="G50" s="29">
        <f>G23+G35+G49</f>
        <v>45</v>
      </c>
      <c r="H50" s="165">
        <f>H23+H35+H49</f>
        <v>1365</v>
      </c>
      <c r="I50" s="165">
        <f>I23+I35+I49</f>
        <v>314</v>
      </c>
      <c r="J50" s="165">
        <f>J23+J35+J49</f>
        <v>202</v>
      </c>
      <c r="K50" s="165">
        <v>0</v>
      </c>
      <c r="L50" s="165">
        <f>L23+L35+L49</f>
        <v>112</v>
      </c>
      <c r="M50" s="165">
        <f>M23+M35+M49</f>
        <v>604</v>
      </c>
      <c r="N50" s="29">
        <f>N17+N35+N49</f>
        <v>17.5</v>
      </c>
      <c r="O50" s="392">
        <f>O17+O35+O49</f>
        <v>15.5</v>
      </c>
      <c r="P50" s="165">
        <f>P17+P35+P49</f>
        <v>11</v>
      </c>
      <c r="Q50" s="80"/>
      <c r="R50" s="80"/>
      <c r="S50" s="369"/>
      <c r="T50" s="369"/>
      <c r="U50" s="369"/>
      <c r="V50" s="369"/>
    </row>
    <row r="51" spans="1:24" ht="15.75" customHeight="1" x14ac:dyDescent="0.2">
      <c r="A51" s="970" t="s">
        <v>74</v>
      </c>
      <c r="B51" s="971"/>
      <c r="C51" s="971"/>
      <c r="D51" s="971"/>
      <c r="E51" s="971"/>
      <c r="F51" s="971"/>
      <c r="G51" s="971"/>
      <c r="H51" s="971"/>
      <c r="I51" s="971"/>
      <c r="J51" s="971"/>
      <c r="K51" s="971"/>
      <c r="L51" s="971"/>
      <c r="M51" s="971"/>
      <c r="N51" s="971"/>
      <c r="O51" s="971"/>
      <c r="P51" s="971"/>
      <c r="Q51" s="972"/>
      <c r="R51" s="81"/>
      <c r="S51" s="81"/>
      <c r="T51" s="81"/>
    </row>
    <row r="52" spans="1:24" ht="18" x14ac:dyDescent="0.2">
      <c r="A52" s="938" t="s">
        <v>84</v>
      </c>
      <c r="B52" s="939"/>
      <c r="C52" s="939"/>
      <c r="D52" s="939"/>
      <c r="E52" s="939"/>
      <c r="F52" s="939"/>
      <c r="G52" s="939"/>
      <c r="H52" s="939"/>
      <c r="I52" s="939"/>
      <c r="J52" s="939"/>
      <c r="K52" s="939"/>
      <c r="L52" s="939"/>
      <c r="M52" s="939"/>
      <c r="N52" s="939"/>
      <c r="O52" s="939"/>
      <c r="P52" s="939"/>
      <c r="Q52" s="940"/>
      <c r="R52" s="218"/>
      <c r="S52" s="78"/>
      <c r="T52" s="78"/>
    </row>
    <row r="53" spans="1:24" ht="16.5" thickBot="1" x14ac:dyDescent="0.25">
      <c r="A53" s="973" t="s">
        <v>138</v>
      </c>
      <c r="B53" s="974"/>
      <c r="C53" s="974"/>
      <c r="D53" s="974"/>
      <c r="E53" s="974"/>
      <c r="F53" s="974"/>
      <c r="G53" s="974"/>
      <c r="H53" s="974"/>
      <c r="I53" s="974"/>
      <c r="J53" s="974"/>
      <c r="K53" s="974"/>
      <c r="L53" s="974"/>
      <c r="M53" s="974"/>
      <c r="N53" s="974"/>
      <c r="O53" s="974"/>
      <c r="P53" s="974"/>
      <c r="Q53" s="975"/>
      <c r="R53" s="82"/>
      <c r="S53" s="82"/>
      <c r="T53" s="82"/>
    </row>
    <row r="54" spans="1:24" s="210" customFormat="1" ht="15.75" x14ac:dyDescent="0.25">
      <c r="A54" s="48" t="s">
        <v>125</v>
      </c>
      <c r="B54" s="277" t="s">
        <v>139</v>
      </c>
      <c r="C54" s="199"/>
      <c r="D54" s="224">
        <v>2</v>
      </c>
      <c r="E54" s="224"/>
      <c r="F54" s="254"/>
      <c r="G54" s="272">
        <v>3</v>
      </c>
      <c r="H54" s="212">
        <f>G54*30</f>
        <v>90</v>
      </c>
      <c r="I54" s="224">
        <f>J54+L54+K54</f>
        <v>30</v>
      </c>
      <c r="J54" s="280">
        <v>20</v>
      </c>
      <c r="K54" s="280"/>
      <c r="L54" s="280">
        <v>10</v>
      </c>
      <c r="M54" s="254">
        <f t="shared" ref="M54" si="12">H54-I54</f>
        <v>60</v>
      </c>
      <c r="N54" s="260"/>
      <c r="O54" s="252">
        <v>3</v>
      </c>
      <c r="P54" s="213"/>
      <c r="Q54" s="257"/>
      <c r="R54" s="207"/>
      <c r="S54" s="207"/>
      <c r="T54" s="207"/>
      <c r="U54" s="208"/>
      <c r="V54" s="208"/>
      <c r="W54" s="208"/>
      <c r="X54" s="209"/>
    </row>
    <row r="55" spans="1:24" ht="15.75" x14ac:dyDescent="0.2">
      <c r="A55" s="50" t="s">
        <v>126</v>
      </c>
      <c r="B55" s="164" t="s">
        <v>116</v>
      </c>
      <c r="C55" s="215">
        <v>1</v>
      </c>
      <c r="D55" s="200"/>
      <c r="E55" s="200"/>
      <c r="F55" s="214"/>
      <c r="G55" s="255">
        <v>3</v>
      </c>
      <c r="H55" s="215">
        <f>G55*30</f>
        <v>90</v>
      </c>
      <c r="I55" s="200">
        <f>J55+L55+K55</f>
        <v>30</v>
      </c>
      <c r="J55" s="200">
        <v>20</v>
      </c>
      <c r="K55" s="200"/>
      <c r="L55" s="200">
        <v>10</v>
      </c>
      <c r="M55" s="214">
        <f>H55-I55</f>
        <v>60</v>
      </c>
      <c r="N55" s="305">
        <f>I55/N8</f>
        <v>2</v>
      </c>
      <c r="O55" s="202"/>
      <c r="P55" s="203"/>
      <c r="Q55" s="258"/>
      <c r="R55" s="82"/>
      <c r="S55" s="82"/>
      <c r="T55" s="82"/>
    </row>
    <row r="56" spans="1:24" ht="32.25" thickBot="1" x14ac:dyDescent="0.25">
      <c r="A56" s="253" t="s">
        <v>127</v>
      </c>
      <c r="B56" s="219" t="s">
        <v>140</v>
      </c>
      <c r="C56" s="220"/>
      <c r="D56" s="204">
        <v>3</v>
      </c>
      <c r="E56" s="204"/>
      <c r="F56" s="221"/>
      <c r="G56" s="256">
        <v>3</v>
      </c>
      <c r="H56" s="220">
        <f>G56*30</f>
        <v>90</v>
      </c>
      <c r="I56" s="204">
        <v>36</v>
      </c>
      <c r="J56" s="204">
        <v>18</v>
      </c>
      <c r="K56" s="204"/>
      <c r="L56" s="204">
        <v>18</v>
      </c>
      <c r="M56" s="221">
        <f>H56-I56</f>
        <v>54</v>
      </c>
      <c r="N56" s="205"/>
      <c r="O56" s="307"/>
      <c r="P56" s="357">
        <f>I56/P8</f>
        <v>4</v>
      </c>
      <c r="Q56" s="259"/>
      <c r="R56" s="82"/>
      <c r="S56" s="82"/>
      <c r="T56" s="82"/>
    </row>
    <row r="57" spans="1:24" ht="16.5" thickBot="1" x14ac:dyDescent="0.25">
      <c r="A57" s="949" t="s">
        <v>120</v>
      </c>
      <c r="B57" s="950"/>
      <c r="C57" s="26"/>
      <c r="D57" s="27"/>
      <c r="E57" s="27"/>
      <c r="F57" s="28"/>
      <c r="G57" s="29">
        <f>G54+G55+G56</f>
        <v>9</v>
      </c>
      <c r="H57" s="165">
        <f>H54+H55+H56</f>
        <v>270</v>
      </c>
      <c r="I57" s="165">
        <f t="shared" ref="I57:M57" si="13">SUM(I54:I56)</f>
        <v>96</v>
      </c>
      <c r="J57" s="165">
        <f t="shared" si="13"/>
        <v>58</v>
      </c>
      <c r="K57" s="165">
        <f t="shared" si="13"/>
        <v>0</v>
      </c>
      <c r="L57" s="165">
        <f t="shared" si="13"/>
        <v>38</v>
      </c>
      <c r="M57" s="165">
        <f t="shared" si="13"/>
        <v>174</v>
      </c>
      <c r="N57" s="165">
        <f t="shared" ref="N57:Q57" si="14">SUM(N54:N56)</f>
        <v>2</v>
      </c>
      <c r="O57" s="165">
        <f t="shared" si="14"/>
        <v>3</v>
      </c>
      <c r="P57" s="165">
        <f t="shared" si="14"/>
        <v>4</v>
      </c>
      <c r="Q57" s="247">
        <f t="shared" si="14"/>
        <v>0</v>
      </c>
      <c r="R57" s="80"/>
      <c r="S57" s="80"/>
      <c r="T57" s="80"/>
    </row>
    <row r="58" spans="1:24" ht="15.75" x14ac:dyDescent="0.2">
      <c r="A58" s="118"/>
      <c r="B58" s="223"/>
      <c r="C58" s="223"/>
      <c r="D58" s="223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3"/>
      <c r="P58" s="223"/>
      <c r="Q58" s="248"/>
      <c r="R58" s="82"/>
      <c r="S58" s="82"/>
      <c r="T58" s="82"/>
    </row>
    <row r="59" spans="1:24" ht="16.5" thickBot="1" x14ac:dyDescent="0.25">
      <c r="A59" s="973" t="s">
        <v>141</v>
      </c>
      <c r="B59" s="974"/>
      <c r="C59" s="974"/>
      <c r="D59" s="974"/>
      <c r="E59" s="974"/>
      <c r="F59" s="974"/>
      <c r="G59" s="974"/>
      <c r="H59" s="974"/>
      <c r="I59" s="974"/>
      <c r="J59" s="974"/>
      <c r="K59" s="974"/>
      <c r="L59" s="974"/>
      <c r="M59" s="974"/>
      <c r="N59" s="974"/>
      <c r="O59" s="974"/>
      <c r="P59" s="974"/>
      <c r="Q59" s="975"/>
      <c r="R59" s="82"/>
      <c r="S59" s="82"/>
      <c r="T59" s="82"/>
    </row>
    <row r="60" spans="1:24" ht="15.75" x14ac:dyDescent="0.2">
      <c r="A60" s="48" t="s">
        <v>125</v>
      </c>
      <c r="B60" s="277" t="s">
        <v>142</v>
      </c>
      <c r="C60" s="199"/>
      <c r="D60" s="224">
        <v>2</v>
      </c>
      <c r="E60" s="224"/>
      <c r="F60" s="254"/>
      <c r="G60" s="272">
        <v>3</v>
      </c>
      <c r="H60" s="212">
        <f>G60*30</f>
        <v>90</v>
      </c>
      <c r="I60" s="224">
        <f>J60+L60+K60</f>
        <v>30</v>
      </c>
      <c r="J60" s="280">
        <v>20</v>
      </c>
      <c r="K60" s="280"/>
      <c r="L60" s="280">
        <v>10</v>
      </c>
      <c r="M60" s="254">
        <f t="shared" ref="M60" si="15">H60-I60</f>
        <v>60</v>
      </c>
      <c r="N60" s="260"/>
      <c r="O60" s="252">
        <v>3</v>
      </c>
      <c r="P60" s="213"/>
      <c r="Q60" s="265"/>
      <c r="R60" s="82"/>
      <c r="S60" s="82"/>
      <c r="T60" s="82"/>
    </row>
    <row r="61" spans="1:24" ht="15.75" x14ac:dyDescent="0.25">
      <c r="A61" s="50" t="s">
        <v>126</v>
      </c>
      <c r="B61" s="278" t="s">
        <v>143</v>
      </c>
      <c r="C61" s="262">
        <v>1</v>
      </c>
      <c r="D61" s="281"/>
      <c r="E61" s="216"/>
      <c r="F61" s="263"/>
      <c r="G61" s="264">
        <v>3</v>
      </c>
      <c r="H61" s="262">
        <f>G61*30</f>
        <v>90</v>
      </c>
      <c r="I61" s="216">
        <f>J61+L61+K61</f>
        <v>30</v>
      </c>
      <c r="J61" s="281">
        <v>20</v>
      </c>
      <c r="K61" s="281"/>
      <c r="L61" s="281">
        <v>10</v>
      </c>
      <c r="M61" s="263">
        <f>H61-I61</f>
        <v>60</v>
      </c>
      <c r="N61" s="312">
        <f>I61/N8</f>
        <v>2</v>
      </c>
      <c r="O61" s="217"/>
      <c r="P61" s="246"/>
      <c r="Q61" s="266"/>
      <c r="R61" s="82"/>
      <c r="S61" s="82"/>
      <c r="T61" s="82"/>
    </row>
    <row r="62" spans="1:24" ht="16.5" thickBot="1" x14ac:dyDescent="0.25">
      <c r="A62" s="253" t="s">
        <v>127</v>
      </c>
      <c r="B62" s="261" t="s">
        <v>144</v>
      </c>
      <c r="C62" s="220"/>
      <c r="D62" s="204">
        <v>3</v>
      </c>
      <c r="E62" s="204"/>
      <c r="F62" s="221"/>
      <c r="G62" s="222">
        <v>3</v>
      </c>
      <c r="H62" s="220">
        <f>G62*30</f>
        <v>90</v>
      </c>
      <c r="I62" s="204">
        <f>J62+L62+K62</f>
        <v>36</v>
      </c>
      <c r="J62" s="204">
        <v>18</v>
      </c>
      <c r="K62" s="204"/>
      <c r="L62" s="204">
        <v>18</v>
      </c>
      <c r="M62" s="221">
        <f>H62-I62</f>
        <v>54</v>
      </c>
      <c r="N62" s="205"/>
      <c r="O62" s="307"/>
      <c r="P62" s="357">
        <f>I62/P8</f>
        <v>4</v>
      </c>
      <c r="Q62" s="259"/>
      <c r="R62" s="82"/>
      <c r="S62" s="82"/>
      <c r="T62" s="82"/>
    </row>
    <row r="63" spans="1:24" ht="16.899999999999999" customHeight="1" thickBot="1" x14ac:dyDescent="0.25">
      <c r="A63" s="949" t="s">
        <v>120</v>
      </c>
      <c r="B63" s="950"/>
      <c r="C63" s="26"/>
      <c r="D63" s="27"/>
      <c r="E63" s="27"/>
      <c r="F63" s="28"/>
      <c r="G63" s="29">
        <f t="shared" ref="G63:O63" si="16">SUM(G60:G62)</f>
        <v>9</v>
      </c>
      <c r="H63" s="165">
        <f t="shared" si="16"/>
        <v>270</v>
      </c>
      <c r="I63" s="165">
        <f t="shared" si="16"/>
        <v>96</v>
      </c>
      <c r="J63" s="165">
        <f t="shared" si="16"/>
        <v>58</v>
      </c>
      <c r="K63" s="165">
        <f t="shared" si="16"/>
        <v>0</v>
      </c>
      <c r="L63" s="165">
        <f t="shared" si="16"/>
        <v>38</v>
      </c>
      <c r="M63" s="165">
        <f t="shared" si="16"/>
        <v>174</v>
      </c>
      <c r="N63" s="165">
        <f t="shared" si="16"/>
        <v>2</v>
      </c>
      <c r="O63" s="165">
        <f t="shared" si="16"/>
        <v>3</v>
      </c>
      <c r="P63" s="165">
        <f t="shared" ref="P63:Q63" si="17">SUM(P60:P62)</f>
        <v>4</v>
      </c>
      <c r="Q63" s="247">
        <f t="shared" si="17"/>
        <v>0</v>
      </c>
      <c r="R63" s="82"/>
      <c r="S63" s="82"/>
      <c r="T63" s="82"/>
    </row>
    <row r="64" spans="1:24" ht="15.75" x14ac:dyDescent="0.2">
      <c r="A64" s="118"/>
      <c r="B64" s="223"/>
      <c r="C64" s="223"/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48"/>
      <c r="R64" s="82"/>
      <c r="S64" s="82"/>
      <c r="T64" s="82"/>
    </row>
    <row r="65" spans="1:24" ht="16.5" thickBot="1" x14ac:dyDescent="0.25">
      <c r="A65" s="973" t="s">
        <v>145</v>
      </c>
      <c r="B65" s="974"/>
      <c r="C65" s="974"/>
      <c r="D65" s="974"/>
      <c r="E65" s="974"/>
      <c r="F65" s="974"/>
      <c r="G65" s="974"/>
      <c r="H65" s="974"/>
      <c r="I65" s="974"/>
      <c r="J65" s="974"/>
      <c r="K65" s="974"/>
      <c r="L65" s="974"/>
      <c r="M65" s="974"/>
      <c r="N65" s="974"/>
      <c r="O65" s="974"/>
      <c r="P65" s="974"/>
      <c r="Q65" s="975"/>
      <c r="R65" s="82"/>
      <c r="S65" s="82"/>
      <c r="T65" s="82"/>
    </row>
    <row r="66" spans="1:24" ht="15.75" x14ac:dyDescent="0.25">
      <c r="A66" s="48" t="s">
        <v>125</v>
      </c>
      <c r="B66" s="300" t="s">
        <v>146</v>
      </c>
      <c r="C66" s="7"/>
      <c r="D66" s="8">
        <v>3</v>
      </c>
      <c r="E66" s="211"/>
      <c r="F66" s="9"/>
      <c r="G66" s="270">
        <v>3</v>
      </c>
      <c r="H66" s="212">
        <f>G66*30</f>
        <v>90</v>
      </c>
      <c r="I66" s="8">
        <f>J66+L66+K66</f>
        <v>30</v>
      </c>
      <c r="J66" s="280">
        <v>20</v>
      </c>
      <c r="K66" s="280"/>
      <c r="L66" s="280">
        <v>10</v>
      </c>
      <c r="M66" s="9">
        <f>H66-I66</f>
        <v>60</v>
      </c>
      <c r="N66" s="267"/>
      <c r="O66" s="252"/>
      <c r="P66" s="213">
        <v>3</v>
      </c>
      <c r="Q66" s="265"/>
      <c r="R66" s="82"/>
      <c r="S66" s="82"/>
      <c r="T66" s="82"/>
    </row>
    <row r="67" spans="1:24" ht="15.75" x14ac:dyDescent="0.25">
      <c r="A67" s="50" t="s">
        <v>126</v>
      </c>
      <c r="B67" s="279" t="s">
        <v>147</v>
      </c>
      <c r="C67" s="215">
        <v>1</v>
      </c>
      <c r="D67" s="200"/>
      <c r="E67" s="200"/>
      <c r="F67" s="214"/>
      <c r="G67" s="255">
        <v>3</v>
      </c>
      <c r="H67" s="215">
        <f>G67*30</f>
        <v>90</v>
      </c>
      <c r="I67" s="200">
        <f>J67+L67+K67</f>
        <v>30</v>
      </c>
      <c r="J67" s="200">
        <v>20</v>
      </c>
      <c r="K67" s="200"/>
      <c r="L67" s="200">
        <v>10</v>
      </c>
      <c r="M67" s="214">
        <f>H67-I67</f>
        <v>60</v>
      </c>
      <c r="N67" s="305">
        <f>I67/N8</f>
        <v>2</v>
      </c>
      <c r="O67" s="202"/>
      <c r="P67" s="203"/>
      <c r="Q67" s="258"/>
      <c r="R67" s="82"/>
      <c r="S67" s="82"/>
      <c r="T67" s="82"/>
    </row>
    <row r="68" spans="1:24" ht="32.25" thickBot="1" x14ac:dyDescent="0.25">
      <c r="A68" s="253" t="s">
        <v>127</v>
      </c>
      <c r="B68" s="219" t="s">
        <v>148</v>
      </c>
      <c r="C68" s="220"/>
      <c r="D68" s="204">
        <v>2</v>
      </c>
      <c r="E68" s="204"/>
      <c r="F68" s="221"/>
      <c r="G68" s="256">
        <v>3</v>
      </c>
      <c r="H68" s="220">
        <f>G68*30</f>
        <v>90</v>
      </c>
      <c r="I68" s="204">
        <f>J68+L68+K68</f>
        <v>36</v>
      </c>
      <c r="J68" s="204">
        <v>18</v>
      </c>
      <c r="K68" s="204"/>
      <c r="L68" s="204">
        <v>18</v>
      </c>
      <c r="M68" s="221">
        <f>H68-I68</f>
        <v>54</v>
      </c>
      <c r="N68" s="205"/>
      <c r="O68" s="307">
        <v>4</v>
      </c>
      <c r="P68" s="358"/>
      <c r="Q68" s="271"/>
      <c r="R68" s="82"/>
      <c r="S68" s="82"/>
      <c r="T68" s="82"/>
    </row>
    <row r="69" spans="1:24" ht="16.899999999999999" customHeight="1" thickBot="1" x14ac:dyDescent="0.25">
      <c r="A69" s="949" t="s">
        <v>120</v>
      </c>
      <c r="B69" s="950"/>
      <c r="C69" s="106"/>
      <c r="D69" s="107"/>
      <c r="E69" s="107"/>
      <c r="F69" s="108"/>
      <c r="G69" s="268">
        <f>SUM(G66:G68)</f>
        <v>9</v>
      </c>
      <c r="H69" s="269">
        <f t="shared" ref="H69:Q69" si="18">SUM(H66:H68)</f>
        <v>270</v>
      </c>
      <c r="I69" s="269">
        <f t="shared" si="18"/>
        <v>96</v>
      </c>
      <c r="J69" s="269">
        <f t="shared" si="18"/>
        <v>58</v>
      </c>
      <c r="K69" s="269">
        <f t="shared" si="18"/>
        <v>0</v>
      </c>
      <c r="L69" s="269">
        <f t="shared" si="18"/>
        <v>38</v>
      </c>
      <c r="M69" s="269">
        <f t="shared" si="18"/>
        <v>174</v>
      </c>
      <c r="N69" s="269">
        <f t="shared" si="18"/>
        <v>2</v>
      </c>
      <c r="O69" s="269">
        <f t="shared" si="18"/>
        <v>4</v>
      </c>
      <c r="P69" s="269">
        <f t="shared" si="18"/>
        <v>3</v>
      </c>
      <c r="Q69" s="294">
        <f t="shared" si="18"/>
        <v>0</v>
      </c>
      <c r="R69" s="82"/>
      <c r="S69" s="82"/>
      <c r="T69" s="82"/>
    </row>
    <row r="70" spans="1:24" ht="16.5" thickBot="1" x14ac:dyDescent="0.25">
      <c r="A70" s="166"/>
      <c r="B70" s="225"/>
      <c r="C70" s="225"/>
      <c r="D70" s="225"/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6"/>
      <c r="R70" s="82"/>
      <c r="S70" s="82"/>
      <c r="T70" s="82"/>
    </row>
    <row r="71" spans="1:24" ht="16.5" thickBot="1" x14ac:dyDescent="0.25">
      <c r="A71" s="976" t="s">
        <v>169</v>
      </c>
      <c r="B71" s="977"/>
      <c r="C71" s="977"/>
      <c r="D71" s="977"/>
      <c r="E71" s="977"/>
      <c r="F71" s="977"/>
      <c r="G71" s="977"/>
      <c r="H71" s="977"/>
      <c r="I71" s="977"/>
      <c r="J71" s="977"/>
      <c r="K71" s="977"/>
      <c r="L71" s="977"/>
      <c r="M71" s="977"/>
      <c r="N71" s="977"/>
      <c r="O71" s="977"/>
      <c r="P71" s="977"/>
      <c r="Q71" s="978"/>
      <c r="S71" s="81"/>
      <c r="T71" s="81"/>
      <c r="U71" s="81"/>
    </row>
    <row r="72" spans="1:24" s="210" customFormat="1" ht="15.75" x14ac:dyDescent="0.25">
      <c r="A72" s="347" t="s">
        <v>155</v>
      </c>
      <c r="B72" s="348" t="s">
        <v>156</v>
      </c>
      <c r="C72" s="349"/>
      <c r="D72" s="224">
        <v>1</v>
      </c>
      <c r="E72" s="350"/>
      <c r="F72" s="351"/>
      <c r="G72" s="352">
        <v>6</v>
      </c>
      <c r="H72" s="212">
        <f>G72*30</f>
        <v>180</v>
      </c>
      <c r="I72" s="350"/>
      <c r="J72" s="350"/>
      <c r="K72" s="350"/>
      <c r="L72" s="350"/>
      <c r="M72" s="351"/>
      <c r="N72" s="353"/>
      <c r="O72" s="354"/>
      <c r="P72" s="355"/>
      <c r="Q72" s="356"/>
      <c r="R72" s="207"/>
      <c r="S72" s="207"/>
      <c r="T72" s="207"/>
      <c r="U72" s="208"/>
      <c r="V72" s="208"/>
      <c r="W72" s="208"/>
      <c r="X72" s="209"/>
    </row>
    <row r="73" spans="1:24" ht="17.25" customHeight="1" x14ac:dyDescent="0.25">
      <c r="A73" s="227" t="s">
        <v>119</v>
      </c>
      <c r="B73" s="158" t="s">
        <v>86</v>
      </c>
      <c r="C73" s="10"/>
      <c r="D73" s="410">
        <v>4</v>
      </c>
      <c r="E73" s="410"/>
      <c r="F73" s="11"/>
      <c r="G73" s="160">
        <v>6</v>
      </c>
      <c r="H73" s="70">
        <f>G73*30</f>
        <v>180</v>
      </c>
      <c r="I73" s="47"/>
      <c r="J73" s="47"/>
      <c r="K73" s="47"/>
      <c r="L73" s="12"/>
      <c r="M73" s="13"/>
      <c r="N73" s="24"/>
      <c r="O73" s="12"/>
      <c r="P73" s="13"/>
      <c r="Q73" s="162"/>
      <c r="S73" s="79"/>
      <c r="T73" s="79"/>
      <c r="U73" s="409"/>
    </row>
    <row r="74" spans="1:24" ht="17.25" customHeight="1" thickBot="1" x14ac:dyDescent="0.3">
      <c r="A74" s="228" t="s">
        <v>85</v>
      </c>
      <c r="B74" s="159" t="s">
        <v>87</v>
      </c>
      <c r="C74" s="16"/>
      <c r="D74" s="17">
        <v>4</v>
      </c>
      <c r="E74" s="17"/>
      <c r="F74" s="116"/>
      <c r="G74" s="161">
        <v>21</v>
      </c>
      <c r="H74" s="16">
        <f>G74*30</f>
        <v>630</v>
      </c>
      <c r="I74" s="17"/>
      <c r="J74" s="17"/>
      <c r="K74" s="17"/>
      <c r="L74" s="17"/>
      <c r="M74" s="116"/>
      <c r="N74" s="16"/>
      <c r="O74" s="17"/>
      <c r="P74" s="116"/>
      <c r="Q74" s="163"/>
      <c r="S74" s="409"/>
      <c r="T74" s="409"/>
      <c r="U74" s="409"/>
    </row>
    <row r="75" spans="1:24" ht="16.5" thickBot="1" x14ac:dyDescent="0.25">
      <c r="A75" s="968" t="s">
        <v>88</v>
      </c>
      <c r="B75" s="979"/>
      <c r="C75" s="105"/>
      <c r="D75" s="105"/>
      <c r="E75" s="105"/>
      <c r="F75" s="105"/>
      <c r="G75" s="157">
        <f>G72+G73+G74</f>
        <v>33</v>
      </c>
      <c r="H75" s="105">
        <f>SUM(H72:H74)</f>
        <v>990</v>
      </c>
      <c r="I75" s="105"/>
      <c r="J75" s="105"/>
      <c r="K75" s="105"/>
      <c r="L75" s="105"/>
      <c r="M75" s="105"/>
      <c r="N75" s="105"/>
      <c r="O75" s="105"/>
      <c r="P75" s="105"/>
      <c r="Q75" s="249"/>
      <c r="S75" s="80"/>
      <c r="T75" s="80"/>
      <c r="U75" s="81"/>
    </row>
    <row r="76" spans="1:24" ht="16.5" customHeight="1" thickBot="1" x14ac:dyDescent="0.25">
      <c r="A76" s="984" t="s">
        <v>170</v>
      </c>
      <c r="B76" s="985"/>
      <c r="C76" s="985"/>
      <c r="D76" s="985"/>
      <c r="E76" s="985"/>
      <c r="F76" s="985"/>
      <c r="G76" s="985"/>
      <c r="H76" s="985"/>
      <c r="I76" s="985"/>
      <c r="J76" s="985"/>
      <c r="K76" s="985"/>
      <c r="L76" s="985"/>
      <c r="M76" s="985"/>
      <c r="N76" s="947"/>
      <c r="O76" s="947"/>
      <c r="P76" s="947"/>
      <c r="Q76" s="986"/>
      <c r="R76" s="81"/>
      <c r="S76" s="81"/>
      <c r="T76" s="81"/>
    </row>
    <row r="77" spans="1:24" ht="16.5" thickBot="1" x14ac:dyDescent="0.25">
      <c r="A77" s="86" t="s">
        <v>89</v>
      </c>
      <c r="B77" s="87" t="s">
        <v>23</v>
      </c>
      <c r="C77" s="40">
        <v>4</v>
      </c>
      <c r="D77" s="40"/>
      <c r="E77" s="40"/>
      <c r="F77" s="40"/>
      <c r="G77" s="40">
        <v>3</v>
      </c>
      <c r="H77" s="88">
        <f>G77*30</f>
        <v>90</v>
      </c>
      <c r="I77" s="88"/>
      <c r="J77" s="88"/>
      <c r="K77" s="88"/>
      <c r="L77" s="89"/>
      <c r="M77" s="90">
        <f>H77-I77</f>
        <v>90</v>
      </c>
      <c r="N77" s="102"/>
      <c r="O77" s="103"/>
      <c r="P77" s="104"/>
      <c r="Q77" s="250"/>
      <c r="R77" s="409"/>
      <c r="S77" s="409"/>
      <c r="T77" s="409"/>
    </row>
    <row r="78" spans="1:24" ht="16.5" thickBot="1" x14ac:dyDescent="0.25">
      <c r="A78" s="987" t="s">
        <v>90</v>
      </c>
      <c r="B78" s="988"/>
      <c r="C78" s="26"/>
      <c r="D78" s="27"/>
      <c r="E78" s="27"/>
      <c r="F78" s="27"/>
      <c r="G78" s="76"/>
      <c r="H78" s="77"/>
      <c r="I78" s="77"/>
      <c r="J78" s="77"/>
      <c r="K78" s="77"/>
      <c r="L78" s="77"/>
      <c r="M78" s="77"/>
      <c r="N78" s="76"/>
      <c r="O78" s="76"/>
      <c r="P78" s="274"/>
      <c r="Q78" s="275"/>
      <c r="R78" s="80"/>
      <c r="S78" s="80"/>
      <c r="T78" s="80"/>
    </row>
    <row r="79" spans="1:24" ht="16.5" thickBot="1" x14ac:dyDescent="0.25">
      <c r="A79" s="989" t="s">
        <v>149</v>
      </c>
      <c r="B79" s="990"/>
      <c r="C79" s="991"/>
      <c r="D79" s="991"/>
      <c r="E79" s="991"/>
      <c r="F79" s="992"/>
      <c r="G79" s="408">
        <f>G50+G57+G75+G77</f>
        <v>90</v>
      </c>
      <c r="H79" s="408">
        <f>H50+H57+H75+H77</f>
        <v>2715</v>
      </c>
      <c r="I79" s="408">
        <f>I50+I57+I75+I77</f>
        <v>410</v>
      </c>
      <c r="J79" s="288">
        <f t="shared" ref="J79:M79" si="19">J77+J75+J57+J50</f>
        <v>260</v>
      </c>
      <c r="K79" s="288">
        <f t="shared" si="19"/>
        <v>0</v>
      </c>
      <c r="L79" s="288">
        <f t="shared" si="19"/>
        <v>150</v>
      </c>
      <c r="M79" s="290">
        <f t="shared" si="19"/>
        <v>868</v>
      </c>
      <c r="N79" s="287">
        <f>N17+N35+N49+N57</f>
        <v>19.5</v>
      </c>
      <c r="O79" s="289">
        <f>O15+O28+O49+O54</f>
        <v>18.5</v>
      </c>
      <c r="P79" s="290">
        <f>P50+P57</f>
        <v>15</v>
      </c>
      <c r="Q79" s="291">
        <f>Q77+Q75+Q57+Q50</f>
        <v>0</v>
      </c>
      <c r="R79" s="80"/>
      <c r="S79" s="80"/>
      <c r="T79" s="80"/>
    </row>
    <row r="80" spans="1:24" ht="15.75" x14ac:dyDescent="0.2">
      <c r="A80" s="993" t="s">
        <v>91</v>
      </c>
      <c r="B80" s="994"/>
      <c r="C80" s="994"/>
      <c r="D80" s="994"/>
      <c r="E80" s="994"/>
      <c r="F80" s="994"/>
      <c r="G80" s="995"/>
      <c r="H80" s="995"/>
      <c r="I80" s="995"/>
      <c r="J80" s="995"/>
      <c r="K80" s="995"/>
      <c r="L80" s="995"/>
      <c r="M80" s="995"/>
      <c r="N80" s="285">
        <v>3</v>
      </c>
      <c r="O80" s="285">
        <v>3</v>
      </c>
      <c r="P80" s="393">
        <v>2</v>
      </c>
      <c r="Q80" s="286"/>
      <c r="R80" s="85"/>
      <c r="S80" s="85"/>
      <c r="T80" s="85"/>
    </row>
    <row r="81" spans="1:20" ht="15.75" x14ac:dyDescent="0.2">
      <c r="A81" s="993" t="s">
        <v>92</v>
      </c>
      <c r="B81" s="994"/>
      <c r="C81" s="994"/>
      <c r="D81" s="994"/>
      <c r="E81" s="994"/>
      <c r="F81" s="994"/>
      <c r="G81" s="994"/>
      <c r="H81" s="994"/>
      <c r="I81" s="994"/>
      <c r="J81" s="994"/>
      <c r="K81" s="994"/>
      <c r="L81" s="994"/>
      <c r="M81" s="994"/>
      <c r="N81" s="410">
        <v>7</v>
      </c>
      <c r="O81" s="41" t="s">
        <v>160</v>
      </c>
      <c r="P81" s="83" t="s">
        <v>160</v>
      </c>
      <c r="Q81" s="162">
        <v>1</v>
      </c>
      <c r="R81" s="863"/>
      <c r="S81" s="863"/>
      <c r="T81" s="864"/>
    </row>
    <row r="82" spans="1:20" ht="15.75" x14ac:dyDescent="0.2">
      <c r="A82" s="993" t="s">
        <v>93</v>
      </c>
      <c r="B82" s="994"/>
      <c r="C82" s="994"/>
      <c r="D82" s="994"/>
      <c r="E82" s="994"/>
      <c r="F82" s="994"/>
      <c r="G82" s="994"/>
      <c r="H82" s="994"/>
      <c r="I82" s="994"/>
      <c r="J82" s="994"/>
      <c r="K82" s="994"/>
      <c r="L82" s="994"/>
      <c r="M82" s="994"/>
      <c r="N82" s="410"/>
      <c r="O82" s="14"/>
      <c r="P82" s="84"/>
      <c r="Q82" s="162"/>
      <c r="R82" s="409"/>
      <c r="S82" s="409"/>
      <c r="T82" s="409"/>
    </row>
    <row r="83" spans="1:20" ht="16.5" thickBot="1" x14ac:dyDescent="0.25">
      <c r="A83" s="998" t="s">
        <v>94</v>
      </c>
      <c r="B83" s="999"/>
      <c r="C83" s="999"/>
      <c r="D83" s="999"/>
      <c r="E83" s="999"/>
      <c r="F83" s="999"/>
      <c r="G83" s="999"/>
      <c r="H83" s="999"/>
      <c r="I83" s="999"/>
      <c r="J83" s="999"/>
      <c r="K83" s="999"/>
      <c r="L83" s="999"/>
      <c r="M83" s="999"/>
      <c r="N83" s="17"/>
      <c r="O83" s="295">
        <v>1</v>
      </c>
      <c r="P83" s="296"/>
      <c r="Q83" s="163"/>
      <c r="R83" s="409"/>
      <c r="S83" s="409"/>
      <c r="T83" s="409"/>
    </row>
    <row r="84" spans="1:20" ht="16.5" thickBot="1" x14ac:dyDescent="0.3">
      <c r="A84" s="251"/>
      <c r="B84" s="1000"/>
      <c r="C84" s="1001"/>
      <c r="D84" s="1001"/>
      <c r="E84" s="1001"/>
      <c r="F84" s="1001"/>
      <c r="G84" s="229"/>
      <c r="H84" s="229"/>
      <c r="I84" s="229"/>
      <c r="J84" s="229"/>
      <c r="K84" s="229"/>
      <c r="L84" s="229"/>
      <c r="M84" s="229"/>
      <c r="N84" s="882">
        <f>G17+G35+G49+G57+G72</f>
        <v>60</v>
      </c>
      <c r="O84" s="883"/>
      <c r="P84" s="884"/>
      <c r="Q84" s="293">
        <f>G73+G74+G77</f>
        <v>30</v>
      </c>
      <c r="R84" s="229"/>
      <c r="S84" s="229"/>
      <c r="T84" s="229"/>
    </row>
    <row r="85" spans="1:20" ht="24" customHeight="1" x14ac:dyDescent="0.25">
      <c r="A85" s="229"/>
      <c r="B85" s="42" t="s">
        <v>95</v>
      </c>
      <c r="C85" s="980"/>
      <c r="D85" s="981"/>
      <c r="E85" s="981"/>
      <c r="F85" s="981"/>
      <c r="G85" s="981"/>
      <c r="H85" s="229"/>
      <c r="I85" s="982"/>
      <c r="J85" s="983"/>
      <c r="K85" s="983"/>
      <c r="L85" s="229"/>
      <c r="M85" s="229"/>
      <c r="N85" s="292"/>
      <c r="O85" s="292"/>
      <c r="P85" s="292"/>
      <c r="Q85" s="292"/>
      <c r="R85" s="229"/>
      <c r="S85" s="229"/>
      <c r="T85" s="229"/>
    </row>
    <row r="86" spans="1:20" ht="15.75" x14ac:dyDescent="0.25">
      <c r="A86" s="229"/>
      <c r="B86" s="229"/>
      <c r="C86" s="229"/>
      <c r="D86" s="229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</row>
    <row r="87" spans="1:20" ht="21.75" customHeight="1" x14ac:dyDescent="0.25">
      <c r="A87" s="229"/>
      <c r="B87" s="42" t="s">
        <v>96</v>
      </c>
      <c r="C87" s="980"/>
      <c r="D87" s="981"/>
      <c r="E87" s="981"/>
      <c r="F87" s="981"/>
      <c r="G87" s="981"/>
      <c r="H87" s="229"/>
      <c r="I87" s="996"/>
      <c r="J87" s="997"/>
      <c r="K87" s="997"/>
      <c r="L87" s="997"/>
      <c r="M87" s="229"/>
      <c r="N87" s="229"/>
      <c r="O87" s="229"/>
      <c r="P87" s="229"/>
      <c r="Q87" s="229"/>
      <c r="R87" s="229"/>
      <c r="S87" s="229"/>
      <c r="T87" s="229"/>
    </row>
    <row r="88" spans="1:20" ht="15.75" x14ac:dyDescent="0.25">
      <c r="A88" s="229"/>
      <c r="B88" s="229"/>
      <c r="C88" s="229"/>
      <c r="D88" s="229"/>
      <c r="E88" s="229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</row>
    <row r="89" spans="1:20" ht="15.75" x14ac:dyDescent="0.25">
      <c r="A89" s="229"/>
      <c r="B89" s="229"/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</row>
  </sheetData>
  <mergeCells count="58">
    <mergeCell ref="C87:G87"/>
    <mergeCell ref="I87:L87"/>
    <mergeCell ref="A82:M82"/>
    <mergeCell ref="A83:M83"/>
    <mergeCell ref="B84:F84"/>
    <mergeCell ref="N84:P84"/>
    <mergeCell ref="C85:G85"/>
    <mergeCell ref="I85:K85"/>
    <mergeCell ref="A76:Q76"/>
    <mergeCell ref="A78:B78"/>
    <mergeCell ref="A79:F79"/>
    <mergeCell ref="A80:M80"/>
    <mergeCell ref="A81:M81"/>
    <mergeCell ref="R81:T81"/>
    <mergeCell ref="A59:Q59"/>
    <mergeCell ref="A63:B63"/>
    <mergeCell ref="A65:Q65"/>
    <mergeCell ref="A69:B69"/>
    <mergeCell ref="A71:Q71"/>
    <mergeCell ref="A75:B75"/>
    <mergeCell ref="A57:B57"/>
    <mergeCell ref="A12:Q12"/>
    <mergeCell ref="A18:Q18"/>
    <mergeCell ref="A23:B23"/>
    <mergeCell ref="A25:B25"/>
    <mergeCell ref="A26:Q26"/>
    <mergeCell ref="A36:Q36"/>
    <mergeCell ref="A49:B49"/>
    <mergeCell ref="A50:B50"/>
    <mergeCell ref="A51:Q51"/>
    <mergeCell ref="A52:Q52"/>
    <mergeCell ref="A53:Q53"/>
    <mergeCell ref="A11:Q11"/>
    <mergeCell ref="N3:P3"/>
    <mergeCell ref="I4:I8"/>
    <mergeCell ref="J4:L4"/>
    <mergeCell ref="N4:P5"/>
    <mergeCell ref="Q4:Q5"/>
    <mergeCell ref="C5:C8"/>
    <mergeCell ref="D5:D8"/>
    <mergeCell ref="E5:F6"/>
    <mergeCell ref="J5:J8"/>
    <mergeCell ref="K5:K8"/>
    <mergeCell ref="L5:L8"/>
    <mergeCell ref="E7:E8"/>
    <mergeCell ref="F7:F8"/>
    <mergeCell ref="N7:P7"/>
    <mergeCell ref="A10:Q10"/>
    <mergeCell ref="A1:Q1"/>
    <mergeCell ref="A2:A8"/>
    <mergeCell ref="B2:B8"/>
    <mergeCell ref="C2:F4"/>
    <mergeCell ref="G2:G8"/>
    <mergeCell ref="H2:M2"/>
    <mergeCell ref="N2:Q2"/>
    <mergeCell ref="H3:H8"/>
    <mergeCell ref="I3:L3"/>
    <mergeCell ref="M3:M8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</vt:lpstr>
      <vt:lpstr>план</vt:lpstr>
      <vt:lpstr>правка Лист3 (2)</vt:lpstr>
      <vt:lpstr>план!Область_печати</vt:lpstr>
      <vt:lpstr>'правка Лист3 (2)'!Область_печати</vt:lpstr>
      <vt:lpstr>Титул!Область_печати</vt:lpstr>
    </vt:vector>
  </TitlesOfParts>
  <Company>DGMA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Kafedra EP</dc:creator>
  <cp:lastModifiedBy>Алена Латышева</cp:lastModifiedBy>
  <cp:lastPrinted>2017-03-30T07:45:59Z</cp:lastPrinted>
  <dcterms:created xsi:type="dcterms:W3CDTF">2007-11-26T10:42:37Z</dcterms:created>
  <dcterms:modified xsi:type="dcterms:W3CDTF">2017-08-25T07:22:36Z</dcterms:modified>
</cp:coreProperties>
</file>