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кончательные варианты планов 14 июля\дневное на печать\ЕП\"/>
    </mc:Choice>
  </mc:AlternateContent>
  <bookViews>
    <workbookView xWindow="0" yWindow="0" windowWidth="20520" windowHeight="9405" activeTab="1"/>
  </bookViews>
  <sheets>
    <sheet name="титульний" sheetId="1" r:id="rId1"/>
    <sheet name="план" sheetId="3" r:id="rId2"/>
  </sheets>
  <definedNames>
    <definedName name="_xlnm.Print_Area" localSheetId="1">план!$A$1:$Q$84</definedName>
    <definedName name="_xlnm.Print_Area" localSheetId="0">титульний!$A$1:$BA$30</definedName>
  </definedNames>
  <calcPr calcId="152511"/>
</workbook>
</file>

<file path=xl/calcChain.xml><?xml version="1.0" encoding="utf-8"?>
<calcChain xmlns="http://schemas.openxmlformats.org/spreadsheetml/2006/main">
  <c r="J55" i="3" l="1"/>
  <c r="K55" i="3"/>
  <c r="L55" i="3"/>
  <c r="K47" i="3"/>
  <c r="I66" i="3" l="1"/>
  <c r="I65" i="3"/>
  <c r="I64" i="3"/>
  <c r="I60" i="3"/>
  <c r="I59" i="3"/>
  <c r="I58" i="3"/>
  <c r="N66" i="3" l="1"/>
  <c r="N67" i="3" s="1"/>
  <c r="O65" i="3"/>
  <c r="O67" i="3" s="1"/>
  <c r="P64" i="3"/>
  <c r="P67" i="3" s="1"/>
  <c r="Q67" i="3"/>
  <c r="L67" i="3"/>
  <c r="K67" i="3"/>
  <c r="J67" i="3"/>
  <c r="I67" i="3"/>
  <c r="G67" i="3"/>
  <c r="H66" i="3"/>
  <c r="M66" i="3" s="1"/>
  <c r="H65" i="3"/>
  <c r="M65" i="3" s="1"/>
  <c r="H64" i="3"/>
  <c r="M64" i="3" s="1"/>
  <c r="M67" i="3" l="1"/>
  <c r="H67" i="3"/>
  <c r="H39" i="3"/>
  <c r="H40" i="3"/>
  <c r="H41" i="3"/>
  <c r="H42" i="3"/>
  <c r="H43" i="3"/>
  <c r="H45" i="3"/>
  <c r="H46" i="3"/>
  <c r="H44" i="3"/>
  <c r="I29" i="3" l="1"/>
  <c r="H29" i="3"/>
  <c r="M29" i="3" l="1"/>
  <c r="I39" i="3"/>
  <c r="M42" i="3"/>
  <c r="I40" i="3"/>
  <c r="Q81" i="3" l="1"/>
  <c r="I32" i="3" l="1"/>
  <c r="H71" i="3"/>
  <c r="Q47" i="3" l="1"/>
  <c r="J61" i="3"/>
  <c r="K61" i="3"/>
  <c r="L61" i="3"/>
  <c r="Q61" i="3"/>
  <c r="G61" i="3"/>
  <c r="Q55" i="3"/>
  <c r="G55" i="3"/>
  <c r="H60" i="3" l="1"/>
  <c r="M60" i="3" s="1"/>
  <c r="O59" i="3"/>
  <c r="O61" i="3" s="1"/>
  <c r="H59" i="3"/>
  <c r="M59" i="3" s="1"/>
  <c r="J37" i="3"/>
  <c r="J47" i="3" s="1"/>
  <c r="L37" i="3"/>
  <c r="L47" i="3" s="1"/>
  <c r="G72" i="3"/>
  <c r="H69" i="3"/>
  <c r="I52" i="3"/>
  <c r="H52" i="3"/>
  <c r="I54" i="3"/>
  <c r="N54" i="3" s="1"/>
  <c r="N55" i="3" s="1"/>
  <c r="H54" i="3"/>
  <c r="I53" i="3"/>
  <c r="O53" i="3" s="1"/>
  <c r="O55" i="3" s="1"/>
  <c r="H53" i="3"/>
  <c r="H58" i="3"/>
  <c r="M58" i="3" s="1"/>
  <c r="O35" i="3"/>
  <c r="P35" i="3"/>
  <c r="Q35" i="3"/>
  <c r="Q48" i="3" s="1"/>
  <c r="I34" i="3"/>
  <c r="H34" i="3"/>
  <c r="I44" i="3"/>
  <c r="M40" i="3"/>
  <c r="I46" i="3"/>
  <c r="O46" i="3" s="1"/>
  <c r="O47" i="3" s="1"/>
  <c r="I45" i="3"/>
  <c r="N45" i="3" s="1"/>
  <c r="I43" i="3"/>
  <c r="P43" i="3" s="1"/>
  <c r="I41" i="3"/>
  <c r="I38" i="3"/>
  <c r="N38" i="3" s="1"/>
  <c r="H38" i="3"/>
  <c r="G37" i="3"/>
  <c r="G47" i="3" s="1"/>
  <c r="I33" i="3"/>
  <c r="H33" i="3"/>
  <c r="I55" i="3" l="1"/>
  <c r="H55" i="3"/>
  <c r="P41" i="3"/>
  <c r="P47" i="3" s="1"/>
  <c r="Q76" i="3"/>
  <c r="N47" i="3"/>
  <c r="N33" i="3"/>
  <c r="N35" i="3" s="1"/>
  <c r="P52" i="3"/>
  <c r="P55" i="3" s="1"/>
  <c r="H61" i="3"/>
  <c r="I61" i="3"/>
  <c r="P58" i="3"/>
  <c r="P61" i="3" s="1"/>
  <c r="I37" i="3"/>
  <c r="I47" i="3" s="1"/>
  <c r="N60" i="3"/>
  <c r="N61" i="3" s="1"/>
  <c r="M52" i="3"/>
  <c r="M54" i="3"/>
  <c r="M34" i="3"/>
  <c r="M53" i="3"/>
  <c r="M39" i="3"/>
  <c r="M46" i="3"/>
  <c r="H37" i="3"/>
  <c r="H47" i="3" s="1"/>
  <c r="M38" i="3"/>
  <c r="M45" i="3"/>
  <c r="M43" i="3"/>
  <c r="M41" i="3"/>
  <c r="M44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O17" i="3"/>
  <c r="O48" i="3" s="1"/>
  <c r="O76" i="3" s="1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I74" i="3"/>
  <c r="H74" i="3"/>
  <c r="H70" i="3"/>
  <c r="H72" i="3" s="1"/>
  <c r="I28" i="3"/>
  <c r="H28" i="3"/>
  <c r="L27" i="3"/>
  <c r="K27" i="3"/>
  <c r="K35" i="3" s="1"/>
  <c r="K48" i="3" s="1"/>
  <c r="J27" i="3"/>
  <c r="G27" i="3"/>
  <c r="T29" i="1"/>
  <c r="G29" i="1"/>
  <c r="W29" i="1"/>
  <c r="J35" i="3" l="1"/>
  <c r="J48" i="3" s="1"/>
  <c r="G48" i="3"/>
  <c r="L35" i="3"/>
  <c r="L48" i="3" s="1"/>
  <c r="M55" i="3"/>
  <c r="N48" i="3"/>
  <c r="N76" i="3" s="1"/>
  <c r="G35" i="3"/>
  <c r="K76" i="3"/>
  <c r="M15" i="3"/>
  <c r="P48" i="3"/>
  <c r="P76" i="3" s="1"/>
  <c r="M14" i="3"/>
  <c r="M16" i="3"/>
  <c r="M61" i="3"/>
  <c r="M37" i="3"/>
  <c r="M47" i="3" s="1"/>
  <c r="H30" i="3"/>
  <c r="M21" i="3"/>
  <c r="H13" i="3"/>
  <c r="H17" i="3" s="1"/>
  <c r="I22" i="3"/>
  <c r="I23" i="3" s="1"/>
  <c r="M19" i="3"/>
  <c r="M74" i="3"/>
  <c r="H27" i="3"/>
  <c r="M30" i="3"/>
  <c r="I13" i="3"/>
  <c r="I17" i="3" s="1"/>
  <c r="M20" i="3"/>
  <c r="I27" i="3"/>
  <c r="I35" i="3" s="1"/>
  <c r="I48" i="3" s="1"/>
  <c r="I76" i="3" s="1"/>
  <c r="H22" i="3"/>
  <c r="H23" i="3" s="1"/>
  <c r="M28" i="3"/>
  <c r="H48" i="3" l="1"/>
  <c r="H76" i="3" s="1"/>
  <c r="H35" i="3"/>
  <c r="N81" i="3"/>
  <c r="J76" i="3"/>
  <c r="L76" i="3"/>
  <c r="M22" i="3"/>
  <c r="M23" i="3" s="1"/>
  <c r="M13" i="3"/>
  <c r="M17" i="3" s="1"/>
  <c r="M27" i="3"/>
  <c r="M35" i="3" s="1"/>
  <c r="M48" i="3" l="1"/>
  <c r="G76" i="3"/>
  <c r="M76" i="3" l="1"/>
</calcChain>
</file>

<file path=xl/sharedStrings.xml><?xml version="1.0" encoding="utf-8"?>
<sst xmlns="http://schemas.openxmlformats.org/spreadsheetml/2006/main" count="288" uniqueCount="194">
  <si>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</si>
  <si>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</si>
  <si>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</si>
  <si>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</si>
  <si>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</si>
  <si>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</si>
  <si>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</si>
  <si>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</si>
  <si>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</si>
  <si>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</si>
  <si>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</si>
  <si>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</si>
  <si>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</si>
  <si>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</si>
  <si>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</si>
  <si>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</si>
  <si>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</si>
  <si>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</si>
  <si>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</si>
  <si>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</si>
  <si>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</si>
  <si>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</si>
  <si>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</si>
  <si>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</si>
  <si>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</si>
  <si>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</si>
  <si>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З/Д</t>
  </si>
  <si>
    <t>Т/П</t>
  </si>
  <si>
    <t>Триместр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</si>
  <si>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</si>
  <si>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</si>
  <si>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</si>
  <si>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</si>
  <si>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</si>
  <si>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</si>
  <si>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</si>
  <si>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</si>
  <si>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</si>
  <si>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</si>
  <si>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</si>
  <si>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</si>
  <si>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</si>
  <si>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</si>
  <si>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галузь знань: 05 Соціальні та поведінкові науки</t>
  </si>
  <si>
    <t>спеціальність:    051 Економіка</t>
  </si>
  <si>
    <t>С/Т</t>
  </si>
  <si>
    <t>Т/С</t>
  </si>
  <si>
    <t>90 год*</t>
  </si>
  <si>
    <t>4+90 год*</t>
  </si>
  <si>
    <t>№ п/п</t>
  </si>
  <si>
    <t>НАЗВА НАВЧАЛЬНОЇ ДИСЦИПЛІНИ</t>
  </si>
  <si>
    <t>Кількість кредитів EКТС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</si>
  <si>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</si>
  <si>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</si>
  <si>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</si>
  <si>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</si>
  <si>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</si>
  <si>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</si>
  <si>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</si>
  <si>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</si>
  <si>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</si>
  <si>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</si>
  <si>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</si>
  <si>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</si>
  <si>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</si>
  <si>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</si>
  <si>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</si>
  <si>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</si>
  <si>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</si>
  <si>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</si>
  <si>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</si>
  <si>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</si>
  <si>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</si>
  <si>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</si>
  <si>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</si>
  <si>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</si>
  <si>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</si>
  <si>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</si>
  <si>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</si>
  <si>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</si>
  <si>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</si>
  <si>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</si>
  <si>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</si>
  <si>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</si>
  <si>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</si>
  <si>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</si>
  <si>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</si>
  <si>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с*</t>
  </si>
  <si>
    <t>Примітка:   с* - секційні заняття (факультатив)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</si>
  <si>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</si>
  <si>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</si>
  <si>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</si>
  <si>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</si>
  <si>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</si>
  <si>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</si>
  <si>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</si>
  <si>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</si>
  <si>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</si>
  <si>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</si>
  <si>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</si>
  <si>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</si>
  <si>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</si>
  <si>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</si>
  <si>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</si>
  <si>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</si>
  <si>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</si>
  <si>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</si>
  <si>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</si>
  <si>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</si>
  <si>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</si>
  <si>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</si>
  <si>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</si>
  <si>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</si>
  <si>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</si>
  <si>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1.3.2</t>
  </si>
  <si>
    <t>1.3.1</t>
  </si>
  <si>
    <t>Разом п.1.3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</si>
  <si>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</si>
  <si>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</si>
  <si>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Економічна діагностіка</t>
  </si>
  <si>
    <t>Економічна діагностика</t>
  </si>
  <si>
    <t>Економічна діагностика (курсова робота)</t>
  </si>
  <si>
    <t>1.3.3</t>
  </si>
  <si>
    <t>1.3.4</t>
  </si>
  <si>
    <t>Міжнародний менеджмент</t>
  </si>
  <si>
    <t>1.3.7</t>
  </si>
  <si>
    <t>Економічна соціологія</t>
  </si>
  <si>
    <t>Спецкурс за напрямком магістерської роботи</t>
  </si>
  <si>
    <t>1.2.4</t>
  </si>
  <si>
    <t>Управління потенціалом підприємства</t>
  </si>
  <si>
    <t>Управління проектами</t>
  </si>
  <si>
    <t>Економіко-фінансове планування</t>
  </si>
  <si>
    <t>3.1</t>
  </si>
  <si>
    <t>Науково-дослідна практика</t>
  </si>
  <si>
    <t>3.2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</si>
  <si>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</si>
  <si>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</si>
  <si>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</si>
  <si>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</si>
  <si>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</si>
  <si>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</si>
  <si>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</si>
  <si>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</si>
  <si>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</si>
  <si>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</si>
  <si>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1.1.2</t>
  </si>
  <si>
    <t>1.1.3</t>
  </si>
  <si>
    <t xml:space="preserve"> І . ГРАФІК НАВЧАЛЬНОГО ПРОЦЕСУ</t>
  </si>
  <si>
    <t>1.3.8</t>
  </si>
  <si>
    <t>ЗАГАЛЬНА КІЛЬКІСТЬ</t>
  </si>
  <si>
    <t>Методологія та організація наукових досліджень (Ф)</t>
  </si>
  <si>
    <t>1.1 Гуманітарні та соціально-економічні дисципліни</t>
  </si>
  <si>
    <t>4. ДЕРЖАВНА АТЕСТАЦІЯ</t>
  </si>
  <si>
    <t>Моделювання та оцінка ефективності бізнес-процесів</t>
  </si>
  <si>
    <t>Спеціалізація "Бізнес аналітика "</t>
  </si>
  <si>
    <t>С.В. Бурлуцький</t>
  </si>
  <si>
    <t xml:space="preserve">Є.В. Мироненко </t>
  </si>
  <si>
    <t xml:space="preserve">V. План навчального процесу на 2017/2018 навчальний рік      </t>
  </si>
  <si>
    <t>Спеціалізація "Міжнародна економічна діяльність підприємств "</t>
  </si>
  <si>
    <t>Фінансово-економічна безпека субєктів господарювання</t>
  </si>
  <si>
    <t>Природокористування, екологічна політика та безпека</t>
  </si>
  <si>
    <t>Теорії міжнародної економки</t>
  </si>
  <si>
    <t>Діагностика міжнародної конкурентоспроможності підприємств</t>
  </si>
  <si>
    <t>Організація зовнішньоторгівельних операцій</t>
  </si>
  <si>
    <t>Менеджмент технологій(Мн)</t>
  </si>
  <si>
    <t>Безпека в системі корпоративного управління</t>
  </si>
  <si>
    <t>5</t>
  </si>
  <si>
    <t>1</t>
  </si>
  <si>
    <r>
      <t xml:space="preserve">спеціалізації: </t>
    </r>
    <r>
      <rPr>
        <b/>
        <sz val="20"/>
        <color theme="1"/>
        <rFont val="Times New Roman"/>
        <family val="1"/>
        <charset val="204"/>
      </rPr>
      <t>Бізнес аналітика</t>
    </r>
  </si>
  <si>
    <t>Економічна безпека суб'єктів господарювання та природокористування</t>
  </si>
  <si>
    <t xml:space="preserve">                     Міжнародна економічна діяльність підприємств</t>
  </si>
  <si>
    <t>Спеціалізація "Економічна безпека суб'єктів господарювання та природокористування "</t>
  </si>
  <si>
    <t>ЗАТВЕРДЖЕНО:</t>
  </si>
  <si>
    <t>на засіданні Вченої ради</t>
  </si>
  <si>
    <r>
      <t>протокол № __</t>
    </r>
    <r>
      <rPr>
        <u/>
        <sz val="22"/>
        <rFont val="Times New Roman"/>
        <family val="1"/>
        <charset val="204"/>
      </rPr>
      <t>7</t>
    </r>
    <r>
      <rPr>
        <sz val="22"/>
        <rFont val="Times New Roman"/>
        <family val="1"/>
        <charset val="204"/>
      </rPr>
      <t>___</t>
    </r>
  </si>
  <si>
    <t>" 30 "  березня 2017 р.</t>
  </si>
  <si>
    <t>Ректор ________________________</t>
  </si>
  <si>
    <t>(Ковальов В.Д.)</t>
  </si>
  <si>
    <t>Кваліфікація: магістр з  економіки</t>
  </si>
  <si>
    <t>Срок навчання - 1 рік, 4 місяці</t>
  </si>
  <si>
    <t>Фінансово-господарський механізм підприємства</t>
  </si>
  <si>
    <t>Бізнес-консалтинг</t>
  </si>
  <si>
    <t>Антикризове управління підприємством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</si>
  <si>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</si>
  <si>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</si>
  <si>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</si>
  <si>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</si>
  <si>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</si>
  <si>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</si>
  <si>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</si>
  <si>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</si>
  <si>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кількість тижнів у семестрі</t>
  </si>
  <si>
    <t>семестр</t>
  </si>
  <si>
    <t>семестри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</si>
</sst>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</numFmts>
  <fonts count="5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Arial Cyr"/>
      <charset val="204"/>
    </font>
    <font>
      <b/>
      <sz val="16"/>
      <color theme="1"/>
      <name val="Times New Roman Cyr"/>
      <charset val="204"/>
    </font>
    <font>
      <b/>
      <sz val="16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Arial Cyr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77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8" fillId="0" borderId="36" xfId="0" applyNumberFormat="1" applyFont="1" applyFill="1" applyBorder="1" applyAlignment="1" applyProtection="1">
      <alignment horizontal="center" vertical="center"/>
    </xf>
    <xf numFmtId="166" fontId="8" fillId="0" borderId="47" xfId="0" applyNumberFormat="1" applyFont="1" applyFill="1" applyBorder="1" applyAlignment="1" applyProtection="1">
      <alignment horizontal="center" vertical="center"/>
    </xf>
    <xf numFmtId="166" fontId="8" fillId="0" borderId="41" xfId="0" applyNumberFormat="1" applyFont="1" applyFill="1" applyBorder="1" applyAlignment="1" applyProtection="1">
      <alignment horizontal="center" vertical="center"/>
    </xf>
    <xf numFmtId="166" fontId="8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9" fillId="0" borderId="7" xfId="0" applyNumberFormat="1" applyFont="1" applyFill="1" applyBorder="1" applyAlignment="1" applyProtection="1">
      <alignment horizontal="center" vertical="center" wrapText="1"/>
    </xf>
    <xf numFmtId="166" fontId="9" fillId="0" borderId="8" xfId="0" applyNumberFormat="1" applyFont="1" applyFill="1" applyBorder="1" applyAlignment="1" applyProtection="1">
      <alignment horizontal="center" vertical="center" wrapText="1"/>
    </xf>
    <xf numFmtId="166" fontId="9" fillId="0" borderId="9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68" fontId="3" fillId="0" borderId="2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wrapText="1"/>
    </xf>
    <xf numFmtId="0" fontId="8" fillId="0" borderId="74" xfId="0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49" fontId="2" fillId="0" borderId="16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164" fontId="2" fillId="4" borderId="12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6" borderId="20" xfId="0" applyNumberFormat="1" applyFont="1" applyFill="1" applyBorder="1" applyAlignment="1">
      <alignment horizontal="center"/>
    </xf>
    <xf numFmtId="0" fontId="20" fillId="0" borderId="0" xfId="0" applyFont="1" applyAlignment="1"/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wrapText="1"/>
    </xf>
    <xf numFmtId="0" fontId="25" fillId="2" borderId="3" xfId="0" applyFont="1" applyFill="1" applyBorder="1" applyAlignment="1">
      <alignment wrapText="1"/>
    </xf>
    <xf numFmtId="0" fontId="25" fillId="0" borderId="4" xfId="0" applyFont="1" applyBorder="1" applyAlignment="1"/>
    <xf numFmtId="0" fontId="25" fillId="0" borderId="4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4" fillId="0" borderId="0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2" fillId="0" borderId="0" xfId="1" applyFont="1"/>
    <xf numFmtId="0" fontId="24" fillId="0" borderId="0" xfId="1" applyFont="1"/>
    <xf numFmtId="0" fontId="35" fillId="0" borderId="0" xfId="1" applyFont="1"/>
    <xf numFmtId="0" fontId="24" fillId="0" borderId="0" xfId="0" applyFont="1"/>
    <xf numFmtId="0" fontId="25" fillId="0" borderId="0" xfId="0" applyFont="1" applyBorder="1" applyAlignment="1">
      <alignment horizontal="center" vertical="center"/>
    </xf>
    <xf numFmtId="49" fontId="34" fillId="0" borderId="0" xfId="1" applyNumberFormat="1" applyFont="1" applyBorder="1" applyAlignment="1">
      <alignment horizontal="right" vertical="center"/>
    </xf>
    <xf numFmtId="49" fontId="25" fillId="0" borderId="0" xfId="0" applyNumberFormat="1" applyFont="1" applyBorder="1" applyAlignment="1">
      <alignment horizontal="right" vertical="center"/>
    </xf>
    <xf numFmtId="0" fontId="30" fillId="0" borderId="0" xfId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68" fontId="3" fillId="0" borderId="63" xfId="0" applyNumberFormat="1" applyFont="1" applyFill="1" applyBorder="1" applyAlignment="1">
      <alignment horizontal="center" vertical="center" wrapText="1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68" fontId="3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left" vertical="top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2" fillId="0" borderId="80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left" vertical="center" wrapText="1"/>
    </xf>
    <xf numFmtId="0" fontId="2" fillId="0" borderId="81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0" borderId="79" xfId="0" applyNumberFormat="1" applyFont="1" applyFill="1" applyBorder="1" applyAlignment="1">
      <alignment horizontal="center" vertical="center" wrapText="1"/>
    </xf>
    <xf numFmtId="164" fontId="3" fillId="4" borderId="8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20" fillId="2" borderId="0" xfId="0" applyFont="1" applyFill="1" applyAlignment="1">
      <alignment horizontal="left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3" fillId="6" borderId="18" xfId="0" applyNumberFormat="1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horizontal="center" vertical="center" wrapText="1"/>
    </xf>
    <xf numFmtId="164" fontId="3" fillId="6" borderId="19" xfId="0" applyNumberFormat="1" applyFont="1" applyFill="1" applyBorder="1" applyAlignment="1">
      <alignment horizontal="center" vertical="center" wrapText="1"/>
    </xf>
    <xf numFmtId="164" fontId="3" fillId="6" borderId="2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1" fontId="2" fillId="0" borderId="0" xfId="0" applyNumberFormat="1" applyFont="1" applyFill="1" applyBorder="1"/>
    <xf numFmtId="0" fontId="45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47" fillId="0" borderId="0" xfId="0" applyFont="1" applyAlignment="1">
      <alignment wrapText="1"/>
    </xf>
    <xf numFmtId="0" fontId="48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0" fontId="44" fillId="0" borderId="0" xfId="0" applyFont="1" applyBorder="1" applyAlignment="1">
      <alignment wrapText="1"/>
    </xf>
    <xf numFmtId="0" fontId="44" fillId="0" borderId="0" xfId="0" applyFont="1" applyAlignment="1">
      <alignment wrapText="1"/>
    </xf>
    <xf numFmtId="167" fontId="43" fillId="0" borderId="0" xfId="0" applyNumberFormat="1" applyFont="1" applyFill="1" applyBorder="1" applyAlignment="1" applyProtection="1">
      <alignment vertical="center"/>
    </xf>
    <xf numFmtId="0" fontId="47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>
      <alignment wrapText="1"/>
    </xf>
    <xf numFmtId="164" fontId="2" fillId="3" borderId="12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164" fontId="2" fillId="6" borderId="16" xfId="0" applyNumberFormat="1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164" fontId="50" fillId="0" borderId="81" xfId="0" applyNumberFormat="1" applyFont="1" applyFill="1" applyBorder="1" applyAlignment="1">
      <alignment horizontal="center" vertical="center" wrapText="1"/>
    </xf>
    <xf numFmtId="1" fontId="50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vertical="justify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74" xfId="0" applyNumberFormat="1" applyFont="1" applyFill="1" applyBorder="1" applyAlignment="1">
      <alignment horizontal="center" vertical="center" wrapText="1"/>
    </xf>
    <xf numFmtId="49" fontId="2" fillId="0" borderId="73" xfId="0" applyNumberFormat="1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vertical="justify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164" fontId="2" fillId="4" borderId="73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75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left" vertical="center" wrapText="1"/>
    </xf>
    <xf numFmtId="170" fontId="2" fillId="2" borderId="10" xfId="0" applyNumberFormat="1" applyFont="1" applyFill="1" applyBorder="1" applyAlignment="1" applyProtection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7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wrapText="1"/>
    </xf>
    <xf numFmtId="0" fontId="33" fillId="2" borderId="3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left" wrapText="1"/>
    </xf>
    <xf numFmtId="0" fontId="39" fillId="0" borderId="29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9" fillId="2" borderId="3" xfId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wrapText="1"/>
    </xf>
    <xf numFmtId="0" fontId="25" fillId="0" borderId="53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39" fillId="0" borderId="3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vertical="center" wrapText="1"/>
    </xf>
    <xf numFmtId="0" fontId="39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 wrapText="1"/>
    </xf>
    <xf numFmtId="49" fontId="32" fillId="0" borderId="29" xfId="0" applyNumberFormat="1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2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29" xfId="1" applyFont="1" applyBorder="1" applyAlignment="1">
      <alignment horizontal="center" vertical="center" wrapText="1"/>
    </xf>
    <xf numFmtId="0" fontId="39" fillId="0" borderId="53" xfId="1" applyFont="1" applyBorder="1" applyAlignment="1">
      <alignment horizontal="center" vertical="center" wrapText="1"/>
    </xf>
    <xf numFmtId="0" fontId="33" fillId="0" borderId="28" xfId="0" applyFont="1" applyBorder="1" applyAlignment="1">
      <alignment wrapText="1"/>
    </xf>
    <xf numFmtId="0" fontId="33" fillId="0" borderId="26" xfId="0" applyFont="1" applyBorder="1" applyAlignment="1">
      <alignment wrapText="1"/>
    </xf>
    <xf numFmtId="0" fontId="33" fillId="0" borderId="54" xfId="0" applyFont="1" applyBorder="1" applyAlignment="1">
      <alignment wrapText="1"/>
    </xf>
    <xf numFmtId="0" fontId="33" fillId="0" borderId="39" xfId="0" applyFont="1" applyBorder="1" applyAlignment="1">
      <alignment wrapText="1"/>
    </xf>
    <xf numFmtId="0" fontId="30" fillId="0" borderId="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0" fillId="0" borderId="3" xfId="0" applyFont="1" applyBorder="1" applyAlignment="1">
      <alignment horizontal="center" vertical="center" textRotation="90"/>
    </xf>
    <xf numFmtId="0" fontId="30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6" fillId="0" borderId="29" xfId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33" fillId="0" borderId="3" xfId="0" applyFont="1" applyBorder="1" applyAlignment="1">
      <alignment wrapText="1"/>
    </xf>
    <xf numFmtId="49" fontId="39" fillId="0" borderId="1" xfId="1" applyNumberFormat="1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32" fillId="0" borderId="29" xfId="1" applyFont="1" applyBorder="1" applyAlignment="1">
      <alignment horizontal="center" vertical="center" wrapText="1"/>
    </xf>
    <xf numFmtId="0" fontId="33" fillId="0" borderId="28" xfId="0" applyFont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29" fillId="0" borderId="0" xfId="0" applyFont="1" applyAlignment="1">
      <alignment wrapText="1"/>
    </xf>
    <xf numFmtId="49" fontId="32" fillId="0" borderId="3" xfId="1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53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33" fillId="0" borderId="46" xfId="0" applyFont="1" applyBorder="1" applyAlignment="1">
      <alignment wrapText="1"/>
    </xf>
    <xf numFmtId="0" fontId="33" fillId="0" borderId="53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45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8" fillId="2" borderId="0" xfId="0" applyFont="1" applyFill="1" applyBorder="1" applyAlignment="1">
      <alignment horizontal="left" vertical="center" wrapText="1"/>
    </xf>
    <xf numFmtId="0" fontId="4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19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60" xfId="0" applyFont="1" applyFill="1" applyBorder="1" applyAlignment="1">
      <alignment horizontal="right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49" fontId="3" fillId="5" borderId="32" xfId="0" applyNumberFormat="1" applyFont="1" applyFill="1" applyBorder="1" applyAlignment="1">
      <alignment horizontal="center" vertical="center" wrapText="1"/>
    </xf>
    <xf numFmtId="49" fontId="3" fillId="5" borderId="53" xfId="0" applyNumberFormat="1" applyFont="1" applyFill="1" applyBorder="1" applyAlignment="1">
      <alignment horizontal="center" vertical="center" wrapText="1"/>
    </xf>
    <xf numFmtId="49" fontId="3" fillId="5" borderId="77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49" fontId="41" fillId="0" borderId="61" xfId="0" applyNumberFormat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0" fillId="0" borderId="62" xfId="0" applyFont="1" applyFill="1" applyBorder="1" applyAlignment="1">
      <alignment horizontal="right"/>
    </xf>
    <xf numFmtId="166" fontId="8" fillId="0" borderId="48" xfId="0" applyNumberFormat="1" applyFont="1" applyFill="1" applyBorder="1" applyAlignment="1" applyProtection="1">
      <alignment horizontal="center" vertical="center" wrapText="1"/>
    </xf>
    <xf numFmtId="166" fontId="8" fillId="0" borderId="49" xfId="0" applyNumberFormat="1" applyFont="1" applyFill="1" applyBorder="1" applyAlignment="1" applyProtection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wrapText="1"/>
    </xf>
    <xf numFmtId="0" fontId="12" fillId="0" borderId="50" xfId="0" applyFont="1" applyFill="1" applyBorder="1" applyAlignment="1">
      <alignment wrapText="1"/>
    </xf>
    <xf numFmtId="0" fontId="41" fillId="0" borderId="31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166" fontId="8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9" fontId="2" fillId="6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"/>
  <sheetViews>
    <sheetView view="pageBreakPreview" topLeftCell="A7" zoomScale="75" zoomScaleNormal="75" zoomScaleSheetLayoutView="75" workbookViewId="0">
      <selection activeCell="A22" sqref="A22"/>
    </sheetView>
  </sheetViews>
  <sheetFormatPr defaultColWidth="3.28515625" defaultRowHeight="15.75" x14ac:dyDescent="0.25"/>
  <cols>
    <col min="1" max="1" width="5.2851562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25.5" customHeight="1" x14ac:dyDescent="0.4">
      <c r="A1" s="479" t="s">
        <v>172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80" t="s">
        <v>29</v>
      </c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1"/>
      <c r="AP1" s="481"/>
      <c r="AQ1" s="481"/>
      <c r="AR1" s="481"/>
      <c r="AS1" s="481"/>
      <c r="AT1" s="481"/>
      <c r="AU1" s="481"/>
      <c r="AV1" s="481"/>
      <c r="AW1" s="481"/>
      <c r="AX1" s="481"/>
      <c r="AY1" s="481"/>
      <c r="AZ1" s="481"/>
      <c r="BA1" s="481"/>
    </row>
    <row r="2" spans="1:53" ht="24" customHeight="1" x14ac:dyDescent="0.4">
      <c r="A2" s="479" t="s">
        <v>173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481"/>
      <c r="AP2" s="481"/>
      <c r="AQ2" s="481"/>
      <c r="AR2" s="481"/>
      <c r="AS2" s="481"/>
      <c r="AT2" s="481"/>
      <c r="AU2" s="481"/>
      <c r="AV2" s="481"/>
      <c r="AW2" s="481"/>
      <c r="AX2" s="481"/>
      <c r="AY2" s="481"/>
      <c r="AZ2" s="481"/>
      <c r="BA2" s="481"/>
    </row>
    <row r="3" spans="1:53" ht="30.75" x14ac:dyDescent="0.45">
      <c r="A3" s="479" t="s">
        <v>174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82" t="s">
        <v>0</v>
      </c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1"/>
      <c r="AP3" s="481"/>
      <c r="AQ3" s="481"/>
      <c r="AR3" s="481"/>
      <c r="AS3" s="481"/>
      <c r="AT3" s="481"/>
      <c r="AU3" s="481"/>
      <c r="AV3" s="481"/>
      <c r="AW3" s="481"/>
      <c r="AX3" s="481"/>
      <c r="AY3" s="481"/>
      <c r="AZ3" s="481"/>
      <c r="BA3" s="481"/>
    </row>
    <row r="4" spans="1:53" ht="27.75" x14ac:dyDescent="0.4">
      <c r="A4" s="484" t="s">
        <v>175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485" t="s">
        <v>178</v>
      </c>
      <c r="AO4" s="486"/>
      <c r="AP4" s="486"/>
      <c r="AQ4" s="486"/>
      <c r="AR4" s="486"/>
      <c r="AS4" s="486"/>
      <c r="AT4" s="486"/>
      <c r="AU4" s="486"/>
      <c r="AV4" s="486"/>
      <c r="AW4" s="486"/>
      <c r="AX4" s="486"/>
      <c r="AY4" s="486"/>
      <c r="AZ4" s="486"/>
      <c r="BA4" s="486"/>
    </row>
    <row r="5" spans="1:53" ht="27" customHeight="1" x14ac:dyDescent="0.4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486"/>
      <c r="AO5" s="486"/>
      <c r="AP5" s="486"/>
      <c r="AQ5" s="486"/>
      <c r="AR5" s="486"/>
      <c r="AS5" s="486"/>
      <c r="AT5" s="486"/>
      <c r="AU5" s="486"/>
      <c r="AV5" s="486"/>
      <c r="AW5" s="486"/>
      <c r="AX5" s="486"/>
      <c r="AY5" s="486"/>
      <c r="AZ5" s="486"/>
      <c r="BA5" s="486"/>
    </row>
    <row r="6" spans="1:53" s="2" customFormat="1" ht="23.45" customHeight="1" x14ac:dyDescent="0.4">
      <c r="A6" s="479" t="s">
        <v>176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487"/>
      <c r="AO6" s="487"/>
      <c r="AP6" s="487"/>
      <c r="AQ6" s="487"/>
      <c r="AR6" s="487"/>
      <c r="AS6" s="487"/>
      <c r="AT6" s="487"/>
      <c r="AU6" s="487"/>
      <c r="AV6" s="487"/>
      <c r="AW6" s="487"/>
      <c r="AX6" s="487"/>
      <c r="AY6" s="487"/>
      <c r="AZ6" s="487"/>
      <c r="BA6" s="487"/>
    </row>
    <row r="7" spans="1:53" s="2" customFormat="1" ht="27.6" customHeight="1" x14ac:dyDescent="0.4">
      <c r="A7" s="479" t="s">
        <v>177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92" t="s">
        <v>32</v>
      </c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493"/>
      <c r="AC7" s="493"/>
      <c r="AD7" s="493"/>
      <c r="AE7" s="493"/>
      <c r="AF7" s="493"/>
      <c r="AG7" s="493"/>
      <c r="AH7" s="493"/>
      <c r="AI7" s="493"/>
      <c r="AJ7" s="493"/>
      <c r="AK7" s="493"/>
      <c r="AL7" s="493"/>
      <c r="AM7" s="493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</row>
    <row r="8" spans="1:53" s="2" customFormat="1" ht="25.5" x14ac:dyDescent="0.35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488" t="s">
        <v>143</v>
      </c>
      <c r="Q8" s="489"/>
      <c r="R8" s="489"/>
      <c r="S8" s="489"/>
      <c r="T8" s="489"/>
      <c r="U8" s="489"/>
      <c r="V8" s="489"/>
      <c r="W8" s="489"/>
      <c r="X8" s="489"/>
      <c r="Y8" s="489"/>
      <c r="Z8" s="489"/>
      <c r="AA8" s="489"/>
      <c r="AB8" s="494"/>
      <c r="AC8" s="494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95" t="s">
        <v>179</v>
      </c>
      <c r="AO8" s="496"/>
      <c r="AP8" s="496"/>
      <c r="AQ8" s="496"/>
      <c r="AR8" s="496"/>
      <c r="AS8" s="496"/>
      <c r="AT8" s="496"/>
      <c r="AU8" s="496"/>
      <c r="AV8" s="496"/>
      <c r="AW8" s="496"/>
      <c r="AX8" s="496"/>
      <c r="AY8" s="496"/>
      <c r="AZ8" s="496"/>
      <c r="BA8" s="496"/>
    </row>
    <row r="9" spans="1:53" s="2" customFormat="1" ht="21.75" customHeight="1" x14ac:dyDescent="0.4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488" t="s">
        <v>43</v>
      </c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203"/>
      <c r="AM9" s="203"/>
      <c r="AN9" s="490" t="s">
        <v>33</v>
      </c>
      <c r="AO9" s="490"/>
      <c r="AP9" s="490"/>
      <c r="AQ9" s="490"/>
      <c r="AR9" s="490"/>
      <c r="AS9" s="490"/>
      <c r="AT9" s="490"/>
      <c r="AU9" s="490"/>
      <c r="AV9" s="490"/>
      <c r="AW9" s="490"/>
      <c r="AX9" s="490"/>
      <c r="AY9" s="490"/>
      <c r="AZ9" s="490"/>
      <c r="BA9" s="490"/>
    </row>
    <row r="10" spans="1:53" s="2" customFormat="1" ht="33.6" customHeight="1" x14ac:dyDescent="0.4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488" t="s">
        <v>44</v>
      </c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203"/>
      <c r="AL10" s="203"/>
      <c r="AM10" s="203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491"/>
      <c r="AZ10" s="491"/>
      <c r="BA10" s="491"/>
    </row>
    <row r="11" spans="1:53" s="2" customFormat="1" ht="28.15" customHeight="1" x14ac:dyDescent="0.35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497" t="s">
        <v>168</v>
      </c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9"/>
      <c r="AM11" s="499"/>
      <c r="AN11" s="283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</row>
    <row r="12" spans="1:53" s="2" customFormat="1" ht="31.15" customHeight="1" x14ac:dyDescent="0.3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395" t="s">
        <v>170</v>
      </c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</row>
    <row r="13" spans="1:53" s="2" customFormat="1" ht="34.9" customHeight="1" x14ac:dyDescent="0.3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Q13" s="290"/>
      <c r="R13" s="290"/>
      <c r="S13" s="483" t="s">
        <v>169</v>
      </c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83"/>
      <c r="AH13" s="483"/>
      <c r="AI13" s="483"/>
      <c r="AJ13" s="483"/>
      <c r="AK13" s="483"/>
      <c r="AL13" s="483"/>
      <c r="AM13" s="483"/>
      <c r="AN13" s="483"/>
      <c r="AO13" s="483"/>
      <c r="AP13" s="483"/>
      <c r="AQ13" s="483"/>
      <c r="AR13" s="483"/>
      <c r="AS13" s="242"/>
      <c r="AT13" s="242"/>
      <c r="AU13" s="242"/>
      <c r="AV13" s="242"/>
      <c r="AW13" s="242"/>
      <c r="AX13" s="242"/>
      <c r="AY13" s="242"/>
      <c r="AZ13" s="242"/>
      <c r="BA13" s="242"/>
    </row>
    <row r="14" spans="1:53" s="2" customFormat="1" ht="36.6" customHeight="1" x14ac:dyDescent="0.3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469" t="s">
        <v>144</v>
      </c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205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</row>
    <row r="15" spans="1:53" s="2" customFormat="1" ht="18.75" x14ac:dyDescent="0.3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</row>
    <row r="16" spans="1:53" s="2" customFormat="1" ht="25.5" x14ac:dyDescent="0.35">
      <c r="A16" s="465" t="s">
        <v>147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</row>
    <row r="17" spans="1:53" customFormat="1" ht="24" customHeight="1" x14ac:dyDescent="0.2">
      <c r="A17" s="447" t="s">
        <v>1</v>
      </c>
      <c r="B17" s="444" t="s">
        <v>2</v>
      </c>
      <c r="C17" s="444"/>
      <c r="D17" s="444"/>
      <c r="E17" s="444"/>
      <c r="F17" s="444" t="s">
        <v>3</v>
      </c>
      <c r="G17" s="444"/>
      <c r="H17" s="444"/>
      <c r="I17" s="444"/>
      <c r="J17" s="444" t="s">
        <v>4</v>
      </c>
      <c r="K17" s="444"/>
      <c r="L17" s="444"/>
      <c r="M17" s="444"/>
      <c r="N17" s="444" t="s">
        <v>5</v>
      </c>
      <c r="O17" s="444"/>
      <c r="P17" s="444"/>
      <c r="Q17" s="444"/>
      <c r="R17" s="444"/>
      <c r="S17" s="448" t="s">
        <v>6</v>
      </c>
      <c r="T17" s="449"/>
      <c r="U17" s="449"/>
      <c r="V17" s="449"/>
      <c r="W17" s="450"/>
      <c r="X17" s="444" t="s">
        <v>7</v>
      </c>
      <c r="Y17" s="444"/>
      <c r="Z17" s="444"/>
      <c r="AA17" s="444"/>
      <c r="AB17" s="444" t="s">
        <v>8</v>
      </c>
      <c r="AC17" s="444"/>
      <c r="AD17" s="444"/>
      <c r="AE17" s="444"/>
      <c r="AF17" s="444" t="s">
        <v>9</v>
      </c>
      <c r="AG17" s="444"/>
      <c r="AH17" s="444"/>
      <c r="AI17" s="444"/>
      <c r="AJ17" s="448" t="s">
        <v>10</v>
      </c>
      <c r="AK17" s="449"/>
      <c r="AL17" s="449"/>
      <c r="AM17" s="449"/>
      <c r="AN17" s="450"/>
      <c r="AO17" s="444" t="s">
        <v>11</v>
      </c>
      <c r="AP17" s="444"/>
      <c r="AQ17" s="444"/>
      <c r="AR17" s="444"/>
      <c r="AS17" s="444" t="s">
        <v>25</v>
      </c>
      <c r="AT17" s="444"/>
      <c r="AU17" s="444"/>
      <c r="AV17" s="444"/>
      <c r="AW17" s="444" t="s">
        <v>12</v>
      </c>
      <c r="AX17" s="444"/>
      <c r="AY17" s="444"/>
      <c r="AZ17" s="444"/>
      <c r="BA17" s="444"/>
    </row>
    <row r="18" spans="1:53" customFormat="1" ht="24" customHeight="1" x14ac:dyDescent="0.2">
      <c r="A18" s="447"/>
      <c r="B18" s="208">
        <v>1</v>
      </c>
      <c r="C18" s="208">
        <v>2</v>
      </c>
      <c r="D18" s="208">
        <v>3</v>
      </c>
      <c r="E18" s="208">
        <v>4</v>
      </c>
      <c r="F18" s="208">
        <v>5</v>
      </c>
      <c r="G18" s="208">
        <v>6</v>
      </c>
      <c r="H18" s="208">
        <v>7</v>
      </c>
      <c r="I18" s="208">
        <v>8</v>
      </c>
      <c r="J18" s="208">
        <v>9</v>
      </c>
      <c r="K18" s="208">
        <v>10</v>
      </c>
      <c r="L18" s="208">
        <v>11</v>
      </c>
      <c r="M18" s="208">
        <v>12</v>
      </c>
      <c r="N18" s="208">
        <v>13</v>
      </c>
      <c r="O18" s="208">
        <v>14</v>
      </c>
      <c r="P18" s="208">
        <v>15</v>
      </c>
      <c r="Q18" s="208">
        <v>16</v>
      </c>
      <c r="R18" s="208">
        <v>17</v>
      </c>
      <c r="S18" s="208">
        <v>18</v>
      </c>
      <c r="T18" s="208">
        <v>19</v>
      </c>
      <c r="U18" s="208">
        <v>20</v>
      </c>
      <c r="V18" s="208">
        <v>21</v>
      </c>
      <c r="W18" s="208">
        <v>22</v>
      </c>
      <c r="X18" s="208">
        <v>23</v>
      </c>
      <c r="Y18" s="208">
        <v>24</v>
      </c>
      <c r="Z18" s="208">
        <v>25</v>
      </c>
      <c r="AA18" s="208">
        <v>26</v>
      </c>
      <c r="AB18" s="208">
        <v>27</v>
      </c>
      <c r="AC18" s="208">
        <v>28</v>
      </c>
      <c r="AD18" s="208">
        <v>29</v>
      </c>
      <c r="AE18" s="208">
        <v>30</v>
      </c>
      <c r="AF18" s="208">
        <v>31</v>
      </c>
      <c r="AG18" s="208">
        <v>32</v>
      </c>
      <c r="AH18" s="208">
        <v>33</v>
      </c>
      <c r="AI18" s="208">
        <v>34</v>
      </c>
      <c r="AJ18" s="208">
        <v>35</v>
      </c>
      <c r="AK18" s="208">
        <v>36</v>
      </c>
      <c r="AL18" s="208">
        <v>37</v>
      </c>
      <c r="AM18" s="208">
        <v>38</v>
      </c>
      <c r="AN18" s="208">
        <v>39</v>
      </c>
      <c r="AO18" s="208">
        <v>40</v>
      </c>
      <c r="AP18" s="208">
        <v>41</v>
      </c>
      <c r="AQ18" s="208">
        <v>42</v>
      </c>
      <c r="AR18" s="208">
        <v>43</v>
      </c>
      <c r="AS18" s="208">
        <v>44</v>
      </c>
      <c r="AT18" s="208">
        <v>45</v>
      </c>
      <c r="AU18" s="208">
        <v>46</v>
      </c>
      <c r="AV18" s="208">
        <v>47</v>
      </c>
      <c r="AW18" s="208">
        <v>48</v>
      </c>
      <c r="AX18" s="208">
        <v>49</v>
      </c>
      <c r="AY18" s="208">
        <v>50</v>
      </c>
      <c r="AZ18" s="208">
        <v>51</v>
      </c>
      <c r="BA18" s="208">
        <v>52</v>
      </c>
    </row>
    <row r="19" spans="1:53" customFormat="1" ht="33.6" customHeight="1" x14ac:dyDescent="0.25">
      <c r="A19" s="209">
        <v>1</v>
      </c>
      <c r="B19" s="210" t="s">
        <v>27</v>
      </c>
      <c r="C19" s="210" t="s">
        <v>27</v>
      </c>
      <c r="D19" s="210" t="s">
        <v>27</v>
      </c>
      <c r="E19" s="210" t="s">
        <v>27</v>
      </c>
      <c r="F19" s="210" t="s">
        <v>27</v>
      </c>
      <c r="G19" s="210" t="s">
        <v>27</v>
      </c>
      <c r="H19" s="210" t="s">
        <v>27</v>
      </c>
      <c r="I19" s="210" t="s">
        <v>27</v>
      </c>
      <c r="J19" s="210" t="s">
        <v>27</v>
      </c>
      <c r="K19" s="210" t="s">
        <v>27</v>
      </c>
      <c r="L19" s="210" t="s">
        <v>27</v>
      </c>
      <c r="M19" s="210" t="s">
        <v>27</v>
      </c>
      <c r="N19" s="210" t="s">
        <v>27</v>
      </c>
      <c r="O19" s="210" t="s">
        <v>27</v>
      </c>
      <c r="P19" s="210" t="s">
        <v>27</v>
      </c>
      <c r="Q19" s="210" t="s">
        <v>13</v>
      </c>
      <c r="R19" s="210" t="s">
        <v>13</v>
      </c>
      <c r="S19" s="210" t="s">
        <v>13</v>
      </c>
      <c r="T19" s="210" t="s">
        <v>14</v>
      </c>
      <c r="U19" s="210" t="s">
        <v>14</v>
      </c>
      <c r="V19" s="210" t="s">
        <v>24</v>
      </c>
      <c r="W19" s="210" t="s">
        <v>24</v>
      </c>
      <c r="X19" s="210" t="s">
        <v>24</v>
      </c>
      <c r="Y19" s="210" t="s">
        <v>24</v>
      </c>
      <c r="Z19" s="210" t="s">
        <v>24</v>
      </c>
      <c r="AA19" s="210" t="s">
        <v>24</v>
      </c>
      <c r="AB19" s="210" t="s">
        <v>24</v>
      </c>
      <c r="AC19" s="210" t="s">
        <v>24</v>
      </c>
      <c r="AD19" s="210" t="s">
        <v>24</v>
      </c>
      <c r="AE19" s="210" t="s">
        <v>189</v>
      </c>
      <c r="AF19" s="210" t="s">
        <v>45</v>
      </c>
      <c r="AG19" s="210" t="s">
        <v>24</v>
      </c>
      <c r="AH19" s="210" t="s">
        <v>24</v>
      </c>
      <c r="AI19" s="210" t="s">
        <v>24</v>
      </c>
      <c r="AJ19" s="210" t="s">
        <v>24</v>
      </c>
      <c r="AK19" s="210" t="s">
        <v>24</v>
      </c>
      <c r="AL19" s="210" t="s">
        <v>24</v>
      </c>
      <c r="AM19" s="210" t="s">
        <v>24</v>
      </c>
      <c r="AN19" s="210" t="s">
        <v>24</v>
      </c>
      <c r="AO19" s="210" t="s">
        <v>46</v>
      </c>
      <c r="AP19" s="210" t="s">
        <v>13</v>
      </c>
      <c r="AQ19" s="210" t="s">
        <v>13</v>
      </c>
      <c r="AR19" s="210" t="s">
        <v>13</v>
      </c>
      <c r="AS19" s="210" t="s">
        <v>14</v>
      </c>
      <c r="AT19" s="210" t="s">
        <v>14</v>
      </c>
      <c r="AU19" s="210" t="s">
        <v>14</v>
      </c>
      <c r="AV19" s="210" t="s">
        <v>14</v>
      </c>
      <c r="AW19" s="210" t="s">
        <v>14</v>
      </c>
      <c r="AX19" s="210" t="s">
        <v>14</v>
      </c>
      <c r="AY19" s="210" t="s">
        <v>14</v>
      </c>
      <c r="AZ19" s="210" t="s">
        <v>14</v>
      </c>
      <c r="BA19" s="211" t="s">
        <v>14</v>
      </c>
    </row>
    <row r="20" spans="1:53" customFormat="1" ht="27" customHeight="1" x14ac:dyDescent="0.25">
      <c r="A20" s="209">
        <v>2</v>
      </c>
      <c r="B20" s="210" t="s">
        <v>15</v>
      </c>
      <c r="C20" s="210" t="s">
        <v>15</v>
      </c>
      <c r="D20" s="210" t="s">
        <v>15</v>
      </c>
      <c r="E20" s="210" t="s">
        <v>15</v>
      </c>
      <c r="F20" s="210" t="s">
        <v>16</v>
      </c>
      <c r="G20" s="210" t="s">
        <v>16</v>
      </c>
      <c r="H20" s="210" t="s">
        <v>16</v>
      </c>
      <c r="I20" s="210" t="s">
        <v>16</v>
      </c>
      <c r="J20" s="210" t="s">
        <v>16</v>
      </c>
      <c r="K20" s="210" t="s">
        <v>16</v>
      </c>
      <c r="L20" s="210" t="s">
        <v>16</v>
      </c>
      <c r="M20" s="210" t="s">
        <v>16</v>
      </c>
      <c r="N20" s="210" t="s">
        <v>16</v>
      </c>
      <c r="O20" s="210" t="s">
        <v>16</v>
      </c>
      <c r="P20" s="210" t="s">
        <v>16</v>
      </c>
      <c r="Q20" s="213" t="s">
        <v>26</v>
      </c>
      <c r="R20" s="213" t="s">
        <v>26</v>
      </c>
      <c r="S20" s="212"/>
      <c r="T20" s="293"/>
      <c r="U20" s="294"/>
      <c r="V20" s="214"/>
      <c r="W20" s="214"/>
      <c r="X20" s="214"/>
      <c r="Y20" s="214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6"/>
    </row>
    <row r="21" spans="1:53" ht="20.25" customHeight="1" x14ac:dyDescent="0.3">
      <c r="A21" s="445" t="s">
        <v>190</v>
      </c>
      <c r="B21" s="445"/>
      <c r="C21" s="445"/>
      <c r="D21" s="445"/>
      <c r="E21" s="445"/>
      <c r="F21" s="445"/>
      <c r="G21" s="445"/>
      <c r="H21" s="445"/>
      <c r="I21" s="445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6"/>
      <c r="AM21" s="446"/>
      <c r="AN21" s="446"/>
      <c r="AO21" s="446"/>
      <c r="AP21" s="446"/>
      <c r="AQ21" s="446"/>
      <c r="AR21" s="446"/>
      <c r="AS21" s="446"/>
      <c r="AT21" s="446"/>
      <c r="AU21" s="446"/>
      <c r="AV21" s="217"/>
      <c r="AW21" s="217"/>
      <c r="AX21" s="217"/>
      <c r="AY21" s="217"/>
      <c r="AZ21" s="217"/>
      <c r="BA21" s="218"/>
    </row>
    <row r="22" spans="1:53" ht="18.75" customHeight="1" x14ac:dyDescent="0.25">
      <c r="A22" s="219"/>
      <c r="B22" s="219"/>
      <c r="C22" s="219"/>
      <c r="D22" s="219"/>
      <c r="E22" s="219"/>
      <c r="F22" s="219"/>
      <c r="G22" s="219"/>
      <c r="H22" s="219"/>
      <c r="I22" s="219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17"/>
      <c r="AW22" s="217"/>
      <c r="AX22" s="217"/>
      <c r="AY22" s="217"/>
      <c r="AZ22" s="217"/>
      <c r="BA22" s="218"/>
    </row>
    <row r="23" spans="1:53" ht="23.25" x14ac:dyDescent="0.35">
      <c r="A23" s="221" t="s">
        <v>34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3"/>
      <c r="AX23" s="223"/>
      <c r="AY23" s="223"/>
      <c r="AZ23" s="223"/>
      <c r="BA23" s="224"/>
    </row>
    <row r="24" spans="1:53" x14ac:dyDescent="0.25">
      <c r="A24" s="451" t="s">
        <v>1</v>
      </c>
      <c r="B24" s="452"/>
      <c r="C24" s="457" t="s">
        <v>17</v>
      </c>
      <c r="D24" s="458"/>
      <c r="E24" s="458"/>
      <c r="F24" s="452"/>
      <c r="G24" s="466" t="s">
        <v>18</v>
      </c>
      <c r="H24" s="458"/>
      <c r="I24" s="452"/>
      <c r="J24" s="466" t="s">
        <v>19</v>
      </c>
      <c r="K24" s="458"/>
      <c r="L24" s="458"/>
      <c r="M24" s="452"/>
      <c r="N24" s="466" t="s">
        <v>35</v>
      </c>
      <c r="O24" s="458"/>
      <c r="P24" s="452"/>
      <c r="Q24" s="466" t="s">
        <v>36</v>
      </c>
      <c r="R24" s="473"/>
      <c r="S24" s="440"/>
      <c r="T24" s="466" t="s">
        <v>20</v>
      </c>
      <c r="U24" s="458"/>
      <c r="V24" s="452"/>
      <c r="W24" s="466" t="s">
        <v>37</v>
      </c>
      <c r="X24" s="458"/>
      <c r="Y24" s="452"/>
      <c r="Z24" s="225"/>
      <c r="AA24" s="471" t="s">
        <v>38</v>
      </c>
      <c r="AB24" s="472"/>
      <c r="AC24" s="472"/>
      <c r="AD24" s="472"/>
      <c r="AE24" s="472"/>
      <c r="AF24" s="466" t="s">
        <v>188</v>
      </c>
      <c r="AG24" s="476"/>
      <c r="AH24" s="467"/>
      <c r="AI24" s="466" t="s">
        <v>39</v>
      </c>
      <c r="AJ24" s="458"/>
      <c r="AK24" s="467"/>
      <c r="AL24" s="226"/>
      <c r="AM24" s="425" t="s">
        <v>40</v>
      </c>
      <c r="AN24" s="426"/>
      <c r="AO24" s="427"/>
      <c r="AP24" s="434" t="s">
        <v>41</v>
      </c>
      <c r="AQ24" s="435"/>
      <c r="AR24" s="435"/>
      <c r="AS24" s="435"/>
      <c r="AT24" s="435"/>
      <c r="AU24" s="435"/>
      <c r="AV24" s="435"/>
      <c r="AW24" s="435"/>
      <c r="AX24" s="461" t="s">
        <v>28</v>
      </c>
      <c r="AY24" s="461"/>
      <c r="AZ24" s="461"/>
      <c r="BA24" s="462"/>
    </row>
    <row r="25" spans="1:53" ht="24" customHeight="1" x14ac:dyDescent="0.25">
      <c r="A25" s="453"/>
      <c r="B25" s="454"/>
      <c r="C25" s="453"/>
      <c r="D25" s="459"/>
      <c r="E25" s="459"/>
      <c r="F25" s="454"/>
      <c r="G25" s="453"/>
      <c r="H25" s="459"/>
      <c r="I25" s="454"/>
      <c r="J25" s="453"/>
      <c r="K25" s="459"/>
      <c r="L25" s="459"/>
      <c r="M25" s="454"/>
      <c r="N25" s="453"/>
      <c r="O25" s="459"/>
      <c r="P25" s="454"/>
      <c r="Q25" s="474"/>
      <c r="R25" s="446"/>
      <c r="S25" s="475"/>
      <c r="T25" s="453"/>
      <c r="U25" s="459"/>
      <c r="V25" s="454"/>
      <c r="W25" s="453"/>
      <c r="X25" s="459"/>
      <c r="Y25" s="454"/>
      <c r="Z25" s="225"/>
      <c r="AA25" s="472"/>
      <c r="AB25" s="472"/>
      <c r="AC25" s="472"/>
      <c r="AD25" s="472"/>
      <c r="AE25" s="472"/>
      <c r="AF25" s="477"/>
      <c r="AG25" s="478"/>
      <c r="AH25" s="468"/>
      <c r="AI25" s="455"/>
      <c r="AJ25" s="460"/>
      <c r="AK25" s="468"/>
      <c r="AL25" s="227"/>
      <c r="AM25" s="428"/>
      <c r="AN25" s="429"/>
      <c r="AO25" s="430"/>
      <c r="AP25" s="434"/>
      <c r="AQ25" s="435"/>
      <c r="AR25" s="435"/>
      <c r="AS25" s="435"/>
      <c r="AT25" s="435"/>
      <c r="AU25" s="435"/>
      <c r="AV25" s="435"/>
      <c r="AW25" s="435"/>
      <c r="AX25" s="461"/>
      <c r="AY25" s="461"/>
      <c r="AZ25" s="461"/>
      <c r="BA25" s="462"/>
    </row>
    <row r="26" spans="1:53" ht="20.25" x14ac:dyDescent="0.25">
      <c r="A26" s="455"/>
      <c r="B26" s="456"/>
      <c r="C26" s="455"/>
      <c r="D26" s="460"/>
      <c r="E26" s="460"/>
      <c r="F26" s="456"/>
      <c r="G26" s="455"/>
      <c r="H26" s="460"/>
      <c r="I26" s="456"/>
      <c r="J26" s="455"/>
      <c r="K26" s="460"/>
      <c r="L26" s="460"/>
      <c r="M26" s="456"/>
      <c r="N26" s="455"/>
      <c r="O26" s="460"/>
      <c r="P26" s="456"/>
      <c r="Q26" s="441"/>
      <c r="R26" s="442"/>
      <c r="S26" s="443"/>
      <c r="T26" s="455"/>
      <c r="U26" s="460"/>
      <c r="V26" s="456"/>
      <c r="W26" s="455"/>
      <c r="X26" s="460"/>
      <c r="Y26" s="456"/>
      <c r="Z26" s="225"/>
      <c r="AA26" s="463" t="s">
        <v>31</v>
      </c>
      <c r="AB26" s="420"/>
      <c r="AC26" s="420"/>
      <c r="AD26" s="420"/>
      <c r="AE26" s="464"/>
      <c r="AF26" s="419">
        <v>1</v>
      </c>
      <c r="AG26" s="420"/>
      <c r="AH26" s="421"/>
      <c r="AI26" s="419" t="s">
        <v>47</v>
      </c>
      <c r="AJ26" s="420"/>
      <c r="AK26" s="421"/>
      <c r="AL26" s="227"/>
      <c r="AM26" s="428"/>
      <c r="AN26" s="429"/>
      <c r="AO26" s="430"/>
      <c r="AP26" s="434"/>
      <c r="AQ26" s="435"/>
      <c r="AR26" s="435"/>
      <c r="AS26" s="435"/>
      <c r="AT26" s="435"/>
      <c r="AU26" s="435"/>
      <c r="AV26" s="435"/>
      <c r="AW26" s="435"/>
      <c r="AX26" s="461"/>
      <c r="AY26" s="461"/>
      <c r="AZ26" s="461"/>
      <c r="BA26" s="462"/>
    </row>
    <row r="27" spans="1:53" ht="20.25" x14ac:dyDescent="0.25">
      <c r="A27" s="422">
        <v>1</v>
      </c>
      <c r="B27" s="423"/>
      <c r="C27" s="422">
        <v>33</v>
      </c>
      <c r="D27" s="422"/>
      <c r="E27" s="422"/>
      <c r="F27" s="422"/>
      <c r="G27" s="405">
        <v>8</v>
      </c>
      <c r="H27" s="405"/>
      <c r="I27" s="405"/>
      <c r="J27" s="405" t="s">
        <v>47</v>
      </c>
      <c r="K27" s="406"/>
      <c r="L27" s="406"/>
      <c r="M27" s="406"/>
      <c r="N27" s="405"/>
      <c r="O27" s="406"/>
      <c r="P27" s="406"/>
      <c r="Q27" s="407"/>
      <c r="R27" s="408"/>
      <c r="S27" s="408"/>
      <c r="T27" s="405">
        <v>11</v>
      </c>
      <c r="U27" s="406"/>
      <c r="V27" s="406"/>
      <c r="W27" s="405">
        <v>52</v>
      </c>
      <c r="X27" s="406"/>
      <c r="Y27" s="406"/>
      <c r="Z27" s="225"/>
      <c r="AA27" s="463" t="s">
        <v>22</v>
      </c>
      <c r="AB27" s="420"/>
      <c r="AC27" s="420"/>
      <c r="AD27" s="420"/>
      <c r="AE27" s="464"/>
      <c r="AF27" s="419">
        <v>3</v>
      </c>
      <c r="AG27" s="420"/>
      <c r="AH27" s="421"/>
      <c r="AI27" s="419">
        <v>4</v>
      </c>
      <c r="AJ27" s="420"/>
      <c r="AK27" s="421"/>
      <c r="AL27" s="227"/>
      <c r="AM27" s="431"/>
      <c r="AN27" s="432"/>
      <c r="AO27" s="433"/>
      <c r="AP27" s="436"/>
      <c r="AQ27" s="437"/>
      <c r="AR27" s="437"/>
      <c r="AS27" s="437"/>
      <c r="AT27" s="437"/>
      <c r="AU27" s="437"/>
      <c r="AV27" s="437"/>
      <c r="AW27" s="437"/>
      <c r="AX27" s="461"/>
      <c r="AY27" s="461"/>
      <c r="AZ27" s="461"/>
      <c r="BA27" s="462"/>
    </row>
    <row r="28" spans="1:53" ht="20.25" x14ac:dyDescent="0.3">
      <c r="A28" s="415">
        <v>2</v>
      </c>
      <c r="B28" s="416"/>
      <c r="C28" s="415"/>
      <c r="D28" s="416"/>
      <c r="E28" s="416"/>
      <c r="F28" s="416"/>
      <c r="G28" s="393"/>
      <c r="H28" s="394"/>
      <c r="I28" s="394"/>
      <c r="J28" s="405">
        <v>4</v>
      </c>
      <c r="K28" s="406"/>
      <c r="L28" s="406"/>
      <c r="M28" s="406"/>
      <c r="N28" s="405">
        <v>11</v>
      </c>
      <c r="O28" s="406"/>
      <c r="P28" s="406"/>
      <c r="Q28" s="407">
        <v>2</v>
      </c>
      <c r="R28" s="408"/>
      <c r="S28" s="408"/>
      <c r="T28" s="405"/>
      <c r="U28" s="406"/>
      <c r="V28" s="406"/>
      <c r="W28" s="393">
        <v>17</v>
      </c>
      <c r="X28" s="394"/>
      <c r="Y28" s="394"/>
      <c r="Z28" s="225"/>
      <c r="AA28" s="396" t="s">
        <v>42</v>
      </c>
      <c r="AB28" s="410"/>
      <c r="AC28" s="410"/>
      <c r="AD28" s="410"/>
      <c r="AE28" s="411"/>
      <c r="AF28" s="396">
        <v>3</v>
      </c>
      <c r="AG28" s="397"/>
      <c r="AH28" s="398"/>
      <c r="AI28" s="396">
        <v>11</v>
      </c>
      <c r="AJ28" s="397"/>
      <c r="AK28" s="398"/>
      <c r="AL28" s="228"/>
      <c r="AM28" s="396" t="s">
        <v>30</v>
      </c>
      <c r="AN28" s="397"/>
      <c r="AO28" s="398"/>
      <c r="AP28" s="424" t="s">
        <v>23</v>
      </c>
      <c r="AQ28" s="424"/>
      <c r="AR28" s="424"/>
      <c r="AS28" s="424"/>
      <c r="AT28" s="424"/>
      <c r="AU28" s="424"/>
      <c r="AV28" s="424"/>
      <c r="AW28" s="424"/>
      <c r="AX28" s="438">
        <v>3</v>
      </c>
      <c r="AY28" s="439"/>
      <c r="AZ28" s="439"/>
      <c r="BA28" s="440"/>
    </row>
    <row r="29" spans="1:53" ht="40.9" customHeight="1" x14ac:dyDescent="0.3">
      <c r="A29" s="417" t="s">
        <v>21</v>
      </c>
      <c r="B29" s="418"/>
      <c r="C29" s="415">
        <v>33</v>
      </c>
      <c r="D29" s="416"/>
      <c r="E29" s="416"/>
      <c r="F29" s="416"/>
      <c r="G29" s="393">
        <f>G27+G28</f>
        <v>8</v>
      </c>
      <c r="H29" s="394"/>
      <c r="I29" s="394"/>
      <c r="J29" s="393" t="s">
        <v>48</v>
      </c>
      <c r="K29" s="394"/>
      <c r="L29" s="394"/>
      <c r="M29" s="394"/>
      <c r="N29" s="393">
        <v>11</v>
      </c>
      <c r="O29" s="394"/>
      <c r="P29" s="394"/>
      <c r="Q29" s="407">
        <v>2</v>
      </c>
      <c r="R29" s="409"/>
      <c r="S29" s="409"/>
      <c r="T29" s="402">
        <f>T27+T28</f>
        <v>11</v>
      </c>
      <c r="U29" s="403"/>
      <c r="V29" s="404"/>
      <c r="W29" s="402">
        <f>W27+W28</f>
        <v>69</v>
      </c>
      <c r="X29" s="403"/>
      <c r="Y29" s="404"/>
      <c r="Z29" s="225"/>
      <c r="AA29" s="412"/>
      <c r="AB29" s="413"/>
      <c r="AC29" s="413"/>
      <c r="AD29" s="413"/>
      <c r="AE29" s="414"/>
      <c r="AF29" s="399"/>
      <c r="AG29" s="400"/>
      <c r="AH29" s="401"/>
      <c r="AI29" s="399"/>
      <c r="AJ29" s="400"/>
      <c r="AK29" s="401"/>
      <c r="AL29" s="229"/>
      <c r="AM29" s="399"/>
      <c r="AN29" s="400"/>
      <c r="AO29" s="401"/>
      <c r="AP29" s="423"/>
      <c r="AQ29" s="423"/>
      <c r="AR29" s="423"/>
      <c r="AS29" s="423"/>
      <c r="AT29" s="423"/>
      <c r="AU29" s="423"/>
      <c r="AV29" s="423"/>
      <c r="AW29" s="423"/>
      <c r="AX29" s="441"/>
      <c r="AY29" s="442"/>
      <c r="AZ29" s="442"/>
      <c r="BA29" s="443"/>
    </row>
    <row r="30" spans="1:53" x14ac:dyDescent="0.25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</row>
  </sheetData>
  <mergeCells count="85">
    <mergeCell ref="S13:AR13"/>
    <mergeCell ref="A4:O4"/>
    <mergeCell ref="AN4:BA7"/>
    <mergeCell ref="A6:O6"/>
    <mergeCell ref="P9:AK9"/>
    <mergeCell ref="AN9:BA10"/>
    <mergeCell ref="A7:O7"/>
    <mergeCell ref="P7:AM7"/>
    <mergeCell ref="P8:AC8"/>
    <mergeCell ref="AN8:BA8"/>
    <mergeCell ref="P10:AJ10"/>
    <mergeCell ref="P11:AM11"/>
    <mergeCell ref="A1:O1"/>
    <mergeCell ref="P1:AN1"/>
    <mergeCell ref="AO1:BA3"/>
    <mergeCell ref="A2:O2"/>
    <mergeCell ref="A3:O3"/>
    <mergeCell ref="P3:AN3"/>
    <mergeCell ref="A16:BA16"/>
    <mergeCell ref="G24:I26"/>
    <mergeCell ref="J24:M26"/>
    <mergeCell ref="AI24:AK25"/>
    <mergeCell ref="P14:AM14"/>
    <mergeCell ref="S17:W17"/>
    <mergeCell ref="X17:AA17"/>
    <mergeCell ref="AA24:AE25"/>
    <mergeCell ref="F17:I17"/>
    <mergeCell ref="N24:P26"/>
    <mergeCell ref="Q24:S26"/>
    <mergeCell ref="T24:V26"/>
    <mergeCell ref="W24:Y26"/>
    <mergeCell ref="AA26:AE26"/>
    <mergeCell ref="AF26:AH26"/>
    <mergeCell ref="AF24:AH25"/>
    <mergeCell ref="AX28:BA29"/>
    <mergeCell ref="AS17:AV17"/>
    <mergeCell ref="AW17:BA17"/>
    <mergeCell ref="A21:AU21"/>
    <mergeCell ref="AB17:AE17"/>
    <mergeCell ref="AF17:AI17"/>
    <mergeCell ref="B17:E17"/>
    <mergeCell ref="J17:M17"/>
    <mergeCell ref="N17:R17"/>
    <mergeCell ref="A17:A18"/>
    <mergeCell ref="AJ17:AN17"/>
    <mergeCell ref="AO17:AR17"/>
    <mergeCell ref="A24:B26"/>
    <mergeCell ref="C24:F26"/>
    <mergeCell ref="AX24:BA27"/>
    <mergeCell ref="AA27:AE27"/>
    <mergeCell ref="AP28:AW29"/>
    <mergeCell ref="AM24:AO27"/>
    <mergeCell ref="AP24:AW27"/>
    <mergeCell ref="AI26:AK26"/>
    <mergeCell ref="AM28:AO29"/>
    <mergeCell ref="AF27:AH27"/>
    <mergeCell ref="AI27:AK27"/>
    <mergeCell ref="A27:B27"/>
    <mergeCell ref="C27:F27"/>
    <mergeCell ref="G27:I27"/>
    <mergeCell ref="J27:M27"/>
    <mergeCell ref="A28:B28"/>
    <mergeCell ref="C28:F28"/>
    <mergeCell ref="G28:I28"/>
    <mergeCell ref="J28:M28"/>
    <mergeCell ref="A29:B29"/>
    <mergeCell ref="C29:F29"/>
    <mergeCell ref="G29:I29"/>
    <mergeCell ref="J29:M29"/>
    <mergeCell ref="N29:P29"/>
    <mergeCell ref="P12:AN12"/>
    <mergeCell ref="AI28:AK29"/>
    <mergeCell ref="W29:Y29"/>
    <mergeCell ref="N28:P28"/>
    <mergeCell ref="Q28:S28"/>
    <mergeCell ref="T28:V28"/>
    <mergeCell ref="W28:Y28"/>
    <mergeCell ref="Q29:S29"/>
    <mergeCell ref="T29:V29"/>
    <mergeCell ref="AA28:AE29"/>
    <mergeCell ref="AF28:AH29"/>
    <mergeCell ref="T27:V27"/>
    <mergeCell ref="W27:Y27"/>
    <mergeCell ref="N27:P27"/>
    <mergeCell ref="Q27:S27"/>
  </mergeCells>
  <phoneticPr fontId="4" type="noConversion"/>
  <pageMargins left="0.56000000000000005" right="0.36" top="1" bottom="1" header="0.5" footer="0.5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5"/>
  <sheetViews>
    <sheetView tabSelected="1" view="pageBreakPreview" zoomScale="75" zoomScaleNormal="77" zoomScaleSheetLayoutView="75" workbookViewId="0">
      <selection activeCell="N16" sqref="N16"/>
    </sheetView>
  </sheetViews>
  <sheetFormatPr defaultColWidth="8.85546875" defaultRowHeight="15" x14ac:dyDescent="0.2"/>
  <cols>
    <col min="1" max="1" width="8.85546875" style="141"/>
    <col min="2" max="2" width="66.7109375" style="141" customWidth="1"/>
    <col min="3" max="3" width="6.7109375" style="141" customWidth="1"/>
    <col min="4" max="4" width="7.28515625" style="141" customWidth="1"/>
    <col min="5" max="5" width="7.7109375" style="141" customWidth="1"/>
    <col min="6" max="6" width="6.7109375" style="141" customWidth="1"/>
    <col min="7" max="7" width="7.28515625" style="141" customWidth="1"/>
    <col min="8" max="14" width="8.85546875" style="141"/>
    <col min="15" max="15" width="11.5703125" style="141" bestFit="1" customWidth="1"/>
    <col min="16" max="16" width="8.85546875" style="141"/>
    <col min="17" max="17" width="10.28515625" style="141" customWidth="1"/>
    <col min="18" max="16384" width="8.85546875" style="141"/>
  </cols>
  <sheetData>
    <row r="1" spans="1:21" ht="15.75" x14ac:dyDescent="0.2">
      <c r="A1" s="537" t="s">
        <v>157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9"/>
      <c r="R1" s="67"/>
      <c r="S1" s="67"/>
      <c r="T1" s="67"/>
    </row>
    <row r="2" spans="1:21" ht="37.15" customHeight="1" x14ac:dyDescent="0.2">
      <c r="A2" s="500" t="s">
        <v>49</v>
      </c>
      <c r="B2" s="501" t="s">
        <v>50</v>
      </c>
      <c r="C2" s="502" t="s">
        <v>184</v>
      </c>
      <c r="D2" s="502"/>
      <c r="E2" s="503"/>
      <c r="F2" s="503"/>
      <c r="G2" s="504" t="s">
        <v>51</v>
      </c>
      <c r="H2" s="501" t="s">
        <v>52</v>
      </c>
      <c r="I2" s="501"/>
      <c r="J2" s="501"/>
      <c r="K2" s="501"/>
      <c r="L2" s="501"/>
      <c r="M2" s="540"/>
      <c r="N2" s="541" t="s">
        <v>183</v>
      </c>
      <c r="O2" s="542"/>
      <c r="P2" s="542"/>
      <c r="Q2" s="543"/>
      <c r="R2" s="67"/>
      <c r="S2" s="67"/>
      <c r="T2" s="67"/>
    </row>
    <row r="3" spans="1:21" ht="15.75" x14ac:dyDescent="0.2">
      <c r="A3" s="500"/>
      <c r="B3" s="501"/>
      <c r="C3" s="502"/>
      <c r="D3" s="502"/>
      <c r="E3" s="503"/>
      <c r="F3" s="503"/>
      <c r="G3" s="504"/>
      <c r="H3" s="504" t="s">
        <v>53</v>
      </c>
      <c r="I3" s="544" t="s">
        <v>54</v>
      </c>
      <c r="J3" s="544"/>
      <c r="K3" s="544"/>
      <c r="L3" s="544"/>
      <c r="M3" s="504" t="s">
        <v>55</v>
      </c>
      <c r="N3" s="501" t="s">
        <v>56</v>
      </c>
      <c r="O3" s="540"/>
      <c r="P3" s="540"/>
      <c r="Q3" s="6" t="s">
        <v>108</v>
      </c>
      <c r="R3" s="67"/>
      <c r="S3" s="67"/>
      <c r="T3" s="67"/>
    </row>
    <row r="4" spans="1:21" ht="15.75" x14ac:dyDescent="0.2">
      <c r="A4" s="500"/>
      <c r="B4" s="501"/>
      <c r="C4" s="502"/>
      <c r="D4" s="502"/>
      <c r="E4" s="503"/>
      <c r="F4" s="503"/>
      <c r="G4" s="504"/>
      <c r="H4" s="540"/>
      <c r="I4" s="504" t="s">
        <v>57</v>
      </c>
      <c r="J4" s="501" t="s">
        <v>58</v>
      </c>
      <c r="K4" s="540"/>
      <c r="L4" s="540"/>
      <c r="M4" s="540"/>
      <c r="N4" s="544" t="s">
        <v>193</v>
      </c>
      <c r="O4" s="545"/>
      <c r="P4" s="545"/>
      <c r="Q4" s="546" t="s">
        <v>192</v>
      </c>
      <c r="R4" s="67"/>
      <c r="S4" s="67"/>
      <c r="T4" s="67"/>
    </row>
    <row r="5" spans="1:21" ht="15.75" x14ac:dyDescent="0.2">
      <c r="A5" s="500"/>
      <c r="B5" s="501"/>
      <c r="C5" s="504" t="s">
        <v>59</v>
      </c>
      <c r="D5" s="504" t="s">
        <v>60</v>
      </c>
      <c r="E5" s="505" t="s">
        <v>61</v>
      </c>
      <c r="F5" s="505"/>
      <c r="G5" s="504"/>
      <c r="H5" s="540"/>
      <c r="I5" s="545"/>
      <c r="J5" s="504" t="s">
        <v>62</v>
      </c>
      <c r="K5" s="504" t="s">
        <v>63</v>
      </c>
      <c r="L5" s="504" t="s">
        <v>64</v>
      </c>
      <c r="M5" s="540"/>
      <c r="N5" s="545"/>
      <c r="O5" s="545"/>
      <c r="P5" s="545"/>
      <c r="Q5" s="547"/>
      <c r="R5" s="67"/>
      <c r="S5" s="67"/>
      <c r="T5" s="67"/>
    </row>
    <row r="6" spans="1:21" ht="15.75" x14ac:dyDescent="0.2">
      <c r="A6" s="500"/>
      <c r="B6" s="501"/>
      <c r="C6" s="504"/>
      <c r="D6" s="504"/>
      <c r="E6" s="505"/>
      <c r="F6" s="505"/>
      <c r="G6" s="504"/>
      <c r="H6" s="540"/>
      <c r="I6" s="545"/>
      <c r="J6" s="504"/>
      <c r="K6" s="504"/>
      <c r="L6" s="504"/>
      <c r="M6" s="540"/>
      <c r="N6" s="3">
        <v>1</v>
      </c>
      <c r="O6" s="3" t="s">
        <v>185</v>
      </c>
      <c r="P6" s="3" t="s">
        <v>186</v>
      </c>
      <c r="Q6" s="160">
        <v>3</v>
      </c>
      <c r="R6" s="67"/>
      <c r="S6" s="67"/>
      <c r="T6" s="67"/>
    </row>
    <row r="7" spans="1:21" ht="15.75" customHeight="1" x14ac:dyDescent="0.2">
      <c r="A7" s="500"/>
      <c r="B7" s="501"/>
      <c r="C7" s="504"/>
      <c r="D7" s="504"/>
      <c r="E7" s="506" t="s">
        <v>65</v>
      </c>
      <c r="F7" s="504" t="s">
        <v>66</v>
      </c>
      <c r="G7" s="504"/>
      <c r="H7" s="540"/>
      <c r="I7" s="545"/>
      <c r="J7" s="504"/>
      <c r="K7" s="504"/>
      <c r="L7" s="504"/>
      <c r="M7" s="540"/>
      <c r="N7" s="501" t="s">
        <v>191</v>
      </c>
      <c r="O7" s="540"/>
      <c r="P7" s="540"/>
      <c r="Q7" s="6"/>
      <c r="R7" s="124"/>
      <c r="S7" s="67"/>
      <c r="T7" s="67"/>
    </row>
    <row r="8" spans="1:21" ht="33" customHeight="1" x14ac:dyDescent="0.2">
      <c r="A8" s="500"/>
      <c r="B8" s="501"/>
      <c r="C8" s="504"/>
      <c r="D8" s="504"/>
      <c r="E8" s="506"/>
      <c r="F8" s="506"/>
      <c r="G8" s="504"/>
      <c r="H8" s="540"/>
      <c r="I8" s="545"/>
      <c r="J8" s="504"/>
      <c r="K8" s="504"/>
      <c r="L8" s="504"/>
      <c r="M8" s="540"/>
      <c r="N8" s="4">
        <v>15</v>
      </c>
      <c r="O8" s="4">
        <v>9</v>
      </c>
      <c r="P8" s="4">
        <v>9</v>
      </c>
      <c r="Q8" s="161">
        <v>15</v>
      </c>
      <c r="R8" s="67"/>
      <c r="S8" s="67"/>
      <c r="T8" s="67"/>
    </row>
    <row r="9" spans="1:21" ht="16.5" thickBot="1" x14ac:dyDescent="0.25">
      <c r="A9" s="162">
        <v>1</v>
      </c>
      <c r="B9" s="82">
        <v>2</v>
      </c>
      <c r="C9" s="83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  <c r="I9" s="83">
        <v>9</v>
      </c>
      <c r="J9" s="83">
        <v>10</v>
      </c>
      <c r="K9" s="83">
        <v>11</v>
      </c>
      <c r="L9" s="83">
        <v>12</v>
      </c>
      <c r="M9" s="83">
        <v>13</v>
      </c>
      <c r="N9" s="83">
        <v>14</v>
      </c>
      <c r="O9" s="83">
        <v>15</v>
      </c>
      <c r="P9" s="83">
        <v>16</v>
      </c>
      <c r="Q9" s="163">
        <v>14</v>
      </c>
      <c r="R9" s="67"/>
      <c r="S9" s="67"/>
      <c r="T9" s="67"/>
    </row>
    <row r="10" spans="1:21" ht="15.75" x14ac:dyDescent="0.2">
      <c r="A10" s="548" t="s">
        <v>67</v>
      </c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49"/>
      <c r="R10" s="70"/>
      <c r="S10" s="70"/>
      <c r="T10" s="70"/>
      <c r="U10" s="142"/>
    </row>
    <row r="11" spans="1:21" ht="18" x14ac:dyDescent="0.2">
      <c r="A11" s="564" t="s">
        <v>151</v>
      </c>
      <c r="B11" s="565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6"/>
      <c r="R11" s="70"/>
      <c r="S11" s="70"/>
      <c r="T11" s="70"/>
      <c r="U11" s="142"/>
    </row>
    <row r="12" spans="1:21" ht="16.5" thickBot="1" x14ac:dyDescent="0.25">
      <c r="A12" s="567" t="s">
        <v>79</v>
      </c>
      <c r="B12" s="568"/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9"/>
      <c r="R12" s="70"/>
      <c r="S12" s="70"/>
      <c r="T12" s="70"/>
      <c r="U12" s="142"/>
    </row>
    <row r="13" spans="1:21" ht="15.75" x14ac:dyDescent="0.2">
      <c r="A13" s="47" t="s">
        <v>110</v>
      </c>
      <c r="B13" s="79" t="s">
        <v>80</v>
      </c>
      <c r="C13" s="7"/>
      <c r="D13" s="48"/>
      <c r="E13" s="48"/>
      <c r="F13" s="30"/>
      <c r="G13" s="304">
        <f>SUM(G14:G16)</f>
        <v>6.5</v>
      </c>
      <c r="H13" s="20">
        <f>SUM(H14:H16)</f>
        <v>195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125</v>
      </c>
      <c r="N13" s="22"/>
      <c r="O13" s="34"/>
      <c r="P13" s="35"/>
      <c r="Q13" s="164"/>
      <c r="R13" s="70"/>
      <c r="S13" s="70"/>
      <c r="T13" s="70"/>
      <c r="U13" s="142"/>
    </row>
    <row r="14" spans="1:21" ht="15.75" x14ac:dyDescent="0.2">
      <c r="A14" s="49" t="s">
        <v>111</v>
      </c>
      <c r="B14" s="80" t="s">
        <v>80</v>
      </c>
      <c r="C14" s="10"/>
      <c r="D14" s="12">
        <v>1</v>
      </c>
      <c r="E14" s="44"/>
      <c r="F14" s="6"/>
      <c r="G14" s="36">
        <v>2.5</v>
      </c>
      <c r="H14" s="305">
        <f>G14*30</f>
        <v>75</v>
      </c>
      <c r="I14" s="5">
        <f>SUM(J14:L14)</f>
        <v>30</v>
      </c>
      <c r="J14" s="5"/>
      <c r="K14" s="5"/>
      <c r="L14" s="5">
        <v>30</v>
      </c>
      <c r="M14" s="13">
        <f>H14-I14</f>
        <v>45</v>
      </c>
      <c r="N14" s="24">
        <v>2</v>
      </c>
      <c r="O14" s="12"/>
      <c r="P14" s="13"/>
      <c r="Q14" s="165"/>
      <c r="R14" s="70"/>
      <c r="S14" s="70"/>
      <c r="T14" s="70"/>
      <c r="U14" s="142"/>
    </row>
    <row r="15" spans="1:21" ht="15.75" x14ac:dyDescent="0.2">
      <c r="A15" s="49" t="s">
        <v>112</v>
      </c>
      <c r="B15" s="80" t="s">
        <v>80</v>
      </c>
      <c r="C15" s="10"/>
      <c r="D15" s="44"/>
      <c r="E15" s="44"/>
      <c r="F15" s="6"/>
      <c r="G15" s="36">
        <v>2</v>
      </c>
      <c r="H15" s="305">
        <f>G15*30</f>
        <v>60</v>
      </c>
      <c r="I15" s="5">
        <f>SUM(J15:L15)</f>
        <v>20</v>
      </c>
      <c r="J15" s="12"/>
      <c r="K15" s="12"/>
      <c r="L15" s="12">
        <v>20</v>
      </c>
      <c r="M15" s="13">
        <f t="shared" ref="M15:M16" si="0">H15-I15</f>
        <v>40</v>
      </c>
      <c r="N15" s="24"/>
      <c r="O15" s="12">
        <v>2</v>
      </c>
      <c r="P15" s="13"/>
      <c r="Q15" s="165"/>
      <c r="R15" s="70"/>
      <c r="S15" s="70"/>
      <c r="T15" s="70"/>
      <c r="U15" s="142"/>
    </row>
    <row r="16" spans="1:21" ht="16.5" thickBot="1" x14ac:dyDescent="0.25">
      <c r="A16" s="50" t="s">
        <v>113</v>
      </c>
      <c r="B16" s="81" t="s">
        <v>80</v>
      </c>
      <c r="C16" s="51" t="s">
        <v>186</v>
      </c>
      <c r="D16" s="46"/>
      <c r="E16" s="46"/>
      <c r="F16" s="31"/>
      <c r="G16" s="37">
        <v>2</v>
      </c>
      <c r="H16" s="162">
        <f>G16*30</f>
        <v>60</v>
      </c>
      <c r="I16" s="15">
        <f>SUM(J16:L16)</f>
        <v>20</v>
      </c>
      <c r="J16" s="54"/>
      <c r="K16" s="54"/>
      <c r="L16" s="54">
        <v>20</v>
      </c>
      <c r="M16" s="13">
        <f t="shared" si="0"/>
        <v>40</v>
      </c>
      <c r="N16" s="53"/>
      <c r="O16" s="54"/>
      <c r="P16" s="52">
        <v>2</v>
      </c>
      <c r="Q16" s="166"/>
      <c r="R16" s="70"/>
      <c r="S16" s="70"/>
      <c r="T16" s="70"/>
      <c r="U16" s="142"/>
    </row>
    <row r="17" spans="1:21" ht="16.5" thickBot="1" x14ac:dyDescent="0.3">
      <c r="A17" s="55"/>
      <c r="B17" s="56" t="s">
        <v>81</v>
      </c>
      <c r="C17" s="57"/>
      <c r="D17" s="58"/>
      <c r="E17" s="58"/>
      <c r="F17" s="32"/>
      <c r="G17" s="306">
        <f t="shared" ref="G17:M17" si="1">G13</f>
        <v>6.5</v>
      </c>
      <c r="H17" s="307">
        <f t="shared" si="1"/>
        <v>195</v>
      </c>
      <c r="I17" s="308">
        <f t="shared" si="1"/>
        <v>70</v>
      </c>
      <c r="J17" s="308">
        <f t="shared" si="1"/>
        <v>0</v>
      </c>
      <c r="K17" s="308">
        <f t="shared" si="1"/>
        <v>0</v>
      </c>
      <c r="L17" s="308">
        <f t="shared" si="1"/>
        <v>70</v>
      </c>
      <c r="M17" s="309">
        <f t="shared" si="1"/>
        <v>125</v>
      </c>
      <c r="N17" s="38">
        <f>SUM(N13:N16)</f>
        <v>2</v>
      </c>
      <c r="O17" s="39">
        <f>SUM(O13:O16)</f>
        <v>2</v>
      </c>
      <c r="P17" s="40">
        <f>SUM(P13:P16)</f>
        <v>2</v>
      </c>
      <c r="Q17" s="167"/>
      <c r="R17" s="70"/>
      <c r="S17" s="70"/>
      <c r="T17" s="70"/>
      <c r="U17" s="142"/>
    </row>
    <row r="18" spans="1:21" ht="16.5" thickBot="1" x14ac:dyDescent="0.25">
      <c r="A18" s="561" t="s">
        <v>82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3"/>
      <c r="R18" s="70"/>
      <c r="S18" s="70"/>
      <c r="T18" s="70"/>
      <c r="U18" s="142"/>
    </row>
    <row r="19" spans="1:21" ht="15.75" x14ac:dyDescent="0.25">
      <c r="A19" s="47" t="s">
        <v>110</v>
      </c>
      <c r="B19" s="310" t="s">
        <v>117</v>
      </c>
      <c r="C19" s="135"/>
      <c r="D19" s="8">
        <v>1</v>
      </c>
      <c r="E19" s="59"/>
      <c r="F19" s="60"/>
      <c r="G19" s="33">
        <v>2.5</v>
      </c>
      <c r="H19" s="22">
        <f>G19*30</f>
        <v>75</v>
      </c>
      <c r="I19" s="34">
        <f>SUM(J19:L19)</f>
        <v>28</v>
      </c>
      <c r="J19" s="34">
        <v>14</v>
      </c>
      <c r="K19" s="34"/>
      <c r="L19" s="34">
        <v>14</v>
      </c>
      <c r="M19" s="86">
        <f>H19-I19</f>
        <v>47</v>
      </c>
      <c r="N19" s="7">
        <v>2</v>
      </c>
      <c r="O19" s="8"/>
      <c r="P19" s="136"/>
      <c r="Q19" s="168"/>
      <c r="R19" s="70"/>
      <c r="S19" s="70"/>
      <c r="T19" s="70"/>
      <c r="U19" s="142"/>
    </row>
    <row r="20" spans="1:21" ht="15.75" x14ac:dyDescent="0.2">
      <c r="A20" s="49" t="s">
        <v>145</v>
      </c>
      <c r="B20" s="234" t="s">
        <v>83</v>
      </c>
      <c r="C20" s="10"/>
      <c r="D20" s="302" t="s">
        <v>185</v>
      </c>
      <c r="E20" s="302"/>
      <c r="F20" s="23"/>
      <c r="G20" s="36">
        <v>2</v>
      </c>
      <c r="H20" s="24">
        <f>G20*30</f>
        <v>60</v>
      </c>
      <c r="I20" s="12">
        <f>SUM(J20:L20)</f>
        <v>20</v>
      </c>
      <c r="J20" s="12">
        <v>10</v>
      </c>
      <c r="K20" s="12"/>
      <c r="L20" s="12">
        <v>10</v>
      </c>
      <c r="M20" s="85">
        <f>H20-I20</f>
        <v>40</v>
      </c>
      <c r="N20" s="10"/>
      <c r="O20" s="302">
        <v>2</v>
      </c>
      <c r="P20" s="11"/>
      <c r="Q20" s="131"/>
      <c r="R20" s="70"/>
      <c r="S20" s="70"/>
      <c r="T20" s="70"/>
      <c r="U20" s="142"/>
    </row>
    <row r="21" spans="1:21" ht="16.5" thickBot="1" x14ac:dyDescent="0.3">
      <c r="A21" s="179" t="s">
        <v>146</v>
      </c>
      <c r="B21" s="235" t="s">
        <v>84</v>
      </c>
      <c r="C21" s="51"/>
      <c r="D21" s="18" t="s">
        <v>186</v>
      </c>
      <c r="E21" s="18"/>
      <c r="F21" s="25"/>
      <c r="G21" s="37">
        <v>2</v>
      </c>
      <c r="H21" s="53">
        <f>G21*30</f>
        <v>60</v>
      </c>
      <c r="I21" s="54">
        <f>SUM(J21:L21)</f>
        <v>20</v>
      </c>
      <c r="J21" s="54">
        <v>20</v>
      </c>
      <c r="K21" s="54"/>
      <c r="L21" s="54"/>
      <c r="M21" s="87">
        <f>H21-I21</f>
        <v>40</v>
      </c>
      <c r="N21" s="104"/>
      <c r="O21" s="17"/>
      <c r="P21" s="105">
        <v>2</v>
      </c>
      <c r="Q21" s="169"/>
      <c r="R21" s="70"/>
      <c r="S21" s="70"/>
      <c r="T21" s="70"/>
      <c r="U21" s="142"/>
    </row>
    <row r="22" spans="1:21" ht="16.5" thickBot="1" x14ac:dyDescent="0.3">
      <c r="A22" s="236"/>
      <c r="B22" s="56" t="s">
        <v>85</v>
      </c>
      <c r="C22" s="137"/>
      <c r="D22" s="138"/>
      <c r="E22" s="138"/>
      <c r="F22" s="139"/>
      <c r="G22" s="61">
        <f t="shared" ref="G22:M22" si="2">SUM(G19:G21)</f>
        <v>6.5</v>
      </c>
      <c r="H22" s="62">
        <f t="shared" si="2"/>
        <v>195</v>
      </c>
      <c r="I22" s="63">
        <f t="shared" si="2"/>
        <v>68</v>
      </c>
      <c r="J22" s="63">
        <f t="shared" si="2"/>
        <v>44</v>
      </c>
      <c r="K22" s="63">
        <f t="shared" si="2"/>
        <v>0</v>
      </c>
      <c r="L22" s="63">
        <f t="shared" si="2"/>
        <v>24</v>
      </c>
      <c r="M22" s="88">
        <f t="shared" si="2"/>
        <v>127</v>
      </c>
      <c r="N22" s="62">
        <f>SUM(N19:N21)</f>
        <v>2</v>
      </c>
      <c r="O22" s="63">
        <f>SUM(O19:O21)</f>
        <v>2</v>
      </c>
      <c r="P22" s="238">
        <f>SUM(P19:P21)</f>
        <v>2</v>
      </c>
      <c r="Q22" s="170"/>
      <c r="R22" s="70"/>
      <c r="S22" s="70"/>
      <c r="T22" s="70"/>
      <c r="U22" s="142"/>
    </row>
    <row r="23" spans="1:21" ht="16.5" thickBot="1" x14ac:dyDescent="0.25">
      <c r="A23" s="570" t="s">
        <v>109</v>
      </c>
      <c r="B23" s="571"/>
      <c r="C23" s="94"/>
      <c r="D23" s="95"/>
      <c r="E23" s="95"/>
      <c r="F23" s="96"/>
      <c r="G23" s="97">
        <f t="shared" ref="G23:M23" si="3">G22</f>
        <v>6.5</v>
      </c>
      <c r="H23" s="98">
        <f t="shared" si="3"/>
        <v>195</v>
      </c>
      <c r="I23" s="99">
        <f t="shared" si="3"/>
        <v>68</v>
      </c>
      <c r="J23" s="99">
        <f t="shared" si="3"/>
        <v>44</v>
      </c>
      <c r="K23" s="99">
        <f t="shared" si="3"/>
        <v>0</v>
      </c>
      <c r="L23" s="99">
        <f t="shared" si="3"/>
        <v>24</v>
      </c>
      <c r="M23" s="100">
        <f t="shared" si="3"/>
        <v>127</v>
      </c>
      <c r="N23" s="239">
        <f>N22</f>
        <v>2</v>
      </c>
      <c r="O23" s="240">
        <f>O22</f>
        <v>2</v>
      </c>
      <c r="P23" s="241">
        <f>P22</f>
        <v>2</v>
      </c>
      <c r="Q23" s="171"/>
      <c r="R23" s="70"/>
      <c r="S23" s="70"/>
      <c r="T23" s="70"/>
      <c r="U23" s="142"/>
    </row>
    <row r="24" spans="1:21" ht="32.25" thickBot="1" x14ac:dyDescent="0.25">
      <c r="A24" s="101"/>
      <c r="B24" s="102" t="s">
        <v>86</v>
      </c>
      <c r="C24" s="57"/>
      <c r="D24" s="58" t="s">
        <v>187</v>
      </c>
      <c r="E24" s="58"/>
      <c r="F24" s="32"/>
      <c r="G24" s="103"/>
      <c r="H24" s="57"/>
      <c r="I24" s="65">
        <f>J24+K24+L24</f>
        <v>0</v>
      </c>
      <c r="J24" s="64"/>
      <c r="K24" s="64"/>
      <c r="L24" s="64"/>
      <c r="M24" s="89"/>
      <c r="N24" s="66" t="s">
        <v>87</v>
      </c>
      <c r="O24" s="66" t="s">
        <v>87</v>
      </c>
      <c r="P24" s="66" t="s">
        <v>87</v>
      </c>
      <c r="Q24" s="172"/>
      <c r="R24" s="70"/>
      <c r="S24" s="70"/>
      <c r="T24" s="70"/>
      <c r="U24" s="142"/>
    </row>
    <row r="25" spans="1:21" ht="16.5" thickBot="1" x14ac:dyDescent="0.25">
      <c r="A25" s="572" t="s">
        <v>88</v>
      </c>
      <c r="B25" s="573"/>
      <c r="C25" s="64"/>
      <c r="D25" s="58"/>
      <c r="E25" s="58"/>
      <c r="F25" s="41"/>
      <c r="G25" s="42"/>
      <c r="H25" s="64"/>
      <c r="I25" s="65"/>
      <c r="J25" s="64"/>
      <c r="K25" s="64"/>
      <c r="L25" s="64"/>
      <c r="M25" s="89"/>
      <c r="N25" s="64"/>
      <c r="O25" s="64"/>
      <c r="P25" s="64"/>
      <c r="Q25" s="172"/>
      <c r="R25" s="70"/>
      <c r="S25" s="70"/>
      <c r="T25" s="70"/>
      <c r="U25" s="142"/>
    </row>
    <row r="26" spans="1:21" ht="16.5" thickBot="1" x14ac:dyDescent="0.25">
      <c r="A26" s="558" t="s">
        <v>68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60"/>
      <c r="R26" s="70"/>
      <c r="S26" s="70"/>
      <c r="T26" s="70"/>
    </row>
    <row r="27" spans="1:21" ht="34.5" customHeight="1" x14ac:dyDescent="0.2">
      <c r="A27" s="112" t="s">
        <v>102</v>
      </c>
      <c r="B27" s="119" t="s">
        <v>69</v>
      </c>
      <c r="C27" s="116"/>
      <c r="D27" s="117"/>
      <c r="E27" s="117"/>
      <c r="F27" s="118"/>
      <c r="G27" s="252">
        <f t="shared" ref="G27:M27" si="4">G28+G29</f>
        <v>3</v>
      </c>
      <c r="H27" s="121">
        <f t="shared" si="4"/>
        <v>90</v>
      </c>
      <c r="I27" s="120">
        <f t="shared" si="4"/>
        <v>34</v>
      </c>
      <c r="J27" s="120">
        <f t="shared" si="4"/>
        <v>24</v>
      </c>
      <c r="K27" s="120">
        <f t="shared" si="4"/>
        <v>0</v>
      </c>
      <c r="L27" s="120">
        <f t="shared" si="4"/>
        <v>10</v>
      </c>
      <c r="M27" s="122">
        <f t="shared" si="4"/>
        <v>56</v>
      </c>
      <c r="N27" s="254"/>
      <c r="O27" s="140"/>
      <c r="P27" s="257"/>
      <c r="Q27" s="260"/>
      <c r="R27" s="70"/>
      <c r="S27" s="70"/>
      <c r="T27" s="70"/>
    </row>
    <row r="28" spans="1:21" ht="17.25" customHeight="1" x14ac:dyDescent="0.25">
      <c r="A28" s="113" t="s">
        <v>103</v>
      </c>
      <c r="B28" s="114" t="s">
        <v>70</v>
      </c>
      <c r="C28" s="10"/>
      <c r="D28" s="12" t="s">
        <v>185</v>
      </c>
      <c r="E28" s="44"/>
      <c r="F28" s="6"/>
      <c r="G28" s="311">
        <v>1</v>
      </c>
      <c r="H28" s="10">
        <f t="shared" ref="H28:H32" si="5">G28*30</f>
        <v>30</v>
      </c>
      <c r="I28" s="302">
        <f>SUM(J28:L28)</f>
        <v>14</v>
      </c>
      <c r="J28" s="302">
        <v>10</v>
      </c>
      <c r="K28" s="302"/>
      <c r="L28" s="302">
        <v>4</v>
      </c>
      <c r="M28" s="11">
        <f>H28-I28</f>
        <v>16</v>
      </c>
      <c r="N28" s="312"/>
      <c r="O28" s="151">
        <v>1.5</v>
      </c>
      <c r="P28" s="258"/>
      <c r="Q28" s="313"/>
      <c r="R28" s="70"/>
      <c r="S28" s="70"/>
      <c r="T28" s="70"/>
    </row>
    <row r="29" spans="1:21" ht="22.9" customHeight="1" thickBot="1" x14ac:dyDescent="0.25">
      <c r="A29" s="247" t="s">
        <v>104</v>
      </c>
      <c r="B29" s="314" t="s">
        <v>150</v>
      </c>
      <c r="C29" s="274"/>
      <c r="D29" s="275">
        <v>1</v>
      </c>
      <c r="E29" s="276"/>
      <c r="F29" s="277"/>
      <c r="G29" s="315">
        <v>2</v>
      </c>
      <c r="H29" s="316">
        <f t="shared" si="5"/>
        <v>60</v>
      </c>
      <c r="I29" s="317">
        <f>SUM(J29:L29)</f>
        <v>20</v>
      </c>
      <c r="J29" s="317">
        <v>14</v>
      </c>
      <c r="K29" s="317"/>
      <c r="L29" s="317">
        <v>6</v>
      </c>
      <c r="M29" s="318">
        <f>H29-I29</f>
        <v>40</v>
      </c>
      <c r="N29" s="319">
        <v>1.5</v>
      </c>
      <c r="O29" s="320"/>
      <c r="P29" s="262"/>
      <c r="Q29" s="321"/>
      <c r="R29" s="70"/>
      <c r="S29" s="70"/>
      <c r="T29" s="70"/>
    </row>
    <row r="30" spans="1:21" ht="18.75" customHeight="1" x14ac:dyDescent="0.2">
      <c r="A30" s="112" t="s">
        <v>71</v>
      </c>
      <c r="B30" s="263" t="s">
        <v>73</v>
      </c>
      <c r="C30" s="264"/>
      <c r="D30" s="265"/>
      <c r="E30" s="265"/>
      <c r="F30" s="19"/>
      <c r="G30" s="266">
        <f>G31+G32</f>
        <v>3</v>
      </c>
      <c r="H30" s="264">
        <f t="shared" si="5"/>
        <v>90</v>
      </c>
      <c r="I30" s="21">
        <f>I31+I32</f>
        <v>30</v>
      </c>
      <c r="J30" s="21">
        <f>J31+J32</f>
        <v>20</v>
      </c>
      <c r="K30" s="21"/>
      <c r="L30" s="21">
        <f>L31+L32</f>
        <v>10</v>
      </c>
      <c r="M30" s="19">
        <f>M31+M32</f>
        <v>60</v>
      </c>
      <c r="N30" s="267"/>
      <c r="O30" s="322"/>
      <c r="P30" s="268"/>
      <c r="Q30" s="164"/>
      <c r="R30" s="70"/>
      <c r="S30" s="70"/>
      <c r="T30" s="70"/>
    </row>
    <row r="31" spans="1:21" ht="18.75" customHeight="1" x14ac:dyDescent="0.2">
      <c r="A31" s="113" t="s">
        <v>106</v>
      </c>
      <c r="B31" s="115" t="s">
        <v>74</v>
      </c>
      <c r="C31" s="24">
        <v>1</v>
      </c>
      <c r="D31" s="12"/>
      <c r="E31" s="12"/>
      <c r="F31" s="23"/>
      <c r="G31" s="253">
        <v>1.5</v>
      </c>
      <c r="H31" s="24">
        <f t="shared" si="5"/>
        <v>45</v>
      </c>
      <c r="I31" s="5">
        <v>15</v>
      </c>
      <c r="J31" s="12">
        <v>15</v>
      </c>
      <c r="K31" s="12"/>
      <c r="L31" s="12"/>
      <c r="M31" s="13">
        <f>H31-I31</f>
        <v>30</v>
      </c>
      <c r="N31" s="251">
        <v>1</v>
      </c>
      <c r="O31" s="14"/>
      <c r="P31" s="259"/>
      <c r="Q31" s="165"/>
      <c r="R31" s="70"/>
      <c r="S31" s="70"/>
      <c r="T31" s="70"/>
    </row>
    <row r="32" spans="1:21" ht="18.75" customHeight="1" thickBot="1" x14ac:dyDescent="0.25">
      <c r="A32" s="247" t="s">
        <v>107</v>
      </c>
      <c r="B32" s="269" t="s">
        <v>75</v>
      </c>
      <c r="C32" s="248"/>
      <c r="D32" s="249">
        <v>1</v>
      </c>
      <c r="E32" s="249"/>
      <c r="F32" s="250"/>
      <c r="G32" s="323">
        <v>1.5</v>
      </c>
      <c r="H32" s="248">
        <f t="shared" si="5"/>
        <v>45</v>
      </c>
      <c r="I32" s="255">
        <f>J32+L32</f>
        <v>15</v>
      </c>
      <c r="J32" s="249">
        <v>5</v>
      </c>
      <c r="K32" s="249"/>
      <c r="L32" s="249">
        <v>10</v>
      </c>
      <c r="M32" s="256">
        <f>H32-I32</f>
        <v>30</v>
      </c>
      <c r="N32" s="270">
        <v>1</v>
      </c>
      <c r="O32" s="324"/>
      <c r="P32" s="262"/>
      <c r="Q32" s="261"/>
      <c r="R32" s="70"/>
      <c r="S32" s="70"/>
      <c r="T32" s="70"/>
    </row>
    <row r="33" spans="1:24" s="143" customFormat="1" ht="15.75" x14ac:dyDescent="0.25">
      <c r="A33" s="47" t="s">
        <v>105</v>
      </c>
      <c r="B33" s="325" t="s">
        <v>118</v>
      </c>
      <c r="C33" s="145"/>
      <c r="D33" s="8">
        <v>1</v>
      </c>
      <c r="E33" s="8"/>
      <c r="F33" s="9"/>
      <c r="G33" s="326">
        <v>3</v>
      </c>
      <c r="H33" s="7">
        <f>G33*30</f>
        <v>90</v>
      </c>
      <c r="I33" s="8">
        <f>J33+L33+K33</f>
        <v>45</v>
      </c>
      <c r="J33" s="8">
        <v>30</v>
      </c>
      <c r="K33" s="8"/>
      <c r="L33" s="327">
        <v>15</v>
      </c>
      <c r="M33" s="9">
        <f>H33-I33</f>
        <v>45</v>
      </c>
      <c r="N33" s="328">
        <f>I33/N8</f>
        <v>3</v>
      </c>
      <c r="O33" s="329"/>
      <c r="P33" s="330"/>
      <c r="Q33" s="331"/>
    </row>
    <row r="34" spans="1:24" s="144" customFormat="1" ht="16.5" thickBot="1" x14ac:dyDescent="0.25">
      <c r="A34" s="332" t="s">
        <v>128</v>
      </c>
      <c r="B34" s="333" t="s">
        <v>127</v>
      </c>
      <c r="C34" s="334"/>
      <c r="D34" s="335" t="s">
        <v>186</v>
      </c>
      <c r="E34" s="335"/>
      <c r="F34" s="336"/>
      <c r="G34" s="337">
        <v>1</v>
      </c>
      <c r="H34" s="338">
        <f>G34*30</f>
        <v>30</v>
      </c>
      <c r="I34" s="335">
        <f>J34+K34+L34</f>
        <v>10</v>
      </c>
      <c r="J34" s="335"/>
      <c r="K34" s="335"/>
      <c r="L34" s="339">
        <v>10</v>
      </c>
      <c r="M34" s="340">
        <f t="shared" ref="M34" si="6">H34-I34</f>
        <v>20</v>
      </c>
      <c r="N34" s="341"/>
      <c r="O34" s="342"/>
      <c r="P34" s="278">
        <v>1</v>
      </c>
      <c r="Q34" s="279"/>
    </row>
    <row r="35" spans="1:24" ht="16.5" thickBot="1" x14ac:dyDescent="0.25">
      <c r="A35" s="108"/>
      <c r="B35" s="109" t="s">
        <v>76</v>
      </c>
      <c r="C35" s="110"/>
      <c r="D35" s="110"/>
      <c r="E35" s="110"/>
      <c r="F35" s="111"/>
      <c r="G35" s="123">
        <f>G33+G30+G27+G34</f>
        <v>10</v>
      </c>
      <c r="H35" s="125">
        <f>H33+H30+H27+H34</f>
        <v>300</v>
      </c>
      <c r="I35" s="125">
        <f t="shared" ref="I35:M35" si="7">I33+I30+I27+I34</f>
        <v>119</v>
      </c>
      <c r="J35" s="125">
        <f t="shared" si="7"/>
        <v>74</v>
      </c>
      <c r="K35" s="125">
        <f t="shared" si="7"/>
        <v>0</v>
      </c>
      <c r="L35" s="125">
        <f t="shared" si="7"/>
        <v>45</v>
      </c>
      <c r="M35" s="125">
        <f t="shared" si="7"/>
        <v>181</v>
      </c>
      <c r="N35" s="123">
        <f>SUM(N27:N34)</f>
        <v>6.5</v>
      </c>
      <c r="O35" s="123">
        <f t="shared" ref="O35:Q35" si="8">SUM(O27:O34)</f>
        <v>1.5</v>
      </c>
      <c r="P35" s="123">
        <f t="shared" si="8"/>
        <v>1</v>
      </c>
      <c r="Q35" s="123">
        <f t="shared" si="8"/>
        <v>0</v>
      </c>
      <c r="R35" s="70"/>
      <c r="S35" s="70"/>
      <c r="T35" s="70"/>
    </row>
    <row r="36" spans="1:24" ht="20.25" thickBot="1" x14ac:dyDescent="0.25">
      <c r="A36" s="550" t="s">
        <v>72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2"/>
      <c r="O36" s="552"/>
      <c r="P36" s="552"/>
      <c r="Q36" s="553"/>
      <c r="R36" s="84"/>
      <c r="S36" s="84"/>
      <c r="T36" s="84"/>
      <c r="U36" s="142"/>
    </row>
    <row r="37" spans="1:24" s="144" customFormat="1" ht="15.75" x14ac:dyDescent="0.2">
      <c r="A37" s="343" t="s">
        <v>115</v>
      </c>
      <c r="B37" s="344" t="s">
        <v>119</v>
      </c>
      <c r="C37" s="145"/>
      <c r="D37" s="127"/>
      <c r="E37" s="127"/>
      <c r="F37" s="146"/>
      <c r="G37" s="345">
        <f>G38+G39</f>
        <v>7</v>
      </c>
      <c r="H37" s="145">
        <f>H38+H39</f>
        <v>210</v>
      </c>
      <c r="I37" s="127">
        <f t="shared" ref="I37:M37" si="9">I38+I39</f>
        <v>76</v>
      </c>
      <c r="J37" s="127">
        <f t="shared" si="9"/>
        <v>30</v>
      </c>
      <c r="K37" s="127"/>
      <c r="L37" s="127">
        <f t="shared" si="9"/>
        <v>46</v>
      </c>
      <c r="M37" s="146">
        <f t="shared" si="9"/>
        <v>134</v>
      </c>
      <c r="N37" s="145"/>
      <c r="O37" s="127"/>
      <c r="P37" s="146"/>
      <c r="Q37" s="186"/>
    </row>
    <row r="38" spans="1:24" s="144" customFormat="1" ht="15.75" x14ac:dyDescent="0.2">
      <c r="A38" s="346" t="s">
        <v>136</v>
      </c>
      <c r="B38" s="347" t="s">
        <v>120</v>
      </c>
      <c r="C38" s="10">
        <v>1</v>
      </c>
      <c r="D38" s="302"/>
      <c r="E38" s="302"/>
      <c r="F38" s="11"/>
      <c r="G38" s="185">
        <v>5.5</v>
      </c>
      <c r="H38" s="10">
        <f>G38*30</f>
        <v>165</v>
      </c>
      <c r="I38" s="302">
        <f>J38+L38+K38</f>
        <v>60</v>
      </c>
      <c r="J38" s="302">
        <v>30</v>
      </c>
      <c r="K38" s="302"/>
      <c r="L38" s="302">
        <v>30</v>
      </c>
      <c r="M38" s="11">
        <f>H38-I38</f>
        <v>105</v>
      </c>
      <c r="N38" s="189">
        <f>I38/N8</f>
        <v>4</v>
      </c>
      <c r="O38" s="151"/>
      <c r="P38" s="173"/>
      <c r="Q38" s="188"/>
    </row>
    <row r="39" spans="1:24" s="144" customFormat="1" ht="16.5" thickBot="1" x14ac:dyDescent="0.25">
      <c r="A39" s="348" t="s">
        <v>137</v>
      </c>
      <c r="B39" s="349" t="s">
        <v>121</v>
      </c>
      <c r="C39" s="16"/>
      <c r="D39" s="17"/>
      <c r="E39" s="17"/>
      <c r="F39" s="105">
        <v>2</v>
      </c>
      <c r="G39" s="350">
        <v>1.5</v>
      </c>
      <c r="H39" s="16">
        <f t="shared" ref="H39:H46" si="10">G39*30</f>
        <v>45</v>
      </c>
      <c r="I39" s="17">
        <f>L39+J39</f>
        <v>16</v>
      </c>
      <c r="J39" s="17"/>
      <c r="K39" s="17"/>
      <c r="L39" s="17">
        <v>16</v>
      </c>
      <c r="M39" s="105">
        <f>H39-I39</f>
        <v>29</v>
      </c>
      <c r="N39" s="104"/>
      <c r="O39" s="351">
        <v>2</v>
      </c>
      <c r="P39" s="352"/>
      <c r="Q39" s="353"/>
    </row>
    <row r="40" spans="1:24" s="150" customFormat="1" ht="15.75" x14ac:dyDescent="0.25">
      <c r="A40" s="354" t="s">
        <v>114</v>
      </c>
      <c r="B40" s="184" t="s">
        <v>126</v>
      </c>
      <c r="C40" s="246"/>
      <c r="D40" s="8" t="s">
        <v>185</v>
      </c>
      <c r="E40" s="355"/>
      <c r="F40" s="356"/>
      <c r="G40" s="357">
        <v>2</v>
      </c>
      <c r="H40" s="358">
        <f t="shared" si="10"/>
        <v>60</v>
      </c>
      <c r="I40" s="359">
        <f>J40+L40</f>
        <v>20</v>
      </c>
      <c r="J40" s="359">
        <v>20</v>
      </c>
      <c r="K40" s="359"/>
      <c r="L40" s="359"/>
      <c r="M40" s="360">
        <f t="shared" ref="M40" si="11">H40-I40</f>
        <v>40</v>
      </c>
      <c r="N40" s="189"/>
      <c r="O40" s="361">
        <v>2</v>
      </c>
      <c r="P40" s="362"/>
      <c r="Q40" s="187"/>
      <c r="R40" s="147"/>
      <c r="S40" s="147"/>
      <c r="T40" s="147"/>
      <c r="U40" s="148"/>
      <c r="V40" s="148"/>
      <c r="W40" s="148"/>
      <c r="X40" s="149"/>
    </row>
    <row r="41" spans="1:24" s="295" customFormat="1" ht="15.75" x14ac:dyDescent="0.2">
      <c r="A41" s="346" t="s">
        <v>122</v>
      </c>
      <c r="B41" s="363" t="s">
        <v>129</v>
      </c>
      <c r="C41" s="10" t="s">
        <v>186</v>
      </c>
      <c r="D41" s="302"/>
      <c r="E41" s="302"/>
      <c r="F41" s="11"/>
      <c r="G41" s="185">
        <v>3.5</v>
      </c>
      <c r="H41" s="10">
        <f t="shared" si="10"/>
        <v>105</v>
      </c>
      <c r="I41" s="302">
        <f t="shared" ref="I41:I46" si="12">J41+L41+K41</f>
        <v>36</v>
      </c>
      <c r="J41" s="302">
        <v>18</v>
      </c>
      <c r="K41" s="302"/>
      <c r="L41" s="302">
        <v>18</v>
      </c>
      <c r="M41" s="11">
        <f t="shared" ref="M41:M46" si="13">H41-I41</f>
        <v>69</v>
      </c>
      <c r="N41" s="189"/>
      <c r="O41" s="151"/>
      <c r="P41" s="173">
        <f>I41/P8</f>
        <v>4</v>
      </c>
      <c r="Q41" s="188"/>
    </row>
    <row r="42" spans="1:24" s="144" customFormat="1" ht="15.75" x14ac:dyDescent="0.2">
      <c r="A42" s="354" t="s">
        <v>123</v>
      </c>
      <c r="B42" s="347" t="s">
        <v>164</v>
      </c>
      <c r="C42" s="10"/>
      <c r="D42" s="302" t="s">
        <v>185</v>
      </c>
      <c r="E42" s="302"/>
      <c r="F42" s="11"/>
      <c r="G42" s="357">
        <v>3</v>
      </c>
      <c r="H42" s="10">
        <f t="shared" si="10"/>
        <v>90</v>
      </c>
      <c r="I42" s="302">
        <v>30</v>
      </c>
      <c r="J42" s="302">
        <v>20</v>
      </c>
      <c r="K42" s="302"/>
      <c r="L42" s="302">
        <v>10</v>
      </c>
      <c r="M42" s="258">
        <f t="shared" ref="M42" si="14">H42-I42</f>
        <v>60</v>
      </c>
      <c r="N42" s="364"/>
      <c r="O42" s="361">
        <v>3</v>
      </c>
      <c r="P42" s="173"/>
      <c r="Q42" s="188"/>
    </row>
    <row r="43" spans="1:24" s="144" customFormat="1" ht="16.5" thickBot="1" x14ac:dyDescent="0.3">
      <c r="A43" s="346" t="s">
        <v>138</v>
      </c>
      <c r="B43" s="363" t="s">
        <v>124</v>
      </c>
      <c r="C43" s="10"/>
      <c r="D43" s="302" t="s">
        <v>186</v>
      </c>
      <c r="E43" s="302"/>
      <c r="F43" s="11"/>
      <c r="G43" s="185">
        <v>3.5</v>
      </c>
      <c r="H43" s="10">
        <f t="shared" si="10"/>
        <v>105</v>
      </c>
      <c r="I43" s="302">
        <f t="shared" si="12"/>
        <v>36</v>
      </c>
      <c r="J43" s="302">
        <v>27</v>
      </c>
      <c r="K43" s="302"/>
      <c r="L43" s="302">
        <v>9</v>
      </c>
      <c r="M43" s="11">
        <f t="shared" si="13"/>
        <v>69</v>
      </c>
      <c r="N43" s="189"/>
      <c r="O43" s="365"/>
      <c r="P43" s="173">
        <f>I43/P8</f>
        <v>4</v>
      </c>
      <c r="Q43" s="188"/>
    </row>
    <row r="44" spans="1:24" s="144" customFormat="1" ht="15.75" x14ac:dyDescent="0.25">
      <c r="A44" s="354" t="s">
        <v>139</v>
      </c>
      <c r="B44" s="237" t="s">
        <v>153</v>
      </c>
      <c r="C44" s="10"/>
      <c r="D44" s="302" t="s">
        <v>186</v>
      </c>
      <c r="E44" s="302"/>
      <c r="F44" s="11"/>
      <c r="G44" s="185">
        <v>3</v>
      </c>
      <c r="H44" s="10">
        <f>G44*30</f>
        <v>90</v>
      </c>
      <c r="I44" s="302">
        <f>J44+K44+L44</f>
        <v>30</v>
      </c>
      <c r="J44" s="302">
        <v>20</v>
      </c>
      <c r="K44" s="302"/>
      <c r="L44" s="302">
        <v>10</v>
      </c>
      <c r="M44" s="11">
        <f>H44-I44</f>
        <v>60</v>
      </c>
      <c r="N44" s="189"/>
      <c r="O44" s="151"/>
      <c r="P44" s="173">
        <v>3</v>
      </c>
      <c r="Q44" s="188"/>
    </row>
    <row r="45" spans="1:24" s="295" customFormat="1" ht="15.75" x14ac:dyDescent="0.2">
      <c r="A45" s="346" t="s">
        <v>125</v>
      </c>
      <c r="B45" s="363" t="s">
        <v>180</v>
      </c>
      <c r="C45" s="10">
        <v>1</v>
      </c>
      <c r="D45" s="302"/>
      <c r="E45" s="302"/>
      <c r="F45" s="11"/>
      <c r="G45" s="185">
        <v>3</v>
      </c>
      <c r="H45" s="10">
        <f t="shared" si="10"/>
        <v>90</v>
      </c>
      <c r="I45" s="366">
        <f t="shared" si="12"/>
        <v>45</v>
      </c>
      <c r="J45" s="367">
        <v>30</v>
      </c>
      <c r="K45" s="366"/>
      <c r="L45" s="366">
        <v>15</v>
      </c>
      <c r="M45" s="368">
        <f t="shared" si="13"/>
        <v>45</v>
      </c>
      <c r="N45" s="369">
        <f>I45/N8</f>
        <v>3</v>
      </c>
      <c r="O45" s="370"/>
      <c r="P45" s="371"/>
      <c r="Q45" s="188"/>
    </row>
    <row r="46" spans="1:24" s="144" customFormat="1" ht="16.5" thickBot="1" x14ac:dyDescent="0.25">
      <c r="A46" s="354" t="s">
        <v>148</v>
      </c>
      <c r="B46" s="363" t="s">
        <v>181</v>
      </c>
      <c r="C46" s="10"/>
      <c r="D46" s="302" t="s">
        <v>185</v>
      </c>
      <c r="E46" s="302"/>
      <c r="F46" s="11"/>
      <c r="G46" s="185">
        <v>3</v>
      </c>
      <c r="H46" s="10">
        <f t="shared" si="10"/>
        <v>90</v>
      </c>
      <c r="I46" s="302">
        <f t="shared" si="12"/>
        <v>36</v>
      </c>
      <c r="J46" s="302">
        <v>27</v>
      </c>
      <c r="K46" s="302"/>
      <c r="L46" s="302">
        <v>9</v>
      </c>
      <c r="M46" s="11">
        <f t="shared" si="13"/>
        <v>54</v>
      </c>
      <c r="N46" s="189"/>
      <c r="O46" s="151">
        <f>I46/O8</f>
        <v>4</v>
      </c>
      <c r="P46" s="173"/>
      <c r="Q46" s="188"/>
    </row>
    <row r="47" spans="1:24" ht="16.5" thickBot="1" x14ac:dyDescent="0.25">
      <c r="A47" s="515" t="s">
        <v>116</v>
      </c>
      <c r="B47" s="516"/>
      <c r="C47" s="26"/>
      <c r="D47" s="27"/>
      <c r="E47" s="27"/>
      <c r="F47" s="28"/>
      <c r="G47" s="243">
        <f>G37+G40+G41+G42+G43+G45+G46+G44</f>
        <v>28</v>
      </c>
      <c r="H47" s="245">
        <f>H37+H40+H41+H43+H45+H46+H44+H42</f>
        <v>840</v>
      </c>
      <c r="I47" s="245">
        <f t="shared" ref="I47:M47" si="15">I37+I40+I41+I43+I45+I46+I44+I42</f>
        <v>309</v>
      </c>
      <c r="J47" s="245">
        <f t="shared" si="15"/>
        <v>192</v>
      </c>
      <c r="K47" s="245">
        <f t="shared" si="15"/>
        <v>0</v>
      </c>
      <c r="L47" s="245">
        <f t="shared" si="15"/>
        <v>117</v>
      </c>
      <c r="M47" s="245">
        <f t="shared" si="15"/>
        <v>531</v>
      </c>
      <c r="N47" s="134">
        <f>SUM(N37:N46)</f>
        <v>7</v>
      </c>
      <c r="O47" s="134">
        <f>SUM(O37:O46)</f>
        <v>11</v>
      </c>
      <c r="P47" s="134">
        <f>SUM(P37:P46)</f>
        <v>11</v>
      </c>
      <c r="Q47" s="230">
        <f>SUM(Q37:Q46)</f>
        <v>0</v>
      </c>
      <c r="R47" s="69"/>
      <c r="S47" s="69"/>
      <c r="T47" s="69"/>
    </row>
    <row r="48" spans="1:24" ht="16.5" thickBot="1" x14ac:dyDescent="0.25">
      <c r="A48" s="515" t="s">
        <v>77</v>
      </c>
      <c r="B48" s="516"/>
      <c r="C48" s="26"/>
      <c r="D48" s="27"/>
      <c r="E48" s="27"/>
      <c r="F48" s="28"/>
      <c r="G48" s="244">
        <f>G47+G35+G17</f>
        <v>44.5</v>
      </c>
      <c r="H48" s="245">
        <f>H47+H35+H17</f>
        <v>1335</v>
      </c>
      <c r="I48" s="245">
        <f t="shared" ref="I48:M48" si="16">I47+I35+I17</f>
        <v>498</v>
      </c>
      <c r="J48" s="245">
        <f t="shared" si="16"/>
        <v>266</v>
      </c>
      <c r="K48" s="245">
        <f t="shared" si="16"/>
        <v>0</v>
      </c>
      <c r="L48" s="245">
        <f t="shared" si="16"/>
        <v>232</v>
      </c>
      <c r="M48" s="245">
        <f t="shared" si="16"/>
        <v>837</v>
      </c>
      <c r="N48" s="29">
        <f>N47+N35+N17</f>
        <v>15.5</v>
      </c>
      <c r="O48" s="29">
        <f t="shared" ref="O48:Q48" si="17">O47+O35+O17</f>
        <v>14.5</v>
      </c>
      <c r="P48" s="29">
        <f t="shared" si="17"/>
        <v>14</v>
      </c>
      <c r="Q48" s="198">
        <f t="shared" si="17"/>
        <v>0</v>
      </c>
      <c r="R48" s="69"/>
      <c r="S48" s="69"/>
      <c r="T48" s="69"/>
    </row>
    <row r="49" spans="1:24" ht="15.75" customHeight="1" x14ac:dyDescent="0.2">
      <c r="A49" s="517" t="s">
        <v>78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9"/>
      <c r="R49" s="70"/>
      <c r="S49" s="70"/>
      <c r="T49" s="70"/>
    </row>
    <row r="50" spans="1:24" ht="18" x14ac:dyDescent="0.2">
      <c r="A50" s="564" t="s">
        <v>89</v>
      </c>
      <c r="B50" s="565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6"/>
      <c r="R50" s="153"/>
      <c r="S50" s="67"/>
      <c r="T50" s="67"/>
    </row>
    <row r="51" spans="1:24" ht="16.5" thickBot="1" x14ac:dyDescent="0.25">
      <c r="A51" s="524" t="s">
        <v>154</v>
      </c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6"/>
      <c r="R51" s="71"/>
      <c r="S51" s="71"/>
      <c r="T51" s="71"/>
    </row>
    <row r="52" spans="1:24" s="299" customFormat="1" ht="16.5" thickBot="1" x14ac:dyDescent="0.3">
      <c r="A52" s="47" t="s">
        <v>140</v>
      </c>
      <c r="B52" s="372" t="s">
        <v>182</v>
      </c>
      <c r="C52" s="145"/>
      <c r="D52" s="8" t="s">
        <v>186</v>
      </c>
      <c r="E52" s="8"/>
      <c r="F52" s="9"/>
      <c r="G52" s="373">
        <v>3</v>
      </c>
      <c r="H52" s="7">
        <f>G52*30</f>
        <v>90</v>
      </c>
      <c r="I52" s="8">
        <f>J52+L52+K52</f>
        <v>36</v>
      </c>
      <c r="J52" s="327">
        <v>18</v>
      </c>
      <c r="K52" s="327"/>
      <c r="L52" s="327">
        <v>18</v>
      </c>
      <c r="M52" s="9">
        <f t="shared" ref="M52" si="18">H52-I52</f>
        <v>54</v>
      </c>
      <c r="N52" s="374"/>
      <c r="O52" s="322"/>
      <c r="P52" s="375">
        <f>I52/P8</f>
        <v>4</v>
      </c>
      <c r="Q52" s="376"/>
      <c r="R52" s="296"/>
      <c r="S52" s="296"/>
      <c r="T52" s="296"/>
      <c r="U52" s="297"/>
      <c r="V52" s="297"/>
      <c r="W52" s="297"/>
      <c r="X52" s="298"/>
    </row>
    <row r="53" spans="1:24" s="301" customFormat="1" ht="15.75" x14ac:dyDescent="0.2">
      <c r="A53" s="49" t="s">
        <v>141</v>
      </c>
      <c r="B53" s="372" t="s">
        <v>131</v>
      </c>
      <c r="C53" s="10" t="s">
        <v>185</v>
      </c>
      <c r="D53" s="302"/>
      <c r="E53" s="302"/>
      <c r="F53" s="11"/>
      <c r="G53" s="185">
        <v>3</v>
      </c>
      <c r="H53" s="10">
        <f>G53*30</f>
        <v>90</v>
      </c>
      <c r="I53" s="302">
        <f>J53+L53+K53</f>
        <v>36</v>
      </c>
      <c r="J53" s="302">
        <v>27</v>
      </c>
      <c r="K53" s="302"/>
      <c r="L53" s="302">
        <v>9</v>
      </c>
      <c r="M53" s="11">
        <f>H53-I53</f>
        <v>54</v>
      </c>
      <c r="N53" s="189"/>
      <c r="O53" s="151">
        <f>I53/O8</f>
        <v>4</v>
      </c>
      <c r="P53" s="173"/>
      <c r="Q53" s="188"/>
      <c r="R53" s="300"/>
      <c r="S53" s="300"/>
      <c r="T53" s="300"/>
    </row>
    <row r="54" spans="1:24" ht="16.5" thickBot="1" x14ac:dyDescent="0.25">
      <c r="A54" s="179" t="s">
        <v>142</v>
      </c>
      <c r="B54" s="349" t="s">
        <v>130</v>
      </c>
      <c r="C54" s="16">
        <v>1</v>
      </c>
      <c r="D54" s="17"/>
      <c r="E54" s="17"/>
      <c r="F54" s="105"/>
      <c r="G54" s="350">
        <v>3.5</v>
      </c>
      <c r="H54" s="16">
        <f>G54*30</f>
        <v>105</v>
      </c>
      <c r="I54" s="17">
        <f>J54+L54+K54</f>
        <v>45</v>
      </c>
      <c r="J54" s="17">
        <v>30</v>
      </c>
      <c r="K54" s="17"/>
      <c r="L54" s="17">
        <v>15</v>
      </c>
      <c r="M54" s="105">
        <f>H54-I54</f>
        <v>60</v>
      </c>
      <c r="N54" s="104">
        <f>I54/N8</f>
        <v>3</v>
      </c>
      <c r="O54" s="351"/>
      <c r="P54" s="352"/>
      <c r="Q54" s="353"/>
      <c r="R54" s="71"/>
      <c r="S54" s="71"/>
      <c r="T54" s="71"/>
    </row>
    <row r="55" spans="1:24" ht="16.5" thickBot="1" x14ac:dyDescent="0.25">
      <c r="A55" s="515" t="s">
        <v>135</v>
      </c>
      <c r="B55" s="516"/>
      <c r="C55" s="26"/>
      <c r="D55" s="27"/>
      <c r="E55" s="27"/>
      <c r="F55" s="28"/>
      <c r="G55" s="244">
        <f>SUM(G52:G54)</f>
        <v>9.5</v>
      </c>
      <c r="H55" s="133">
        <f>SUM(H52:H54)</f>
        <v>285</v>
      </c>
      <c r="I55" s="133">
        <f t="shared" ref="I55:M55" si="19">SUM(I52:I54)</f>
        <v>117</v>
      </c>
      <c r="J55" s="133">
        <f t="shared" si="19"/>
        <v>75</v>
      </c>
      <c r="K55" s="133">
        <f t="shared" si="19"/>
        <v>0</v>
      </c>
      <c r="L55" s="133">
        <f t="shared" si="19"/>
        <v>42</v>
      </c>
      <c r="M55" s="133">
        <f t="shared" si="19"/>
        <v>168</v>
      </c>
      <c r="N55" s="133">
        <f t="shared" ref="N55:Q55" si="20">SUM(N52:N54)</f>
        <v>3</v>
      </c>
      <c r="O55" s="133">
        <f t="shared" si="20"/>
        <v>4</v>
      </c>
      <c r="P55" s="133">
        <f t="shared" si="20"/>
        <v>4</v>
      </c>
      <c r="Q55" s="174">
        <f t="shared" si="20"/>
        <v>0</v>
      </c>
      <c r="R55" s="69"/>
      <c r="S55" s="69"/>
      <c r="T55" s="69"/>
    </row>
    <row r="56" spans="1:24" ht="15.75" x14ac:dyDescent="0.2">
      <c r="A56" s="107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75"/>
      <c r="R56" s="71"/>
      <c r="S56" s="71"/>
      <c r="T56" s="71"/>
    </row>
    <row r="57" spans="1:24" ht="16.5" thickBot="1" x14ac:dyDescent="0.25">
      <c r="A57" s="524" t="s">
        <v>158</v>
      </c>
      <c r="B57" s="525"/>
      <c r="C57" s="525"/>
      <c r="D57" s="525"/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6"/>
      <c r="R57" s="71"/>
      <c r="S57" s="71"/>
      <c r="T57" s="71"/>
    </row>
    <row r="58" spans="1:24" ht="15.75" x14ac:dyDescent="0.2">
      <c r="A58" s="47" t="s">
        <v>140</v>
      </c>
      <c r="B58" s="281" t="s">
        <v>161</v>
      </c>
      <c r="C58" s="145"/>
      <c r="D58" s="8" t="s">
        <v>186</v>
      </c>
      <c r="E58" s="152"/>
      <c r="F58" s="9"/>
      <c r="G58" s="182">
        <v>3</v>
      </c>
      <c r="H58" s="7">
        <f>G58*30</f>
        <v>90</v>
      </c>
      <c r="I58" s="8">
        <f>J58+L58+K58</f>
        <v>36</v>
      </c>
      <c r="J58" s="327">
        <v>18</v>
      </c>
      <c r="K58" s="327"/>
      <c r="L58" s="327">
        <v>18</v>
      </c>
      <c r="M58" s="9">
        <f t="shared" ref="M58" si="21">H58-I58</f>
        <v>54</v>
      </c>
      <c r="N58" s="377"/>
      <c r="O58" s="378"/>
      <c r="P58" s="375">
        <f>I58/P8</f>
        <v>4</v>
      </c>
      <c r="Q58" s="379"/>
      <c r="R58" s="71"/>
      <c r="S58" s="71"/>
      <c r="T58" s="71"/>
    </row>
    <row r="59" spans="1:24" ht="15.75" x14ac:dyDescent="0.2">
      <c r="A59" s="49" t="s">
        <v>141</v>
      </c>
      <c r="B59" s="380" t="s">
        <v>163</v>
      </c>
      <c r="C59" s="10" t="s">
        <v>185</v>
      </c>
      <c r="D59" s="302"/>
      <c r="E59" s="302"/>
      <c r="F59" s="11"/>
      <c r="G59" s="185">
        <v>3</v>
      </c>
      <c r="H59" s="10">
        <f>G59*30</f>
        <v>90</v>
      </c>
      <c r="I59" s="302">
        <f>J59+L59+K59</f>
        <v>36</v>
      </c>
      <c r="J59" s="381">
        <v>27</v>
      </c>
      <c r="K59" s="381"/>
      <c r="L59" s="381">
        <v>9</v>
      </c>
      <c r="M59" s="11">
        <f>H59-I59</f>
        <v>54</v>
      </c>
      <c r="N59" s="189"/>
      <c r="O59" s="151">
        <f>I59/O8</f>
        <v>4</v>
      </c>
      <c r="P59" s="173"/>
      <c r="Q59" s="188"/>
      <c r="R59" s="71"/>
      <c r="S59" s="71"/>
      <c r="T59" s="71"/>
    </row>
    <row r="60" spans="1:24" ht="32.25" thickBot="1" x14ac:dyDescent="0.25">
      <c r="A60" s="179" t="s">
        <v>142</v>
      </c>
      <c r="B60" s="380" t="s">
        <v>162</v>
      </c>
      <c r="C60" s="16">
        <v>1</v>
      </c>
      <c r="D60" s="17"/>
      <c r="E60" s="17"/>
      <c r="F60" s="105"/>
      <c r="G60" s="350">
        <v>3.5</v>
      </c>
      <c r="H60" s="16">
        <f>G60*30</f>
        <v>105</v>
      </c>
      <c r="I60" s="17">
        <f>J60+L60+K60</f>
        <v>45</v>
      </c>
      <c r="J60" s="275">
        <v>30</v>
      </c>
      <c r="K60" s="275"/>
      <c r="L60" s="275">
        <v>15</v>
      </c>
      <c r="M60" s="105">
        <f>H60-I60</f>
        <v>60</v>
      </c>
      <c r="N60" s="104">
        <f>I60/N8</f>
        <v>3</v>
      </c>
      <c r="O60" s="351"/>
      <c r="P60" s="382"/>
      <c r="Q60" s="183"/>
      <c r="R60" s="71"/>
      <c r="S60" s="71"/>
      <c r="T60" s="71"/>
    </row>
    <row r="61" spans="1:24" ht="16.899999999999999" customHeight="1" thickBot="1" x14ac:dyDescent="0.25">
      <c r="A61" s="515" t="s">
        <v>135</v>
      </c>
      <c r="B61" s="516"/>
      <c r="C61" s="26"/>
      <c r="D61" s="27"/>
      <c r="E61" s="27"/>
      <c r="F61" s="28"/>
      <c r="G61" s="244">
        <f>SUM(G58:G60)</f>
        <v>9.5</v>
      </c>
      <c r="H61" s="133">
        <f t="shared" ref="H61:Q61" si="22">SUM(H58:H60)</f>
        <v>285</v>
      </c>
      <c r="I61" s="133">
        <f t="shared" si="22"/>
        <v>117</v>
      </c>
      <c r="J61" s="133">
        <f t="shared" si="22"/>
        <v>75</v>
      </c>
      <c r="K61" s="133">
        <f t="shared" si="22"/>
        <v>0</v>
      </c>
      <c r="L61" s="133">
        <f t="shared" si="22"/>
        <v>42</v>
      </c>
      <c r="M61" s="133">
        <f t="shared" si="22"/>
        <v>168</v>
      </c>
      <c r="N61" s="133">
        <f t="shared" si="22"/>
        <v>3</v>
      </c>
      <c r="O61" s="133">
        <f t="shared" si="22"/>
        <v>4</v>
      </c>
      <c r="P61" s="133">
        <f t="shared" si="22"/>
        <v>4</v>
      </c>
      <c r="Q61" s="174">
        <f t="shared" si="22"/>
        <v>0</v>
      </c>
      <c r="R61" s="71"/>
      <c r="S61" s="71"/>
      <c r="T61" s="71"/>
    </row>
    <row r="62" spans="1:24" ht="16.899999999999999" customHeight="1" thickBot="1" x14ac:dyDescent="0.25">
      <c r="A62" s="303"/>
      <c r="B62" s="273"/>
      <c r="C62" s="271"/>
      <c r="D62" s="95"/>
      <c r="E62" s="95"/>
      <c r="F62" s="272"/>
      <c r="G62" s="180"/>
      <c r="H62" s="181"/>
      <c r="I62" s="181"/>
      <c r="J62" s="181"/>
      <c r="K62" s="181"/>
      <c r="L62" s="181"/>
      <c r="M62" s="181"/>
      <c r="N62" s="181"/>
      <c r="O62" s="181"/>
      <c r="P62" s="181"/>
      <c r="Q62" s="231"/>
      <c r="R62" s="71"/>
      <c r="S62" s="71"/>
      <c r="T62" s="71"/>
    </row>
    <row r="63" spans="1:24" ht="16.899999999999999" customHeight="1" thickBot="1" x14ac:dyDescent="0.25">
      <c r="A63" s="524" t="s">
        <v>171</v>
      </c>
      <c r="B63" s="525"/>
      <c r="C63" s="525"/>
      <c r="D63" s="525"/>
      <c r="E63" s="525"/>
      <c r="F63" s="525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6"/>
      <c r="R63" s="71"/>
      <c r="S63" s="71"/>
      <c r="T63" s="71"/>
    </row>
    <row r="64" spans="1:24" ht="16.899999999999999" customHeight="1" x14ac:dyDescent="0.25">
      <c r="A64" s="47" t="s">
        <v>140</v>
      </c>
      <c r="B64" s="237" t="s">
        <v>159</v>
      </c>
      <c r="C64" s="145"/>
      <c r="D64" s="8" t="s">
        <v>186</v>
      </c>
      <c r="E64" s="152"/>
      <c r="F64" s="9"/>
      <c r="G64" s="182">
        <v>3</v>
      </c>
      <c r="H64" s="7">
        <f>G64*30</f>
        <v>90</v>
      </c>
      <c r="I64" s="8">
        <f>J64+L64+K64</f>
        <v>36</v>
      </c>
      <c r="J64" s="327">
        <v>18</v>
      </c>
      <c r="K64" s="327"/>
      <c r="L64" s="327">
        <v>18</v>
      </c>
      <c r="M64" s="9">
        <f t="shared" ref="M64" si="23">H64-I64</f>
        <v>54</v>
      </c>
      <c r="N64" s="377"/>
      <c r="O64" s="378"/>
      <c r="P64" s="375">
        <f>I64/P8</f>
        <v>4</v>
      </c>
      <c r="Q64" s="379"/>
      <c r="R64" s="71"/>
      <c r="S64" s="71"/>
      <c r="T64" s="71"/>
    </row>
    <row r="65" spans="1:24" ht="16.899999999999999" customHeight="1" x14ac:dyDescent="0.25">
      <c r="A65" s="49" t="s">
        <v>141</v>
      </c>
      <c r="B65" s="280" t="s">
        <v>165</v>
      </c>
      <c r="C65" s="10" t="s">
        <v>185</v>
      </c>
      <c r="D65" s="302"/>
      <c r="E65" s="302"/>
      <c r="F65" s="11"/>
      <c r="G65" s="185">
        <v>3</v>
      </c>
      <c r="H65" s="10">
        <f>G65*30</f>
        <v>90</v>
      </c>
      <c r="I65" s="302">
        <f>J65+L65+K65</f>
        <v>36</v>
      </c>
      <c r="J65" s="381">
        <v>27</v>
      </c>
      <c r="K65" s="381"/>
      <c r="L65" s="381">
        <v>9</v>
      </c>
      <c r="M65" s="11">
        <f>H65-I65</f>
        <v>54</v>
      </c>
      <c r="N65" s="189"/>
      <c r="O65" s="151">
        <f>I65/O8</f>
        <v>4</v>
      </c>
      <c r="P65" s="173"/>
      <c r="Q65" s="188"/>
      <c r="R65" s="71"/>
      <c r="S65" s="71"/>
      <c r="T65" s="71"/>
    </row>
    <row r="66" spans="1:24" ht="16.899999999999999" customHeight="1" thickBot="1" x14ac:dyDescent="0.25">
      <c r="A66" s="179" t="s">
        <v>142</v>
      </c>
      <c r="B66" s="349" t="s">
        <v>160</v>
      </c>
      <c r="C66" s="16">
        <v>1</v>
      </c>
      <c r="D66" s="17"/>
      <c r="E66" s="17"/>
      <c r="F66" s="105"/>
      <c r="G66" s="350">
        <v>3.5</v>
      </c>
      <c r="H66" s="16">
        <f>G66*30</f>
        <v>105</v>
      </c>
      <c r="I66" s="17">
        <f>J66+L66+K66</f>
        <v>45</v>
      </c>
      <c r="J66" s="275">
        <v>30</v>
      </c>
      <c r="K66" s="275"/>
      <c r="L66" s="275">
        <v>15</v>
      </c>
      <c r="M66" s="105">
        <f>H66-I66</f>
        <v>60</v>
      </c>
      <c r="N66" s="104">
        <f>I66/N8</f>
        <v>3</v>
      </c>
      <c r="O66" s="351"/>
      <c r="P66" s="382"/>
      <c r="Q66" s="183"/>
      <c r="R66" s="71"/>
      <c r="S66" s="71"/>
      <c r="T66" s="71"/>
    </row>
    <row r="67" spans="1:24" ht="16.5" thickBot="1" x14ac:dyDescent="0.25">
      <c r="A67" s="515" t="s">
        <v>135</v>
      </c>
      <c r="B67" s="516"/>
      <c r="C67" s="26"/>
      <c r="D67" s="27"/>
      <c r="E67" s="27"/>
      <c r="F67" s="28"/>
      <c r="G67" s="244">
        <f>SUM(G64:G66)</f>
        <v>9.5</v>
      </c>
      <c r="H67" s="133">
        <f t="shared" ref="H67:Q67" si="24">SUM(H64:H66)</f>
        <v>285</v>
      </c>
      <c r="I67" s="133">
        <f t="shared" si="24"/>
        <v>117</v>
      </c>
      <c r="J67" s="133">
        <f t="shared" si="24"/>
        <v>75</v>
      </c>
      <c r="K67" s="133">
        <f t="shared" si="24"/>
        <v>0</v>
      </c>
      <c r="L67" s="133">
        <f t="shared" si="24"/>
        <v>42</v>
      </c>
      <c r="M67" s="133">
        <f t="shared" si="24"/>
        <v>168</v>
      </c>
      <c r="N67" s="133">
        <f t="shared" si="24"/>
        <v>3</v>
      </c>
      <c r="O67" s="133">
        <f t="shared" si="24"/>
        <v>4</v>
      </c>
      <c r="P67" s="133">
        <f t="shared" si="24"/>
        <v>4</v>
      </c>
      <c r="Q67" s="174">
        <f t="shared" si="24"/>
        <v>0</v>
      </c>
      <c r="R67" s="71"/>
      <c r="S67" s="71"/>
      <c r="T67" s="71"/>
    </row>
    <row r="68" spans="1:24" ht="16.149999999999999" customHeight="1" thickBot="1" x14ac:dyDescent="0.25">
      <c r="A68" s="303"/>
      <c r="B68" s="273"/>
      <c r="C68" s="271"/>
      <c r="D68" s="95"/>
      <c r="E68" s="95"/>
      <c r="F68" s="272"/>
      <c r="G68" s="180"/>
      <c r="H68" s="181"/>
      <c r="I68" s="181"/>
      <c r="J68" s="181"/>
      <c r="K68" s="181"/>
      <c r="L68" s="181"/>
      <c r="M68" s="181"/>
      <c r="N68" s="181"/>
      <c r="O68" s="181"/>
      <c r="P68" s="181"/>
      <c r="Q68" s="231"/>
      <c r="S68" s="70"/>
      <c r="T68" s="70"/>
      <c r="U68" s="70"/>
    </row>
    <row r="69" spans="1:24" s="150" customFormat="1" ht="15.75" x14ac:dyDescent="0.25">
      <c r="A69" s="155" t="s">
        <v>132</v>
      </c>
      <c r="B69" s="383" t="s">
        <v>133</v>
      </c>
      <c r="C69" s="384"/>
      <c r="D69" s="8">
        <v>1</v>
      </c>
      <c r="E69" s="385"/>
      <c r="F69" s="386"/>
      <c r="G69" s="128">
        <v>6</v>
      </c>
      <c r="H69" s="7">
        <f>G69*30</f>
        <v>180</v>
      </c>
      <c r="I69" s="385"/>
      <c r="J69" s="385"/>
      <c r="K69" s="385"/>
      <c r="L69" s="385"/>
      <c r="M69" s="386"/>
      <c r="N69" s="387"/>
      <c r="O69" s="388"/>
      <c r="P69" s="389"/>
      <c r="Q69" s="156"/>
      <c r="R69" s="147"/>
      <c r="S69" s="147"/>
      <c r="T69" s="147"/>
      <c r="U69" s="148"/>
      <c r="V69" s="148"/>
      <c r="W69" s="148"/>
      <c r="X69" s="149"/>
    </row>
    <row r="70" spans="1:24" ht="17.25" customHeight="1" x14ac:dyDescent="0.25">
      <c r="A70" s="157" t="s">
        <v>134</v>
      </c>
      <c r="B70" s="390" t="s">
        <v>91</v>
      </c>
      <c r="C70" s="10"/>
      <c r="D70" s="302">
        <v>3</v>
      </c>
      <c r="E70" s="302"/>
      <c r="F70" s="11"/>
      <c r="G70" s="129">
        <v>6</v>
      </c>
      <c r="H70" s="24">
        <f>G70*30</f>
        <v>180</v>
      </c>
      <c r="I70" s="12"/>
      <c r="J70" s="12"/>
      <c r="K70" s="12"/>
      <c r="L70" s="12"/>
      <c r="M70" s="13"/>
      <c r="N70" s="24"/>
      <c r="O70" s="12"/>
      <c r="P70" s="13"/>
      <c r="Q70" s="131"/>
      <c r="S70" s="68"/>
      <c r="T70" s="68"/>
      <c r="U70" s="106"/>
    </row>
    <row r="71" spans="1:24" ht="17.25" customHeight="1" thickBot="1" x14ac:dyDescent="0.3">
      <c r="A71" s="158" t="s">
        <v>90</v>
      </c>
      <c r="B71" s="391" t="s">
        <v>92</v>
      </c>
      <c r="C71" s="16"/>
      <c r="D71" s="17">
        <v>3</v>
      </c>
      <c r="E71" s="17"/>
      <c r="F71" s="105"/>
      <c r="G71" s="130">
        <v>21</v>
      </c>
      <c r="H71" s="16">
        <f>G71*30</f>
        <v>630</v>
      </c>
      <c r="I71" s="17"/>
      <c r="J71" s="17"/>
      <c r="K71" s="17"/>
      <c r="L71" s="17"/>
      <c r="M71" s="105"/>
      <c r="N71" s="16"/>
      <c r="O71" s="17"/>
      <c r="P71" s="105"/>
      <c r="Q71" s="132"/>
      <c r="S71" s="106"/>
      <c r="T71" s="106"/>
      <c r="U71" s="106"/>
    </row>
    <row r="72" spans="1:24" ht="16.5" thickBot="1" x14ac:dyDescent="0.25">
      <c r="A72" s="513" t="s">
        <v>93</v>
      </c>
      <c r="B72" s="514"/>
      <c r="C72" s="93"/>
      <c r="D72" s="93"/>
      <c r="E72" s="93"/>
      <c r="F72" s="93"/>
      <c r="G72" s="126">
        <f>G70+G71+G69</f>
        <v>33</v>
      </c>
      <c r="H72" s="93">
        <f>SUM(H69:H71)</f>
        <v>990</v>
      </c>
      <c r="I72" s="93"/>
      <c r="J72" s="93"/>
      <c r="K72" s="93"/>
      <c r="L72" s="93"/>
      <c r="M72" s="93"/>
      <c r="N72" s="93"/>
      <c r="O72" s="93"/>
      <c r="P72" s="93"/>
      <c r="Q72" s="176"/>
      <c r="S72" s="69"/>
      <c r="T72" s="69"/>
      <c r="U72" s="70"/>
    </row>
    <row r="73" spans="1:24" ht="16.5" customHeight="1" thickBot="1" x14ac:dyDescent="0.25">
      <c r="A73" s="520" t="s">
        <v>152</v>
      </c>
      <c r="B73" s="521"/>
      <c r="C73" s="521"/>
      <c r="D73" s="521"/>
      <c r="E73" s="521"/>
      <c r="F73" s="521"/>
      <c r="G73" s="521"/>
      <c r="H73" s="521"/>
      <c r="I73" s="521"/>
      <c r="J73" s="521"/>
      <c r="K73" s="521"/>
      <c r="L73" s="521"/>
      <c r="M73" s="521"/>
      <c r="N73" s="522"/>
      <c r="O73" s="522"/>
      <c r="P73" s="522"/>
      <c r="Q73" s="523"/>
      <c r="R73" s="70"/>
      <c r="S73" s="70"/>
      <c r="T73" s="70"/>
    </row>
    <row r="74" spans="1:24" ht="16.5" thickBot="1" x14ac:dyDescent="0.25">
      <c r="A74" s="75" t="s">
        <v>94</v>
      </c>
      <c r="B74" s="76" t="s">
        <v>23</v>
      </c>
      <c r="C74" s="43">
        <v>3</v>
      </c>
      <c r="D74" s="43"/>
      <c r="E74" s="43"/>
      <c r="F74" s="43"/>
      <c r="G74" s="43">
        <v>3</v>
      </c>
      <c r="H74" s="77">
        <f>G74*30</f>
        <v>90</v>
      </c>
      <c r="I74" s="77">
        <f>J74+L74</f>
        <v>30</v>
      </c>
      <c r="J74" s="77">
        <v>15</v>
      </c>
      <c r="K74" s="77"/>
      <c r="L74" s="77">
        <v>15</v>
      </c>
      <c r="M74" s="78">
        <f>H74-I74</f>
        <v>60</v>
      </c>
      <c r="N74" s="90"/>
      <c r="O74" s="91"/>
      <c r="P74" s="92"/>
      <c r="Q74" s="177"/>
      <c r="R74" s="106"/>
      <c r="S74" s="106"/>
      <c r="T74" s="106"/>
    </row>
    <row r="75" spans="1:24" ht="16.5" thickBot="1" x14ac:dyDescent="0.25">
      <c r="A75" s="511" t="s">
        <v>95</v>
      </c>
      <c r="B75" s="512"/>
      <c r="C75" s="284"/>
      <c r="D75" s="285"/>
      <c r="E75" s="285"/>
      <c r="F75" s="285"/>
      <c r="G75" s="286"/>
      <c r="H75" s="287"/>
      <c r="I75" s="287"/>
      <c r="J75" s="287"/>
      <c r="K75" s="287"/>
      <c r="L75" s="287"/>
      <c r="M75" s="287"/>
      <c r="N75" s="286"/>
      <c r="O75" s="286"/>
      <c r="P75" s="288"/>
      <c r="Q75" s="289"/>
      <c r="R75" s="69"/>
      <c r="S75" s="69"/>
      <c r="T75" s="69"/>
    </row>
    <row r="76" spans="1:24" ht="16.5" thickBot="1" x14ac:dyDescent="0.25">
      <c r="A76" s="531" t="s">
        <v>149</v>
      </c>
      <c r="B76" s="532"/>
      <c r="C76" s="533"/>
      <c r="D76" s="533"/>
      <c r="E76" s="533"/>
      <c r="F76" s="534"/>
      <c r="G76" s="196">
        <f>G74+G72+G55+G48</f>
        <v>90</v>
      </c>
      <c r="H76" s="190">
        <f>H74+H72+H55+H48</f>
        <v>2700</v>
      </c>
      <c r="I76" s="195">
        <f>I74+I72+I55+I48</f>
        <v>645</v>
      </c>
      <c r="J76" s="195">
        <f t="shared" ref="J76:Q76" si="25">J74+J72+J55+J48</f>
        <v>356</v>
      </c>
      <c r="K76" s="195">
        <f t="shared" si="25"/>
        <v>0</v>
      </c>
      <c r="L76" s="195">
        <f t="shared" si="25"/>
        <v>289</v>
      </c>
      <c r="M76" s="197">
        <f t="shared" si="25"/>
        <v>1065</v>
      </c>
      <c r="N76" s="194">
        <f>N74+N72+N55+N48</f>
        <v>18.5</v>
      </c>
      <c r="O76" s="194">
        <f t="shared" ref="O76:P76" si="26">O74+O72+O55+O48</f>
        <v>18.5</v>
      </c>
      <c r="P76" s="194">
        <f t="shared" si="26"/>
        <v>18</v>
      </c>
      <c r="Q76" s="198">
        <f t="shared" si="25"/>
        <v>0</v>
      </c>
      <c r="R76" s="69"/>
      <c r="S76" s="69"/>
      <c r="T76" s="69"/>
    </row>
    <row r="77" spans="1:24" ht="15.75" x14ac:dyDescent="0.2">
      <c r="A77" s="509" t="s">
        <v>96</v>
      </c>
      <c r="B77" s="510"/>
      <c r="C77" s="510"/>
      <c r="D77" s="510"/>
      <c r="E77" s="510"/>
      <c r="F77" s="510"/>
      <c r="G77" s="535"/>
      <c r="H77" s="535"/>
      <c r="I77" s="535"/>
      <c r="J77" s="535"/>
      <c r="K77" s="535"/>
      <c r="L77" s="535"/>
      <c r="M77" s="535"/>
      <c r="N77" s="191">
        <v>4</v>
      </c>
      <c r="O77" s="191">
        <v>1</v>
      </c>
      <c r="P77" s="192" t="s">
        <v>167</v>
      </c>
      <c r="Q77" s="193"/>
      <c r="R77" s="74"/>
      <c r="S77" s="74"/>
      <c r="T77" s="74"/>
    </row>
    <row r="78" spans="1:24" ht="15.75" x14ac:dyDescent="0.2">
      <c r="A78" s="509" t="s">
        <v>97</v>
      </c>
      <c r="B78" s="510"/>
      <c r="C78" s="510"/>
      <c r="D78" s="510"/>
      <c r="E78" s="510"/>
      <c r="F78" s="510"/>
      <c r="G78" s="510"/>
      <c r="H78" s="510"/>
      <c r="I78" s="510"/>
      <c r="J78" s="510"/>
      <c r="K78" s="510"/>
      <c r="L78" s="510"/>
      <c r="M78" s="510"/>
      <c r="N78" s="302">
        <v>5</v>
      </c>
      <c r="O78" s="44" t="s">
        <v>166</v>
      </c>
      <c r="P78" s="72" t="s">
        <v>166</v>
      </c>
      <c r="Q78" s="131">
        <v>1</v>
      </c>
      <c r="R78" s="507"/>
      <c r="S78" s="507"/>
      <c r="T78" s="508"/>
    </row>
    <row r="79" spans="1:24" ht="15.75" x14ac:dyDescent="0.2">
      <c r="A79" s="509" t="s">
        <v>98</v>
      </c>
      <c r="B79" s="510"/>
      <c r="C79" s="510"/>
      <c r="D79" s="510"/>
      <c r="E79" s="510"/>
      <c r="F79" s="510"/>
      <c r="G79" s="510"/>
      <c r="H79" s="510"/>
      <c r="I79" s="510"/>
      <c r="J79" s="510"/>
      <c r="K79" s="510"/>
      <c r="L79" s="510"/>
      <c r="M79" s="510"/>
      <c r="N79" s="302"/>
      <c r="O79" s="14"/>
      <c r="P79" s="73"/>
      <c r="Q79" s="131"/>
      <c r="R79" s="106"/>
      <c r="S79" s="106"/>
      <c r="T79" s="106"/>
    </row>
    <row r="80" spans="1:24" ht="16.5" thickBot="1" x14ac:dyDescent="0.25">
      <c r="A80" s="554" t="s">
        <v>99</v>
      </c>
      <c r="B80" s="555"/>
      <c r="C80" s="555"/>
      <c r="D80" s="555"/>
      <c r="E80" s="555"/>
      <c r="F80" s="555"/>
      <c r="G80" s="555"/>
      <c r="H80" s="555"/>
      <c r="I80" s="555"/>
      <c r="J80" s="555"/>
      <c r="K80" s="555"/>
      <c r="L80" s="555"/>
      <c r="M80" s="555"/>
      <c r="N80" s="17"/>
      <c r="O80" s="232">
        <v>1</v>
      </c>
      <c r="P80" s="233"/>
      <c r="Q80" s="132"/>
      <c r="R80" s="106"/>
      <c r="S80" s="106"/>
      <c r="T80" s="106"/>
    </row>
    <row r="81" spans="1:20" ht="16.5" thickBot="1" x14ac:dyDescent="0.3">
      <c r="A81" s="178"/>
      <c r="B81" s="556"/>
      <c r="C81" s="557"/>
      <c r="D81" s="557"/>
      <c r="E81" s="557"/>
      <c r="F81" s="557"/>
      <c r="G81" s="159"/>
      <c r="H81" s="159"/>
      <c r="I81" s="159"/>
      <c r="J81" s="159"/>
      <c r="K81" s="159"/>
      <c r="L81" s="159"/>
      <c r="M81" s="159"/>
      <c r="N81" s="574">
        <f>G48+G55+G69</f>
        <v>60</v>
      </c>
      <c r="O81" s="575"/>
      <c r="P81" s="576"/>
      <c r="Q81" s="200">
        <f>G74+G71+G70</f>
        <v>30</v>
      </c>
      <c r="R81" s="159"/>
      <c r="S81" s="159"/>
      <c r="T81" s="159"/>
    </row>
    <row r="82" spans="1:20" ht="24" customHeight="1" x14ac:dyDescent="0.25">
      <c r="A82" s="159"/>
      <c r="B82" s="45" t="s">
        <v>100</v>
      </c>
      <c r="C82" s="527"/>
      <c r="D82" s="528"/>
      <c r="E82" s="528"/>
      <c r="F82" s="528"/>
      <c r="G82" s="528"/>
      <c r="H82" s="159"/>
      <c r="I82" s="536" t="s">
        <v>155</v>
      </c>
      <c r="J82" s="530"/>
      <c r="K82" s="530"/>
      <c r="L82" s="159"/>
      <c r="M82" s="159"/>
      <c r="N82" s="199"/>
      <c r="O82" s="199"/>
      <c r="P82" s="199"/>
      <c r="Q82" s="199"/>
      <c r="R82" s="159"/>
      <c r="S82" s="159"/>
      <c r="T82" s="159"/>
    </row>
    <row r="83" spans="1:20" ht="15.75" x14ac:dyDescent="0.2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</row>
    <row r="84" spans="1:20" ht="21.75" customHeight="1" x14ac:dyDescent="0.25">
      <c r="A84" s="159"/>
      <c r="B84" s="45" t="s">
        <v>101</v>
      </c>
      <c r="C84" s="527"/>
      <c r="D84" s="528"/>
      <c r="E84" s="528"/>
      <c r="F84" s="528"/>
      <c r="G84" s="528"/>
      <c r="H84" s="159"/>
      <c r="I84" s="529" t="s">
        <v>156</v>
      </c>
      <c r="J84" s="530"/>
      <c r="K84" s="530"/>
      <c r="L84" s="530"/>
      <c r="M84" s="159"/>
      <c r="N84" s="159"/>
      <c r="O84" s="159"/>
      <c r="P84" s="159"/>
      <c r="Q84" s="159"/>
      <c r="R84" s="159"/>
      <c r="S84" s="159"/>
      <c r="T84" s="159"/>
    </row>
    <row r="85" spans="1:20" ht="15.75" x14ac:dyDescent="0.2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</row>
    <row r="86" spans="1:20" ht="15.75" x14ac:dyDescent="0.25">
      <c r="A86" s="159"/>
      <c r="B86" s="159"/>
      <c r="C86" s="159"/>
      <c r="D86" s="159"/>
      <c r="E86" s="159"/>
      <c r="F86" s="159"/>
      <c r="G86" s="159"/>
      <c r="H86" s="159"/>
      <c r="I86" s="159"/>
      <c r="J86" s="291"/>
      <c r="K86" s="159"/>
      <c r="L86" s="159"/>
      <c r="M86" s="159"/>
      <c r="N86" s="159"/>
      <c r="O86" s="159"/>
      <c r="P86" s="159"/>
      <c r="Q86" s="159"/>
      <c r="R86" s="159"/>
      <c r="S86" s="159"/>
      <c r="T86" s="159"/>
    </row>
    <row r="87" spans="1:20" x14ac:dyDescent="0.2">
      <c r="H87" s="282"/>
    </row>
    <row r="91" spans="1:20" x14ac:dyDescent="0.2">
      <c r="A91" s="142"/>
      <c r="B91" s="142"/>
    </row>
    <row r="92" spans="1:20" x14ac:dyDescent="0.2">
      <c r="A92" s="142"/>
      <c r="B92" s="142"/>
    </row>
    <row r="93" spans="1:20" x14ac:dyDescent="0.2">
      <c r="A93" s="392"/>
      <c r="B93" s="142"/>
    </row>
    <row r="94" spans="1:20" x14ac:dyDescent="0.2">
      <c r="A94" s="142"/>
      <c r="B94" s="142"/>
    </row>
    <row r="95" spans="1:20" x14ac:dyDescent="0.2">
      <c r="A95" s="142"/>
      <c r="B95" s="142"/>
    </row>
  </sheetData>
  <mergeCells count="57">
    <mergeCell ref="A10:Q10"/>
    <mergeCell ref="A36:Q36"/>
    <mergeCell ref="A80:M80"/>
    <mergeCell ref="B81:F81"/>
    <mergeCell ref="A26:Q26"/>
    <mergeCell ref="A55:B55"/>
    <mergeCell ref="A57:Q57"/>
    <mergeCell ref="A61:B61"/>
    <mergeCell ref="A18:Q18"/>
    <mergeCell ref="A51:Q51"/>
    <mergeCell ref="A11:Q11"/>
    <mergeCell ref="A12:Q12"/>
    <mergeCell ref="A23:B23"/>
    <mergeCell ref="A25:B25"/>
    <mergeCell ref="N81:P81"/>
    <mergeCell ref="A50:Q50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N4:P5"/>
    <mergeCell ref="N7:P7"/>
    <mergeCell ref="L5:L8"/>
    <mergeCell ref="G2:G8"/>
    <mergeCell ref="C84:G84"/>
    <mergeCell ref="I84:L84"/>
    <mergeCell ref="A76:F76"/>
    <mergeCell ref="A77:M77"/>
    <mergeCell ref="A78:M78"/>
    <mergeCell ref="C82:G82"/>
    <mergeCell ref="I82:K82"/>
    <mergeCell ref="R78:T78"/>
    <mergeCell ref="A79:M79"/>
    <mergeCell ref="A75:B75"/>
    <mergeCell ref="A72:B72"/>
    <mergeCell ref="A47:B47"/>
    <mergeCell ref="A48:B48"/>
    <mergeCell ref="A49:Q49"/>
    <mergeCell ref="A73:Q73"/>
    <mergeCell ref="A63:Q63"/>
    <mergeCell ref="A67:B67"/>
    <mergeCell ref="A2:A8"/>
    <mergeCell ref="B2:B8"/>
    <mergeCell ref="C2:F4"/>
    <mergeCell ref="C5:C8"/>
    <mergeCell ref="D5:D8"/>
    <mergeCell ref="E5:F6"/>
    <mergeCell ref="E7:E8"/>
    <mergeCell ref="F7:F8"/>
  </mergeCells>
  <pageMargins left="0.7" right="0.7" top="0.75" bottom="0.75" header="0.3" footer="0.3"/>
  <pageSetup paperSize="9" scale="65" fitToHeight="0" orientation="landscape" r:id="rId1"/>
  <rowBreaks count="1" manualBreakCount="1">
    <brk id="4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</vt:lpstr>
      <vt:lpstr>план</vt:lpstr>
      <vt:lpstr>план!Область_печати</vt:lpstr>
      <vt:lpstr>титульний!Область_печати</vt:lpstr>
    </vt:vector>
  </TitlesOfParts>
  <Company>DGMA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User</cp:lastModifiedBy>
  <cp:lastPrinted>2017-04-24T07:27:47Z</cp:lastPrinted>
  <dcterms:created xsi:type="dcterms:W3CDTF">2007-11-26T10:42:37Z</dcterms:created>
  <dcterms:modified xsi:type="dcterms:W3CDTF">2017-08-23T12:53:34Z</dcterms:modified>
</cp:coreProperties>
</file>