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320" windowHeight="10920" firstSheet="1" activeTab="2"/>
  </bookViews>
  <sheets>
    <sheet name="бюджет" sheetId="2" state="hidden" r:id="rId1"/>
    <sheet name="титулка 076 ОПП" sheetId="1" r:id="rId2"/>
    <sheet name="План 076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076 ОПП'!$A$1:$AA$92</definedName>
    <definedName name="_xlnm.Print_Area" localSheetId="5">Семестровка!$A$1:$M$65</definedName>
    <definedName name="_xlnm.Print_Area" localSheetId="3">'титулка 072 ОНП'!$A$1:$BE$34</definedName>
    <definedName name="_xlnm.Print_Area" localSheetId="1">'титулка 076 ОПП'!$A$1:$BE$34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4" l="1"/>
  <c r="E38" i="4"/>
  <c r="J38" i="4" s="1"/>
  <c r="F37" i="4"/>
  <c r="K37" i="4" s="1"/>
  <c r="E37" i="4"/>
  <c r="M37" i="4"/>
  <c r="F36" i="4"/>
  <c r="K36" i="4" s="1"/>
  <c r="E36" i="4"/>
  <c r="M36" i="4"/>
  <c r="E34" i="4"/>
  <c r="J34" i="4" s="1"/>
  <c r="M34" i="4"/>
  <c r="F33" i="4"/>
  <c r="K33" i="4" s="1"/>
  <c r="E33" i="4"/>
  <c r="J33" i="4" s="1"/>
  <c r="F32" i="4"/>
  <c r="M32" i="4" s="1"/>
  <c r="E32" i="4"/>
  <c r="E31" i="4"/>
  <c r="J31" i="4" s="1"/>
  <c r="F30" i="4"/>
  <c r="M30" i="4"/>
  <c r="J30" i="4"/>
  <c r="F17" i="4"/>
  <c r="K17" i="4" s="1"/>
  <c r="E17" i="4"/>
  <c r="F16" i="4"/>
  <c r="K16" i="4" s="1"/>
  <c r="E16" i="4"/>
  <c r="F15" i="4"/>
  <c r="E15" i="4"/>
  <c r="J15" i="4" s="1"/>
  <c r="F14" i="4"/>
  <c r="K14" i="4" s="1"/>
  <c r="F13" i="4"/>
  <c r="M13" i="4" s="1"/>
  <c r="E13" i="4"/>
  <c r="F12" i="4"/>
  <c r="M12" i="4" s="1"/>
  <c r="E12" i="4"/>
  <c r="F11" i="4"/>
  <c r="E11" i="4"/>
  <c r="J11" i="4" s="1"/>
  <c r="K11" i="4"/>
  <c r="F10" i="4"/>
  <c r="K10" i="4" s="1"/>
  <c r="E10" i="4"/>
  <c r="J10" i="4" s="1"/>
  <c r="H16" i="3"/>
  <c r="M16" i="3" s="1"/>
  <c r="I16" i="3"/>
  <c r="H17" i="3"/>
  <c r="M17" i="3" s="1"/>
  <c r="I17" i="3"/>
  <c r="H18" i="3"/>
  <c r="M18" i="3" s="1"/>
  <c r="I18" i="3"/>
  <c r="H19" i="3"/>
  <c r="M19" i="3" s="1"/>
  <c r="I19" i="3"/>
  <c r="H20" i="3"/>
  <c r="M20" i="3" s="1"/>
  <c r="I20" i="3"/>
  <c r="H21" i="3"/>
  <c r="I21" i="3"/>
  <c r="M21" i="3"/>
  <c r="H55" i="3"/>
  <c r="M55" i="3" s="1"/>
  <c r="I55" i="3"/>
  <c r="H54" i="3"/>
  <c r="M54" i="3" s="1"/>
  <c r="I54" i="3"/>
  <c r="H53" i="3"/>
  <c r="M53" i="3" s="1"/>
  <c r="I53" i="3"/>
  <c r="H52" i="3"/>
  <c r="M52" i="3" s="1"/>
  <c r="I52" i="3"/>
  <c r="H51" i="3"/>
  <c r="I51" i="3"/>
  <c r="M51" i="3" s="1"/>
  <c r="H50" i="3"/>
  <c r="M50" i="3" s="1"/>
  <c r="I50" i="3"/>
  <c r="H49" i="3"/>
  <c r="M49" i="3" s="1"/>
  <c r="I49" i="3"/>
  <c r="H48" i="3"/>
  <c r="I48" i="3"/>
  <c r="M48" i="3"/>
  <c r="H47" i="3"/>
  <c r="M47" i="3" s="1"/>
  <c r="I47" i="3"/>
  <c r="I46" i="3"/>
  <c r="M46" i="3" s="1"/>
  <c r="H45" i="3"/>
  <c r="M45" i="3" s="1"/>
  <c r="I45" i="3"/>
  <c r="H44" i="3"/>
  <c r="M44" i="3" s="1"/>
  <c r="I44" i="3"/>
  <c r="H43" i="3"/>
  <c r="I43" i="3"/>
  <c r="P42" i="3"/>
  <c r="P56" i="3" s="1"/>
  <c r="P57" i="3" s="1"/>
  <c r="O42" i="3"/>
  <c r="O56" i="3" s="1"/>
  <c r="O57" i="3" s="1"/>
  <c r="N42" i="3"/>
  <c r="G42" i="3"/>
  <c r="H42" i="3" s="1"/>
  <c r="J42" i="3"/>
  <c r="I42" i="3" s="1"/>
  <c r="L42" i="3"/>
  <c r="K42" i="3"/>
  <c r="N41" i="3"/>
  <c r="G41" i="3"/>
  <c r="H41" i="3" s="1"/>
  <c r="H56" i="3" s="1"/>
  <c r="J41" i="3"/>
  <c r="I41" i="3" s="1"/>
  <c r="L41" i="3"/>
  <c r="K41" i="3"/>
  <c r="N33" i="3"/>
  <c r="N39" i="3" s="1"/>
  <c r="H34" i="3"/>
  <c r="M34" i="3" s="1"/>
  <c r="M33" i="3" s="1"/>
  <c r="M39" i="3" s="1"/>
  <c r="I34" i="3"/>
  <c r="L33" i="3"/>
  <c r="L39" i="3" s="1"/>
  <c r="J33" i="3"/>
  <c r="J39" i="3"/>
  <c r="I33" i="3"/>
  <c r="I39" i="3" s="1"/>
  <c r="G33" i="3"/>
  <c r="G39" i="3" s="1"/>
  <c r="H38" i="3"/>
  <c r="I38" i="3"/>
  <c r="M38" i="3" s="1"/>
  <c r="H37" i="3"/>
  <c r="I37" i="3"/>
  <c r="M37" i="3"/>
  <c r="H36" i="3"/>
  <c r="I36" i="3"/>
  <c r="H35" i="3"/>
  <c r="I35" i="3"/>
  <c r="L56" i="3"/>
  <c r="N56" i="3"/>
  <c r="G56" i="3"/>
  <c r="H13" i="3"/>
  <c r="I13" i="3"/>
  <c r="H12" i="3"/>
  <c r="I12" i="3"/>
  <c r="H11" i="3"/>
  <c r="M11" i="3" s="1"/>
  <c r="I11" i="3"/>
  <c r="K33" i="3"/>
  <c r="O22" i="3"/>
  <c r="O14" i="3"/>
  <c r="G29" i="3"/>
  <c r="G26" i="3"/>
  <c r="G22" i="3"/>
  <c r="G14" i="3"/>
  <c r="N22" i="3"/>
  <c r="N14" i="3"/>
  <c r="N30" i="3" s="1"/>
  <c r="J14" i="3"/>
  <c r="L14" i="3"/>
  <c r="P14" i="3"/>
  <c r="P30" i="3" s="1"/>
  <c r="P58" i="3" s="1"/>
  <c r="P59" i="3" s="1"/>
  <c r="I54" i="6"/>
  <c r="H54" i="6"/>
  <c r="G58" i="6"/>
  <c r="H46" i="6"/>
  <c r="H58" i="6" s="1"/>
  <c r="H59" i="6" s="1"/>
  <c r="O29" i="6"/>
  <c r="P29" i="6"/>
  <c r="Q29" i="6"/>
  <c r="R29" i="6"/>
  <c r="S29" i="6"/>
  <c r="T29" i="6"/>
  <c r="U29" i="6"/>
  <c r="V29" i="6"/>
  <c r="V39" i="6" s="1"/>
  <c r="W29" i="6"/>
  <c r="X29" i="6"/>
  <c r="Y29" i="6"/>
  <c r="Z29" i="6"/>
  <c r="AA29" i="6"/>
  <c r="N29" i="6"/>
  <c r="O19" i="6"/>
  <c r="P19" i="6"/>
  <c r="Q19" i="6"/>
  <c r="R19" i="6"/>
  <c r="S19" i="6"/>
  <c r="T19" i="6"/>
  <c r="T39" i="6" s="1"/>
  <c r="U19" i="6"/>
  <c r="V19" i="6"/>
  <c r="W19" i="6"/>
  <c r="W39" i="6" s="1"/>
  <c r="X19" i="6"/>
  <c r="X39" i="6" s="1"/>
  <c r="Y19" i="6"/>
  <c r="Z19" i="6"/>
  <c r="AA19" i="6"/>
  <c r="AA39" i="6"/>
  <c r="N19" i="6"/>
  <c r="J19" i="6"/>
  <c r="K19" i="6"/>
  <c r="G29" i="6"/>
  <c r="G34" i="6"/>
  <c r="H32" i="6"/>
  <c r="I27" i="6"/>
  <c r="H27" i="6"/>
  <c r="H29" i="6" s="1"/>
  <c r="I26" i="6"/>
  <c r="M26" i="6" s="1"/>
  <c r="H26" i="6"/>
  <c r="I25" i="6"/>
  <c r="H25" i="6"/>
  <c r="I14" i="6"/>
  <c r="H14" i="6"/>
  <c r="M14" i="6"/>
  <c r="L15" i="6"/>
  <c r="L19" i="6" s="1"/>
  <c r="I17" i="6"/>
  <c r="M17" i="6" s="1"/>
  <c r="G15" i="6"/>
  <c r="G19" i="6"/>
  <c r="H17" i="6"/>
  <c r="AA61" i="6"/>
  <c r="Z61" i="6"/>
  <c r="Y61" i="6"/>
  <c r="V58" i="6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M56" i="6" s="1"/>
  <c r="I52" i="6"/>
  <c r="H52" i="6"/>
  <c r="I50" i="6"/>
  <c r="I58" i="6" s="1"/>
  <c r="H50" i="6"/>
  <c r="I48" i="6"/>
  <c r="H48" i="6"/>
  <c r="AA44" i="6"/>
  <c r="Z44" i="6"/>
  <c r="Y44" i="6"/>
  <c r="X44" i="6"/>
  <c r="W44" i="6"/>
  <c r="V44" i="6"/>
  <c r="V59" i="6" s="1"/>
  <c r="U44" i="6"/>
  <c r="T44" i="6"/>
  <c r="S44" i="6"/>
  <c r="R44" i="6"/>
  <c r="R59" i="6" s="1"/>
  <c r="Q44" i="6"/>
  <c r="Q59" i="6"/>
  <c r="P44" i="6"/>
  <c r="O44" i="6"/>
  <c r="N44" i="6"/>
  <c r="L44" i="6"/>
  <c r="K44" i="6"/>
  <c r="J44" i="6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U39" i="6" s="1"/>
  <c r="T34" i="6"/>
  <c r="S34" i="6"/>
  <c r="R34" i="6"/>
  <c r="Q34" i="6"/>
  <c r="P34" i="6"/>
  <c r="N34" i="6"/>
  <c r="L34" i="6"/>
  <c r="K34" i="6"/>
  <c r="J34" i="6"/>
  <c r="I33" i="6"/>
  <c r="M33" i="6" s="1"/>
  <c r="H33" i="6"/>
  <c r="I31" i="6"/>
  <c r="I34" i="6" s="1"/>
  <c r="H31" i="6"/>
  <c r="L29" i="6"/>
  <c r="K29" i="6"/>
  <c r="J29" i="6"/>
  <c r="I28" i="6"/>
  <c r="H28" i="6"/>
  <c r="I24" i="6"/>
  <c r="H24" i="6"/>
  <c r="I23" i="6"/>
  <c r="H23" i="6"/>
  <c r="I22" i="6"/>
  <c r="H22" i="6"/>
  <c r="I21" i="6"/>
  <c r="I29" i="6" s="1"/>
  <c r="H21" i="6"/>
  <c r="I16" i="6"/>
  <c r="M16" i="6" s="1"/>
  <c r="H16" i="6"/>
  <c r="H15" i="6" s="1"/>
  <c r="I13" i="6"/>
  <c r="M13" i="6" s="1"/>
  <c r="H13" i="6"/>
  <c r="I12" i="6"/>
  <c r="H12" i="6"/>
  <c r="I11" i="6"/>
  <c r="H11" i="6"/>
  <c r="M11" i="6"/>
  <c r="AA59" i="3"/>
  <c r="Z59" i="3"/>
  <c r="Y59" i="3"/>
  <c r="V56" i="3"/>
  <c r="V57" i="3" s="1"/>
  <c r="V58" i="3" s="1"/>
  <c r="V59" i="3" s="1"/>
  <c r="U56" i="3"/>
  <c r="T56" i="3"/>
  <c r="T57" i="3" s="1"/>
  <c r="T58" i="3" s="1"/>
  <c r="T59" i="3" s="1"/>
  <c r="S56" i="3"/>
  <c r="R56" i="3"/>
  <c r="R57" i="3" s="1"/>
  <c r="R58" i="3" s="1"/>
  <c r="R59" i="3" s="1"/>
  <c r="Q56" i="3"/>
  <c r="AA39" i="3"/>
  <c r="Z39" i="3"/>
  <c r="Y39" i="3"/>
  <c r="X39" i="3"/>
  <c r="W39" i="3"/>
  <c r="T22" i="3"/>
  <c r="T14" i="3"/>
  <c r="H28" i="3"/>
  <c r="H29" i="3" s="1"/>
  <c r="U22" i="3"/>
  <c r="U14" i="3"/>
  <c r="U57" i="3"/>
  <c r="U58" i="3" s="1"/>
  <c r="U59" i="3" s="1"/>
  <c r="H25" i="3"/>
  <c r="H24" i="3"/>
  <c r="M24" i="3"/>
  <c r="V22" i="3"/>
  <c r="S22" i="3"/>
  <c r="S14" i="3"/>
  <c r="R22" i="3"/>
  <c r="Q22" i="3"/>
  <c r="Q14" i="3"/>
  <c r="P22" i="3"/>
  <c r="L22" i="3"/>
  <c r="K22" i="3"/>
  <c r="K30" i="3" s="1"/>
  <c r="J22" i="3"/>
  <c r="AA14" i="3"/>
  <c r="AA30" i="3" s="1"/>
  <c r="Z14" i="3"/>
  <c r="Z30" i="3" s="1"/>
  <c r="Y14" i="3"/>
  <c r="Y30" i="3" s="1"/>
  <c r="X14" i="3"/>
  <c r="X30" i="3" s="1"/>
  <c r="W14" i="3"/>
  <c r="V14" i="3"/>
  <c r="R14" i="3"/>
  <c r="S98" i="4"/>
  <c r="T98" i="4" s="1"/>
  <c r="S97" i="4"/>
  <c r="S95" i="4"/>
  <c r="T95" i="4"/>
  <c r="S94" i="4"/>
  <c r="T94" i="4" s="1"/>
  <c r="S91" i="4"/>
  <c r="T91" i="4" s="1"/>
  <c r="S90" i="4"/>
  <c r="T90" i="4" s="1"/>
  <c r="U38" i="4"/>
  <c r="Z38" i="4" s="1"/>
  <c r="T38" i="4"/>
  <c r="U56" i="4"/>
  <c r="T56" i="4"/>
  <c r="U37" i="4"/>
  <c r="Z37" i="4" s="1"/>
  <c r="T37" i="4"/>
  <c r="U36" i="4"/>
  <c r="Z36" i="4"/>
  <c r="T36" i="4"/>
  <c r="Y36" i="4" s="1"/>
  <c r="U14" i="4"/>
  <c r="Z14" i="4" s="1"/>
  <c r="T14" i="4"/>
  <c r="U13" i="4"/>
  <c r="Z13" i="4" s="1"/>
  <c r="T13" i="4"/>
  <c r="U12" i="4"/>
  <c r="U15" i="4"/>
  <c r="Y15" i="4" s="1"/>
  <c r="U32" i="4"/>
  <c r="Z32" i="4" s="1"/>
  <c r="U34" i="4"/>
  <c r="Z34" i="4" s="1"/>
  <c r="U39" i="4"/>
  <c r="Z39" i="4"/>
  <c r="T32" i="4"/>
  <c r="T34" i="4"/>
  <c r="T39" i="4"/>
  <c r="Y39" i="4"/>
  <c r="T12" i="4"/>
  <c r="T15" i="4"/>
  <c r="U57" i="4"/>
  <c r="U58" i="4"/>
  <c r="Z58" i="4" s="1"/>
  <c r="U59" i="4"/>
  <c r="Z59" i="4" s="1"/>
  <c r="U60" i="4"/>
  <c r="AB60" i="4" s="1"/>
  <c r="Z60" i="4"/>
  <c r="U61" i="4"/>
  <c r="Z61" i="4" s="1"/>
  <c r="U62" i="4"/>
  <c r="Z62" i="4"/>
  <c r="U63" i="4"/>
  <c r="U55" i="4"/>
  <c r="Z55" i="4" s="1"/>
  <c r="U64" i="4"/>
  <c r="AB64" i="4" s="1"/>
  <c r="T55" i="4"/>
  <c r="AB55" i="4" s="1"/>
  <c r="Z54" i="4"/>
  <c r="F56" i="4"/>
  <c r="K56" i="4" s="1"/>
  <c r="E56" i="4"/>
  <c r="F55" i="4"/>
  <c r="K55" i="4" s="1"/>
  <c r="E55" i="4"/>
  <c r="F54" i="4"/>
  <c r="M54" i="4" s="1"/>
  <c r="E54" i="4"/>
  <c r="J54" i="4" s="1"/>
  <c r="U79" i="4"/>
  <c r="Z79" i="4" s="1"/>
  <c r="U80" i="4"/>
  <c r="U81" i="4"/>
  <c r="T81" i="4" s="1"/>
  <c r="S81" i="4" s="1"/>
  <c r="U78" i="4"/>
  <c r="Z78" i="4" s="1"/>
  <c r="U77" i="4"/>
  <c r="Z77" i="4" s="1"/>
  <c r="T79" i="4"/>
  <c r="Y79" i="4" s="1"/>
  <c r="T80" i="4"/>
  <c r="T78" i="4"/>
  <c r="I41" i="4"/>
  <c r="H41" i="4"/>
  <c r="G41" i="4"/>
  <c r="D41" i="4"/>
  <c r="D42" i="4"/>
  <c r="T34" i="5"/>
  <c r="Q34" i="5"/>
  <c r="N34" i="5"/>
  <c r="J34" i="5"/>
  <c r="G34" i="5"/>
  <c r="W31" i="5"/>
  <c r="C30" i="5"/>
  <c r="W30" i="5"/>
  <c r="W34" i="5" s="1"/>
  <c r="X85" i="4"/>
  <c r="W85" i="4"/>
  <c r="V85" i="4"/>
  <c r="J85" i="4"/>
  <c r="I85" i="4"/>
  <c r="H85" i="4"/>
  <c r="G85" i="4"/>
  <c r="U84" i="4"/>
  <c r="T84" i="4" s="1"/>
  <c r="S84" i="4" s="1"/>
  <c r="F84" i="4"/>
  <c r="E84" i="4" s="1"/>
  <c r="D84" i="4" s="1"/>
  <c r="U83" i="4"/>
  <c r="Z83" i="4" s="1"/>
  <c r="F83" i="4"/>
  <c r="E83" i="4" s="1"/>
  <c r="U82" i="4"/>
  <c r="T82" i="4" s="1"/>
  <c r="S82" i="4" s="1"/>
  <c r="Z82" i="4"/>
  <c r="AA89" i="4"/>
  <c r="X65" i="4"/>
  <c r="W65" i="4"/>
  <c r="V65" i="4"/>
  <c r="X41" i="4"/>
  <c r="W41" i="4"/>
  <c r="V41" i="4"/>
  <c r="S41" i="4"/>
  <c r="S42" i="4" s="1"/>
  <c r="U31" i="4"/>
  <c r="Z31" i="4"/>
  <c r="T31" i="4"/>
  <c r="T41" i="4" s="1"/>
  <c r="U30" i="4"/>
  <c r="T30" i="4"/>
  <c r="Y30" i="4" s="1"/>
  <c r="AB30" i="4"/>
  <c r="X19" i="4"/>
  <c r="W19" i="4"/>
  <c r="V19" i="4"/>
  <c r="S19" i="4"/>
  <c r="S20" i="4" s="1"/>
  <c r="U18" i="4"/>
  <c r="Z18" i="4"/>
  <c r="T18" i="4"/>
  <c r="AB18" i="4" s="1"/>
  <c r="U17" i="4"/>
  <c r="T17" i="4"/>
  <c r="AB17" i="4" s="1"/>
  <c r="U16" i="4"/>
  <c r="AB16" i="4" s="1"/>
  <c r="T16" i="4"/>
  <c r="U11" i="4"/>
  <c r="U19" i="4" s="1"/>
  <c r="T11" i="4"/>
  <c r="Y11" i="4" s="1"/>
  <c r="U10" i="4"/>
  <c r="T10" i="4"/>
  <c r="Y10" i="4"/>
  <c r="N39" i="6"/>
  <c r="M12" i="6"/>
  <c r="K59" i="6"/>
  <c r="K60" i="6" s="1"/>
  <c r="T59" i="6"/>
  <c r="Y39" i="6"/>
  <c r="M25" i="6"/>
  <c r="M28" i="6"/>
  <c r="M36" i="6"/>
  <c r="M38" i="6"/>
  <c r="N59" i="6"/>
  <c r="K39" i="6"/>
  <c r="M48" i="6"/>
  <c r="G59" i="6"/>
  <c r="W22" i="3"/>
  <c r="H22" i="3"/>
  <c r="K54" i="4"/>
  <c r="Z56" i="4"/>
  <c r="Y13" i="4"/>
  <c r="Z80" i="4"/>
  <c r="Z17" i="4"/>
  <c r="Z30" i="4"/>
  <c r="D95" i="4"/>
  <c r="D94" i="4"/>
  <c r="E94" i="4" s="1"/>
  <c r="D93" i="4"/>
  <c r="G95" i="4" s="1"/>
  <c r="T34" i="1"/>
  <c r="Q34" i="1"/>
  <c r="N34" i="1"/>
  <c r="J34" i="1"/>
  <c r="G34" i="1"/>
  <c r="W31" i="1"/>
  <c r="C34" i="1"/>
  <c r="F57" i="4"/>
  <c r="E57" i="4" s="1"/>
  <c r="D57" i="4" s="1"/>
  <c r="D91" i="4" s="1"/>
  <c r="E91" i="4" s="1"/>
  <c r="F58" i="4"/>
  <c r="K58" i="4" s="1"/>
  <c r="E58" i="4"/>
  <c r="D58" i="4" s="1"/>
  <c r="F59" i="4"/>
  <c r="K59" i="4" s="1"/>
  <c r="F60" i="4"/>
  <c r="K60" i="4" s="1"/>
  <c r="F61" i="4"/>
  <c r="E61" i="4"/>
  <c r="D61" i="4" s="1"/>
  <c r="F62" i="4"/>
  <c r="K62" i="4"/>
  <c r="F63" i="4"/>
  <c r="K63" i="4" s="1"/>
  <c r="F64" i="4"/>
  <c r="E64" i="4"/>
  <c r="D64" i="4"/>
  <c r="L89" i="4"/>
  <c r="G65" i="4"/>
  <c r="H65" i="4"/>
  <c r="I65" i="4"/>
  <c r="G19" i="4"/>
  <c r="G67" i="4" s="1"/>
  <c r="H19" i="4"/>
  <c r="I19" i="4"/>
  <c r="K61" i="4"/>
  <c r="K64" i="4"/>
  <c r="D97" i="4"/>
  <c r="E97" i="4"/>
  <c r="D90" i="4"/>
  <c r="E90" i="4" s="1"/>
  <c r="D19" i="4"/>
  <c r="D20" i="4"/>
  <c r="T77" i="4"/>
  <c r="T58" i="4"/>
  <c r="T63" i="4"/>
  <c r="T61" i="4"/>
  <c r="Y61" i="4" s="1"/>
  <c r="T64" i="4"/>
  <c r="S65" i="4"/>
  <c r="S66" i="4" s="1"/>
  <c r="T60" i="4"/>
  <c r="Y60" i="4" s="1"/>
  <c r="T62" i="4"/>
  <c r="AB62" i="4" s="1"/>
  <c r="T57" i="4"/>
  <c r="T59" i="4"/>
  <c r="Y59" i="4" s="1"/>
  <c r="E62" i="4"/>
  <c r="D62" i="4" s="1"/>
  <c r="L30" i="3"/>
  <c r="Q57" i="3"/>
  <c r="Q58" i="3" s="1"/>
  <c r="Q59" i="3" s="1"/>
  <c r="P59" i="6"/>
  <c r="Q39" i="6"/>
  <c r="Q60" i="6"/>
  <c r="Q61" i="6" s="1"/>
  <c r="M22" i="6"/>
  <c r="M23" i="6"/>
  <c r="M24" i="6"/>
  <c r="I44" i="6"/>
  <c r="M50" i="6"/>
  <c r="M52" i="6"/>
  <c r="S59" i="6"/>
  <c r="J39" i="6"/>
  <c r="Z39" i="6"/>
  <c r="S39" i="6"/>
  <c r="S60" i="6" s="1"/>
  <c r="S61" i="6" s="1"/>
  <c r="W30" i="1"/>
  <c r="W34" i="1" s="1"/>
  <c r="Z15" i="4"/>
  <c r="AB15" i="4"/>
  <c r="AB56" i="4"/>
  <c r="Y56" i="4"/>
  <c r="R39" i="6"/>
  <c r="H26" i="3"/>
  <c r="M21" i="6"/>
  <c r="M32" i="6"/>
  <c r="H34" i="6"/>
  <c r="J55" i="4"/>
  <c r="M54" i="6"/>
  <c r="L59" i="6"/>
  <c r="Z10" i="4"/>
  <c r="T83" i="4"/>
  <c r="S83" i="4"/>
  <c r="S57" i="3"/>
  <c r="I15" i="6"/>
  <c r="H44" i="6"/>
  <c r="M42" i="6"/>
  <c r="M44" i="6" s="1"/>
  <c r="U59" i="6"/>
  <c r="P39" i="6"/>
  <c r="P60" i="6" s="1"/>
  <c r="P61" i="6" s="1"/>
  <c r="I22" i="3"/>
  <c r="I30" i="3" s="1"/>
  <c r="G30" i="3"/>
  <c r="J30" i="3"/>
  <c r="M25" i="3"/>
  <c r="M26" i="3"/>
  <c r="F19" i="4"/>
  <c r="Y62" i="4"/>
  <c r="S93" i="4"/>
  <c r="Y17" i="4"/>
  <c r="S58" i="3"/>
  <c r="S59" i="3" s="1"/>
  <c r="O39" i="6"/>
  <c r="AB10" i="4"/>
  <c r="M31" i="6"/>
  <c r="H38" i="6"/>
  <c r="J59" i="6"/>
  <c r="J60" i="6" s="1"/>
  <c r="I14" i="3"/>
  <c r="E19" i="4"/>
  <c r="K57" i="4"/>
  <c r="AB39" i="4"/>
  <c r="Z11" i="4"/>
  <c r="C34" i="5"/>
  <c r="E95" i="4"/>
  <c r="K65" i="4" l="1"/>
  <c r="M34" i="6"/>
  <c r="I39" i="6"/>
  <c r="R60" i="6"/>
  <c r="R61" i="6" s="1"/>
  <c r="AB63" i="4"/>
  <c r="Y55" i="4"/>
  <c r="U60" i="6"/>
  <c r="U61" i="6" s="1"/>
  <c r="E41" i="4"/>
  <c r="T65" i="4"/>
  <c r="I67" i="4"/>
  <c r="AB13" i="4"/>
  <c r="S89" i="4"/>
  <c r="U91" i="4" s="1"/>
  <c r="Y57" i="4"/>
  <c r="T19" i="4"/>
  <c r="E63" i="4"/>
  <c r="D63" i="4" s="1"/>
  <c r="U65" i="4"/>
  <c r="Z84" i="4"/>
  <c r="E59" i="4"/>
  <c r="D59" i="4" s="1"/>
  <c r="AB36" i="4"/>
  <c r="M58" i="6"/>
  <c r="M59" i="6" s="1"/>
  <c r="AB14" i="4"/>
  <c r="T85" i="4"/>
  <c r="F65" i="4"/>
  <c r="Y32" i="4"/>
  <c r="N60" i="6"/>
  <c r="N61" i="6" s="1"/>
  <c r="AB11" i="4"/>
  <c r="Z16" i="4"/>
  <c r="Y18" i="4"/>
  <c r="Y31" i="4"/>
  <c r="Y80" i="4"/>
  <c r="AB32" i="4"/>
  <c r="AB38" i="4"/>
  <c r="S96" i="4"/>
  <c r="O59" i="6"/>
  <c r="O60" i="6" s="1"/>
  <c r="O61" i="6" s="1"/>
  <c r="G57" i="3"/>
  <c r="L57" i="3"/>
  <c r="L58" i="3" s="1"/>
  <c r="K56" i="3"/>
  <c r="K57" i="3" s="1"/>
  <c r="K58" i="3" s="1"/>
  <c r="M42" i="3"/>
  <c r="J12" i="4"/>
  <c r="M16" i="4"/>
  <c r="M17" i="4"/>
  <c r="I59" i="6"/>
  <c r="L39" i="6"/>
  <c r="L60" i="6" s="1"/>
  <c r="M27" i="6"/>
  <c r="M29" i="6" s="1"/>
  <c r="M39" i="6" s="1"/>
  <c r="M60" i="6" s="1"/>
  <c r="O30" i="3"/>
  <c r="O58" i="3" s="1"/>
  <c r="O59" i="3" s="1"/>
  <c r="M13" i="3"/>
  <c r="J56" i="3"/>
  <c r="J57" i="3" s="1"/>
  <c r="J58" i="3" s="1"/>
  <c r="M36" i="3"/>
  <c r="M10" i="4"/>
  <c r="M11" i="4"/>
  <c r="J16" i="4"/>
  <c r="J17" i="4"/>
  <c r="M33" i="4"/>
  <c r="T60" i="6"/>
  <c r="T61" i="6" s="1"/>
  <c r="V60" i="6"/>
  <c r="V61" i="6" s="1"/>
  <c r="T97" i="4"/>
  <c r="AB77" i="4"/>
  <c r="I19" i="6"/>
  <c r="AB31" i="4"/>
  <c r="M28" i="3"/>
  <c r="M29" i="3" s="1"/>
  <c r="Y77" i="4"/>
  <c r="H67" i="4"/>
  <c r="W30" i="3"/>
  <c r="Y78" i="4"/>
  <c r="AB12" i="4"/>
  <c r="G39" i="6"/>
  <c r="M12" i="3"/>
  <c r="M14" i="3" s="1"/>
  <c r="M35" i="3"/>
  <c r="N57" i="3"/>
  <c r="N58" i="3" s="1"/>
  <c r="N59" i="3" s="1"/>
  <c r="M43" i="3"/>
  <c r="J13" i="4"/>
  <c r="M15" i="4"/>
  <c r="J32" i="4"/>
  <c r="J36" i="4"/>
  <c r="J41" i="4" s="1"/>
  <c r="J37" i="4"/>
  <c r="M38" i="4"/>
  <c r="G58" i="3"/>
  <c r="Q64" i="3" s="1"/>
  <c r="U64" i="3"/>
  <c r="M22" i="3"/>
  <c r="M30" i="3" s="1"/>
  <c r="S85" i="4"/>
  <c r="S86" i="4" s="1"/>
  <c r="M15" i="6"/>
  <c r="M19" i="6" s="1"/>
  <c r="H19" i="6"/>
  <c r="H39" i="6" s="1"/>
  <c r="H60" i="6" s="1"/>
  <c r="T89" i="4"/>
  <c r="M41" i="3"/>
  <c r="M56" i="3" s="1"/>
  <c r="M57" i="3" s="1"/>
  <c r="M58" i="3" s="1"/>
  <c r="I56" i="3"/>
  <c r="I57" i="3" s="1"/>
  <c r="I58" i="3" s="1"/>
  <c r="E85" i="4"/>
  <c r="D83" i="4"/>
  <c r="D85" i="4" s="1"/>
  <c r="D86" i="4" s="1"/>
  <c r="Y85" i="4"/>
  <c r="Z41" i="4"/>
  <c r="K83" i="4"/>
  <c r="J56" i="4"/>
  <c r="J65" i="4" s="1"/>
  <c r="U85" i="4"/>
  <c r="E60" i="4"/>
  <c r="D60" i="4" s="1"/>
  <c r="D65" i="4" s="1"/>
  <c r="Y16" i="4"/>
  <c r="F85" i="4"/>
  <c r="Y37" i="4"/>
  <c r="Z12" i="4"/>
  <c r="Z19" i="4" s="1"/>
  <c r="U41" i="4"/>
  <c r="Z81" i="4"/>
  <c r="AB37" i="4"/>
  <c r="AB34" i="4"/>
  <c r="D98" i="4"/>
  <c r="K84" i="4"/>
  <c r="AB58" i="4"/>
  <c r="AB59" i="4"/>
  <c r="Y12" i="4"/>
  <c r="AB57" i="4"/>
  <c r="AB61" i="4"/>
  <c r="Y58" i="4"/>
  <c r="Y14" i="4"/>
  <c r="Y34" i="4"/>
  <c r="Z64" i="4"/>
  <c r="Z63" i="4"/>
  <c r="Z57" i="4"/>
  <c r="Z65" i="4" s="1"/>
  <c r="Y38" i="4"/>
  <c r="K12" i="4"/>
  <c r="K38" i="4"/>
  <c r="F41" i="4"/>
  <c r="F67" i="4" s="1"/>
  <c r="H33" i="3"/>
  <c r="H39" i="3" s="1"/>
  <c r="H57" i="3" s="1"/>
  <c r="K13" i="4"/>
  <c r="J14" i="4"/>
  <c r="K15" i="4"/>
  <c r="K32" i="4"/>
  <c r="Y63" i="4"/>
  <c r="H14" i="3"/>
  <c r="H30" i="3" s="1"/>
  <c r="Y19" i="4" l="1"/>
  <c r="G60" i="6"/>
  <c r="U66" i="6" s="1"/>
  <c r="J19" i="4"/>
  <c r="J67" i="4" s="1"/>
  <c r="Y65" i="4"/>
  <c r="K19" i="4"/>
  <c r="K41" i="4"/>
  <c r="H58" i="3"/>
  <c r="Y41" i="4"/>
  <c r="Z85" i="4"/>
  <c r="E65" i="4"/>
  <c r="E89" i="4" s="1"/>
  <c r="U90" i="4"/>
  <c r="I60" i="6"/>
  <c r="D96" i="4"/>
  <c r="G98" i="4" s="1"/>
  <c r="E98" i="4"/>
  <c r="F98" i="4" s="1"/>
  <c r="E67" i="4"/>
  <c r="D89" i="4"/>
  <c r="D66" i="4"/>
  <c r="F97" i="4"/>
  <c r="U97" i="4"/>
  <c r="U95" i="4"/>
  <c r="W64" i="3"/>
  <c r="K85" i="4"/>
  <c r="F91" i="4" l="1"/>
  <c r="F94" i="4"/>
  <c r="U94" i="4"/>
  <c r="U98" i="4"/>
  <c r="F95" i="4"/>
  <c r="K67" i="4"/>
  <c r="F90" i="4"/>
  <c r="Q66" i="6"/>
  <c r="W66" i="6" s="1"/>
</calcChain>
</file>

<file path=xl/sharedStrings.xml><?xml version="1.0" encoding="utf-8"?>
<sst xmlns="http://schemas.openxmlformats.org/spreadsheetml/2006/main" count="919" uniqueCount="320">
  <si>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</si>
  <si>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</si>
  <si>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</si>
  <si>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</si>
  <si>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</si>
  <si>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</si>
  <si>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</si>
  <si>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</si>
  <si>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</si>
  <si>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</si>
  <si>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</si>
  <si>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</si>
  <si>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</si>
  <si>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</si>
  <si>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</si>
  <si>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</si>
  <si>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</si>
  <si>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</si>
  <si>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</si>
  <si>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</si>
  <si>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</si>
  <si>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</si>
  <si>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</si>
  <si>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</si>
  <si>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</si>
  <si>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</si>
  <si>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</si>
  <si>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</si>
  <si>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</si>
  <si>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</si>
  <si>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</si>
  <si>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</si>
  <si>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</si>
  <si>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</si>
  <si>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</si>
  <si>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</si>
  <si>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</si>
  <si>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</si>
  <si>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</si>
  <si>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</si>
  <si>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</si>
  <si>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</si>
  <si>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</si>
  <si>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</si>
  <si>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</si>
  <si>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</si>
  <si>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</si>
  <si>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</si>
  <si>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</si>
  <si>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</si>
  <si>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</si>
  <si>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</si>
  <si>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</si>
  <si>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</si>
  <si>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</si>
  <si>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</si>
  <si>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</si>
  <si>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</si>
  <si>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</si>
  <si>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</si>
  <si>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</si>
  <si>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</si>
  <si>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</si>
  <si>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</si>
  <si>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</si>
  <si>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</si>
  <si>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</si>
  <si>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</si>
  <si>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</si>
  <si>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</si>
  <si>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</si>
  <si>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</si>
  <si>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</si>
  <si>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</si>
  <si>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</si>
  <si>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</si>
  <si>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</si>
  <si>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</si>
  <si>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</si>
  <si>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</si>
  <si>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</si>
  <si>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</si>
  <si>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</si>
  <si>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</si>
  <si>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</si>
  <si>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</si>
  <si>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</si>
  <si>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</si>
  <si>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</si>
  <si>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</si>
  <si>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</si>
  <si>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</si>
  <si>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</si>
  <si>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</si>
  <si>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</si>
  <si>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</si>
  <si>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</si>
  <si>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</si>
  <si>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</si>
  <si>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</si>
  <si>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</si>
  <si>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</si>
  <si>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</si>
  <si>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</si>
  <si>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</si>
  <si>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</si>
  <si>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</si>
  <si>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</si>
  <si>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</si>
  <si>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</si>
  <si>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</si>
  <si>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</si>
  <si>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</si>
  <si>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</si>
  <si>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</si>
  <si>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</si>
  <si>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</si>
  <si>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</si>
  <si>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</si>
  <si>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</si>
  <si>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</si>
  <si>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</si>
  <si>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</si>
  <si>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</si>
  <si>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</si>
  <si>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</si>
  <si>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</si>
  <si>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</si>
  <si>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</si>
  <si>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</si>
  <si>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</si>
  <si>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</si>
  <si>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</si>
  <si>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</si>
  <si>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</si>
  <si>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</si>
  <si>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</si>
  <si>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</si>
  <si>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</si>
  <si>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</si>
  <si>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</si>
  <si>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</si>
  <si>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</si>
  <si>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</si>
  <si>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</si>
  <si>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</si>
  <si>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</si>
  <si>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</si>
  <si>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</si>
  <si>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</si>
  <si>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</si>
  <si>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</si>
  <si>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</si>
  <si>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</si>
  <si>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</si>
  <si>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</si>
  <si>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</si>
  <si>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</si>
  <si>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</si>
  <si>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</si>
  <si>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</si>
  <si>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</si>
  <si>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</si>
  <si>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</si>
  <si>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</si>
  <si>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</si>
  <si>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</si>
  <si>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</si>
  <si>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</si>
  <si>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</si>
  <si>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</si>
  <si>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</si>
  <si>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</si>
  <si>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</si>
  <si>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</si>
  <si>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</si>
  <si>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</si>
  <si>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</si>
  <si>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</si>
  <si>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</si>
  <si>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</si>
  <si>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</si>
  <si>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</si>
  <si>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</si>
  <si>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</si>
  <si>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</si>
  <si>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</si>
  <si>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</si>
  <si>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</si>
  <si>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</si>
  <si>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</si>
  <si>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</si>
  <si>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</si>
  <si>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</si>
  <si>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</si>
  <si>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</si>
  <si>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</si>
  <si>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</si>
  <si>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</si>
  <si>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</si>
  <si>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</si>
  <si>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</si>
  <si>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</si>
  <si>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</si>
  <si>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</si>
  <si>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</si>
  <si>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</si>
  <si>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</si>
  <si>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</si>
  <si>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</si>
  <si>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</si>
  <si>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</si>
  <si>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</si>
  <si>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</si>
  <si>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</si>
  <si>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</si>
  <si>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</si>
  <si>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</si>
  <si>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</si>
  <si>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</si>
  <si>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</si>
  <si>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</si>
  <si>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</si>
  <si>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</si>
  <si>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</si>
  <si>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</si>
  <si>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</si>
  <si>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</si>
  <si>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</si>
  <si>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</si>
  <si>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</si>
  <si>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</si>
  <si>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</si>
  <si>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</si>
  <si>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</si>
  <si>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</si>
  <si>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</si>
  <si>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</si>
  <si>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</si>
  <si>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</si>
  <si>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</si>
  <si>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</si>
  <si>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</si>
  <si>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</si>
  <si>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</si>
  <si>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</si>
  <si>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</si>
  <si>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</si>
  <si>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</si>
  <si>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</si>
  <si>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</si>
  <si>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</si>
  <si>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 xml:space="preserve">V. План освітнього  процесу                               </t>
  </si>
  <si>
    <t>1.4 Атестація</t>
  </si>
  <si>
    <t>1.3.1</t>
  </si>
  <si>
    <t>1.3.2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</si>
  <si>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</si>
  <si>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</si>
  <si>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</si>
  <si>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</si>
  <si>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</si>
  <si>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</si>
  <si>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</si>
  <si>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</si>
  <si>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</si>
  <si>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</si>
  <si>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</si>
  <si>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</si>
  <si>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</si>
  <si>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</si>
  <si>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</si>
  <si>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</si>
  <si>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</si>
  <si>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</si>
  <si>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</si>
  <si>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</si>
  <si>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</si>
  <si>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</si>
  <si>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</si>
  <si>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</si>
  <si>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</si>
  <si>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</si>
  <si>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</si>
  <si>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</si>
  <si>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</si>
  <si>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</si>
  <si>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Кваліфікація:  магістр  підприємництва, торгівлі та біржової діяльності</t>
  </si>
  <si>
    <t>Форма  атестації (екзамен, кваліфікаційна робота)</t>
  </si>
  <si>
    <t>Виконання кваліф. роботи</t>
  </si>
  <si>
    <t xml:space="preserve">Позначення: Т – теоретичне навчання; С – екзаменаційна сесія;П – практика; К – канікули; Д– виконання кваліфікаційної роботи; А –  атестація </t>
  </si>
  <si>
    <t>Технологія працевлаштування та професійний розвиток</t>
  </si>
  <si>
    <t>Етика бізнесу</t>
  </si>
  <si>
    <t>Корпоративна соціальна відповідальність</t>
  </si>
  <si>
    <t>Оподаткування суб'єктів підприємництва</t>
  </si>
  <si>
    <t>Оцінка якості продукції та товарів</t>
  </si>
  <si>
    <t>Міжнародна торгівля</t>
  </si>
  <si>
    <t>2.2.12</t>
  </si>
  <si>
    <t>076 ОПП Підприємництво, торгівля та біржова діяльність 2021/2022</t>
  </si>
  <si>
    <t>Криптовалюта та віртуальні біржі</t>
  </si>
  <si>
    <t>Бізнес-діагностика та управління підприємницькою діяльністю і бізнес-структурами</t>
  </si>
  <si>
    <t>Управління бізнес-процесами</t>
  </si>
  <si>
    <t>2.2.13</t>
  </si>
  <si>
    <t>2,2,2</t>
  </si>
  <si>
    <t>Курсова робота "Бізнес-діагностика та управління підприємницькою діяльністю і бізнес-структурами"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</si>
  <si>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</si>
  <si>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</si>
  <si>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</si>
  <si>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</si>
  <si>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Глобальна економіка / Етика бізнесу / Технологія працевлаштування та професійний розвиток / Психологія лідерства та професійної успішності / Корпоративна соціальна відповідальність</t>
  </si>
  <si>
    <t>Санація та реструктуризація підприємства / Інвестиційний менеджмент</t>
  </si>
  <si>
    <t>Управління бізнес-процесами / Електронний бізнес та E-комерція</t>
  </si>
  <si>
    <t>Міжнародна торгівля / Управлінські комп'ютерні системи обробки фінансово-облікової інформації суб'єктів підприємництва / Криптовалюта та віртуальні біржі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</si>
  <si>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</si>
  <si>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</si>
  <si>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</si>
  <si>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Стратегія торговельного менеджменту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</si>
  <si>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</si>
  <si>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r>
      <t>спеціальність 076</t>
    </r>
    <r>
      <rPr>
        <b/>
        <sz val="20"/>
        <rFont val="Times New Roman"/>
        <family val="1"/>
        <charset val="204"/>
      </rPr>
      <t xml:space="preserve"> Підприємництво, торгівля та біржова діяльність</t>
    </r>
  </si>
  <si>
    <t xml:space="preserve">протокол №10   </t>
  </si>
  <si>
    <t>"  29     "    квітня         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</si>
</sst>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1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65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65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5" fontId="5" fillId="0" borderId="22" xfId="2" applyNumberFormat="1" applyFont="1" applyFill="1" applyBorder="1" applyAlignment="1" applyProtection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49" fontId="5" fillId="0" borderId="65" xfId="2" applyNumberFormat="1" applyFont="1" applyFill="1" applyBorder="1" applyAlignment="1">
      <alignment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" fontId="5" fillId="0" borderId="66" xfId="2" applyNumberFormat="1" applyFont="1" applyFill="1" applyBorder="1" applyAlignment="1" applyProtection="1">
      <alignment horizontal="center" vertical="center"/>
    </xf>
    <xf numFmtId="1" fontId="5" fillId="0" borderId="32" xfId="2" applyNumberFormat="1" applyFont="1" applyFill="1" applyBorder="1" applyAlignment="1" applyProtection="1">
      <alignment horizontal="center" vertical="center"/>
    </xf>
    <xf numFmtId="1" fontId="5" fillId="0" borderId="33" xfId="2" applyNumberFormat="1" applyFont="1" applyFill="1" applyBorder="1" applyAlignment="1" applyProtection="1">
      <alignment horizontal="center" vertical="center"/>
    </xf>
    <xf numFmtId="1" fontId="5" fillId="0" borderId="34" xfId="2" applyNumberFormat="1" applyFont="1" applyFill="1" applyBorder="1" applyAlignment="1" applyProtection="1">
      <alignment horizontal="center" vertical="center"/>
    </xf>
    <xf numFmtId="0" fontId="34" fillId="0" borderId="32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34" fillId="0" borderId="34" xfId="2" applyFont="1" applyFill="1" applyBorder="1" applyAlignment="1">
      <alignment horizontal="center" vertical="center" wrapText="1"/>
    </xf>
    <xf numFmtId="0" fontId="34" fillId="0" borderId="4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165" fontId="35" fillId="0" borderId="44" xfId="2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49" fontId="5" fillId="0" borderId="44" xfId="0" applyNumberFormat="1" applyFont="1" applyFill="1" applyBorder="1" applyAlignment="1" applyProtection="1">
      <alignment horizontal="center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71" xfId="0" applyNumberFormat="1" applyFont="1" applyFill="1" applyBorder="1" applyAlignment="1" applyProtection="1">
      <alignment horizontal="center" vertical="center"/>
    </xf>
    <xf numFmtId="168" fontId="1" fillId="0" borderId="72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left" vertical="top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1" fillId="0" borderId="62" xfId="2" applyNumberFormat="1" applyFont="1" applyFill="1" applyBorder="1" applyAlignment="1">
      <alignment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65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1" fontId="1" fillId="0" borderId="34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0" fontId="1" fillId="0" borderId="73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7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3" xfId="0" applyFont="1" applyFill="1" applyBorder="1" applyAlignment="1">
      <alignment wrapText="1"/>
    </xf>
    <xf numFmtId="165" fontId="1" fillId="0" borderId="7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7" xfId="2" applyNumberFormat="1" applyFont="1" applyFill="1" applyBorder="1" applyAlignment="1">
      <alignment horizontal="center" vertical="center" wrapText="1"/>
    </xf>
    <xf numFmtId="1" fontId="5" fillId="0" borderId="78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center" vertical="center"/>
    </xf>
    <xf numFmtId="49" fontId="1" fillId="0" borderId="66" xfId="2" applyNumberFormat="1" applyFont="1" applyFill="1" applyBorder="1" applyAlignment="1">
      <alignment horizontal="center" vertical="center"/>
    </xf>
    <xf numFmtId="169" fontId="1" fillId="0" borderId="80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169" fontId="1" fillId="0" borderId="39" xfId="2" applyNumberFormat="1" applyFont="1" applyFill="1" applyBorder="1" applyAlignment="1" applyProtection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0" fontId="1" fillId="0" borderId="3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vertical="center" wrapText="1"/>
    </xf>
    <xf numFmtId="0" fontId="1" fillId="3" borderId="0" xfId="0" applyFont="1" applyFill="1"/>
    <xf numFmtId="0" fontId="1" fillId="4" borderId="0" xfId="0" applyFont="1" applyFill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5" borderId="13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166" fontId="5" fillId="3" borderId="40" xfId="0" applyNumberFormat="1" applyFont="1" applyFill="1" applyBorder="1" applyAlignment="1" applyProtection="1">
      <alignment horizontal="center" vertical="center"/>
    </xf>
    <xf numFmtId="164" fontId="5" fillId="3" borderId="10" xfId="0" applyNumberFormat="1" applyFont="1" applyFill="1" applyBorder="1" applyAlignment="1" applyProtection="1">
      <alignment horizontal="center" vertical="center"/>
    </xf>
    <xf numFmtId="164" fontId="5" fillId="3" borderId="40" xfId="0" applyNumberFormat="1" applyFont="1" applyFill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29" xfId="2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4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6" xfId="2" applyNumberFormat="1" applyFont="1" applyFill="1" applyBorder="1" applyAlignment="1" applyProtection="1">
      <alignment horizontal="center" vertical="center"/>
    </xf>
    <xf numFmtId="165" fontId="5" fillId="0" borderId="42" xfId="2" applyNumberFormat="1" applyFont="1" applyFill="1" applyBorder="1" applyAlignment="1" applyProtection="1">
      <alignment horizontal="center" vertical="center"/>
    </xf>
    <xf numFmtId="168" fontId="5" fillId="0" borderId="43" xfId="2" applyNumberFormat="1" applyFont="1" applyFill="1" applyBorder="1" applyAlignment="1" applyProtection="1">
      <alignment horizontal="center" vertical="center"/>
    </xf>
    <xf numFmtId="168" fontId="1" fillId="0" borderId="71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169" fontId="1" fillId="0" borderId="81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49" fontId="1" fillId="0" borderId="75" xfId="2" applyNumberFormat="1" applyFont="1" applyFill="1" applyBorder="1" applyAlignment="1" applyProtection="1">
      <alignment horizontal="center" vertical="center"/>
    </xf>
    <xf numFmtId="49" fontId="1" fillId="0" borderId="75" xfId="0" applyNumberFormat="1" applyFont="1" applyFill="1" applyBorder="1" applyAlignment="1">
      <alignment vertical="center" wrapText="1"/>
    </xf>
    <xf numFmtId="0" fontId="1" fillId="0" borderId="85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vertical="center" wrapText="1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 applyProtection="1">
      <alignment horizontal="center" vertical="center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vertical="center" wrapText="1"/>
    </xf>
    <xf numFmtId="165" fontId="1" fillId="0" borderId="30" xfId="0" applyNumberFormat="1" applyFont="1" applyBorder="1" applyAlignment="1">
      <alignment horizontal="center" vertical="center"/>
    </xf>
    <xf numFmtId="1" fontId="1" fillId="0" borderId="41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165" fontId="1" fillId="6" borderId="11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165" fontId="1" fillId="6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wrapText="1"/>
    </xf>
    <xf numFmtId="165" fontId="1" fillId="6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165" fontId="1" fillId="6" borderId="26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5" fillId="0" borderId="26" xfId="2" applyNumberFormat="1" applyFont="1" applyFill="1" applyBorder="1" applyAlignment="1">
      <alignment horizontal="left" vertical="center" wrapText="1"/>
    </xf>
    <xf numFmtId="49" fontId="5" fillId="0" borderId="13" xfId="2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73" xfId="0" applyNumberFormat="1" applyFont="1" applyFill="1" applyBorder="1" applyAlignment="1">
      <alignment vertical="center" wrapText="1"/>
    </xf>
    <xf numFmtId="49" fontId="5" fillId="0" borderId="14" xfId="2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68" fontId="37" fillId="0" borderId="25" xfId="2" applyNumberFormat="1" applyFont="1" applyFill="1" applyBorder="1" applyAlignment="1" applyProtection="1">
      <alignment horizontal="center" vertical="center"/>
    </xf>
    <xf numFmtId="169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1" fillId="0" borderId="3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/>
    </xf>
    <xf numFmtId="0" fontId="1" fillId="0" borderId="16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169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center" vertical="center"/>
    </xf>
    <xf numFmtId="0" fontId="5" fillId="0" borderId="76" xfId="2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/>
    </xf>
    <xf numFmtId="167" fontId="5" fillId="0" borderId="67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top" wrapText="1"/>
    </xf>
    <xf numFmtId="165" fontId="1" fillId="0" borderId="44" xfId="2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0" borderId="89" xfId="0" applyNumberFormat="1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7" fillId="0" borderId="83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40" fillId="0" borderId="35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92" xfId="0" applyFont="1" applyBorder="1" applyAlignment="1">
      <alignment horizontal="center" wrapText="1"/>
    </xf>
    <xf numFmtId="0" fontId="17" fillId="0" borderId="88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17" fillId="0" borderId="88" xfId="0" applyFont="1" applyBorder="1" applyAlignment="1">
      <alignment horizontal="center" wrapText="1"/>
    </xf>
    <xf numFmtId="0" fontId="18" fillId="0" borderId="91" xfId="0" applyFont="1" applyBorder="1" applyAlignment="1">
      <alignment horizont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1" fontId="17" fillId="0" borderId="89" xfId="0" applyNumberFormat="1" applyFont="1" applyBorder="1" applyAlignment="1">
      <alignment horizontal="center" vertical="center" wrapText="1"/>
    </xf>
    <xf numFmtId="1" fontId="18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 applyProtection="1">
      <alignment horizontal="right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77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168" fontId="5" fillId="0" borderId="50" xfId="2" applyNumberFormat="1" applyFont="1" applyFill="1" applyBorder="1" applyAlignment="1" applyProtection="1">
      <alignment horizontal="justify" vertical="center" wrapText="1"/>
    </xf>
    <xf numFmtId="168" fontId="5" fillId="0" borderId="58" xfId="2" applyNumberFormat="1" applyFont="1" applyFill="1" applyBorder="1" applyAlignment="1" applyProtection="1">
      <alignment horizontal="justify" vertical="center" wrapText="1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168" fontId="5" fillId="0" borderId="9" xfId="2" applyNumberFormat="1" applyFont="1" applyFill="1" applyBorder="1" applyAlignment="1" applyProtection="1">
      <alignment horizontal="left" vertical="center" wrapText="1"/>
    </xf>
    <xf numFmtId="168" fontId="5" fillId="0" borderId="47" xfId="2" applyNumberFormat="1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0" borderId="7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1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5" fontId="5" fillId="0" borderId="72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77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 applyProtection="1">
      <alignment horizontal="right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100" xfId="2" applyNumberFormat="1" applyFont="1" applyFill="1" applyBorder="1" applyAlignment="1" applyProtection="1">
      <alignment horizontal="center" vertical="center"/>
    </xf>
    <xf numFmtId="0" fontId="1" fillId="0" borderId="101" xfId="2" applyNumberFormat="1" applyFont="1" applyFill="1" applyBorder="1" applyAlignment="1" applyProtection="1">
      <alignment horizontal="center" vertical="center"/>
    </xf>
    <xf numFmtId="0" fontId="1" fillId="0" borderId="102" xfId="2" applyNumberFormat="1" applyFont="1" applyFill="1" applyBorder="1" applyAlignment="1" applyProtection="1">
      <alignment horizontal="center"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3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3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103" xfId="2" applyNumberFormat="1" applyFont="1" applyFill="1" applyBorder="1" applyAlignment="1" applyProtection="1">
      <alignment horizontal="center" vertical="center" textRotation="90" wrapText="1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16" fillId="0" borderId="35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23" fillId="0" borderId="0" xfId="0" applyFont="1" applyBorder="1" applyAlignment="1">
      <alignment horizontal="center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3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3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100" xfId="2" applyNumberFormat="1" applyFont="1" applyFill="1" applyBorder="1" applyAlignment="1" applyProtection="1">
      <alignment horizontal="center" vertical="center"/>
    </xf>
    <xf numFmtId="0" fontId="1" fillId="2" borderId="101" xfId="2" applyNumberFormat="1" applyFont="1" applyFill="1" applyBorder="1" applyAlignment="1" applyProtection="1">
      <alignment horizontal="center" vertical="center"/>
    </xf>
    <xf numFmtId="0" fontId="1" fillId="2" borderId="102" xfId="2" applyNumberFormat="1" applyFont="1" applyFill="1" applyBorder="1" applyAlignment="1" applyProtection="1">
      <alignment horizontal="center" vertical="center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78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103" xfId="2" applyNumberFormat="1" applyFont="1" applyFill="1" applyBorder="1" applyAlignment="1" applyProtection="1">
      <alignment horizontal="center" vertical="center" textRotation="90" wrapText="1"/>
    </xf>
    <xf numFmtId="164" fontId="5" fillId="2" borderId="96" xfId="0" applyNumberFormat="1" applyFont="1" applyFill="1" applyBorder="1" applyAlignment="1" applyProtection="1">
      <alignment horizontal="center" vertical="center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0" xfId="2" applyNumberFormat="1" applyFont="1" applyFill="1" applyBorder="1" applyAlignment="1" applyProtection="1">
      <alignment horizontal="center" vertical="center"/>
    </xf>
    <xf numFmtId="0" fontId="5" fillId="2" borderId="78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0" xfId="0" applyNumberFormat="1" applyFont="1" applyFill="1" applyBorder="1" applyAlignment="1" applyProtection="1">
      <alignment horizontal="center" vertical="center"/>
    </xf>
    <xf numFmtId="49" fontId="5" fillId="2" borderId="78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7" xfId="2" applyFont="1" applyFill="1" applyBorder="1" applyAlignment="1">
      <alignment horizontal="center" vertical="center" wrapText="1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75" xfId="2" applyNumberFormat="1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7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5" xfId="0" applyNumberFormat="1" applyFont="1" applyBorder="1" applyAlignment="1">
      <alignment horizontal="center" vertical="center" wrapText="1"/>
    </xf>
    <xf numFmtId="165" fontId="5" fillId="2" borderId="72" xfId="2" applyNumberFormat="1" applyFont="1" applyFill="1" applyBorder="1" applyAlignment="1" applyProtection="1">
      <alignment horizontal="center" vertical="center"/>
    </xf>
    <xf numFmtId="0" fontId="5" fillId="2" borderId="77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7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right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1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64" fontId="5" fillId="0" borderId="87" xfId="0" applyNumberFormat="1" applyFont="1" applyFill="1" applyBorder="1" applyAlignment="1" applyProtection="1">
      <alignment horizontal="center" vertical="center" textRotation="90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12" xfId="0" applyNumberFormat="1" applyFont="1" applyFill="1" applyBorder="1" applyAlignment="1" applyProtection="1">
      <alignment horizontal="center" vertical="center" textRotation="90" wrapText="1"/>
    </xf>
    <xf numFmtId="0" fontId="5" fillId="0" borderId="11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wrapText="1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3" xfId="0" applyNumberFormat="1" applyFont="1" applyFill="1" applyBorder="1" applyAlignment="1" applyProtection="1">
      <alignment horizontal="center" vertical="center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78</xdr:row>
      <xdr:rowOff>190500</xdr:rowOff>
    </xdr:from>
    <xdr:to>
      <xdr:col>7</xdr:col>
      <xdr:colOff>66675</xdr:colOff>
      <xdr:row>85</xdr:row>
      <xdr:rowOff>123825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xmlns="" id="{09F58DD0-7667-4DFE-9B85-7BC5C911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9421475"/>
          <a:ext cx="1447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790575</xdr:colOff>
      <xdr:row>86</xdr:row>
      <xdr:rowOff>117475</xdr:rowOff>
    </xdr:from>
    <xdr:to>
      <xdr:col>5</xdr:col>
      <xdr:colOff>419100</xdr:colOff>
      <xdr:row>88</xdr:row>
      <xdr:rowOff>174625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xmlns="" id="{8844CF45-FE89-4DA7-869A-EB337206072E}"/>
            </a:ext>
          </a:extLst>
        </xdr:cNvPr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752475</xdr:colOff>
      <xdr:row>87</xdr:row>
      <xdr:rowOff>85725</xdr:rowOff>
    </xdr:from>
    <xdr:to>
      <xdr:col>7</xdr:col>
      <xdr:colOff>114300</xdr:colOff>
      <xdr:row>90</xdr:row>
      <xdr:rowOff>104775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2851806-34CA-4BAD-809D-1D89A050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1116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84" t="s">
        <v>66</v>
      </c>
      <c r="D1" s="785"/>
      <c r="E1" s="785"/>
      <c r="F1" s="785"/>
      <c r="G1" s="785"/>
      <c r="H1" s="785"/>
      <c r="I1" s="785"/>
      <c r="J1" s="785"/>
      <c r="K1" s="786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90" t="s">
        <v>48</v>
      </c>
      <c r="F7" s="791"/>
      <c r="G7" s="791"/>
      <c r="H7" s="2"/>
      <c r="I7" s="2"/>
      <c r="J7" s="2"/>
      <c r="K7" s="4"/>
    </row>
    <row r="8" spans="1:12" s="3" customFormat="1" ht="18.75" x14ac:dyDescent="0.3">
      <c r="C8" s="2"/>
      <c r="D8" s="787" t="s">
        <v>49</v>
      </c>
      <c r="E8" s="788"/>
      <c r="F8" s="789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87" t="s">
        <v>26</v>
      </c>
      <c r="E9" s="788"/>
      <c r="F9" s="789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95" t="s">
        <v>27</v>
      </c>
      <c r="E10" s="796"/>
      <c r="F10" s="79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97" t="s">
        <v>51</v>
      </c>
      <c r="F12" s="798"/>
      <c r="G12" s="798"/>
      <c r="H12" s="2"/>
      <c r="I12" s="2"/>
      <c r="J12" s="2"/>
      <c r="K12" s="4"/>
    </row>
    <row r="13" spans="1:12" s="3" customFormat="1" ht="63.75" x14ac:dyDescent="0.3">
      <c r="C13" s="2"/>
      <c r="D13" s="799" t="s">
        <v>52</v>
      </c>
      <c r="E13" s="800"/>
      <c r="F13" s="801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92" t="s">
        <v>46</v>
      </c>
      <c r="E14" s="793"/>
      <c r="F14" s="794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92"/>
      <c r="E15" s="793"/>
      <c r="F15" s="79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50" zoomScaleNormal="50" zoomScaleSheetLayoutView="50" workbookViewId="0">
      <selection activeCell="A2" sqref="A2:O7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6" t="s">
        <v>81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8" t="s">
        <v>44</v>
      </c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69"/>
    </row>
    <row r="2" spans="1:53" ht="30" x14ac:dyDescent="0.4">
      <c r="A2" s="837" t="s">
        <v>82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37" t="s">
        <v>318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9" t="s">
        <v>0</v>
      </c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75" t="s">
        <v>286</v>
      </c>
      <c r="AO3" s="875"/>
      <c r="AP3" s="875"/>
      <c r="AQ3" s="875"/>
      <c r="AR3" s="875"/>
      <c r="AS3" s="875"/>
      <c r="AT3" s="875"/>
      <c r="AU3" s="875"/>
      <c r="AV3" s="875"/>
      <c r="AW3" s="875"/>
      <c r="AX3" s="875"/>
      <c r="AY3" s="875"/>
      <c r="AZ3" s="875"/>
      <c r="BA3" s="875"/>
    </row>
    <row r="4" spans="1:53" ht="30.75" x14ac:dyDescent="0.45">
      <c r="A4" s="848" t="s">
        <v>319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75"/>
      <c r="AO4" s="875"/>
      <c r="AP4" s="875"/>
      <c r="AQ4" s="875"/>
      <c r="AR4" s="875"/>
      <c r="AS4" s="875"/>
      <c r="AT4" s="875"/>
      <c r="AU4" s="875"/>
      <c r="AV4" s="875"/>
      <c r="AW4" s="875"/>
      <c r="AX4" s="875"/>
      <c r="AY4" s="875"/>
      <c r="AZ4" s="875"/>
      <c r="BA4" s="875"/>
    </row>
    <row r="5" spans="1:53" ht="36.75" customHeight="1" x14ac:dyDescent="0.4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840" t="s">
        <v>1</v>
      </c>
      <c r="Q5" s="841"/>
      <c r="R5" s="841"/>
      <c r="S5" s="841"/>
      <c r="T5" s="841"/>
      <c r="U5" s="841"/>
      <c r="V5" s="841"/>
      <c r="W5" s="841"/>
      <c r="X5" s="841"/>
      <c r="Y5" s="841"/>
      <c r="Z5" s="841"/>
      <c r="AA5" s="841"/>
      <c r="AB5" s="841"/>
      <c r="AC5" s="841"/>
      <c r="AD5" s="841"/>
      <c r="AE5" s="841"/>
      <c r="AF5" s="841"/>
      <c r="AG5" s="841"/>
      <c r="AH5" s="841"/>
      <c r="AI5" s="841"/>
      <c r="AJ5" s="841"/>
      <c r="AK5" s="841"/>
      <c r="AL5" s="841"/>
      <c r="AM5" s="841"/>
    </row>
    <row r="6" spans="1:53" s="3" customFormat="1" ht="24.75" customHeight="1" x14ac:dyDescent="0.4">
      <c r="A6" s="837" t="s">
        <v>112</v>
      </c>
      <c r="B6" s="837"/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  <c r="O6" s="837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74"/>
      <c r="AP6" s="874"/>
      <c r="AQ6" s="874"/>
      <c r="AR6" s="874"/>
      <c r="AS6" s="874"/>
      <c r="AT6" s="874"/>
      <c r="AU6" s="874"/>
      <c r="AV6" s="874"/>
      <c r="AW6" s="874"/>
      <c r="AX6" s="874"/>
      <c r="AY6" s="874"/>
      <c r="AZ6" s="874"/>
      <c r="BA6" s="874"/>
    </row>
    <row r="7" spans="1:53" s="3" customFormat="1" ht="27" customHeight="1" x14ac:dyDescent="0.4">
      <c r="A7" s="837" t="s">
        <v>83</v>
      </c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49" t="s">
        <v>113</v>
      </c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49"/>
      <c r="AF7" s="849"/>
      <c r="AG7" s="849"/>
      <c r="AH7" s="849"/>
      <c r="AI7" s="849"/>
      <c r="AJ7" s="849"/>
      <c r="AK7" s="849"/>
      <c r="AL7" s="849"/>
      <c r="AM7" s="74"/>
      <c r="AN7" s="854" t="s">
        <v>114</v>
      </c>
      <c r="AO7" s="855"/>
      <c r="AP7" s="855"/>
      <c r="AQ7" s="855"/>
      <c r="AR7" s="855"/>
      <c r="AS7" s="855"/>
      <c r="AT7" s="855"/>
      <c r="AU7" s="855"/>
      <c r="AV7" s="855"/>
      <c r="AW7" s="855"/>
      <c r="AX7" s="855"/>
      <c r="AY7" s="855"/>
      <c r="AZ7" s="855"/>
      <c r="BA7" s="855"/>
    </row>
    <row r="8" spans="1:53" s="3" customFormat="1" ht="27.75" customHeight="1" x14ac:dyDescent="0.4">
      <c r="P8" s="849" t="s">
        <v>224</v>
      </c>
      <c r="Q8" s="849"/>
      <c r="R8" s="849"/>
      <c r="S8" s="849"/>
      <c r="T8" s="849"/>
      <c r="U8" s="849"/>
      <c r="V8" s="849"/>
      <c r="W8" s="849"/>
      <c r="X8" s="849"/>
      <c r="Y8" s="849"/>
      <c r="Z8" s="849"/>
      <c r="AA8" s="849"/>
      <c r="AB8" s="849"/>
      <c r="AC8" s="849"/>
      <c r="AD8" s="849"/>
      <c r="AE8" s="849"/>
      <c r="AF8" s="849"/>
      <c r="AG8" s="849"/>
      <c r="AH8" s="849"/>
      <c r="AI8" s="849"/>
      <c r="AJ8" s="849"/>
      <c r="AK8" s="849"/>
      <c r="AL8" s="849"/>
      <c r="AM8" s="74"/>
      <c r="AN8" s="877" t="s">
        <v>115</v>
      </c>
      <c r="AO8" s="877"/>
      <c r="AP8" s="877"/>
      <c r="AQ8" s="877"/>
      <c r="AR8" s="877"/>
      <c r="AS8" s="877"/>
      <c r="AT8" s="877"/>
      <c r="AU8" s="877"/>
      <c r="AV8" s="877"/>
      <c r="AW8" s="877"/>
      <c r="AX8" s="877"/>
      <c r="AY8" s="877"/>
      <c r="AZ8" s="877"/>
      <c r="BA8" s="877"/>
    </row>
    <row r="9" spans="1:53" s="3" customFormat="1" ht="27.75" customHeight="1" x14ac:dyDescent="0.4">
      <c r="P9" s="849" t="s">
        <v>317</v>
      </c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49"/>
      <c r="AI9" s="849"/>
      <c r="AJ9" s="849"/>
      <c r="AK9" s="849"/>
      <c r="AL9" s="849"/>
      <c r="AM9" s="74"/>
      <c r="AN9" s="877"/>
      <c r="AO9" s="877"/>
      <c r="AP9" s="877"/>
      <c r="AQ9" s="877"/>
      <c r="AR9" s="877"/>
      <c r="AS9" s="877"/>
      <c r="AT9" s="877"/>
      <c r="AU9" s="877"/>
      <c r="AV9" s="877"/>
      <c r="AW9" s="877"/>
      <c r="AX9" s="877"/>
      <c r="AY9" s="877"/>
      <c r="AZ9" s="877"/>
      <c r="BA9" s="877"/>
    </row>
    <row r="10" spans="1:53" s="3" customFormat="1" ht="27.75" customHeight="1" x14ac:dyDescent="0.35">
      <c r="P10" s="851" t="s">
        <v>116</v>
      </c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3"/>
      <c r="AM10" s="853"/>
      <c r="AN10" s="877"/>
      <c r="AO10" s="877"/>
      <c r="AP10" s="877"/>
      <c r="AQ10" s="877"/>
      <c r="AR10" s="877"/>
      <c r="AS10" s="877"/>
      <c r="AT10" s="877"/>
      <c r="AU10" s="877"/>
      <c r="AV10" s="877"/>
      <c r="AW10" s="877"/>
      <c r="AX10" s="877"/>
      <c r="AY10" s="877"/>
      <c r="AZ10" s="877"/>
      <c r="BA10" s="877"/>
    </row>
    <row r="11" spans="1:53" s="3" customFormat="1" ht="25.5" customHeight="1" x14ac:dyDescent="0.4">
      <c r="P11" s="851" t="s">
        <v>242</v>
      </c>
      <c r="Q11" s="851"/>
      <c r="R11" s="851"/>
      <c r="S11" s="851"/>
      <c r="T11" s="851"/>
      <c r="U11" s="851"/>
      <c r="V11" s="851"/>
      <c r="W11" s="851"/>
      <c r="X11" s="851"/>
      <c r="Y11" s="851"/>
      <c r="Z11" s="851"/>
      <c r="AA11" s="851"/>
      <c r="AB11" s="851"/>
      <c r="AC11" s="851"/>
      <c r="AD11" s="851"/>
      <c r="AE11" s="851"/>
      <c r="AF11" s="851"/>
      <c r="AG11" s="851"/>
      <c r="AH11" s="851"/>
      <c r="AI11" s="851"/>
      <c r="AJ11" s="851"/>
      <c r="AK11" s="851"/>
      <c r="AL11" s="851"/>
      <c r="AM11" s="851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850" t="s">
        <v>243</v>
      </c>
      <c r="AA12" s="850"/>
      <c r="AB12" s="850"/>
      <c r="AC12" s="850"/>
      <c r="AD12" s="850"/>
      <c r="AE12" s="850"/>
      <c r="AF12" s="850"/>
      <c r="AG12" s="850"/>
      <c r="AH12" s="850"/>
      <c r="AI12" s="850"/>
      <c r="AJ12" s="850"/>
      <c r="AK12" s="850"/>
      <c r="AL12" s="850"/>
      <c r="AM12" s="850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876" t="s">
        <v>258</v>
      </c>
      <c r="B14" s="876"/>
      <c r="C14" s="876"/>
      <c r="D14" s="876"/>
      <c r="E14" s="876"/>
      <c r="F14" s="876"/>
      <c r="G14" s="876"/>
      <c r="H14" s="876"/>
      <c r="I14" s="876"/>
      <c r="J14" s="876"/>
      <c r="K14" s="876"/>
      <c r="L14" s="876"/>
      <c r="M14" s="876"/>
      <c r="N14" s="876"/>
      <c r="O14" s="876"/>
      <c r="P14" s="876"/>
      <c r="Q14" s="876"/>
      <c r="R14" s="876"/>
      <c r="S14" s="876"/>
      <c r="T14" s="876"/>
      <c r="U14" s="876"/>
      <c r="V14" s="876"/>
      <c r="W14" s="876"/>
      <c r="X14" s="876"/>
      <c r="Y14" s="876"/>
      <c r="Z14" s="876"/>
      <c r="AA14" s="876"/>
      <c r="AB14" s="876"/>
      <c r="AC14" s="876"/>
      <c r="AD14" s="876"/>
      <c r="AE14" s="876"/>
      <c r="AF14" s="876"/>
      <c r="AG14" s="876"/>
      <c r="AH14" s="876"/>
      <c r="AI14" s="876"/>
      <c r="AJ14" s="876"/>
      <c r="AK14" s="876"/>
      <c r="AL14" s="876"/>
      <c r="AM14" s="876"/>
      <c r="AN14" s="876"/>
      <c r="AO14" s="876"/>
      <c r="AP14" s="876"/>
      <c r="AQ14" s="876"/>
      <c r="AR14" s="876"/>
      <c r="AS14" s="876"/>
      <c r="AT14" s="876"/>
      <c r="AU14" s="876"/>
      <c r="AV14" s="876"/>
      <c r="AW14" s="876"/>
      <c r="AX14" s="876"/>
      <c r="AY14" s="876"/>
      <c r="AZ14" s="876"/>
      <c r="BA14" s="87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72" t="s">
        <v>2</v>
      </c>
      <c r="B16" s="845" t="s">
        <v>3</v>
      </c>
      <c r="C16" s="846"/>
      <c r="D16" s="846"/>
      <c r="E16" s="847"/>
      <c r="F16" s="845" t="s">
        <v>4</v>
      </c>
      <c r="G16" s="846"/>
      <c r="H16" s="846"/>
      <c r="I16" s="847"/>
      <c r="J16" s="842" t="s">
        <v>5</v>
      </c>
      <c r="K16" s="869"/>
      <c r="L16" s="869"/>
      <c r="M16" s="869"/>
      <c r="N16" s="842" t="s">
        <v>6</v>
      </c>
      <c r="O16" s="869"/>
      <c r="P16" s="869"/>
      <c r="Q16" s="869"/>
      <c r="R16" s="844"/>
      <c r="S16" s="842" t="s">
        <v>7</v>
      </c>
      <c r="T16" s="843"/>
      <c r="U16" s="843"/>
      <c r="V16" s="843"/>
      <c r="W16" s="844"/>
      <c r="X16" s="842" t="s">
        <v>8</v>
      </c>
      <c r="Y16" s="869"/>
      <c r="Z16" s="869"/>
      <c r="AA16" s="844"/>
      <c r="AB16" s="845" t="s">
        <v>9</v>
      </c>
      <c r="AC16" s="846"/>
      <c r="AD16" s="846"/>
      <c r="AE16" s="847"/>
      <c r="AF16" s="845" t="s">
        <v>10</v>
      </c>
      <c r="AG16" s="846"/>
      <c r="AH16" s="846"/>
      <c r="AI16" s="847"/>
      <c r="AJ16" s="842" t="s">
        <v>11</v>
      </c>
      <c r="AK16" s="843"/>
      <c r="AL16" s="843"/>
      <c r="AM16" s="843"/>
      <c r="AN16" s="844"/>
      <c r="AO16" s="842" t="s">
        <v>12</v>
      </c>
      <c r="AP16" s="869"/>
      <c r="AQ16" s="869"/>
      <c r="AR16" s="869"/>
      <c r="AS16" s="822" t="s">
        <v>13</v>
      </c>
      <c r="AT16" s="823"/>
      <c r="AU16" s="823"/>
      <c r="AV16" s="823"/>
      <c r="AW16" s="824"/>
      <c r="AX16" s="842" t="s">
        <v>14</v>
      </c>
      <c r="AY16" s="869"/>
      <c r="AZ16" s="869"/>
      <c r="BA16" s="844"/>
    </row>
    <row r="17" spans="1:53" s="5" customFormat="1" ht="20.25" customHeight="1" thickBot="1" x14ac:dyDescent="0.25">
      <c r="A17" s="873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8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251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8" t="s">
        <v>79</v>
      </c>
      <c r="AB18" s="85" t="s">
        <v>79</v>
      </c>
      <c r="AC18" s="86" t="s">
        <v>16</v>
      </c>
      <c r="AD18" s="86" t="s">
        <v>16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90">
        <v>2</v>
      </c>
      <c r="B19" s="91" t="s">
        <v>17</v>
      </c>
      <c r="C19" s="67" t="s">
        <v>17</v>
      </c>
      <c r="D19" s="67" t="s">
        <v>17</v>
      </c>
      <c r="E19" s="92" t="s">
        <v>17</v>
      </c>
      <c r="F19" s="91" t="s">
        <v>18</v>
      </c>
      <c r="G19" s="67" t="s">
        <v>18</v>
      </c>
      <c r="H19" s="67" t="s">
        <v>18</v>
      </c>
      <c r="I19" s="92" t="s">
        <v>18</v>
      </c>
      <c r="J19" s="91" t="s">
        <v>18</v>
      </c>
      <c r="K19" s="67" t="s">
        <v>18</v>
      </c>
      <c r="L19" s="67" t="s">
        <v>18</v>
      </c>
      <c r="M19" s="92" t="s">
        <v>18</v>
      </c>
      <c r="N19" s="91" t="s">
        <v>18</v>
      </c>
      <c r="O19" s="67" t="s">
        <v>18</v>
      </c>
      <c r="P19" s="67" t="s">
        <v>18</v>
      </c>
      <c r="Q19" s="67" t="s">
        <v>88</v>
      </c>
      <c r="R19" s="92" t="s">
        <v>88</v>
      </c>
      <c r="S19" s="91"/>
      <c r="T19" s="67"/>
      <c r="U19" s="67"/>
      <c r="V19" s="67"/>
      <c r="W19" s="93"/>
      <c r="X19" s="91"/>
      <c r="Y19" s="67"/>
      <c r="Z19" s="67"/>
      <c r="AA19" s="93"/>
      <c r="AB19" s="91"/>
      <c r="AC19" s="67"/>
      <c r="AD19" s="67"/>
      <c r="AE19" s="93"/>
      <c r="AF19" s="91"/>
      <c r="AG19" s="67"/>
      <c r="AH19" s="67"/>
      <c r="AI19" s="93"/>
      <c r="AJ19" s="91"/>
      <c r="AK19" s="67"/>
      <c r="AL19" s="67"/>
      <c r="AM19" s="67"/>
      <c r="AN19" s="92"/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90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98"/>
      <c r="X20" s="91"/>
      <c r="Y20" s="67"/>
      <c r="Z20" s="67"/>
      <c r="AA20" s="93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9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3"/>
      <c r="X21" s="100"/>
      <c r="Y21" s="101"/>
      <c r="Z21" s="101"/>
      <c r="AA21" s="103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70" t="s">
        <v>289</v>
      </c>
      <c r="B23" s="870"/>
      <c r="C23" s="870"/>
      <c r="D23" s="870"/>
      <c r="E23" s="870"/>
      <c r="F23" s="870"/>
      <c r="G23" s="870"/>
      <c r="H23" s="870"/>
      <c r="I23" s="870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71"/>
      <c r="AF23" s="871"/>
      <c r="AG23" s="871"/>
      <c r="AH23" s="871"/>
      <c r="AI23" s="871"/>
      <c r="AJ23" s="871"/>
      <c r="AK23" s="871"/>
      <c r="AL23" s="871"/>
      <c r="AM23" s="871"/>
      <c r="AN23" s="871"/>
      <c r="AO23" s="871"/>
      <c r="AP23" s="871"/>
      <c r="AQ23" s="871"/>
      <c r="AR23" s="871"/>
      <c r="AS23" s="871"/>
      <c r="AT23" s="871"/>
      <c r="AU23" s="871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25" t="s">
        <v>121</v>
      </c>
      <c r="AB25" s="825"/>
      <c r="AC25" s="825"/>
      <c r="AD25" s="825"/>
      <c r="AE25" s="825"/>
      <c r="AF25" s="825"/>
      <c r="AG25" s="825"/>
      <c r="AH25" s="825"/>
      <c r="AI25" s="825"/>
      <c r="AJ25" s="825"/>
      <c r="AK25" s="825"/>
      <c r="AL25" s="825"/>
      <c r="AM25" s="825"/>
      <c r="AN25" s="115"/>
      <c r="AO25" s="825" t="s">
        <v>262</v>
      </c>
      <c r="AP25" s="825"/>
      <c r="AQ25" s="825"/>
      <c r="AR25" s="825"/>
      <c r="AS25" s="825"/>
      <c r="AT25" s="825"/>
      <c r="AU25" s="825"/>
      <c r="AV25" s="825"/>
      <c r="AW25" s="825"/>
      <c r="AX25" s="825"/>
      <c r="AY25" s="825"/>
      <c r="AZ25" s="825"/>
      <c r="BA25" s="82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890" t="s">
        <v>2</v>
      </c>
      <c r="B27" s="862"/>
      <c r="C27" s="891" t="s">
        <v>19</v>
      </c>
      <c r="D27" s="861"/>
      <c r="E27" s="861"/>
      <c r="F27" s="862"/>
      <c r="G27" s="812" t="s">
        <v>259</v>
      </c>
      <c r="H27" s="880"/>
      <c r="I27" s="881"/>
      <c r="J27" s="812" t="s">
        <v>21</v>
      </c>
      <c r="K27" s="861"/>
      <c r="L27" s="861"/>
      <c r="M27" s="862"/>
      <c r="N27" s="812" t="s">
        <v>288</v>
      </c>
      <c r="O27" s="861"/>
      <c r="P27" s="862"/>
      <c r="Q27" s="812" t="s">
        <v>260</v>
      </c>
      <c r="R27" s="813"/>
      <c r="S27" s="814"/>
      <c r="T27" s="812" t="s">
        <v>22</v>
      </c>
      <c r="U27" s="861"/>
      <c r="V27" s="862"/>
      <c r="W27" s="812" t="s">
        <v>69</v>
      </c>
      <c r="X27" s="861"/>
      <c r="Y27" s="862"/>
      <c r="Z27" s="22"/>
      <c r="AA27" s="906" t="s">
        <v>72</v>
      </c>
      <c r="AB27" s="907"/>
      <c r="AC27" s="907"/>
      <c r="AD27" s="907"/>
      <c r="AE27" s="907"/>
      <c r="AF27" s="831"/>
      <c r="AG27" s="832"/>
      <c r="AH27" s="856" t="s">
        <v>87</v>
      </c>
      <c r="AI27" s="905"/>
      <c r="AJ27" s="905"/>
      <c r="AK27" s="911" t="s">
        <v>50</v>
      </c>
      <c r="AL27" s="912"/>
      <c r="AM27" s="913"/>
      <c r="AN27" s="117"/>
      <c r="AO27" s="903" t="s">
        <v>261</v>
      </c>
      <c r="AP27" s="904"/>
      <c r="AQ27" s="904"/>
      <c r="AR27" s="904"/>
      <c r="AS27" s="812" t="s">
        <v>287</v>
      </c>
      <c r="AT27" s="861"/>
      <c r="AU27" s="861"/>
      <c r="AV27" s="861"/>
      <c r="AW27" s="862"/>
      <c r="AX27" s="856" t="s">
        <v>87</v>
      </c>
      <c r="AY27" s="856"/>
      <c r="AZ27" s="856"/>
      <c r="BA27" s="857"/>
    </row>
    <row r="28" spans="1:53" ht="15.75" customHeight="1" x14ac:dyDescent="0.25">
      <c r="A28" s="863"/>
      <c r="B28" s="865"/>
      <c r="C28" s="863"/>
      <c r="D28" s="864"/>
      <c r="E28" s="864"/>
      <c r="F28" s="865"/>
      <c r="G28" s="882"/>
      <c r="H28" s="883"/>
      <c r="I28" s="884"/>
      <c r="J28" s="863"/>
      <c r="K28" s="864"/>
      <c r="L28" s="864"/>
      <c r="M28" s="865"/>
      <c r="N28" s="863"/>
      <c r="O28" s="864"/>
      <c r="P28" s="865"/>
      <c r="Q28" s="815"/>
      <c r="R28" s="816"/>
      <c r="S28" s="817"/>
      <c r="T28" s="863"/>
      <c r="U28" s="864"/>
      <c r="V28" s="865"/>
      <c r="W28" s="863"/>
      <c r="X28" s="864"/>
      <c r="Y28" s="865"/>
      <c r="Z28" s="22"/>
      <c r="AA28" s="908"/>
      <c r="AB28" s="909"/>
      <c r="AC28" s="909"/>
      <c r="AD28" s="909"/>
      <c r="AE28" s="909"/>
      <c r="AF28" s="834"/>
      <c r="AG28" s="835"/>
      <c r="AH28" s="905"/>
      <c r="AI28" s="905"/>
      <c r="AJ28" s="905"/>
      <c r="AK28" s="914"/>
      <c r="AL28" s="915"/>
      <c r="AM28" s="916"/>
      <c r="AN28" s="117"/>
      <c r="AO28" s="904"/>
      <c r="AP28" s="904"/>
      <c r="AQ28" s="904"/>
      <c r="AR28" s="904"/>
      <c r="AS28" s="863"/>
      <c r="AT28" s="864"/>
      <c r="AU28" s="864"/>
      <c r="AV28" s="864"/>
      <c r="AW28" s="865"/>
      <c r="AX28" s="856"/>
      <c r="AY28" s="856"/>
      <c r="AZ28" s="856"/>
      <c r="BA28" s="857"/>
    </row>
    <row r="29" spans="1:53" ht="42" customHeight="1" x14ac:dyDescent="0.25">
      <c r="A29" s="866"/>
      <c r="B29" s="868"/>
      <c r="C29" s="866"/>
      <c r="D29" s="867"/>
      <c r="E29" s="867"/>
      <c r="F29" s="868"/>
      <c r="G29" s="885"/>
      <c r="H29" s="886"/>
      <c r="I29" s="887"/>
      <c r="J29" s="866"/>
      <c r="K29" s="867"/>
      <c r="L29" s="867"/>
      <c r="M29" s="868"/>
      <c r="N29" s="866"/>
      <c r="O29" s="867"/>
      <c r="P29" s="868"/>
      <c r="Q29" s="818"/>
      <c r="R29" s="819"/>
      <c r="S29" s="820"/>
      <c r="T29" s="866"/>
      <c r="U29" s="867"/>
      <c r="V29" s="868"/>
      <c r="W29" s="866"/>
      <c r="X29" s="867"/>
      <c r="Y29" s="868"/>
      <c r="Z29" s="22"/>
      <c r="AA29" s="826" t="s">
        <v>109</v>
      </c>
      <c r="AB29" s="827"/>
      <c r="AC29" s="827"/>
      <c r="AD29" s="827"/>
      <c r="AE29" s="827"/>
      <c r="AF29" s="828"/>
      <c r="AG29" s="829"/>
      <c r="AH29" s="926">
        <v>2</v>
      </c>
      <c r="AI29" s="927"/>
      <c r="AJ29" s="928"/>
      <c r="AK29" s="878">
        <v>2</v>
      </c>
      <c r="AL29" s="878"/>
      <c r="AM29" s="878"/>
      <c r="AN29" s="117"/>
      <c r="AO29" s="904"/>
      <c r="AP29" s="904"/>
      <c r="AQ29" s="904"/>
      <c r="AR29" s="904"/>
      <c r="AS29" s="863"/>
      <c r="AT29" s="864"/>
      <c r="AU29" s="864"/>
      <c r="AV29" s="864"/>
      <c r="AW29" s="865"/>
      <c r="AX29" s="856"/>
      <c r="AY29" s="856"/>
      <c r="AZ29" s="856"/>
      <c r="BA29" s="857"/>
    </row>
    <row r="30" spans="1:53" ht="26.25" customHeight="1" x14ac:dyDescent="0.3">
      <c r="A30" s="892">
        <v>1</v>
      </c>
      <c r="B30" s="893"/>
      <c r="C30" s="858">
        <v>33</v>
      </c>
      <c r="D30" s="859"/>
      <c r="E30" s="859"/>
      <c r="F30" s="860"/>
      <c r="G30" s="858">
        <v>4</v>
      </c>
      <c r="H30" s="859"/>
      <c r="I30" s="860"/>
      <c r="J30" s="858">
        <v>2</v>
      </c>
      <c r="K30" s="859"/>
      <c r="L30" s="859"/>
      <c r="M30" s="860"/>
      <c r="N30" s="858"/>
      <c r="O30" s="859"/>
      <c r="P30" s="860"/>
      <c r="Q30" s="821"/>
      <c r="R30" s="807"/>
      <c r="S30" s="808"/>
      <c r="T30" s="858">
        <v>13</v>
      </c>
      <c r="U30" s="888"/>
      <c r="V30" s="929"/>
      <c r="W30" s="858">
        <f>C30+G30+J30+N30+Q30+T30</f>
        <v>52</v>
      </c>
      <c r="X30" s="888"/>
      <c r="Y30" s="889"/>
      <c r="Z30" s="22"/>
      <c r="AA30" s="830" t="s">
        <v>74</v>
      </c>
      <c r="AB30" s="831"/>
      <c r="AC30" s="831"/>
      <c r="AD30" s="831"/>
      <c r="AE30" s="831"/>
      <c r="AF30" s="831"/>
      <c r="AG30" s="832"/>
      <c r="AH30" s="878">
        <v>3</v>
      </c>
      <c r="AI30" s="879"/>
      <c r="AJ30" s="879"/>
      <c r="AK30" s="878">
        <v>4</v>
      </c>
      <c r="AL30" s="879"/>
      <c r="AM30" s="879"/>
      <c r="AN30" s="117"/>
      <c r="AO30" s="904"/>
      <c r="AP30" s="904"/>
      <c r="AQ30" s="904"/>
      <c r="AR30" s="904"/>
      <c r="AS30" s="866"/>
      <c r="AT30" s="867"/>
      <c r="AU30" s="867"/>
      <c r="AV30" s="867"/>
      <c r="AW30" s="868"/>
      <c r="AX30" s="856"/>
      <c r="AY30" s="856"/>
      <c r="AZ30" s="856"/>
      <c r="BA30" s="857"/>
    </row>
    <row r="31" spans="1:53" ht="27" customHeight="1" x14ac:dyDescent="0.3">
      <c r="A31" s="924">
        <v>2</v>
      </c>
      <c r="B31" s="925"/>
      <c r="C31" s="858"/>
      <c r="D31" s="859"/>
      <c r="E31" s="859"/>
      <c r="F31" s="860"/>
      <c r="G31" s="805"/>
      <c r="H31" s="930"/>
      <c r="I31" s="931"/>
      <c r="J31" s="805">
        <v>4</v>
      </c>
      <c r="K31" s="930"/>
      <c r="L31" s="930"/>
      <c r="M31" s="931"/>
      <c r="N31" s="805">
        <v>11</v>
      </c>
      <c r="O31" s="930"/>
      <c r="P31" s="931"/>
      <c r="Q31" s="806">
        <v>2</v>
      </c>
      <c r="R31" s="807"/>
      <c r="S31" s="808"/>
      <c r="T31" s="805"/>
      <c r="U31" s="803"/>
      <c r="V31" s="804"/>
      <c r="W31" s="858">
        <f>C31+G31+J31+N31+Q31+T31</f>
        <v>17</v>
      </c>
      <c r="X31" s="888"/>
      <c r="Y31" s="889"/>
      <c r="Z31" s="22"/>
      <c r="AA31" s="833"/>
      <c r="AB31" s="834"/>
      <c r="AC31" s="834"/>
      <c r="AD31" s="834"/>
      <c r="AE31" s="834"/>
      <c r="AF31" s="834"/>
      <c r="AG31" s="835"/>
      <c r="AH31" s="879"/>
      <c r="AI31" s="879"/>
      <c r="AJ31" s="879"/>
      <c r="AK31" s="879"/>
      <c r="AL31" s="879"/>
      <c r="AM31" s="879"/>
      <c r="AN31" s="117"/>
      <c r="AO31" s="878">
        <v>1</v>
      </c>
      <c r="AP31" s="878"/>
      <c r="AQ31" s="878"/>
      <c r="AR31" s="878"/>
      <c r="AS31" s="910" t="s">
        <v>256</v>
      </c>
      <c r="AT31" s="910"/>
      <c r="AU31" s="910"/>
      <c r="AV31" s="910"/>
      <c r="AW31" s="910"/>
      <c r="AX31" s="902">
        <v>3</v>
      </c>
      <c r="AY31" s="902"/>
      <c r="AZ31" s="902"/>
      <c r="BA31" s="902"/>
    </row>
    <row r="32" spans="1:53" ht="21.75" customHeight="1" x14ac:dyDescent="0.3">
      <c r="A32" s="924"/>
      <c r="B32" s="925"/>
      <c r="C32" s="858"/>
      <c r="D32" s="859"/>
      <c r="E32" s="859"/>
      <c r="F32" s="860"/>
      <c r="G32" s="805"/>
      <c r="H32" s="930"/>
      <c r="I32" s="931"/>
      <c r="J32" s="805"/>
      <c r="K32" s="930"/>
      <c r="L32" s="930"/>
      <c r="M32" s="931"/>
      <c r="N32" s="805"/>
      <c r="O32" s="930"/>
      <c r="P32" s="931"/>
      <c r="Q32" s="821"/>
      <c r="R32" s="807"/>
      <c r="S32" s="808"/>
      <c r="T32" s="805"/>
      <c r="U32" s="803"/>
      <c r="V32" s="804"/>
      <c r="W32" s="858"/>
      <c r="X32" s="888"/>
      <c r="Y32" s="889"/>
      <c r="Z32" s="22"/>
      <c r="AA32" s="830"/>
      <c r="AB32" s="831"/>
      <c r="AC32" s="831"/>
      <c r="AD32" s="831"/>
      <c r="AE32" s="831"/>
      <c r="AF32" s="831"/>
      <c r="AG32" s="832"/>
      <c r="AH32" s="878"/>
      <c r="AI32" s="879"/>
      <c r="AJ32" s="879"/>
      <c r="AK32" s="878"/>
      <c r="AL32" s="879"/>
      <c r="AM32" s="879"/>
      <c r="AN32" s="117"/>
      <c r="AO32" s="878"/>
      <c r="AP32" s="878"/>
      <c r="AQ32" s="878"/>
      <c r="AR32" s="878"/>
      <c r="AS32" s="910"/>
      <c r="AT32" s="910"/>
      <c r="AU32" s="910"/>
      <c r="AV32" s="910"/>
      <c r="AW32" s="910"/>
      <c r="AX32" s="902"/>
      <c r="AY32" s="902"/>
      <c r="AZ32" s="902"/>
      <c r="BA32" s="902"/>
    </row>
    <row r="33" spans="1:53" ht="25.5" customHeight="1" x14ac:dyDescent="0.3">
      <c r="A33" s="924"/>
      <c r="B33" s="925"/>
      <c r="C33" s="858"/>
      <c r="D33" s="859"/>
      <c r="E33" s="859"/>
      <c r="F33" s="860"/>
      <c r="G33" s="805"/>
      <c r="H33" s="930"/>
      <c r="I33" s="931"/>
      <c r="J33" s="805"/>
      <c r="K33" s="930"/>
      <c r="L33" s="930"/>
      <c r="M33" s="931"/>
      <c r="N33" s="805"/>
      <c r="O33" s="930"/>
      <c r="P33" s="931"/>
      <c r="Q33" s="806"/>
      <c r="R33" s="807"/>
      <c r="S33" s="808"/>
      <c r="T33" s="802"/>
      <c r="U33" s="803"/>
      <c r="V33" s="804"/>
      <c r="W33" s="858"/>
      <c r="X33" s="888"/>
      <c r="Y33" s="889"/>
      <c r="Z33" s="22"/>
      <c r="AA33" s="833"/>
      <c r="AB33" s="834"/>
      <c r="AC33" s="834"/>
      <c r="AD33" s="834"/>
      <c r="AE33" s="834"/>
      <c r="AF33" s="834"/>
      <c r="AG33" s="835"/>
      <c r="AH33" s="879"/>
      <c r="AI33" s="879"/>
      <c r="AJ33" s="879"/>
      <c r="AK33" s="879"/>
      <c r="AL33" s="879"/>
      <c r="AM33" s="879"/>
      <c r="AN33" s="118"/>
      <c r="AO33" s="878"/>
      <c r="AP33" s="878"/>
      <c r="AQ33" s="878"/>
      <c r="AR33" s="878"/>
      <c r="AS33" s="910"/>
      <c r="AT33" s="910"/>
      <c r="AU33" s="910"/>
      <c r="AV33" s="910"/>
      <c r="AW33" s="910"/>
      <c r="AX33" s="902"/>
      <c r="AY33" s="902"/>
      <c r="AZ33" s="902"/>
      <c r="BA33" s="902"/>
    </row>
    <row r="34" spans="1:53" ht="34.5" customHeight="1" x14ac:dyDescent="0.25">
      <c r="A34" s="894" t="s">
        <v>24</v>
      </c>
      <c r="B34" s="895"/>
      <c r="C34" s="896">
        <f>SUM(C30:F33)</f>
        <v>33</v>
      </c>
      <c r="D34" s="897"/>
      <c r="E34" s="897"/>
      <c r="F34" s="898"/>
      <c r="G34" s="920">
        <f>SUM(G30:I33)</f>
        <v>4</v>
      </c>
      <c r="H34" s="932"/>
      <c r="I34" s="895"/>
      <c r="J34" s="933">
        <f>SUM(J30:M33)</f>
        <v>6</v>
      </c>
      <c r="K34" s="934"/>
      <c r="L34" s="934"/>
      <c r="M34" s="935"/>
      <c r="N34" s="933">
        <f>SUM(N30:P33)</f>
        <v>11</v>
      </c>
      <c r="O34" s="934"/>
      <c r="P34" s="935"/>
      <c r="Q34" s="809">
        <f>SUM(Q30:S33)</f>
        <v>2</v>
      </c>
      <c r="R34" s="810"/>
      <c r="S34" s="811"/>
      <c r="T34" s="920">
        <f>SUM(T30:V33)</f>
        <v>13</v>
      </c>
      <c r="U34" s="921"/>
      <c r="V34" s="922"/>
      <c r="W34" s="920">
        <f>SUM(W30:Y33)</f>
        <v>69</v>
      </c>
      <c r="X34" s="921"/>
      <c r="Y34" s="922"/>
      <c r="Z34" s="22"/>
      <c r="AA34" s="923"/>
      <c r="AB34" s="828"/>
      <c r="AC34" s="828"/>
      <c r="AD34" s="828"/>
      <c r="AE34" s="828"/>
      <c r="AF34" s="828"/>
      <c r="AG34" s="829"/>
      <c r="AH34" s="917"/>
      <c r="AI34" s="918"/>
      <c r="AJ34" s="919"/>
      <c r="AK34" s="899"/>
      <c r="AL34" s="900"/>
      <c r="AM34" s="901"/>
      <c r="AN34" s="23"/>
      <c r="AO34" s="878"/>
      <c r="AP34" s="878"/>
      <c r="AQ34" s="878"/>
      <c r="AR34" s="878"/>
      <c r="AS34" s="910"/>
      <c r="AT34" s="910"/>
      <c r="AU34" s="910"/>
      <c r="AV34" s="910"/>
      <c r="AW34" s="910"/>
      <c r="AX34" s="902"/>
      <c r="AY34" s="902"/>
      <c r="AZ34" s="902"/>
      <c r="BA34" s="902"/>
    </row>
  </sheetData>
  <sheetProtection selectLockedCells="1" selectUnlockedCells="1"/>
  <mergeCells count="105">
    <mergeCell ref="A33:B33"/>
    <mergeCell ref="C32:F32"/>
    <mergeCell ref="A32:B32"/>
    <mergeCell ref="T34:V34"/>
    <mergeCell ref="AH29:AJ29"/>
    <mergeCell ref="W27:Y29"/>
    <mergeCell ref="T30:V30"/>
    <mergeCell ref="W30:Y30"/>
    <mergeCell ref="A31:B31"/>
    <mergeCell ref="G33:I33"/>
    <mergeCell ref="G32:I32"/>
    <mergeCell ref="G34:I34"/>
    <mergeCell ref="N33:P33"/>
    <mergeCell ref="J27:M29"/>
    <mergeCell ref="N31:P31"/>
    <mergeCell ref="J34:M34"/>
    <mergeCell ref="J33:M33"/>
    <mergeCell ref="N34:P34"/>
    <mergeCell ref="J32:M32"/>
    <mergeCell ref="N32:P32"/>
    <mergeCell ref="G31:I31"/>
    <mergeCell ref="G30:I30"/>
    <mergeCell ref="J31:M31"/>
    <mergeCell ref="C31:F31"/>
    <mergeCell ref="A34:B34"/>
    <mergeCell ref="C33:F33"/>
    <mergeCell ref="C34:F34"/>
    <mergeCell ref="AK32:AM33"/>
    <mergeCell ref="AK34:AM34"/>
    <mergeCell ref="AX31:BA34"/>
    <mergeCell ref="AA32:AG33"/>
    <mergeCell ref="AO27:AR30"/>
    <mergeCell ref="AH27:AJ28"/>
    <mergeCell ref="AO31:AR34"/>
    <mergeCell ref="AA27:AG28"/>
    <mergeCell ref="AK30:AM31"/>
    <mergeCell ref="AS31:AW34"/>
    <mergeCell ref="T31:V31"/>
    <mergeCell ref="AK29:AM29"/>
    <mergeCell ref="AK27:AM28"/>
    <mergeCell ref="AS27:AW30"/>
    <mergeCell ref="Q32:S32"/>
    <mergeCell ref="AH32:AJ33"/>
    <mergeCell ref="AH34:AJ34"/>
    <mergeCell ref="W32:Y32"/>
    <mergeCell ref="W33:Y33"/>
    <mergeCell ref="W34:Y34"/>
    <mergeCell ref="AA34:AG34"/>
    <mergeCell ref="AO6:BA6"/>
    <mergeCell ref="AN3:BA4"/>
    <mergeCell ref="A7:O7"/>
    <mergeCell ref="A14:BA14"/>
    <mergeCell ref="AN8:BA10"/>
    <mergeCell ref="P11:AM11"/>
    <mergeCell ref="P7:AL7"/>
    <mergeCell ref="AH30:AJ31"/>
    <mergeCell ref="N27:P29"/>
    <mergeCell ref="G27:I29"/>
    <mergeCell ref="J30:M30"/>
    <mergeCell ref="W31:Y31"/>
    <mergeCell ref="A27:B29"/>
    <mergeCell ref="C27:F29"/>
    <mergeCell ref="A30:B30"/>
    <mergeCell ref="C30:F30"/>
    <mergeCell ref="AX16:BA16"/>
    <mergeCell ref="AO16:AR16"/>
    <mergeCell ref="J16:M16"/>
    <mergeCell ref="F16:I16"/>
    <mergeCell ref="AF16:AI16"/>
    <mergeCell ref="X16:AA16"/>
    <mergeCell ref="S16:W16"/>
    <mergeCell ref="A1:O1"/>
    <mergeCell ref="A3:O3"/>
    <mergeCell ref="A2:O2"/>
    <mergeCell ref="P1:AM1"/>
    <mergeCell ref="P3:AM3"/>
    <mergeCell ref="P5:AM5"/>
    <mergeCell ref="A6:O6"/>
    <mergeCell ref="Q31:S31"/>
    <mergeCell ref="AA25:AM25"/>
    <mergeCell ref="AJ16:AN16"/>
    <mergeCell ref="AB16:AE16"/>
    <mergeCell ref="A4:O4"/>
    <mergeCell ref="P8:AL8"/>
    <mergeCell ref="Z12:AM12"/>
    <mergeCell ref="B16:E16"/>
    <mergeCell ref="P10:AM10"/>
    <mergeCell ref="AN7:BA7"/>
    <mergeCell ref="P9:AL9"/>
    <mergeCell ref="AX27:BA30"/>
    <mergeCell ref="N30:P30"/>
    <mergeCell ref="T27:V29"/>
    <mergeCell ref="N16:R16"/>
    <mergeCell ref="A23:AU23"/>
    <mergeCell ref="A16:A17"/>
    <mergeCell ref="T33:V33"/>
    <mergeCell ref="T32:V32"/>
    <mergeCell ref="Q33:S33"/>
    <mergeCell ref="Q34:S34"/>
    <mergeCell ref="Q27:S29"/>
    <mergeCell ref="Q30:S30"/>
    <mergeCell ref="AS16:AW16"/>
    <mergeCell ref="AO25:BA25"/>
    <mergeCell ref="AA29:AG29"/>
    <mergeCell ref="AA30:AG31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1"/>
  <sheetViews>
    <sheetView tabSelected="1" view="pageBreakPreview" zoomScale="75" zoomScaleNormal="75" zoomScaleSheetLayoutView="75" workbookViewId="0">
      <selection activeCell="B11" sqref="B11"/>
    </sheetView>
  </sheetViews>
  <sheetFormatPr defaultRowHeight="15.75" x14ac:dyDescent="0.2"/>
  <cols>
    <col min="1" max="1" width="11.28515625" style="742" customWidth="1"/>
    <col min="2" max="2" width="47.28515625" style="741" customWidth="1"/>
    <col min="3" max="3" width="6.7109375" style="743" customWidth="1"/>
    <col min="4" max="4" width="12" style="744" customWidth="1"/>
    <col min="5" max="5" width="7.28515625" style="744" customWidth="1"/>
    <col min="6" max="6" width="6.42578125" style="743" customWidth="1"/>
    <col min="7" max="7" width="7.42578125" style="743" customWidth="1"/>
    <col min="8" max="8" width="9.85546875" style="743" customWidth="1"/>
    <col min="9" max="9" width="8.7109375" style="741" customWidth="1"/>
    <col min="10" max="10" width="8" style="741" customWidth="1"/>
    <col min="11" max="11" width="5.85546875" style="741" customWidth="1"/>
    <col min="12" max="12" width="7.85546875" style="741" customWidth="1"/>
    <col min="13" max="13" width="8.85546875" style="741" customWidth="1"/>
    <col min="14" max="15" width="6.140625" style="741" customWidth="1"/>
    <col min="16" max="16" width="6.28515625" style="741" customWidth="1"/>
    <col min="17" max="18" width="6.42578125" style="741" customWidth="1"/>
    <col min="19" max="19" width="6.5703125" style="741" customWidth="1"/>
    <col min="20" max="20" width="6.28515625" style="741" customWidth="1"/>
    <col min="21" max="21" width="5.5703125" style="741" customWidth="1"/>
    <col min="22" max="22" width="5.7109375" style="741" customWidth="1"/>
    <col min="23" max="27" width="0" style="741" hidden="1" customWidth="1"/>
    <col min="28" max="16384" width="9.140625" style="741"/>
  </cols>
  <sheetData>
    <row r="1" spans="1:27" s="143" customFormat="1" ht="18.75" customHeight="1" thickBot="1" x14ac:dyDescent="0.25">
      <c r="A1" s="1012" t="s">
        <v>252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3"/>
      <c r="U1" s="1013"/>
      <c r="V1" s="1014"/>
    </row>
    <row r="2" spans="1:27" s="143" customFormat="1" ht="15.75" customHeight="1" x14ac:dyDescent="0.2">
      <c r="A2" s="1015" t="s">
        <v>132</v>
      </c>
      <c r="B2" s="1018" t="s">
        <v>133</v>
      </c>
      <c r="C2" s="1021" t="s">
        <v>86</v>
      </c>
      <c r="D2" s="1022"/>
      <c r="E2" s="1022"/>
      <c r="F2" s="1023"/>
      <c r="G2" s="1024" t="s">
        <v>134</v>
      </c>
      <c r="H2" s="992" t="s">
        <v>135</v>
      </c>
      <c r="I2" s="993"/>
      <c r="J2" s="993"/>
      <c r="K2" s="993"/>
      <c r="L2" s="993"/>
      <c r="M2" s="994"/>
      <c r="N2" s="1038" t="s">
        <v>267</v>
      </c>
      <c r="O2" s="1039"/>
      <c r="P2" s="1039"/>
      <c r="Q2" s="1039"/>
      <c r="R2" s="1039"/>
      <c r="S2" s="1039"/>
      <c r="T2" s="1039"/>
      <c r="U2" s="1039"/>
      <c r="V2" s="1040"/>
    </row>
    <row r="3" spans="1:27" s="143" customFormat="1" ht="16.5" customHeight="1" thickBot="1" x14ac:dyDescent="0.25">
      <c r="A3" s="1016"/>
      <c r="B3" s="1019"/>
      <c r="C3" s="1032" t="s">
        <v>29</v>
      </c>
      <c r="D3" s="1007" t="s">
        <v>30</v>
      </c>
      <c r="E3" s="1036" t="s">
        <v>55</v>
      </c>
      <c r="F3" s="1037"/>
      <c r="G3" s="1025"/>
      <c r="H3" s="1001" t="s">
        <v>28</v>
      </c>
      <c r="I3" s="1009" t="s">
        <v>136</v>
      </c>
      <c r="J3" s="1010"/>
      <c r="K3" s="1010"/>
      <c r="L3" s="1011"/>
      <c r="M3" s="1028" t="s">
        <v>137</v>
      </c>
      <c r="N3" s="1041"/>
      <c r="O3" s="1042"/>
      <c r="P3" s="1042"/>
      <c r="Q3" s="1042"/>
      <c r="R3" s="1042"/>
      <c r="S3" s="1042"/>
      <c r="T3" s="1042"/>
      <c r="U3" s="1042"/>
      <c r="V3" s="1043"/>
    </row>
    <row r="4" spans="1:27" s="143" customFormat="1" ht="15.75" customHeight="1" x14ac:dyDescent="0.2">
      <c r="A4" s="1016"/>
      <c r="B4" s="1019"/>
      <c r="C4" s="1032"/>
      <c r="D4" s="1007"/>
      <c r="E4" s="1007" t="s">
        <v>56</v>
      </c>
      <c r="F4" s="1034" t="s">
        <v>57</v>
      </c>
      <c r="G4" s="1025"/>
      <c r="H4" s="1002"/>
      <c r="I4" s="1004" t="s">
        <v>24</v>
      </c>
      <c r="J4" s="1004" t="s">
        <v>31</v>
      </c>
      <c r="K4" s="1004" t="s">
        <v>138</v>
      </c>
      <c r="L4" s="1004" t="s">
        <v>139</v>
      </c>
      <c r="M4" s="1029"/>
      <c r="N4" s="999" t="s">
        <v>65</v>
      </c>
      <c r="O4" s="1027"/>
      <c r="P4" s="1000"/>
      <c r="Q4" s="999" t="s">
        <v>76</v>
      </c>
      <c r="R4" s="1000"/>
      <c r="S4" s="999"/>
      <c r="T4" s="1000"/>
      <c r="U4" s="999"/>
      <c r="V4" s="1000"/>
    </row>
    <row r="5" spans="1:27" s="143" customFormat="1" ht="16.5" thickBot="1" x14ac:dyDescent="0.25">
      <c r="A5" s="1016"/>
      <c r="B5" s="1019"/>
      <c r="C5" s="1032"/>
      <c r="D5" s="1007"/>
      <c r="E5" s="1007"/>
      <c r="F5" s="1034"/>
      <c r="G5" s="1025"/>
      <c r="H5" s="1002"/>
      <c r="I5" s="1005"/>
      <c r="J5" s="1005"/>
      <c r="K5" s="1005"/>
      <c r="L5" s="1005"/>
      <c r="M5" s="1029"/>
      <c r="N5" s="477">
        <v>1</v>
      </c>
      <c r="O5" s="478" t="s">
        <v>84</v>
      </c>
      <c r="P5" s="479" t="s">
        <v>85</v>
      </c>
      <c r="Q5" s="477">
        <v>3</v>
      </c>
      <c r="R5" s="378"/>
      <c r="S5" s="480"/>
      <c r="T5" s="378"/>
      <c r="U5" s="477"/>
      <c r="V5" s="378"/>
    </row>
    <row r="6" spans="1:27" s="143" customFormat="1" ht="16.5" thickBot="1" x14ac:dyDescent="0.25">
      <c r="A6" s="1016"/>
      <c r="B6" s="1019"/>
      <c r="C6" s="1032"/>
      <c r="D6" s="1007"/>
      <c r="E6" s="1007"/>
      <c r="F6" s="1034"/>
      <c r="G6" s="1025"/>
      <c r="H6" s="1002"/>
      <c r="I6" s="1005"/>
      <c r="J6" s="1005"/>
      <c r="K6" s="1005"/>
      <c r="L6" s="1005"/>
      <c r="M6" s="1030"/>
      <c r="N6" s="995" t="s">
        <v>268</v>
      </c>
      <c r="O6" s="996"/>
      <c r="P6" s="997"/>
      <c r="Q6" s="997"/>
      <c r="R6" s="997"/>
      <c r="S6" s="997"/>
      <c r="T6" s="997"/>
      <c r="U6" s="997"/>
      <c r="V6" s="998"/>
    </row>
    <row r="7" spans="1:27" s="143" customFormat="1" ht="16.5" thickBot="1" x14ac:dyDescent="0.25">
      <c r="A7" s="1017"/>
      <c r="B7" s="1020"/>
      <c r="C7" s="1033"/>
      <c r="D7" s="1008"/>
      <c r="E7" s="1008"/>
      <c r="F7" s="1035"/>
      <c r="G7" s="1026"/>
      <c r="H7" s="1003"/>
      <c r="I7" s="1006"/>
      <c r="J7" s="1006"/>
      <c r="K7" s="1006"/>
      <c r="L7" s="1006"/>
      <c r="M7" s="1031"/>
      <c r="N7" s="481">
        <v>15</v>
      </c>
      <c r="O7" s="482">
        <v>9</v>
      </c>
      <c r="P7" s="483">
        <v>9</v>
      </c>
      <c r="Q7" s="481">
        <v>17</v>
      </c>
      <c r="R7" s="483"/>
      <c r="S7" s="481"/>
      <c r="T7" s="483"/>
      <c r="U7" s="481"/>
      <c r="V7" s="483"/>
    </row>
    <row r="8" spans="1:27" s="143" customFormat="1" ht="16.5" thickBot="1" x14ac:dyDescent="0.25">
      <c r="A8" s="456">
        <v>1</v>
      </c>
      <c r="B8" s="484">
        <v>2</v>
      </c>
      <c r="C8" s="455">
        <v>3</v>
      </c>
      <c r="D8" s="456">
        <v>4</v>
      </c>
      <c r="E8" s="456">
        <v>5</v>
      </c>
      <c r="F8" s="456">
        <v>6</v>
      </c>
      <c r="G8" s="456">
        <v>7</v>
      </c>
      <c r="H8" s="456">
        <v>8</v>
      </c>
      <c r="I8" s="456">
        <v>9</v>
      </c>
      <c r="J8" s="456">
        <v>10</v>
      </c>
      <c r="K8" s="456">
        <v>11</v>
      </c>
      <c r="L8" s="456">
        <v>12</v>
      </c>
      <c r="M8" s="485">
        <v>13</v>
      </c>
      <c r="N8" s="481">
        <v>14</v>
      </c>
      <c r="O8" s="486">
        <v>15</v>
      </c>
      <c r="P8" s="481">
        <v>16</v>
      </c>
      <c r="Q8" s="486">
        <v>17</v>
      </c>
      <c r="R8" s="481">
        <v>18</v>
      </c>
      <c r="S8" s="486">
        <v>19</v>
      </c>
      <c r="T8" s="481">
        <v>20</v>
      </c>
      <c r="U8" s="486">
        <v>21</v>
      </c>
      <c r="V8" s="484">
        <v>22</v>
      </c>
      <c r="W8" s="614">
        <v>22</v>
      </c>
      <c r="X8" s="485">
        <v>23</v>
      </c>
      <c r="Y8" s="456">
        <v>24</v>
      </c>
      <c r="Z8" s="485">
        <v>25</v>
      </c>
      <c r="AA8" s="456">
        <v>26</v>
      </c>
    </row>
    <row r="9" spans="1:27" s="143" customFormat="1" ht="16.5" thickBot="1" x14ac:dyDescent="0.25">
      <c r="A9" s="987" t="s">
        <v>141</v>
      </c>
      <c r="B9" s="988"/>
      <c r="C9" s="989"/>
      <c r="D9" s="989"/>
      <c r="E9" s="989"/>
      <c r="F9" s="989"/>
      <c r="G9" s="989"/>
      <c r="H9" s="989"/>
      <c r="I9" s="989"/>
      <c r="J9" s="989"/>
      <c r="K9" s="989"/>
      <c r="L9" s="989"/>
      <c r="M9" s="989"/>
      <c r="N9" s="988"/>
      <c r="O9" s="988"/>
      <c r="P9" s="988"/>
      <c r="Q9" s="988"/>
      <c r="R9" s="988"/>
      <c r="S9" s="988"/>
      <c r="T9" s="988"/>
      <c r="U9" s="988"/>
      <c r="V9" s="990"/>
    </row>
    <row r="10" spans="1:27" s="143" customFormat="1" x14ac:dyDescent="0.2">
      <c r="A10" s="991" t="s">
        <v>142</v>
      </c>
      <c r="B10" s="946"/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7"/>
    </row>
    <row r="11" spans="1:27" s="173" customFormat="1" ht="31.5" x14ac:dyDescent="0.2">
      <c r="A11" s="491" t="s">
        <v>77</v>
      </c>
      <c r="B11" s="411" t="s">
        <v>130</v>
      </c>
      <c r="C11" s="475"/>
      <c r="D11" s="558" t="s">
        <v>183</v>
      </c>
      <c r="E11" s="457"/>
      <c r="F11" s="518"/>
      <c r="G11" s="458">
        <v>3</v>
      </c>
      <c r="H11" s="459">
        <f>G11*30</f>
        <v>90</v>
      </c>
      <c r="I11" s="460">
        <f>J11+K11+L11</f>
        <v>30</v>
      </c>
      <c r="J11" s="461"/>
      <c r="K11" s="461"/>
      <c r="L11" s="461">
        <v>30</v>
      </c>
      <c r="M11" s="462">
        <f>H11-I11</f>
        <v>60</v>
      </c>
      <c r="N11" s="463">
        <v>2</v>
      </c>
      <c r="O11" s="464"/>
      <c r="P11" s="465"/>
      <c r="Q11" s="466"/>
      <c r="R11" s="467"/>
      <c r="S11" s="463"/>
      <c r="T11" s="467"/>
      <c r="U11" s="463"/>
      <c r="V11" s="465"/>
    </row>
    <row r="12" spans="1:27" s="173" customFormat="1" ht="31.5" x14ac:dyDescent="0.2">
      <c r="A12" s="491" t="s">
        <v>182</v>
      </c>
      <c r="B12" s="411" t="s">
        <v>180</v>
      </c>
      <c r="C12" s="475"/>
      <c r="D12" s="558" t="s">
        <v>183</v>
      </c>
      <c r="E12" s="457"/>
      <c r="F12" s="518"/>
      <c r="G12" s="458">
        <v>3</v>
      </c>
      <c r="H12" s="459">
        <f>G12*30</f>
        <v>90</v>
      </c>
      <c r="I12" s="460">
        <f>J12+K12+L12</f>
        <v>30</v>
      </c>
      <c r="J12" s="461">
        <v>15</v>
      </c>
      <c r="K12" s="461"/>
      <c r="L12" s="461">
        <v>15</v>
      </c>
      <c r="M12" s="462">
        <f>H12-I12</f>
        <v>60</v>
      </c>
      <c r="N12" s="463">
        <v>2</v>
      </c>
      <c r="O12" s="464"/>
      <c r="P12" s="465"/>
      <c r="Q12" s="466"/>
      <c r="R12" s="467"/>
      <c r="S12" s="463"/>
      <c r="T12" s="467"/>
      <c r="U12" s="463"/>
      <c r="V12" s="465"/>
    </row>
    <row r="13" spans="1:27" s="173" customFormat="1" ht="16.5" thickBot="1" x14ac:dyDescent="0.25">
      <c r="A13" s="493" t="s">
        <v>184</v>
      </c>
      <c r="B13" s="519" t="s">
        <v>263</v>
      </c>
      <c r="C13" s="559"/>
      <c r="D13" s="662" t="s">
        <v>183</v>
      </c>
      <c r="E13" s="663"/>
      <c r="F13" s="664"/>
      <c r="G13" s="520">
        <v>3</v>
      </c>
      <c r="H13" s="521">
        <f>G13*30</f>
        <v>90</v>
      </c>
      <c r="I13" s="522">
        <f>J13+K13+L13</f>
        <v>30</v>
      </c>
      <c r="J13" s="523">
        <v>15</v>
      </c>
      <c r="K13" s="523"/>
      <c r="L13" s="523">
        <v>15</v>
      </c>
      <c r="M13" s="524">
        <f>H13-I13</f>
        <v>60</v>
      </c>
      <c r="N13" s="525">
        <v>2</v>
      </c>
      <c r="O13" s="526"/>
      <c r="P13" s="527"/>
      <c r="Q13" s="528"/>
      <c r="R13" s="529"/>
      <c r="S13" s="525"/>
      <c r="T13" s="529"/>
      <c r="U13" s="525"/>
      <c r="V13" s="527"/>
    </row>
    <row r="14" spans="1:27" s="143" customFormat="1" ht="16.5" customHeight="1" thickBot="1" x14ac:dyDescent="0.25">
      <c r="A14" s="936" t="s">
        <v>264</v>
      </c>
      <c r="B14" s="937"/>
      <c r="C14" s="937"/>
      <c r="D14" s="937"/>
      <c r="E14" s="937"/>
      <c r="F14" s="938"/>
      <c r="G14" s="530">
        <f>SUM(G11:G13)</f>
        <v>9</v>
      </c>
      <c r="H14" s="224">
        <f>SUM(H11:H13)</f>
        <v>270</v>
      </c>
      <c r="I14" s="224">
        <f>SUM(I11:I13)</f>
        <v>90</v>
      </c>
      <c r="J14" s="224">
        <f>SUM(J11:J13)</f>
        <v>30</v>
      </c>
      <c r="K14" s="224"/>
      <c r="L14" s="224">
        <f t="shared" ref="L14:V14" si="0">SUM(L11:L13)</f>
        <v>60</v>
      </c>
      <c r="M14" s="224">
        <f t="shared" si="0"/>
        <v>180</v>
      </c>
      <c r="N14" s="224">
        <f t="shared" si="0"/>
        <v>6</v>
      </c>
      <c r="O14" s="224">
        <f t="shared" si="0"/>
        <v>0</v>
      </c>
      <c r="P14" s="224">
        <f t="shared" si="0"/>
        <v>0</v>
      </c>
      <c r="Q14" s="224">
        <f t="shared" si="0"/>
        <v>0</v>
      </c>
      <c r="R14" s="224">
        <f t="shared" si="0"/>
        <v>0</v>
      </c>
      <c r="S14" s="224">
        <f t="shared" si="0"/>
        <v>0</v>
      </c>
      <c r="T14" s="224">
        <f t="shared" si="0"/>
        <v>0</v>
      </c>
      <c r="U14" s="224">
        <f t="shared" si="0"/>
        <v>0</v>
      </c>
      <c r="V14" s="224">
        <f t="shared" si="0"/>
        <v>0</v>
      </c>
      <c r="W14" s="615" t="e">
        <f>SUM(#REF!)+#REF!+#REF!</f>
        <v>#REF!</v>
      </c>
      <c r="X14" s="224" t="e">
        <f>SUM(#REF!)+#REF!+#REF!</f>
        <v>#REF!</v>
      </c>
      <c r="Y14" s="224" t="e">
        <f>SUM(#REF!)+#REF!+#REF!</f>
        <v>#REF!</v>
      </c>
      <c r="Z14" s="224" t="e">
        <f>SUM(#REF!)+#REF!+#REF!</f>
        <v>#REF!</v>
      </c>
      <c r="AA14" s="224" t="e">
        <f>SUM(#REF!)+#REF!+#REF!</f>
        <v>#REF!</v>
      </c>
    </row>
    <row r="15" spans="1:27" s="225" customFormat="1" ht="16.5" customHeight="1" thickBot="1" x14ac:dyDescent="0.25">
      <c r="A15" s="958" t="s">
        <v>143</v>
      </c>
      <c r="B15" s="959"/>
      <c r="C15" s="959"/>
      <c r="D15" s="959"/>
      <c r="E15" s="959"/>
      <c r="F15" s="959"/>
      <c r="G15" s="959"/>
      <c r="H15" s="959"/>
      <c r="I15" s="959"/>
      <c r="J15" s="959"/>
      <c r="K15" s="959"/>
      <c r="L15" s="959"/>
      <c r="M15" s="959"/>
      <c r="N15" s="960"/>
      <c r="O15" s="960"/>
      <c r="P15" s="960"/>
      <c r="Q15" s="960"/>
      <c r="R15" s="960"/>
      <c r="S15" s="960"/>
      <c r="T15" s="960"/>
      <c r="U15" s="960"/>
      <c r="V15" s="961"/>
    </row>
    <row r="16" spans="1:27" s="225" customFormat="1" ht="34.5" customHeight="1" x14ac:dyDescent="0.2">
      <c r="A16" s="750" t="s">
        <v>144</v>
      </c>
      <c r="B16" s="745" t="s">
        <v>284</v>
      </c>
      <c r="C16" s="751">
        <v>1</v>
      </c>
      <c r="D16" s="752"/>
      <c r="E16" s="429"/>
      <c r="F16" s="753"/>
      <c r="G16" s="754">
        <v>5</v>
      </c>
      <c r="H16" s="755">
        <f t="shared" ref="H16:H21" si="1">G16*30</f>
        <v>150</v>
      </c>
      <c r="I16" s="489">
        <f>J16+L16</f>
        <v>60</v>
      </c>
      <c r="J16" s="490">
        <v>30</v>
      </c>
      <c r="K16" s="490"/>
      <c r="L16" s="490">
        <v>30</v>
      </c>
      <c r="M16" s="756">
        <f t="shared" ref="M16:M21" si="2">H16-I16</f>
        <v>90</v>
      </c>
      <c r="N16" s="757">
        <v>4</v>
      </c>
      <c r="O16" s="758"/>
      <c r="P16" s="759"/>
      <c r="Q16" s="760"/>
      <c r="R16" s="761"/>
      <c r="S16" s="760"/>
      <c r="T16" s="761"/>
      <c r="U16" s="760"/>
      <c r="V16" s="762"/>
    </row>
    <row r="17" spans="1:29" s="225" customFormat="1" ht="53.25" customHeight="1" x14ac:dyDescent="0.2">
      <c r="A17" s="763" t="s">
        <v>145</v>
      </c>
      <c r="B17" s="746" t="s">
        <v>299</v>
      </c>
      <c r="C17" s="764">
        <v>1</v>
      </c>
      <c r="D17" s="765"/>
      <c r="E17" s="766"/>
      <c r="F17" s="767"/>
      <c r="G17" s="768">
        <v>5</v>
      </c>
      <c r="H17" s="769">
        <f t="shared" si="1"/>
        <v>150</v>
      </c>
      <c r="I17" s="770">
        <f>J17+L17</f>
        <v>60</v>
      </c>
      <c r="J17" s="771">
        <v>30</v>
      </c>
      <c r="K17" s="771"/>
      <c r="L17" s="771">
        <v>30</v>
      </c>
      <c r="M17" s="772">
        <f t="shared" si="2"/>
        <v>90</v>
      </c>
      <c r="N17" s="773">
        <v>4</v>
      </c>
      <c r="O17" s="774"/>
      <c r="P17" s="775"/>
      <c r="Q17" s="776"/>
      <c r="R17" s="492"/>
      <c r="S17" s="776"/>
      <c r="T17" s="492"/>
      <c r="U17" s="776"/>
      <c r="V17" s="492"/>
    </row>
    <row r="18" spans="1:29" s="225" customFormat="1" ht="18" customHeight="1" x14ac:dyDescent="0.2">
      <c r="A18" s="763" t="s">
        <v>146</v>
      </c>
      <c r="B18" s="746" t="s">
        <v>249</v>
      </c>
      <c r="C18" s="764">
        <v>2</v>
      </c>
      <c r="D18" s="765"/>
      <c r="E18" s="766"/>
      <c r="F18" s="767"/>
      <c r="G18" s="768">
        <v>5</v>
      </c>
      <c r="H18" s="769">
        <f t="shared" si="1"/>
        <v>150</v>
      </c>
      <c r="I18" s="770">
        <f>J18+L18</f>
        <v>54</v>
      </c>
      <c r="J18" s="771">
        <v>36</v>
      </c>
      <c r="K18" s="771"/>
      <c r="L18" s="771">
        <v>18</v>
      </c>
      <c r="M18" s="772">
        <f t="shared" si="2"/>
        <v>96</v>
      </c>
      <c r="N18" s="773"/>
      <c r="O18" s="774">
        <v>3</v>
      </c>
      <c r="P18" s="775">
        <v>3</v>
      </c>
      <c r="Q18" s="776"/>
      <c r="R18" s="492"/>
      <c r="S18" s="776"/>
      <c r="T18" s="492"/>
      <c r="U18" s="776"/>
      <c r="V18" s="465"/>
    </row>
    <row r="19" spans="1:29" s="225" customFormat="1" ht="16.5" customHeight="1" x14ac:dyDescent="0.2">
      <c r="A19" s="763" t="s">
        <v>147</v>
      </c>
      <c r="B19" s="747" t="s">
        <v>294</v>
      </c>
      <c r="C19" s="764"/>
      <c r="D19" s="765">
        <v>2</v>
      </c>
      <c r="E19" s="766"/>
      <c r="F19" s="767"/>
      <c r="G19" s="768">
        <v>4</v>
      </c>
      <c r="H19" s="769">
        <f t="shared" si="1"/>
        <v>120</v>
      </c>
      <c r="I19" s="770">
        <f>J19+K19+L19</f>
        <v>54</v>
      </c>
      <c r="J19" s="771">
        <v>36</v>
      </c>
      <c r="K19" s="771"/>
      <c r="L19" s="771">
        <v>18</v>
      </c>
      <c r="M19" s="772">
        <f t="shared" si="2"/>
        <v>66</v>
      </c>
      <c r="N19" s="773"/>
      <c r="O19" s="774">
        <v>3</v>
      </c>
      <c r="P19" s="775">
        <v>3</v>
      </c>
      <c r="Q19" s="776"/>
      <c r="R19" s="492"/>
      <c r="S19" s="776"/>
      <c r="T19" s="492"/>
      <c r="U19" s="776"/>
      <c r="V19" s="492"/>
    </row>
    <row r="20" spans="1:29" s="225" customFormat="1" ht="16.5" customHeight="1" x14ac:dyDescent="0.2">
      <c r="A20" s="777" t="s">
        <v>149</v>
      </c>
      <c r="B20" s="748" t="s">
        <v>244</v>
      </c>
      <c r="C20" s="778">
        <v>2</v>
      </c>
      <c r="D20" s="765"/>
      <c r="E20" s="766"/>
      <c r="F20" s="767"/>
      <c r="G20" s="768">
        <v>4</v>
      </c>
      <c r="H20" s="769">
        <f t="shared" si="1"/>
        <v>120</v>
      </c>
      <c r="I20" s="770">
        <f>J20+L20</f>
        <v>54</v>
      </c>
      <c r="J20" s="771">
        <v>36</v>
      </c>
      <c r="K20" s="771"/>
      <c r="L20" s="771">
        <v>18</v>
      </c>
      <c r="M20" s="772">
        <f t="shared" si="2"/>
        <v>66</v>
      </c>
      <c r="N20" s="773"/>
      <c r="O20" s="774">
        <v>3</v>
      </c>
      <c r="P20" s="775">
        <v>3</v>
      </c>
      <c r="Q20" s="776"/>
      <c r="R20" s="492"/>
      <c r="S20" s="776"/>
      <c r="T20" s="492"/>
      <c r="U20" s="776"/>
      <c r="V20" s="492"/>
    </row>
    <row r="21" spans="1:29" s="225" customFormat="1" ht="48" thickBot="1" x14ac:dyDescent="0.25">
      <c r="A21" s="779" t="s">
        <v>150</v>
      </c>
      <c r="B21" s="749" t="s">
        <v>303</v>
      </c>
      <c r="C21" s="780"/>
      <c r="D21" s="765"/>
      <c r="E21" s="766"/>
      <c r="F21" s="772" t="s">
        <v>148</v>
      </c>
      <c r="G21" s="768">
        <v>2</v>
      </c>
      <c r="H21" s="769">
        <f t="shared" si="1"/>
        <v>60</v>
      </c>
      <c r="I21" s="770">
        <f>J21+K21+L21</f>
        <v>0</v>
      </c>
      <c r="J21" s="771"/>
      <c r="K21" s="771"/>
      <c r="L21" s="771"/>
      <c r="M21" s="772">
        <f t="shared" si="2"/>
        <v>60</v>
      </c>
      <c r="N21" s="773"/>
      <c r="O21" s="774"/>
      <c r="P21" s="492"/>
      <c r="Q21" s="776"/>
      <c r="R21" s="492"/>
      <c r="S21" s="776"/>
      <c r="T21" s="492"/>
      <c r="U21" s="776"/>
      <c r="V21" s="492"/>
    </row>
    <row r="22" spans="1:29" s="225" customFormat="1" ht="16.5" thickBot="1" x14ac:dyDescent="0.25">
      <c r="A22" s="939" t="s">
        <v>151</v>
      </c>
      <c r="B22" s="937"/>
      <c r="C22" s="937"/>
      <c r="D22" s="937"/>
      <c r="E22" s="937"/>
      <c r="F22" s="938"/>
      <c r="G22" s="436">
        <f>SUM(G16:G21)</f>
        <v>25</v>
      </c>
      <c r="H22" s="437">
        <f>SUM(H16:H21)</f>
        <v>750</v>
      </c>
      <c r="I22" s="437">
        <f t="shared" ref="I22:V22" si="3">SUM(I16:I21)</f>
        <v>282</v>
      </c>
      <c r="J22" s="437">
        <f t="shared" si="3"/>
        <v>168</v>
      </c>
      <c r="K22" s="437">
        <f t="shared" si="3"/>
        <v>0</v>
      </c>
      <c r="L22" s="437">
        <f t="shared" si="3"/>
        <v>114</v>
      </c>
      <c r="M22" s="437">
        <f t="shared" si="3"/>
        <v>468</v>
      </c>
      <c r="N22" s="437">
        <f>SUM(N16:N21)</f>
        <v>8</v>
      </c>
      <c r="O22" s="437">
        <f t="shared" si="3"/>
        <v>9</v>
      </c>
      <c r="P22" s="437">
        <f t="shared" si="3"/>
        <v>9</v>
      </c>
      <c r="Q22" s="437">
        <f t="shared" si="3"/>
        <v>0</v>
      </c>
      <c r="R22" s="437">
        <f t="shared" si="3"/>
        <v>0</v>
      </c>
      <c r="S22" s="437">
        <f t="shared" si="3"/>
        <v>0</v>
      </c>
      <c r="T22" s="437">
        <f t="shared" si="3"/>
        <v>0</v>
      </c>
      <c r="U22" s="437">
        <f t="shared" si="3"/>
        <v>0</v>
      </c>
      <c r="V22" s="437">
        <f t="shared" si="3"/>
        <v>0</v>
      </c>
      <c r="W22" s="143">
        <f>30*G22</f>
        <v>750</v>
      </c>
    </row>
    <row r="23" spans="1:29" s="225" customFormat="1" ht="16.5" thickBot="1" x14ac:dyDescent="0.25">
      <c r="A23" s="965" t="s">
        <v>152</v>
      </c>
      <c r="B23" s="966"/>
      <c r="C23" s="966"/>
      <c r="D23" s="966"/>
      <c r="E23" s="966"/>
      <c r="F23" s="966"/>
      <c r="G23" s="966"/>
      <c r="H23" s="966"/>
      <c r="I23" s="966"/>
      <c r="J23" s="966"/>
      <c r="K23" s="966"/>
      <c r="L23" s="966"/>
      <c r="M23" s="966"/>
      <c r="N23" s="966"/>
      <c r="O23" s="966"/>
      <c r="P23" s="966"/>
      <c r="Q23" s="966"/>
      <c r="R23" s="966"/>
      <c r="S23" s="966"/>
      <c r="T23" s="966"/>
      <c r="U23" s="966"/>
      <c r="V23" s="967"/>
    </row>
    <row r="24" spans="1:29" s="143" customFormat="1" ht="16.5" thickBot="1" x14ac:dyDescent="0.25">
      <c r="A24" s="487" t="s">
        <v>254</v>
      </c>
      <c r="B24" s="494" t="s">
        <v>129</v>
      </c>
      <c r="C24" s="474"/>
      <c r="D24" s="89" t="s">
        <v>148</v>
      </c>
      <c r="E24" s="86"/>
      <c r="F24" s="495"/>
      <c r="G24" s="428">
        <v>3</v>
      </c>
      <c r="H24" s="496">
        <f>G24*30</f>
        <v>90</v>
      </c>
      <c r="I24" s="489"/>
      <c r="J24" s="490"/>
      <c r="K24" s="490"/>
      <c r="L24" s="490"/>
      <c r="M24" s="429">
        <f>H24-I24</f>
        <v>90</v>
      </c>
      <c r="N24" s="497"/>
      <c r="O24" s="498"/>
      <c r="P24" s="499"/>
      <c r="Q24" s="497"/>
      <c r="R24" s="499"/>
      <c r="S24" s="497"/>
      <c r="T24" s="499"/>
      <c r="U24" s="497"/>
      <c r="V24" s="488"/>
      <c r="AC24" s="781"/>
    </row>
    <row r="25" spans="1:29" s="143" customFormat="1" ht="16.5" thickBot="1" x14ac:dyDescent="0.25">
      <c r="A25" s="531" t="s">
        <v>255</v>
      </c>
      <c r="B25" s="500" t="s">
        <v>26</v>
      </c>
      <c r="C25" s="532"/>
      <c r="D25" s="104" t="s">
        <v>190</v>
      </c>
      <c r="E25" s="101"/>
      <c r="F25" s="501"/>
      <c r="G25" s="502">
        <v>6</v>
      </c>
      <c r="H25" s="503">
        <f>G25*30</f>
        <v>180</v>
      </c>
      <c r="I25" s="504"/>
      <c r="J25" s="505"/>
      <c r="K25" s="505"/>
      <c r="L25" s="505"/>
      <c r="M25" s="506">
        <f>H25-I25</f>
        <v>180</v>
      </c>
      <c r="N25" s="507"/>
      <c r="O25" s="476"/>
      <c r="P25" s="508"/>
      <c r="Q25" s="507"/>
      <c r="R25" s="508"/>
      <c r="S25" s="507"/>
      <c r="T25" s="508"/>
      <c r="U25" s="507"/>
      <c r="V25" s="509"/>
      <c r="AC25" s="781"/>
    </row>
    <row r="26" spans="1:29" s="143" customFormat="1" ht="16.5" customHeight="1" thickBot="1" x14ac:dyDescent="0.25">
      <c r="A26" s="968" t="s">
        <v>154</v>
      </c>
      <c r="B26" s="969"/>
      <c r="C26" s="969"/>
      <c r="D26" s="969"/>
      <c r="E26" s="969"/>
      <c r="F26" s="970"/>
      <c r="G26" s="510">
        <f>SUM(G24:G25)</f>
        <v>9</v>
      </c>
      <c r="H26" s="511">
        <f>SUM(H24:H25)</f>
        <v>270</v>
      </c>
      <c r="I26" s="511"/>
      <c r="J26" s="511"/>
      <c r="K26" s="511"/>
      <c r="L26" s="511"/>
      <c r="M26" s="511">
        <f>SUM(M24:M25)</f>
        <v>270</v>
      </c>
      <c r="N26" s="511"/>
      <c r="O26" s="511"/>
      <c r="P26" s="511"/>
      <c r="Q26" s="511"/>
      <c r="R26" s="511"/>
      <c r="S26" s="511"/>
      <c r="T26" s="511"/>
      <c r="U26" s="511"/>
      <c r="V26" s="511"/>
      <c r="AC26" s="781"/>
    </row>
    <row r="27" spans="1:29" s="225" customFormat="1" ht="16.5" customHeight="1" thickBot="1" x14ac:dyDescent="0.25">
      <c r="A27" s="965" t="s">
        <v>253</v>
      </c>
      <c r="B27" s="966"/>
      <c r="C27" s="966"/>
      <c r="D27" s="966"/>
      <c r="E27" s="966"/>
      <c r="F27" s="966"/>
      <c r="G27" s="966"/>
      <c r="H27" s="966"/>
      <c r="I27" s="966"/>
      <c r="J27" s="966"/>
      <c r="K27" s="966"/>
      <c r="L27" s="966"/>
      <c r="M27" s="966"/>
      <c r="N27" s="966"/>
      <c r="O27" s="966"/>
      <c r="P27" s="966"/>
      <c r="Q27" s="966"/>
      <c r="R27" s="966"/>
      <c r="S27" s="966"/>
      <c r="T27" s="966"/>
      <c r="U27" s="966"/>
      <c r="V27" s="967"/>
      <c r="AC27" s="781"/>
    </row>
    <row r="28" spans="1:29" s="143" customFormat="1" ht="16.5" thickBot="1" x14ac:dyDescent="0.25">
      <c r="A28" s="536" t="s">
        <v>257</v>
      </c>
      <c r="B28" s="512" t="s">
        <v>256</v>
      </c>
      <c r="C28" s="537"/>
      <c r="D28" s="538"/>
      <c r="E28" s="538"/>
      <c r="F28" s="539"/>
      <c r="G28" s="540">
        <v>24</v>
      </c>
      <c r="H28" s="541">
        <f>G28*30</f>
        <v>720</v>
      </c>
      <c r="I28" s="542"/>
      <c r="J28" s="543"/>
      <c r="K28" s="543"/>
      <c r="L28" s="543"/>
      <c r="M28" s="544">
        <f>H28-I28</f>
        <v>720</v>
      </c>
      <c r="N28" s="542"/>
      <c r="O28" s="545"/>
      <c r="P28" s="546"/>
      <c r="Q28" s="542"/>
      <c r="R28" s="546"/>
      <c r="S28" s="542"/>
      <c r="T28" s="546"/>
      <c r="U28" s="542"/>
      <c r="V28" s="547"/>
      <c r="AC28" s="781"/>
    </row>
    <row r="29" spans="1:29" s="143" customFormat="1" ht="16.5" thickBot="1" x14ac:dyDescent="0.25">
      <c r="A29" s="973" t="s">
        <v>156</v>
      </c>
      <c r="B29" s="974"/>
      <c r="C29" s="974"/>
      <c r="D29" s="974"/>
      <c r="E29" s="974"/>
      <c r="F29" s="975"/>
      <c r="G29" s="533">
        <f t="shared" ref="G29:M29" si="4">SUM(G28:G28)</f>
        <v>24</v>
      </c>
      <c r="H29" s="534">
        <f t="shared" si="4"/>
        <v>720</v>
      </c>
      <c r="I29" s="534"/>
      <c r="J29" s="534"/>
      <c r="K29" s="534"/>
      <c r="L29" s="534"/>
      <c r="M29" s="534">
        <f t="shared" si="4"/>
        <v>720</v>
      </c>
      <c r="N29" s="534"/>
      <c r="O29" s="534"/>
      <c r="P29" s="534"/>
      <c r="Q29" s="534"/>
      <c r="R29" s="534"/>
      <c r="S29" s="534"/>
      <c r="T29" s="534"/>
      <c r="U29" s="534"/>
      <c r="V29" s="535"/>
      <c r="AC29" s="781"/>
    </row>
    <row r="30" spans="1:29" s="225" customFormat="1" ht="16.5" thickBot="1" x14ac:dyDescent="0.25">
      <c r="A30" s="971" t="s">
        <v>157</v>
      </c>
      <c r="B30" s="972"/>
      <c r="C30" s="972"/>
      <c r="D30" s="972"/>
      <c r="E30" s="972"/>
      <c r="F30" s="972"/>
      <c r="G30" s="430">
        <f>G29+G26+G22+G14</f>
        <v>67</v>
      </c>
      <c r="H30" s="431">
        <f>H29+H26+H22+H14</f>
        <v>2010</v>
      </c>
      <c r="I30" s="431">
        <f t="shared" ref="I30:AA30" si="5">I22+I14+I26+I29</f>
        <v>372</v>
      </c>
      <c r="J30" s="431">
        <f t="shared" si="5"/>
        <v>198</v>
      </c>
      <c r="K30" s="431">
        <f t="shared" si="5"/>
        <v>0</v>
      </c>
      <c r="L30" s="431">
        <f t="shared" si="5"/>
        <v>174</v>
      </c>
      <c r="M30" s="431">
        <f t="shared" si="5"/>
        <v>1638</v>
      </c>
      <c r="N30" s="431">
        <f t="shared" si="5"/>
        <v>14</v>
      </c>
      <c r="O30" s="431">
        <f t="shared" si="5"/>
        <v>9</v>
      </c>
      <c r="P30" s="431">
        <f t="shared" si="5"/>
        <v>9</v>
      </c>
      <c r="Q30" s="431"/>
      <c r="R30" s="431"/>
      <c r="S30" s="431"/>
      <c r="T30" s="431"/>
      <c r="U30" s="431"/>
      <c r="V30" s="431"/>
      <c r="W30" s="616" t="e">
        <f t="shared" si="5"/>
        <v>#REF!</v>
      </c>
      <c r="X30" s="431" t="e">
        <f t="shared" si="5"/>
        <v>#REF!</v>
      </c>
      <c r="Y30" s="431" t="e">
        <f t="shared" si="5"/>
        <v>#REF!</v>
      </c>
      <c r="Z30" s="431" t="e">
        <f t="shared" si="5"/>
        <v>#REF!</v>
      </c>
      <c r="AA30" s="431" t="e">
        <f t="shared" si="5"/>
        <v>#REF!</v>
      </c>
      <c r="AC30" s="781"/>
    </row>
    <row r="31" spans="1:29" s="225" customFormat="1" ht="16.5" thickBot="1" x14ac:dyDescent="0.25">
      <c r="A31" s="976" t="s">
        <v>158</v>
      </c>
      <c r="B31" s="977"/>
      <c r="C31" s="977"/>
      <c r="D31" s="977"/>
      <c r="E31" s="977"/>
      <c r="F31" s="977"/>
      <c r="G31" s="977"/>
      <c r="H31" s="977"/>
      <c r="I31" s="977"/>
      <c r="J31" s="977"/>
      <c r="K31" s="977"/>
      <c r="L31" s="977"/>
      <c r="M31" s="977"/>
      <c r="N31" s="977"/>
      <c r="O31" s="977"/>
      <c r="P31" s="977"/>
      <c r="Q31" s="977"/>
      <c r="R31" s="977"/>
      <c r="S31" s="977"/>
      <c r="T31" s="977"/>
      <c r="U31" s="977"/>
      <c r="V31" s="978"/>
      <c r="AC31" s="781"/>
    </row>
    <row r="32" spans="1:29" s="225" customFormat="1" ht="16.5" thickBot="1" x14ac:dyDescent="0.25">
      <c r="A32" s="962" t="s">
        <v>159</v>
      </c>
      <c r="B32" s="963"/>
      <c r="C32" s="963"/>
      <c r="D32" s="963"/>
      <c r="E32" s="963"/>
      <c r="F32" s="963"/>
      <c r="G32" s="963"/>
      <c r="H32" s="963"/>
      <c r="I32" s="963"/>
      <c r="J32" s="963"/>
      <c r="K32" s="963"/>
      <c r="L32" s="963"/>
      <c r="M32" s="963"/>
      <c r="N32" s="963"/>
      <c r="O32" s="963"/>
      <c r="P32" s="963"/>
      <c r="Q32" s="963"/>
      <c r="R32" s="963"/>
      <c r="S32" s="963"/>
      <c r="T32" s="963"/>
      <c r="U32" s="963"/>
      <c r="V32" s="964"/>
      <c r="AC32" s="781"/>
    </row>
    <row r="33" spans="1:29" s="225" customFormat="1" ht="34.5" customHeight="1" thickBot="1" x14ac:dyDescent="0.25">
      <c r="A33" s="956" t="s">
        <v>305</v>
      </c>
      <c r="B33" s="957"/>
      <c r="C33" s="577"/>
      <c r="D33" s="578">
        <v>1</v>
      </c>
      <c r="E33" s="581"/>
      <c r="F33" s="579"/>
      <c r="G33" s="438">
        <f>G34</f>
        <v>3</v>
      </c>
      <c r="H33" s="439">
        <f t="shared" ref="H33:N33" si="6">H34</f>
        <v>90</v>
      </c>
      <c r="I33" s="439">
        <f t="shared" si="6"/>
        <v>30</v>
      </c>
      <c r="J33" s="439">
        <f t="shared" si="6"/>
        <v>15</v>
      </c>
      <c r="K33" s="439">
        <f t="shared" si="6"/>
        <v>0</v>
      </c>
      <c r="L33" s="439">
        <f t="shared" si="6"/>
        <v>15</v>
      </c>
      <c r="M33" s="653">
        <f t="shared" si="6"/>
        <v>60</v>
      </c>
      <c r="N33" s="654">
        <f t="shared" si="6"/>
        <v>2</v>
      </c>
      <c r="O33" s="578"/>
      <c r="P33" s="579"/>
      <c r="Q33" s="580"/>
      <c r="R33" s="579"/>
      <c r="S33" s="580"/>
      <c r="T33" s="579"/>
      <c r="U33" s="580"/>
      <c r="V33" s="579"/>
      <c r="AC33" s="781"/>
    </row>
    <row r="34" spans="1:29" s="225" customFormat="1" x14ac:dyDescent="0.2">
      <c r="A34" s="680" t="s">
        <v>89</v>
      </c>
      <c r="B34" s="681" t="s">
        <v>250</v>
      </c>
      <c r="C34" s="655"/>
      <c r="D34" s="570">
        <v>1</v>
      </c>
      <c r="E34" s="682"/>
      <c r="F34" s="683"/>
      <c r="G34" s="684">
        <v>3</v>
      </c>
      <c r="H34" s="685">
        <f>G34*30</f>
        <v>90</v>
      </c>
      <c r="I34" s="686">
        <f>J34+K34+L34</f>
        <v>30</v>
      </c>
      <c r="J34" s="687">
        <v>15</v>
      </c>
      <c r="K34" s="687"/>
      <c r="L34" s="687">
        <v>15</v>
      </c>
      <c r="M34" s="688">
        <f>H34-I34</f>
        <v>60</v>
      </c>
      <c r="N34" s="689">
        <v>2</v>
      </c>
      <c r="O34" s="682"/>
      <c r="P34" s="683"/>
      <c r="Q34" s="690"/>
      <c r="R34" s="683"/>
      <c r="S34" s="691"/>
      <c r="T34" s="692"/>
      <c r="U34" s="690"/>
      <c r="V34" s="683"/>
      <c r="AC34" s="781"/>
    </row>
    <row r="35" spans="1:29" s="225" customFormat="1" x14ac:dyDescent="0.2">
      <c r="A35" s="693" t="s">
        <v>271</v>
      </c>
      <c r="B35" s="694" t="s">
        <v>291</v>
      </c>
      <c r="C35" s="548"/>
      <c r="D35" s="550">
        <v>1</v>
      </c>
      <c r="E35" s="555"/>
      <c r="F35" s="362"/>
      <c r="G35" s="352">
        <v>3</v>
      </c>
      <c r="H35" s="656">
        <f>G35*30</f>
        <v>90</v>
      </c>
      <c r="I35" s="354">
        <f>J35+K35+L35</f>
        <v>30</v>
      </c>
      <c r="J35" s="657">
        <v>15</v>
      </c>
      <c r="K35" s="657"/>
      <c r="L35" s="657">
        <v>15</v>
      </c>
      <c r="M35" s="557">
        <f>H35-I35</f>
        <v>60</v>
      </c>
      <c r="N35" s="354">
        <v>2</v>
      </c>
      <c r="O35" s="555"/>
      <c r="P35" s="362"/>
      <c r="Q35" s="556"/>
      <c r="R35" s="362"/>
      <c r="S35" s="695"/>
      <c r="T35" s="696"/>
      <c r="U35" s="556"/>
      <c r="V35" s="362"/>
      <c r="AC35" s="781"/>
    </row>
    <row r="36" spans="1:29" s="225" customFormat="1" ht="33.75" customHeight="1" x14ac:dyDescent="0.2">
      <c r="A36" s="697" t="s">
        <v>272</v>
      </c>
      <c r="B36" s="698" t="s">
        <v>290</v>
      </c>
      <c r="C36" s="548"/>
      <c r="D36" s="550">
        <v>1</v>
      </c>
      <c r="E36" s="555"/>
      <c r="F36" s="362"/>
      <c r="G36" s="352">
        <v>3</v>
      </c>
      <c r="H36" s="656">
        <f>G36*30</f>
        <v>90</v>
      </c>
      <c r="I36" s="354">
        <f>J36+K36+L36</f>
        <v>30</v>
      </c>
      <c r="J36" s="657">
        <v>15</v>
      </c>
      <c r="K36" s="657"/>
      <c r="L36" s="657">
        <v>15</v>
      </c>
      <c r="M36" s="557">
        <f>H36-I36</f>
        <v>60</v>
      </c>
      <c r="N36" s="354">
        <v>2</v>
      </c>
      <c r="O36" s="555"/>
      <c r="P36" s="557"/>
      <c r="Q36" s="556"/>
      <c r="R36" s="362"/>
      <c r="S36" s="695"/>
      <c r="T36" s="696"/>
      <c r="U36" s="556"/>
      <c r="V36" s="362"/>
      <c r="AC36" s="781"/>
    </row>
    <row r="37" spans="1:29" s="225" customFormat="1" ht="16.5" customHeight="1" x14ac:dyDescent="0.2">
      <c r="A37" s="697" t="s">
        <v>278</v>
      </c>
      <c r="B37" s="698" t="s">
        <v>279</v>
      </c>
      <c r="C37" s="575"/>
      <c r="D37" s="699">
        <v>1</v>
      </c>
      <c r="E37" s="572"/>
      <c r="F37" s="378"/>
      <c r="G37" s="368">
        <v>3</v>
      </c>
      <c r="H37" s="656">
        <f>G37*30</f>
        <v>90</v>
      </c>
      <c r="I37" s="354">
        <f>J37+K37+L37</f>
        <v>30</v>
      </c>
      <c r="J37" s="658">
        <v>15</v>
      </c>
      <c r="K37" s="658"/>
      <c r="L37" s="658">
        <v>15</v>
      </c>
      <c r="M37" s="557">
        <f>H37-I37</f>
        <v>60</v>
      </c>
      <c r="N37" s="370">
        <v>2</v>
      </c>
      <c r="O37" s="572"/>
      <c r="P37" s="573"/>
      <c r="Q37" s="477"/>
      <c r="R37" s="378"/>
      <c r="S37" s="480"/>
      <c r="T37" s="479"/>
      <c r="U37" s="477"/>
      <c r="V37" s="378"/>
      <c r="AC37" s="781"/>
    </row>
    <row r="38" spans="1:29" s="225" customFormat="1" ht="18" customHeight="1" thickBot="1" x14ac:dyDescent="0.3">
      <c r="A38" s="697" t="s">
        <v>304</v>
      </c>
      <c r="B38" s="700" t="s">
        <v>292</v>
      </c>
      <c r="C38" s="701"/>
      <c r="D38" s="702">
        <v>1</v>
      </c>
      <c r="E38" s="703"/>
      <c r="F38" s="704"/>
      <c r="G38" s="705">
        <v>3</v>
      </c>
      <c r="H38" s="706">
        <f>G38*30</f>
        <v>90</v>
      </c>
      <c r="I38" s="659">
        <f>J38+K38+L38</f>
        <v>30</v>
      </c>
      <c r="J38" s="660">
        <v>15</v>
      </c>
      <c r="K38" s="660"/>
      <c r="L38" s="660">
        <v>15</v>
      </c>
      <c r="M38" s="661">
        <f>H38-I38</f>
        <v>60</v>
      </c>
      <c r="N38" s="659">
        <v>2</v>
      </c>
      <c r="O38" s="703"/>
      <c r="P38" s="661"/>
      <c r="Q38" s="702"/>
      <c r="R38" s="704"/>
      <c r="S38" s="480"/>
      <c r="T38" s="479"/>
      <c r="U38" s="702"/>
      <c r="V38" s="704"/>
      <c r="AC38" s="781"/>
    </row>
    <row r="39" spans="1:29" s="225" customFormat="1" ht="17.25" customHeight="1" thickBot="1" x14ac:dyDescent="0.25">
      <c r="A39" s="936" t="s">
        <v>160</v>
      </c>
      <c r="B39" s="937"/>
      <c r="C39" s="937"/>
      <c r="D39" s="937"/>
      <c r="E39" s="937"/>
      <c r="F39" s="938"/>
      <c r="G39" s="436">
        <f>G33</f>
        <v>3</v>
      </c>
      <c r="H39" s="437">
        <f t="shared" ref="H39:N39" si="7">H33</f>
        <v>90</v>
      </c>
      <c r="I39" s="437">
        <f t="shared" si="7"/>
        <v>30</v>
      </c>
      <c r="J39" s="437">
        <f t="shared" si="7"/>
        <v>15</v>
      </c>
      <c r="K39" s="437"/>
      <c r="L39" s="437">
        <f t="shared" si="7"/>
        <v>15</v>
      </c>
      <c r="M39" s="437">
        <f t="shared" si="7"/>
        <v>60</v>
      </c>
      <c r="N39" s="437">
        <f t="shared" si="7"/>
        <v>2</v>
      </c>
      <c r="O39" s="437"/>
      <c r="P39" s="437"/>
      <c r="Q39" s="437"/>
      <c r="R39" s="437"/>
      <c r="S39" s="437"/>
      <c r="T39" s="437"/>
      <c r="U39" s="437"/>
      <c r="V39" s="437"/>
      <c r="W39" s="440">
        <f>SUM(W34:W36)</f>
        <v>0</v>
      </c>
      <c r="X39" s="432">
        <f>SUM(X34:X36)</f>
        <v>0</v>
      </c>
      <c r="Y39" s="432">
        <f>SUM(Y34:Y36)</f>
        <v>0</v>
      </c>
      <c r="Z39" s="432">
        <f>SUM(Z34:Z36)</f>
        <v>0</v>
      </c>
      <c r="AA39" s="432">
        <f>SUM(AA34:AA36)</f>
        <v>0</v>
      </c>
    </row>
    <row r="40" spans="1:29" s="225" customFormat="1" ht="16.5" thickBot="1" x14ac:dyDescent="0.25">
      <c r="A40" s="944" t="s">
        <v>192</v>
      </c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7"/>
    </row>
    <row r="41" spans="1:29" s="225" customFormat="1" ht="33.75" customHeight="1" thickBot="1" x14ac:dyDescent="0.25">
      <c r="A41" s="954" t="s">
        <v>306</v>
      </c>
      <c r="B41" s="955"/>
      <c r="C41" s="577"/>
      <c r="D41" s="576">
        <v>1.1000000000000001</v>
      </c>
      <c r="E41" s="580"/>
      <c r="F41" s="579"/>
      <c r="G41" s="438">
        <f>4*2</f>
        <v>8</v>
      </c>
      <c r="H41" s="666">
        <f>G41*30</f>
        <v>240</v>
      </c>
      <c r="I41" s="580">
        <f>J41+L41</f>
        <v>90</v>
      </c>
      <c r="J41" s="581">
        <f>J43*2</f>
        <v>60</v>
      </c>
      <c r="K41" s="581">
        <f>K43</f>
        <v>0</v>
      </c>
      <c r="L41" s="581">
        <f>L43*2</f>
        <v>30</v>
      </c>
      <c r="M41" s="579">
        <f t="shared" ref="M41:M46" si="8">H41-I41</f>
        <v>150</v>
      </c>
      <c r="N41" s="667">
        <f>N43*2</f>
        <v>6</v>
      </c>
      <c r="O41" s="581"/>
      <c r="P41" s="579"/>
      <c r="Q41" s="578"/>
      <c r="R41" s="579"/>
      <c r="S41" s="580"/>
      <c r="T41" s="579"/>
      <c r="U41" s="580"/>
      <c r="V41" s="579"/>
    </row>
    <row r="42" spans="1:29" s="225" customFormat="1" ht="32.25" customHeight="1" thickBot="1" x14ac:dyDescent="0.25">
      <c r="A42" s="952" t="s">
        <v>307</v>
      </c>
      <c r="B42" s="953"/>
      <c r="C42" s="707"/>
      <c r="D42" s="668" t="s">
        <v>302</v>
      </c>
      <c r="E42" s="669"/>
      <c r="F42" s="670"/>
      <c r="G42" s="671">
        <f>4*3</f>
        <v>12</v>
      </c>
      <c r="H42" s="672">
        <f>G42*30</f>
        <v>360</v>
      </c>
      <c r="I42" s="580">
        <f>J42+L42</f>
        <v>162</v>
      </c>
      <c r="J42" s="581">
        <f>J47*3</f>
        <v>108</v>
      </c>
      <c r="K42" s="581">
        <f>K47</f>
        <v>0</v>
      </c>
      <c r="L42" s="581">
        <f>L47*3</f>
        <v>54</v>
      </c>
      <c r="M42" s="579">
        <f t="shared" si="8"/>
        <v>198</v>
      </c>
      <c r="N42" s="578">
        <f>N47</f>
        <v>0</v>
      </c>
      <c r="O42" s="673">
        <f>O47*3</f>
        <v>9</v>
      </c>
      <c r="P42" s="674">
        <f>P47*3</f>
        <v>9</v>
      </c>
      <c r="Q42" s="578"/>
      <c r="R42" s="579"/>
      <c r="S42" s="580"/>
      <c r="T42" s="579"/>
      <c r="U42" s="580"/>
      <c r="V42" s="579"/>
    </row>
    <row r="43" spans="1:29" s="225" customFormat="1" x14ac:dyDescent="0.2">
      <c r="A43" s="631" t="s">
        <v>161</v>
      </c>
      <c r="B43" s="632" t="s">
        <v>269</v>
      </c>
      <c r="C43" s="618"/>
      <c r="D43" s="618">
        <v>1</v>
      </c>
      <c r="E43" s="620"/>
      <c r="F43" s="619"/>
      <c r="G43" s="623">
        <v>4</v>
      </c>
      <c r="H43" s="675">
        <f t="shared" ref="H43:H53" si="9">G43*30</f>
        <v>120</v>
      </c>
      <c r="I43" s="587">
        <f>J43+K43+L43</f>
        <v>45</v>
      </c>
      <c r="J43" s="588">
        <v>30</v>
      </c>
      <c r="K43" s="588"/>
      <c r="L43" s="588">
        <v>15</v>
      </c>
      <c r="M43" s="708">
        <f t="shared" si="8"/>
        <v>75</v>
      </c>
      <c r="N43" s="709">
        <v>3</v>
      </c>
      <c r="O43" s="588"/>
      <c r="P43" s="589"/>
      <c r="Q43" s="709"/>
      <c r="R43" s="710"/>
      <c r="S43" s="587"/>
      <c r="T43" s="590"/>
      <c r="U43" s="709"/>
      <c r="V43" s="590"/>
      <c r="W43" s="513"/>
      <c r="X43" s="513"/>
      <c r="Y43" s="513"/>
    </row>
    <row r="44" spans="1:29" s="225" customFormat="1" ht="18" customHeight="1" x14ac:dyDescent="0.2">
      <c r="A44" s="564" t="s">
        <v>163</v>
      </c>
      <c r="B44" s="574" t="s">
        <v>246</v>
      </c>
      <c r="C44" s="548"/>
      <c r="D44" s="548">
        <v>1</v>
      </c>
      <c r="E44" s="550"/>
      <c r="F44" s="434"/>
      <c r="G44" s="624">
        <v>4</v>
      </c>
      <c r="H44" s="676">
        <f t="shared" si="9"/>
        <v>120</v>
      </c>
      <c r="I44" s="550">
        <f>J44+K44+L44</f>
        <v>45</v>
      </c>
      <c r="J44" s="433">
        <v>30</v>
      </c>
      <c r="K44" s="433"/>
      <c r="L44" s="433">
        <v>15</v>
      </c>
      <c r="M44" s="552">
        <f t="shared" si="8"/>
        <v>75</v>
      </c>
      <c r="N44" s="677">
        <v>3</v>
      </c>
      <c r="O44" s="433"/>
      <c r="P44" s="434"/>
      <c r="Q44" s="627"/>
      <c r="R44" s="628"/>
      <c r="S44" s="570"/>
      <c r="T44" s="435"/>
      <c r="U44" s="627"/>
      <c r="V44" s="435"/>
      <c r="W44" s="513"/>
      <c r="X44" s="513"/>
      <c r="Y44" s="513"/>
    </row>
    <row r="45" spans="1:29" s="225" customFormat="1" ht="18" customHeight="1" x14ac:dyDescent="0.2">
      <c r="A45" s="564" t="s">
        <v>164</v>
      </c>
      <c r="B45" s="574" t="s">
        <v>300</v>
      </c>
      <c r="C45" s="548"/>
      <c r="D45" s="548">
        <v>1</v>
      </c>
      <c r="E45" s="665"/>
      <c r="F45" s="434"/>
      <c r="G45" s="624">
        <v>4</v>
      </c>
      <c r="H45" s="676">
        <f t="shared" si="9"/>
        <v>120</v>
      </c>
      <c r="I45" s="550">
        <f>J45+K45+L45</f>
        <v>45</v>
      </c>
      <c r="J45" s="433">
        <v>30</v>
      </c>
      <c r="K45" s="433"/>
      <c r="L45" s="433">
        <v>15</v>
      </c>
      <c r="M45" s="552">
        <f t="shared" si="8"/>
        <v>75</v>
      </c>
      <c r="N45" s="677">
        <v>3</v>
      </c>
      <c r="O45" s="433"/>
      <c r="P45" s="434"/>
      <c r="Q45" s="627"/>
      <c r="R45" s="628"/>
      <c r="S45" s="570"/>
      <c r="T45" s="435"/>
      <c r="U45" s="627"/>
      <c r="V45" s="435"/>
      <c r="W45" s="513"/>
      <c r="X45" s="513"/>
      <c r="Y45" s="513"/>
    </row>
    <row r="46" spans="1:29" s="225" customFormat="1" ht="18" customHeight="1" x14ac:dyDescent="0.2">
      <c r="A46" s="565" t="s">
        <v>193</v>
      </c>
      <c r="B46" s="574" t="s">
        <v>282</v>
      </c>
      <c r="C46" s="548"/>
      <c r="D46" s="548">
        <v>1</v>
      </c>
      <c r="E46" s="665"/>
      <c r="F46" s="434"/>
      <c r="G46" s="624">
        <v>4</v>
      </c>
      <c r="H46" s="676">
        <v>120</v>
      </c>
      <c r="I46" s="550">
        <f>J46+K46+L46</f>
        <v>45</v>
      </c>
      <c r="J46" s="433">
        <v>30</v>
      </c>
      <c r="K46" s="433"/>
      <c r="L46" s="433">
        <v>15</v>
      </c>
      <c r="M46" s="552">
        <f t="shared" si="8"/>
        <v>75</v>
      </c>
      <c r="N46" s="677">
        <v>3</v>
      </c>
      <c r="O46" s="433"/>
      <c r="P46" s="434"/>
      <c r="Q46" s="627"/>
      <c r="R46" s="628"/>
      <c r="S46" s="570"/>
      <c r="T46" s="435"/>
      <c r="U46" s="627"/>
      <c r="V46" s="435"/>
      <c r="W46" s="513"/>
      <c r="X46" s="513"/>
      <c r="Y46" s="513"/>
    </row>
    <row r="47" spans="1:29" s="225" customFormat="1" ht="18" customHeight="1" x14ac:dyDescent="0.2">
      <c r="A47" s="565" t="s">
        <v>205</v>
      </c>
      <c r="B47" s="347" t="s">
        <v>283</v>
      </c>
      <c r="C47" s="549"/>
      <c r="D47" s="568" t="s">
        <v>185</v>
      </c>
      <c r="E47" s="621"/>
      <c r="F47" s="551"/>
      <c r="G47" s="625">
        <v>4</v>
      </c>
      <c r="H47" s="353">
        <f t="shared" si="9"/>
        <v>120</v>
      </c>
      <c r="I47" s="354">
        <f t="shared" ref="I47:I53" si="10">J47+L47+K47</f>
        <v>54</v>
      </c>
      <c r="J47" s="355">
        <v>36</v>
      </c>
      <c r="K47" s="356"/>
      <c r="L47" s="356">
        <v>18</v>
      </c>
      <c r="M47" s="553">
        <f t="shared" ref="M47:M53" si="11">H47-I47</f>
        <v>66</v>
      </c>
      <c r="N47" s="361"/>
      <c r="O47" s="359">
        <v>3</v>
      </c>
      <c r="P47" s="360">
        <v>3</v>
      </c>
      <c r="Q47" s="361"/>
      <c r="R47" s="629"/>
      <c r="S47" s="358"/>
      <c r="T47" s="360"/>
      <c r="U47" s="361"/>
      <c r="V47" s="362"/>
    </row>
    <row r="48" spans="1:29" s="225" customFormat="1" ht="16.5" customHeight="1" x14ac:dyDescent="0.2">
      <c r="A48" s="565" t="s">
        <v>207</v>
      </c>
      <c r="B48" s="347" t="s">
        <v>270</v>
      </c>
      <c r="C48" s="549"/>
      <c r="D48" s="568" t="s">
        <v>185</v>
      </c>
      <c r="E48" s="621"/>
      <c r="F48" s="551"/>
      <c r="G48" s="625">
        <v>4</v>
      </c>
      <c r="H48" s="353">
        <f t="shared" si="9"/>
        <v>120</v>
      </c>
      <c r="I48" s="354">
        <f t="shared" si="10"/>
        <v>54</v>
      </c>
      <c r="J48" s="355">
        <v>36</v>
      </c>
      <c r="K48" s="356"/>
      <c r="L48" s="356">
        <v>18</v>
      </c>
      <c r="M48" s="553">
        <f t="shared" si="11"/>
        <v>66</v>
      </c>
      <c r="N48" s="361"/>
      <c r="O48" s="359">
        <v>3</v>
      </c>
      <c r="P48" s="360">
        <v>3</v>
      </c>
      <c r="Q48" s="361"/>
      <c r="R48" s="629"/>
      <c r="S48" s="358"/>
      <c r="T48" s="360"/>
      <c r="U48" s="361"/>
      <c r="V48" s="362"/>
    </row>
    <row r="49" spans="1:27" s="225" customFormat="1" ht="15.75" customHeight="1" x14ac:dyDescent="0.2">
      <c r="A49" s="565" t="s">
        <v>273</v>
      </c>
      <c r="B49" s="347" t="s">
        <v>285</v>
      </c>
      <c r="C49" s="549"/>
      <c r="D49" s="568" t="s">
        <v>185</v>
      </c>
      <c r="E49" s="621"/>
      <c r="F49" s="551"/>
      <c r="G49" s="625">
        <v>4</v>
      </c>
      <c r="H49" s="353">
        <f t="shared" si="9"/>
        <v>120</v>
      </c>
      <c r="I49" s="354">
        <f t="shared" si="10"/>
        <v>54</v>
      </c>
      <c r="J49" s="355">
        <v>36</v>
      </c>
      <c r="K49" s="356"/>
      <c r="L49" s="356">
        <v>18</v>
      </c>
      <c r="M49" s="553">
        <f t="shared" si="11"/>
        <v>66</v>
      </c>
      <c r="N49" s="361"/>
      <c r="O49" s="359">
        <v>3</v>
      </c>
      <c r="P49" s="360">
        <v>3</v>
      </c>
      <c r="Q49" s="361"/>
      <c r="R49" s="629"/>
      <c r="S49" s="358"/>
      <c r="T49" s="360"/>
      <c r="U49" s="361"/>
      <c r="V49" s="362"/>
    </row>
    <row r="50" spans="1:27" s="225" customFormat="1" ht="16.5" customHeight="1" x14ac:dyDescent="0.2">
      <c r="A50" s="565" t="s">
        <v>274</v>
      </c>
      <c r="B50" s="574" t="s">
        <v>245</v>
      </c>
      <c r="C50" s="549"/>
      <c r="D50" s="568" t="s">
        <v>185</v>
      </c>
      <c r="E50" s="621"/>
      <c r="F50" s="551"/>
      <c r="G50" s="625">
        <v>4</v>
      </c>
      <c r="H50" s="353">
        <f t="shared" si="9"/>
        <v>120</v>
      </c>
      <c r="I50" s="354">
        <f t="shared" si="10"/>
        <v>54</v>
      </c>
      <c r="J50" s="355">
        <v>36</v>
      </c>
      <c r="K50" s="356"/>
      <c r="L50" s="356">
        <v>18</v>
      </c>
      <c r="M50" s="553">
        <f t="shared" si="11"/>
        <v>66</v>
      </c>
      <c r="N50" s="361"/>
      <c r="O50" s="359">
        <v>3</v>
      </c>
      <c r="P50" s="360">
        <v>3</v>
      </c>
      <c r="Q50" s="361"/>
      <c r="R50" s="629"/>
      <c r="S50" s="358"/>
      <c r="T50" s="360"/>
      <c r="U50" s="361"/>
      <c r="V50" s="362"/>
    </row>
    <row r="51" spans="1:27" s="225" customFormat="1" ht="31.5" customHeight="1" x14ac:dyDescent="0.2">
      <c r="A51" s="565" t="s">
        <v>275</v>
      </c>
      <c r="B51" s="560" t="s">
        <v>280</v>
      </c>
      <c r="C51" s="549"/>
      <c r="D51" s="568" t="s">
        <v>185</v>
      </c>
      <c r="E51" s="621"/>
      <c r="F51" s="551"/>
      <c r="G51" s="625">
        <v>4</v>
      </c>
      <c r="H51" s="353">
        <f t="shared" si="9"/>
        <v>120</v>
      </c>
      <c r="I51" s="354">
        <f t="shared" si="10"/>
        <v>54</v>
      </c>
      <c r="J51" s="355">
        <v>36</v>
      </c>
      <c r="K51" s="356"/>
      <c r="L51" s="356">
        <v>18</v>
      </c>
      <c r="M51" s="553">
        <f t="shared" si="11"/>
        <v>66</v>
      </c>
      <c r="N51" s="361"/>
      <c r="O51" s="359">
        <v>3</v>
      </c>
      <c r="P51" s="360">
        <v>3</v>
      </c>
      <c r="Q51" s="361"/>
      <c r="R51" s="629"/>
      <c r="S51" s="358"/>
      <c r="T51" s="360"/>
      <c r="U51" s="361"/>
      <c r="V51" s="362"/>
    </row>
    <row r="52" spans="1:27" s="225" customFormat="1" ht="16.5" customHeight="1" x14ac:dyDescent="0.2">
      <c r="A52" s="565" t="s">
        <v>276</v>
      </c>
      <c r="B52" s="347" t="s">
        <v>293</v>
      </c>
      <c r="C52" s="549"/>
      <c r="D52" s="568" t="s">
        <v>185</v>
      </c>
      <c r="E52" s="621"/>
      <c r="F52" s="551"/>
      <c r="G52" s="625">
        <v>4</v>
      </c>
      <c r="H52" s="353">
        <f t="shared" si="9"/>
        <v>120</v>
      </c>
      <c r="I52" s="354">
        <f t="shared" si="10"/>
        <v>54</v>
      </c>
      <c r="J52" s="355">
        <v>36</v>
      </c>
      <c r="K52" s="356"/>
      <c r="L52" s="356">
        <v>18</v>
      </c>
      <c r="M52" s="553">
        <f t="shared" si="11"/>
        <v>66</v>
      </c>
      <c r="N52" s="361"/>
      <c r="O52" s="359">
        <v>3</v>
      </c>
      <c r="P52" s="360">
        <v>3</v>
      </c>
      <c r="Q52" s="361"/>
      <c r="R52" s="629"/>
      <c r="S52" s="358"/>
      <c r="T52" s="360"/>
      <c r="U52" s="361"/>
      <c r="V52" s="362"/>
    </row>
    <row r="53" spans="1:27" s="225" customFormat="1" x14ac:dyDescent="0.2">
      <c r="A53" s="565" t="s">
        <v>277</v>
      </c>
      <c r="B53" s="347" t="s">
        <v>295</v>
      </c>
      <c r="C53" s="549"/>
      <c r="D53" s="568" t="s">
        <v>185</v>
      </c>
      <c r="E53" s="621"/>
      <c r="F53" s="551"/>
      <c r="G53" s="625">
        <v>4</v>
      </c>
      <c r="H53" s="353">
        <f t="shared" si="9"/>
        <v>120</v>
      </c>
      <c r="I53" s="354">
        <f t="shared" si="10"/>
        <v>54</v>
      </c>
      <c r="J53" s="355">
        <v>36</v>
      </c>
      <c r="K53" s="356"/>
      <c r="L53" s="356">
        <v>18</v>
      </c>
      <c r="M53" s="553">
        <f t="shared" si="11"/>
        <v>66</v>
      </c>
      <c r="N53" s="361"/>
      <c r="O53" s="359">
        <v>3</v>
      </c>
      <c r="P53" s="360">
        <v>3</v>
      </c>
      <c r="Q53" s="361"/>
      <c r="R53" s="629"/>
      <c r="S53" s="358"/>
      <c r="T53" s="360"/>
      <c r="U53" s="361"/>
      <c r="V53" s="362"/>
    </row>
    <row r="54" spans="1:27" s="225" customFormat="1" ht="47.25" x14ac:dyDescent="0.2">
      <c r="A54" s="565" t="s">
        <v>296</v>
      </c>
      <c r="B54" s="363" t="s">
        <v>281</v>
      </c>
      <c r="C54" s="561"/>
      <c r="D54" s="569" t="s">
        <v>185</v>
      </c>
      <c r="E54" s="622"/>
      <c r="F54" s="562"/>
      <c r="G54" s="626">
        <v>4</v>
      </c>
      <c r="H54" s="369">
        <f>G54*30</f>
        <v>120</v>
      </c>
      <c r="I54" s="370">
        <f>J54+L54+K54</f>
        <v>54</v>
      </c>
      <c r="J54" s="371">
        <v>36</v>
      </c>
      <c r="K54" s="372"/>
      <c r="L54" s="372">
        <v>18</v>
      </c>
      <c r="M54" s="563">
        <f>H54-I54</f>
        <v>66</v>
      </c>
      <c r="N54" s="377"/>
      <c r="O54" s="375">
        <v>3</v>
      </c>
      <c r="P54" s="376">
        <v>3</v>
      </c>
      <c r="Q54" s="377"/>
      <c r="R54" s="630"/>
      <c r="S54" s="374"/>
      <c r="T54" s="376"/>
      <c r="U54" s="377"/>
      <c r="V54" s="378"/>
    </row>
    <row r="55" spans="1:27" s="225" customFormat="1" ht="18" customHeight="1" thickBot="1" x14ac:dyDescent="0.25">
      <c r="A55" s="566" t="s">
        <v>301</v>
      </c>
      <c r="B55" s="720" t="s">
        <v>298</v>
      </c>
      <c r="C55" s="711"/>
      <c r="D55" s="571" t="s">
        <v>185</v>
      </c>
      <c r="E55" s="712"/>
      <c r="F55" s="713"/>
      <c r="G55" s="678">
        <v>4</v>
      </c>
      <c r="H55" s="679">
        <f>G55*30</f>
        <v>120</v>
      </c>
      <c r="I55" s="659">
        <f>J55+L55+K55</f>
        <v>54</v>
      </c>
      <c r="J55" s="714">
        <v>36</v>
      </c>
      <c r="K55" s="715"/>
      <c r="L55" s="715">
        <v>18</v>
      </c>
      <c r="M55" s="716">
        <f>H55-I55</f>
        <v>66</v>
      </c>
      <c r="N55" s="717"/>
      <c r="O55" s="635">
        <v>3</v>
      </c>
      <c r="P55" s="636">
        <v>3</v>
      </c>
      <c r="Q55" s="717"/>
      <c r="R55" s="718"/>
      <c r="S55" s="719"/>
      <c r="T55" s="636"/>
      <c r="U55" s="717"/>
      <c r="V55" s="704"/>
    </row>
    <row r="56" spans="1:27" s="225" customFormat="1" ht="16.5" thickBot="1" x14ac:dyDescent="0.25">
      <c r="A56" s="939" t="s">
        <v>165</v>
      </c>
      <c r="B56" s="940"/>
      <c r="C56" s="940"/>
      <c r="D56" s="940"/>
      <c r="E56" s="940"/>
      <c r="F56" s="941"/>
      <c r="G56" s="436">
        <f>G41+G42</f>
        <v>20</v>
      </c>
      <c r="H56" s="437">
        <f t="shared" ref="H56:P56" si="12">H41+H42</f>
        <v>600</v>
      </c>
      <c r="I56" s="437">
        <f t="shared" si="12"/>
        <v>252</v>
      </c>
      <c r="J56" s="437">
        <f t="shared" si="12"/>
        <v>168</v>
      </c>
      <c r="K56" s="437">
        <f t="shared" si="12"/>
        <v>0</v>
      </c>
      <c r="L56" s="437">
        <f t="shared" si="12"/>
        <v>84</v>
      </c>
      <c r="M56" s="437">
        <f t="shared" si="12"/>
        <v>348</v>
      </c>
      <c r="N56" s="437">
        <f t="shared" si="12"/>
        <v>6</v>
      </c>
      <c r="O56" s="437">
        <f t="shared" si="12"/>
        <v>9</v>
      </c>
      <c r="P56" s="437">
        <f t="shared" si="12"/>
        <v>9</v>
      </c>
      <c r="Q56" s="437">
        <f t="shared" ref="Q56:V56" si="13">SUM(Q43:Q54)</f>
        <v>0</v>
      </c>
      <c r="R56" s="437">
        <f t="shared" si="13"/>
        <v>0</v>
      </c>
      <c r="S56" s="437">
        <f t="shared" si="13"/>
        <v>0</v>
      </c>
      <c r="T56" s="437">
        <f t="shared" si="13"/>
        <v>0</v>
      </c>
      <c r="U56" s="437">
        <f t="shared" si="13"/>
        <v>0</v>
      </c>
      <c r="V56" s="437">
        <f t="shared" si="13"/>
        <v>0</v>
      </c>
    </row>
    <row r="57" spans="1:27" s="225" customFormat="1" ht="16.5" thickBot="1" x14ac:dyDescent="0.25">
      <c r="A57" s="948" t="s">
        <v>166</v>
      </c>
      <c r="B57" s="949"/>
      <c r="C57" s="949"/>
      <c r="D57" s="949"/>
      <c r="E57" s="949"/>
      <c r="F57" s="950"/>
      <c r="G57" s="438">
        <f t="shared" ref="G57:V57" si="14">G56+G39</f>
        <v>23</v>
      </c>
      <c r="H57" s="439">
        <f t="shared" si="14"/>
        <v>690</v>
      </c>
      <c r="I57" s="439">
        <f t="shared" si="14"/>
        <v>282</v>
      </c>
      <c r="J57" s="439">
        <f t="shared" si="14"/>
        <v>183</v>
      </c>
      <c r="K57" s="439">
        <f t="shared" si="14"/>
        <v>0</v>
      </c>
      <c r="L57" s="439">
        <f t="shared" si="14"/>
        <v>99</v>
      </c>
      <c r="M57" s="439">
        <f t="shared" si="14"/>
        <v>408</v>
      </c>
      <c r="N57" s="437">
        <f t="shared" si="14"/>
        <v>8</v>
      </c>
      <c r="O57" s="437">
        <f t="shared" si="14"/>
        <v>9</v>
      </c>
      <c r="P57" s="437">
        <f t="shared" si="14"/>
        <v>9</v>
      </c>
      <c r="Q57" s="437">
        <f t="shared" si="14"/>
        <v>0</v>
      </c>
      <c r="R57" s="437">
        <f t="shared" si="14"/>
        <v>0</v>
      </c>
      <c r="S57" s="437">
        <f t="shared" si="14"/>
        <v>0</v>
      </c>
      <c r="T57" s="437">
        <f t="shared" si="14"/>
        <v>0</v>
      </c>
      <c r="U57" s="437">
        <f t="shared" si="14"/>
        <v>0</v>
      </c>
      <c r="V57" s="437">
        <f t="shared" si="14"/>
        <v>0</v>
      </c>
    </row>
    <row r="58" spans="1:27" s="143" customFormat="1" ht="16.5" thickBot="1" x14ac:dyDescent="0.25">
      <c r="A58" s="942" t="s">
        <v>167</v>
      </c>
      <c r="B58" s="942"/>
      <c r="C58" s="942"/>
      <c r="D58" s="942"/>
      <c r="E58" s="942"/>
      <c r="F58" s="942"/>
      <c r="G58" s="438">
        <f t="shared" ref="G58:M58" si="15">G57+G30</f>
        <v>90</v>
      </c>
      <c r="H58" s="439">
        <f t="shared" si="15"/>
        <v>2700</v>
      </c>
      <c r="I58" s="439">
        <f t="shared" si="15"/>
        <v>654</v>
      </c>
      <c r="J58" s="439">
        <f t="shared" si="15"/>
        <v>381</v>
      </c>
      <c r="K58" s="439">
        <f t="shared" si="15"/>
        <v>0</v>
      </c>
      <c r="L58" s="439">
        <f t="shared" si="15"/>
        <v>273</v>
      </c>
      <c r="M58" s="439">
        <f t="shared" si="15"/>
        <v>2046</v>
      </c>
      <c r="N58" s="437">
        <f t="shared" ref="N58:V58" si="16">N30+N57</f>
        <v>22</v>
      </c>
      <c r="O58" s="437">
        <f t="shared" si="16"/>
        <v>18</v>
      </c>
      <c r="P58" s="437">
        <f t="shared" si="16"/>
        <v>18</v>
      </c>
      <c r="Q58" s="437">
        <f t="shared" si="16"/>
        <v>0</v>
      </c>
      <c r="R58" s="437">
        <f t="shared" si="16"/>
        <v>0</v>
      </c>
      <c r="S58" s="437">
        <f t="shared" si="16"/>
        <v>0</v>
      </c>
      <c r="T58" s="437">
        <f t="shared" si="16"/>
        <v>0</v>
      </c>
      <c r="U58" s="437">
        <f t="shared" si="16"/>
        <v>0</v>
      </c>
      <c r="V58" s="437">
        <f t="shared" si="16"/>
        <v>0</v>
      </c>
      <c r="Y58" s="671">
        <v>22</v>
      </c>
      <c r="Z58" s="671">
        <v>22</v>
      </c>
      <c r="AA58" s="671">
        <v>22</v>
      </c>
    </row>
    <row r="59" spans="1:27" s="143" customFormat="1" ht="16.5" thickBot="1" x14ac:dyDescent="0.25">
      <c r="A59" s="951" t="s">
        <v>35</v>
      </c>
      <c r="B59" s="951"/>
      <c r="C59" s="951"/>
      <c r="D59" s="951"/>
      <c r="E59" s="951"/>
      <c r="F59" s="951"/>
      <c r="G59" s="951"/>
      <c r="H59" s="951"/>
      <c r="I59" s="951"/>
      <c r="J59" s="951"/>
      <c r="K59" s="951"/>
      <c r="L59" s="951"/>
      <c r="M59" s="951"/>
      <c r="N59" s="437">
        <f>N58</f>
        <v>22</v>
      </c>
      <c r="O59" s="437">
        <f t="shared" ref="O59:V59" si="17">O58</f>
        <v>18</v>
      </c>
      <c r="P59" s="437">
        <f t="shared" si="17"/>
        <v>18</v>
      </c>
      <c r="Q59" s="437">
        <f t="shared" si="17"/>
        <v>0</v>
      </c>
      <c r="R59" s="437">
        <f t="shared" si="17"/>
        <v>0</v>
      </c>
      <c r="S59" s="437">
        <f t="shared" si="17"/>
        <v>0</v>
      </c>
      <c r="T59" s="437">
        <f t="shared" si="17"/>
        <v>0</v>
      </c>
      <c r="U59" s="437">
        <f t="shared" si="17"/>
        <v>0</v>
      </c>
      <c r="V59" s="437">
        <f t="shared" si="17"/>
        <v>0</v>
      </c>
      <c r="Y59" s="782">
        <f>Y58</f>
        <v>22</v>
      </c>
      <c r="Z59" s="782">
        <f>Z58</f>
        <v>22</v>
      </c>
      <c r="AA59" s="782">
        <f>AA58</f>
        <v>22</v>
      </c>
    </row>
    <row r="60" spans="1:27" s="143" customFormat="1" ht="16.5" thickBot="1" x14ac:dyDescent="0.25">
      <c r="A60" s="943" t="s">
        <v>34</v>
      </c>
      <c r="B60" s="943"/>
      <c r="C60" s="943"/>
      <c r="D60" s="943"/>
      <c r="E60" s="943"/>
      <c r="F60" s="943"/>
      <c r="G60" s="943"/>
      <c r="H60" s="943"/>
      <c r="I60" s="943"/>
      <c r="J60" s="943"/>
      <c r="K60" s="943"/>
      <c r="L60" s="943"/>
      <c r="M60" s="943"/>
      <c r="N60" s="437">
        <v>2</v>
      </c>
      <c r="O60" s="440"/>
      <c r="P60" s="441">
        <v>2</v>
      </c>
      <c r="Q60" s="441"/>
      <c r="R60" s="441"/>
      <c r="S60" s="441"/>
      <c r="T60" s="441"/>
      <c r="U60" s="441"/>
      <c r="V60" s="441"/>
    </row>
    <row r="61" spans="1:27" s="143" customFormat="1" ht="16.5" thickBot="1" x14ac:dyDescent="0.25">
      <c r="A61" s="943" t="s">
        <v>168</v>
      </c>
      <c r="B61" s="943"/>
      <c r="C61" s="943"/>
      <c r="D61" s="943"/>
      <c r="E61" s="943"/>
      <c r="F61" s="943"/>
      <c r="G61" s="943"/>
      <c r="H61" s="943"/>
      <c r="I61" s="943"/>
      <c r="J61" s="943"/>
      <c r="K61" s="943"/>
      <c r="L61" s="943"/>
      <c r="M61" s="943"/>
      <c r="N61" s="437">
        <v>6</v>
      </c>
      <c r="O61" s="440"/>
      <c r="P61" s="441">
        <v>5</v>
      </c>
      <c r="Q61" s="441">
        <v>1</v>
      </c>
      <c r="R61" s="441"/>
      <c r="S61" s="441"/>
      <c r="T61" s="441"/>
      <c r="U61" s="441"/>
      <c r="V61" s="441"/>
    </row>
    <row r="62" spans="1:27" s="143" customFormat="1" ht="16.5" thickBot="1" x14ac:dyDescent="0.25">
      <c r="A62" s="943" t="s">
        <v>169</v>
      </c>
      <c r="B62" s="943"/>
      <c r="C62" s="943"/>
      <c r="D62" s="943"/>
      <c r="E62" s="943"/>
      <c r="F62" s="943"/>
      <c r="G62" s="943"/>
      <c r="H62" s="943"/>
      <c r="I62" s="943"/>
      <c r="J62" s="943"/>
      <c r="K62" s="943"/>
      <c r="L62" s="943"/>
      <c r="M62" s="943"/>
      <c r="N62" s="442"/>
      <c r="O62" s="443"/>
      <c r="P62" s="444"/>
      <c r="Q62" s="442"/>
      <c r="R62" s="445"/>
      <c r="S62" s="445"/>
      <c r="T62" s="445"/>
      <c r="U62" s="445"/>
      <c r="V62" s="445"/>
    </row>
    <row r="63" spans="1:27" s="143" customFormat="1" ht="16.5" thickBot="1" x14ac:dyDescent="0.25">
      <c r="A63" s="986" t="s">
        <v>36</v>
      </c>
      <c r="B63" s="986"/>
      <c r="C63" s="986"/>
      <c r="D63" s="986"/>
      <c r="E63" s="986"/>
      <c r="F63" s="986"/>
      <c r="G63" s="986"/>
      <c r="H63" s="986"/>
      <c r="I63" s="986"/>
      <c r="J63" s="986"/>
      <c r="K63" s="986"/>
      <c r="L63" s="986"/>
      <c r="M63" s="986"/>
      <c r="N63" s="446"/>
      <c r="O63" s="447"/>
      <c r="P63" s="448">
        <v>1</v>
      </c>
      <c r="Q63" s="449"/>
      <c r="R63" s="450"/>
      <c r="S63" s="446"/>
      <c r="T63" s="446"/>
      <c r="U63" s="446"/>
      <c r="V63" s="446"/>
    </row>
    <row r="64" spans="1:27" s="143" customFormat="1" ht="16.5" thickBot="1" x14ac:dyDescent="0.25">
      <c r="A64" s="979" t="s">
        <v>170</v>
      </c>
      <c r="B64" s="980"/>
      <c r="C64" s="980"/>
      <c r="D64" s="980"/>
      <c r="E64" s="980"/>
      <c r="F64" s="980"/>
      <c r="G64" s="980"/>
      <c r="H64" s="980"/>
      <c r="I64" s="980"/>
      <c r="J64" s="980"/>
      <c r="K64" s="980"/>
      <c r="L64" s="980"/>
      <c r="M64" s="981"/>
      <c r="N64" s="983" t="s">
        <v>171</v>
      </c>
      <c r="O64" s="984"/>
      <c r="P64" s="978"/>
      <c r="Q64" s="982">
        <f>G30/$G$58*100</f>
        <v>74.444444444444443</v>
      </c>
      <c r="R64" s="978"/>
      <c r="S64" s="982" t="s">
        <v>99</v>
      </c>
      <c r="T64" s="978"/>
      <c r="U64" s="983">
        <f>G57/$G$58*100</f>
        <v>25.555555555555554</v>
      </c>
      <c r="V64" s="985"/>
      <c r="W64" s="392">
        <f>SUM(N64:V64)</f>
        <v>100</v>
      </c>
    </row>
    <row r="65" spans="1:22" s="143" customFormat="1" x14ac:dyDescent="0.2">
      <c r="A65" s="451"/>
      <c r="B65" s="451"/>
      <c r="C65" s="451"/>
      <c r="D65" s="451"/>
      <c r="E65" s="451"/>
      <c r="F65" s="451"/>
      <c r="G65" s="451"/>
      <c r="H65" s="451"/>
      <c r="I65" s="451"/>
      <c r="J65" s="451"/>
      <c r="K65" s="451"/>
      <c r="L65" s="451"/>
      <c r="M65" s="451"/>
      <c r="N65" s="452"/>
      <c r="O65" s="452"/>
      <c r="P65" s="452"/>
      <c r="Q65" s="453"/>
      <c r="R65" s="453"/>
      <c r="S65" s="452"/>
      <c r="T65" s="452"/>
      <c r="U65" s="452"/>
      <c r="V65" s="452"/>
    </row>
    <row r="66" spans="1:22" s="143" customFormat="1" x14ac:dyDescent="0.2">
      <c r="A66" s="451"/>
      <c r="B66" s="451"/>
      <c r="C66" s="45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2"/>
      <c r="O66" s="452"/>
      <c r="P66" s="452"/>
      <c r="Q66" s="453"/>
      <c r="R66" s="453"/>
      <c r="S66" s="452"/>
      <c r="T66" s="452"/>
      <c r="U66" s="452"/>
      <c r="V66" s="452"/>
    </row>
    <row r="67" spans="1:22" s="143" customFormat="1" x14ac:dyDescent="0.2">
      <c r="A67" s="451"/>
      <c r="B67" s="451"/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2"/>
      <c r="O67" s="452"/>
      <c r="P67" s="452"/>
      <c r="Q67" s="453"/>
      <c r="R67" s="453"/>
      <c r="S67" s="452"/>
      <c r="T67" s="452"/>
      <c r="U67" s="452"/>
      <c r="V67" s="452"/>
    </row>
    <row r="68" spans="1:22" s="143" customFormat="1" x14ac:dyDescent="0.2">
      <c r="A68" s="451"/>
      <c r="B68" s="451"/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2"/>
      <c r="O68" s="452"/>
      <c r="P68" s="452"/>
      <c r="Q68" s="453"/>
      <c r="R68" s="453"/>
      <c r="S68" s="452"/>
      <c r="T68" s="452"/>
      <c r="U68" s="452"/>
      <c r="V68" s="452"/>
    </row>
    <row r="69" spans="1:22" s="143" customFormat="1" x14ac:dyDescent="0.2">
      <c r="A69" s="451"/>
      <c r="B69" s="451"/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2"/>
      <c r="O69" s="452"/>
      <c r="P69" s="452"/>
      <c r="Q69" s="453"/>
      <c r="R69" s="453"/>
      <c r="S69" s="452"/>
      <c r="T69" s="452"/>
      <c r="U69" s="452"/>
      <c r="V69" s="452"/>
    </row>
    <row r="70" spans="1:22" s="143" customFormat="1" x14ac:dyDescent="0.2">
      <c r="A70" s="451"/>
      <c r="B70" s="451"/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452"/>
      <c r="O70" s="452"/>
      <c r="P70" s="452"/>
      <c r="Q70" s="453"/>
      <c r="R70" s="453"/>
      <c r="S70" s="452"/>
      <c r="T70" s="452"/>
      <c r="U70" s="452"/>
      <c r="V70" s="452"/>
    </row>
    <row r="71" spans="1:22" s="143" customFormat="1" x14ac:dyDescent="0.2">
      <c r="A71" s="451"/>
      <c r="B71" s="451"/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452"/>
      <c r="O71" s="452"/>
      <c r="P71" s="452"/>
      <c r="Q71" s="453"/>
      <c r="R71" s="453"/>
      <c r="S71" s="452"/>
      <c r="T71" s="452"/>
      <c r="U71" s="452"/>
      <c r="V71" s="452"/>
    </row>
    <row r="72" spans="1:22" s="143" customFormat="1" x14ac:dyDescent="0.2">
      <c r="A72" s="451"/>
      <c r="B72" s="451"/>
      <c r="C72" s="451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2"/>
      <c r="O72" s="452"/>
      <c r="P72" s="452"/>
      <c r="Q72" s="453"/>
      <c r="R72" s="453"/>
      <c r="S72" s="452"/>
      <c r="T72" s="452"/>
      <c r="U72" s="452"/>
      <c r="V72" s="452"/>
    </row>
    <row r="73" spans="1:22" s="143" customFormat="1" x14ac:dyDescent="0.2">
      <c r="A73" s="468"/>
      <c r="B73" s="469"/>
      <c r="C73" s="470"/>
      <c r="D73" s="470"/>
      <c r="E73" s="470"/>
      <c r="F73" s="470"/>
      <c r="G73" s="470"/>
      <c r="H73" s="470"/>
      <c r="I73" s="471"/>
      <c r="J73" s="470"/>
      <c r="K73" s="470"/>
      <c r="L73" s="468"/>
      <c r="M73" s="472"/>
      <c r="N73" s="468"/>
      <c r="O73" s="468"/>
      <c r="P73" s="468"/>
      <c r="Q73" s="468"/>
      <c r="R73" s="468"/>
      <c r="S73" s="473"/>
      <c r="T73" s="514"/>
      <c r="U73" s="515"/>
      <c r="V73" s="515"/>
    </row>
    <row r="74" spans="1:22" s="143" customFormat="1" x14ac:dyDescent="0.2">
      <c r="B74" s="454"/>
      <c r="C74" s="454"/>
      <c r="D74" s="454"/>
      <c r="E74" s="454"/>
      <c r="F74" s="454"/>
      <c r="G74" s="454"/>
      <c r="H74" s="454"/>
      <c r="I74" s="454"/>
      <c r="J74" s="454"/>
      <c r="K74" s="454"/>
    </row>
    <row r="75" spans="1:22" s="143" customFormat="1" x14ac:dyDescent="0.2">
      <c r="B75" s="454" t="s">
        <v>172</v>
      </c>
      <c r="C75" s="454"/>
      <c r="D75" s="1045"/>
      <c r="E75" s="1045"/>
      <c r="F75" s="1046"/>
      <c r="G75" s="1046"/>
      <c r="H75" s="454"/>
      <c r="I75" s="1045" t="s">
        <v>107</v>
      </c>
      <c r="J75" s="1046"/>
      <c r="K75" s="1046"/>
    </row>
    <row r="76" spans="1:22" s="143" customFormat="1" x14ac:dyDescent="0.2">
      <c r="B76" s="454"/>
      <c r="C76" s="454"/>
      <c r="D76" s="454"/>
      <c r="E76" s="454"/>
      <c r="F76" s="617"/>
      <c r="G76" s="617"/>
      <c r="H76" s="454"/>
      <c r="I76" s="454"/>
      <c r="J76" s="617"/>
      <c r="K76" s="617"/>
    </row>
    <row r="77" spans="1:22" s="143" customFormat="1" x14ac:dyDescent="0.2">
      <c r="B77" s="454"/>
      <c r="C77" s="454"/>
      <c r="D77" s="454"/>
      <c r="E77" s="454"/>
      <c r="F77" s="617"/>
      <c r="G77" s="617"/>
      <c r="H77" s="454"/>
      <c r="I77" s="454"/>
      <c r="J77" s="617"/>
      <c r="K77" s="617"/>
    </row>
    <row r="78" spans="1:22" s="143" customFormat="1" x14ac:dyDescent="0.2">
      <c r="B78" s="454"/>
      <c r="C78" s="454"/>
      <c r="D78" s="454"/>
      <c r="E78" s="454"/>
      <c r="F78" s="617"/>
      <c r="G78" s="617"/>
      <c r="H78" s="454"/>
      <c r="I78" s="454"/>
      <c r="J78" s="617"/>
      <c r="K78" s="617"/>
    </row>
    <row r="79" spans="1:22" s="143" customFormat="1" x14ac:dyDescent="0.2">
      <c r="B79" s="454"/>
      <c r="C79" s="454"/>
      <c r="D79" s="454"/>
      <c r="E79" s="454"/>
      <c r="F79" s="617"/>
      <c r="G79" s="617"/>
      <c r="H79" s="454"/>
      <c r="I79" s="454"/>
      <c r="J79" s="617"/>
      <c r="K79" s="617"/>
    </row>
    <row r="80" spans="1:22" s="143" customFormat="1" x14ac:dyDescent="0.2">
      <c r="B80" s="454"/>
      <c r="C80" s="454"/>
      <c r="D80" s="454"/>
      <c r="E80" s="454"/>
      <c r="F80" s="617"/>
      <c r="G80" s="617"/>
      <c r="H80" s="454"/>
      <c r="I80" s="454"/>
      <c r="J80" s="617"/>
      <c r="K80" s="617"/>
    </row>
    <row r="81" spans="1:13" s="143" customFormat="1" x14ac:dyDescent="0.2"/>
    <row r="82" spans="1:13" s="143" customFormat="1" ht="15.75" customHeight="1" x14ac:dyDescent="0.2">
      <c r="B82" s="454" t="s">
        <v>194</v>
      </c>
      <c r="C82" s="454"/>
      <c r="D82" s="1045"/>
      <c r="E82" s="1045"/>
      <c r="F82" s="1046"/>
      <c r="G82" s="1046"/>
      <c r="H82" s="454"/>
      <c r="I82" s="1045" t="s">
        <v>235</v>
      </c>
      <c r="J82" s="1046"/>
      <c r="K82" s="1046"/>
    </row>
    <row r="83" spans="1:13" s="143" customFormat="1" ht="15.75" customHeight="1" x14ac:dyDescent="0.2">
      <c r="B83" s="454"/>
      <c r="C83" s="454"/>
      <c r="D83" s="454"/>
      <c r="E83" s="454"/>
      <c r="F83" s="617"/>
      <c r="G83" s="617"/>
      <c r="H83" s="454"/>
      <c r="I83" s="454"/>
      <c r="J83" s="617"/>
      <c r="K83" s="617"/>
    </row>
    <row r="84" spans="1:13" s="143" customFormat="1" ht="15.75" customHeight="1" x14ac:dyDescent="0.2">
      <c r="B84" s="454"/>
      <c r="C84" s="454"/>
      <c r="D84" s="454"/>
      <c r="E84" s="454"/>
      <c r="F84" s="617"/>
      <c r="G84" s="617"/>
      <c r="H84" s="454"/>
      <c r="I84" s="454"/>
      <c r="J84" s="617"/>
      <c r="K84" s="617"/>
    </row>
    <row r="85" spans="1:13" s="143" customFormat="1" ht="15.75" customHeight="1" x14ac:dyDescent="0.2">
      <c r="B85" s="454"/>
      <c r="C85" s="454"/>
      <c r="D85" s="454"/>
      <c r="E85" s="454"/>
      <c r="F85" s="617"/>
      <c r="G85" s="617"/>
      <c r="H85" s="454"/>
      <c r="I85" s="454"/>
      <c r="J85" s="617"/>
      <c r="K85" s="617"/>
    </row>
    <row r="86" spans="1:13" s="143" customFormat="1" ht="15.75" customHeight="1" x14ac:dyDescent="0.2">
      <c r="B86" s="454"/>
      <c r="C86" s="454"/>
      <c r="D86" s="454"/>
      <c r="E86" s="454"/>
      <c r="F86" s="617"/>
      <c r="G86" s="617"/>
      <c r="H86" s="454"/>
      <c r="I86" s="454"/>
      <c r="J86" s="617"/>
      <c r="K86" s="617"/>
    </row>
    <row r="87" spans="1:13" s="143" customFormat="1" ht="15.75" customHeight="1" x14ac:dyDescent="0.2">
      <c r="B87" s="454"/>
      <c r="C87" s="454"/>
      <c r="D87" s="454"/>
      <c r="E87" s="454"/>
      <c r="F87" s="617"/>
      <c r="G87" s="617"/>
      <c r="H87" s="454"/>
      <c r="I87" s="454"/>
      <c r="J87" s="617"/>
      <c r="K87" s="617"/>
    </row>
    <row r="88" spans="1:13" s="143" customFormat="1" ht="15.75" customHeight="1" x14ac:dyDescent="0.2"/>
    <row r="89" spans="1:13" s="143" customFormat="1" ht="15.75" customHeight="1" x14ac:dyDescent="0.2">
      <c r="B89" s="454" t="s">
        <v>173</v>
      </c>
      <c r="C89" s="454"/>
      <c r="D89" s="1045"/>
      <c r="E89" s="1045"/>
      <c r="F89" s="1046"/>
      <c r="G89" s="1046"/>
      <c r="H89" s="454"/>
      <c r="I89" s="1045" t="s">
        <v>247</v>
      </c>
      <c r="J89" s="1046"/>
      <c r="K89" s="1046"/>
    </row>
    <row r="90" spans="1:13" s="143" customFormat="1" ht="15.75" customHeight="1" x14ac:dyDescent="0.2">
      <c r="B90" s="454"/>
      <c r="C90" s="454"/>
      <c r="D90" s="454"/>
      <c r="E90" s="454"/>
      <c r="F90" s="617"/>
      <c r="G90" s="617"/>
      <c r="H90" s="454"/>
      <c r="I90" s="454"/>
      <c r="J90" s="617"/>
      <c r="K90" s="617"/>
    </row>
    <row r="91" spans="1:13" s="143" customFormat="1" ht="15.75" customHeight="1" x14ac:dyDescent="0.2">
      <c r="B91" s="454"/>
      <c r="C91" s="454"/>
      <c r="D91" s="454"/>
      <c r="E91" s="454"/>
      <c r="F91" s="617"/>
      <c r="G91" s="617"/>
      <c r="H91" s="454"/>
      <c r="I91" s="454"/>
      <c r="J91" s="617"/>
      <c r="K91" s="617"/>
    </row>
    <row r="92" spans="1:13" s="143" customFormat="1" ht="15.75" customHeight="1" x14ac:dyDescent="0.25">
      <c r="A92" s="455"/>
      <c r="B92" s="516"/>
      <c r="C92" s="1044" t="s">
        <v>118</v>
      </c>
      <c r="D92" s="1044"/>
      <c r="E92" s="1044"/>
      <c r="F92" s="1044"/>
      <c r="G92" s="1044"/>
      <c r="H92" s="1044"/>
      <c r="I92" s="1044"/>
      <c r="J92" s="1044"/>
      <c r="K92" s="1044"/>
      <c r="L92" s="517"/>
      <c r="M92" s="517"/>
    </row>
    <row r="93" spans="1:13" ht="15" customHeight="1" x14ac:dyDescent="0.2"/>
    <row r="102" spans="1:8" ht="15.75" customHeight="1" x14ac:dyDescent="0.2"/>
    <row r="104" spans="1:8" ht="15" x14ac:dyDescent="0.2">
      <c r="A104" s="741"/>
      <c r="C104" s="741"/>
      <c r="D104" s="741"/>
      <c r="E104" s="741"/>
      <c r="F104" s="741"/>
      <c r="G104" s="741"/>
      <c r="H104" s="741"/>
    </row>
    <row r="105" spans="1:8" ht="15" x14ac:dyDescent="0.2">
      <c r="A105" s="741"/>
      <c r="C105" s="741"/>
      <c r="D105" s="741"/>
      <c r="E105" s="741"/>
      <c r="F105" s="741"/>
      <c r="G105" s="741"/>
      <c r="H105" s="741"/>
    </row>
    <row r="106" spans="1:8" ht="15" x14ac:dyDescent="0.2">
      <c r="A106" s="741"/>
      <c r="C106" s="741"/>
      <c r="D106" s="741"/>
      <c r="E106" s="741"/>
      <c r="F106" s="741"/>
      <c r="G106" s="741"/>
      <c r="H106" s="741"/>
    </row>
    <row r="107" spans="1:8" ht="15" x14ac:dyDescent="0.2">
      <c r="A107" s="741"/>
      <c r="C107" s="741"/>
      <c r="D107" s="741"/>
      <c r="E107" s="741"/>
      <c r="F107" s="741"/>
      <c r="G107" s="741"/>
      <c r="H107" s="741"/>
    </row>
    <row r="108" spans="1:8" ht="15" x14ac:dyDescent="0.2">
      <c r="A108" s="741"/>
      <c r="C108" s="741"/>
      <c r="D108" s="741"/>
      <c r="E108" s="741"/>
      <c r="F108" s="741"/>
      <c r="G108" s="741"/>
      <c r="H108" s="741"/>
    </row>
    <row r="109" spans="1:8" ht="15" x14ac:dyDescent="0.2">
      <c r="A109" s="741"/>
      <c r="C109" s="741"/>
      <c r="D109" s="741"/>
      <c r="E109" s="741"/>
      <c r="F109" s="741"/>
      <c r="G109" s="741"/>
      <c r="H109" s="741"/>
    </row>
    <row r="110" spans="1:8" ht="15" x14ac:dyDescent="0.2">
      <c r="A110" s="741"/>
      <c r="C110" s="741"/>
      <c r="D110" s="741"/>
      <c r="E110" s="741"/>
      <c r="F110" s="741"/>
      <c r="G110" s="741"/>
      <c r="H110" s="741"/>
    </row>
    <row r="111" spans="1:8" ht="15" x14ac:dyDescent="0.2">
      <c r="A111" s="741"/>
      <c r="C111" s="741"/>
      <c r="D111" s="741"/>
      <c r="E111" s="741"/>
      <c r="F111" s="741"/>
      <c r="G111" s="741"/>
      <c r="H111" s="741"/>
    </row>
    <row r="112" spans="1:8" ht="15" x14ac:dyDescent="0.2">
      <c r="A112" s="741"/>
      <c r="C112" s="741"/>
      <c r="D112" s="741"/>
      <c r="E112" s="741"/>
      <c r="F112" s="741"/>
      <c r="G112" s="741"/>
      <c r="H112" s="741"/>
    </row>
    <row r="113" s="741" customFormat="1" ht="15" x14ac:dyDescent="0.2"/>
    <row r="114" s="741" customFormat="1" ht="15" x14ac:dyDescent="0.2"/>
    <row r="115" s="741" customFormat="1" ht="15" x14ac:dyDescent="0.2"/>
    <row r="116" s="741" customFormat="1" ht="15" x14ac:dyDescent="0.2"/>
    <row r="117" s="741" customFormat="1" ht="15" x14ac:dyDescent="0.2"/>
    <row r="118" s="741" customFormat="1" ht="15" x14ac:dyDescent="0.2"/>
    <row r="119" s="741" customFormat="1" ht="15" x14ac:dyDescent="0.2"/>
    <row r="120" s="741" customFormat="1" ht="15" x14ac:dyDescent="0.2"/>
    <row r="121" s="741" customFormat="1" ht="15" x14ac:dyDescent="0.2"/>
    <row r="122" s="741" customFormat="1" ht="15" x14ac:dyDescent="0.2"/>
    <row r="123" s="741" customFormat="1" ht="15" x14ac:dyDescent="0.2"/>
    <row r="124" s="741" customFormat="1" ht="15" x14ac:dyDescent="0.2"/>
    <row r="125" s="741" customFormat="1" ht="15" x14ac:dyDescent="0.2"/>
    <row r="126" s="741" customFormat="1" ht="15" x14ac:dyDescent="0.2"/>
    <row r="127" s="741" customFormat="1" ht="15" x14ac:dyDescent="0.2"/>
    <row r="128" s="741" customFormat="1" ht="15" x14ac:dyDescent="0.2"/>
    <row r="129" s="741" customFormat="1" ht="15" x14ac:dyDescent="0.2"/>
    <row r="130" s="741" customFormat="1" ht="15" x14ac:dyDescent="0.2"/>
    <row r="131" s="741" customFormat="1" ht="15" x14ac:dyDescent="0.2"/>
    <row r="132" s="741" customFormat="1" ht="15" x14ac:dyDescent="0.2"/>
    <row r="133" s="741" customFormat="1" ht="15" x14ac:dyDescent="0.2"/>
    <row r="134" s="741" customFormat="1" ht="15" x14ac:dyDescent="0.2"/>
    <row r="135" s="741" customFormat="1" ht="15" x14ac:dyDescent="0.2"/>
    <row r="136" s="741" customFormat="1" ht="15" x14ac:dyDescent="0.2"/>
    <row r="137" s="741" customFormat="1" ht="15" x14ac:dyDescent="0.2"/>
    <row r="138" s="741" customFormat="1" ht="15" x14ac:dyDescent="0.2"/>
    <row r="139" s="741" customFormat="1" ht="15" x14ac:dyDescent="0.2"/>
    <row r="140" s="741" customFormat="1" ht="15" x14ac:dyDescent="0.2"/>
    <row r="141" s="741" customFormat="1" ht="15" x14ac:dyDescent="0.2"/>
    <row r="142" s="741" customFormat="1" ht="15" x14ac:dyDescent="0.2"/>
    <row r="143" s="741" customFormat="1" ht="15" x14ac:dyDescent="0.2"/>
    <row r="144" s="741" customFormat="1" ht="15" x14ac:dyDescent="0.2"/>
    <row r="145" s="741" customFormat="1" ht="15" x14ac:dyDescent="0.2"/>
    <row r="146" s="741" customFormat="1" ht="15" x14ac:dyDescent="0.2"/>
    <row r="147" s="741" customFormat="1" ht="15" x14ac:dyDescent="0.2"/>
    <row r="148" s="741" customFormat="1" ht="15" x14ac:dyDescent="0.2"/>
    <row r="149" s="741" customFormat="1" ht="15" x14ac:dyDescent="0.2"/>
    <row r="150" s="741" customFormat="1" ht="15" x14ac:dyDescent="0.2"/>
    <row r="151" s="741" customFormat="1" ht="15" x14ac:dyDescent="0.2"/>
    <row r="152" s="741" customFormat="1" ht="15" x14ac:dyDescent="0.2"/>
    <row r="153" s="741" customFormat="1" ht="15" x14ac:dyDescent="0.2"/>
    <row r="154" s="741" customFormat="1" ht="15" x14ac:dyDescent="0.2"/>
    <row r="155" s="741" customFormat="1" ht="15" x14ac:dyDescent="0.2"/>
    <row r="156" s="741" customFormat="1" ht="15" x14ac:dyDescent="0.2"/>
    <row r="157" s="741" customFormat="1" ht="15" x14ac:dyDescent="0.2"/>
    <row r="158" s="741" customFormat="1" ht="15" x14ac:dyDescent="0.2"/>
    <row r="159" s="741" customFormat="1" ht="15" x14ac:dyDescent="0.2"/>
    <row r="160" s="741" customFormat="1" ht="15" x14ac:dyDescent="0.2"/>
    <row r="161" s="741" customFormat="1" ht="15" x14ac:dyDescent="0.2"/>
    <row r="162" s="741" customFormat="1" ht="15" x14ac:dyDescent="0.2"/>
    <row r="163" s="741" customFormat="1" ht="15" x14ac:dyDescent="0.2"/>
    <row r="164" s="741" customFormat="1" ht="15" x14ac:dyDescent="0.2"/>
    <row r="165" s="741" customFormat="1" ht="15" x14ac:dyDescent="0.2"/>
    <row r="166" s="741" customFormat="1" ht="15" x14ac:dyDescent="0.2"/>
    <row r="167" s="741" customFormat="1" ht="15" x14ac:dyDescent="0.2"/>
    <row r="168" s="741" customFormat="1" ht="15" x14ac:dyDescent="0.2"/>
    <row r="169" s="741" customFormat="1" ht="15" x14ac:dyDescent="0.2"/>
    <row r="170" s="741" customFormat="1" ht="15" x14ac:dyDescent="0.2"/>
    <row r="171" s="741" customFormat="1" ht="15" x14ac:dyDescent="0.2"/>
    <row r="172" s="741" customFormat="1" ht="15" x14ac:dyDescent="0.2"/>
    <row r="173" s="741" customFormat="1" ht="15" x14ac:dyDescent="0.2"/>
    <row r="174" s="741" customFormat="1" ht="15" x14ac:dyDescent="0.2"/>
    <row r="175" s="741" customFormat="1" ht="15" x14ac:dyDescent="0.2"/>
    <row r="176" s="741" customFormat="1" ht="15" x14ac:dyDescent="0.2"/>
    <row r="177" s="741" customFormat="1" ht="15" x14ac:dyDescent="0.2"/>
    <row r="178" s="741" customFormat="1" ht="15" x14ac:dyDescent="0.2"/>
    <row r="179" s="741" customFormat="1" ht="15" x14ac:dyDescent="0.2"/>
    <row r="180" s="741" customFormat="1" ht="15" x14ac:dyDescent="0.2"/>
    <row r="181" s="741" customFormat="1" ht="15" x14ac:dyDescent="0.2"/>
    <row r="182" s="741" customFormat="1" ht="15" x14ac:dyDescent="0.2"/>
    <row r="183" s="741" customFormat="1" ht="15" x14ac:dyDescent="0.2"/>
    <row r="184" s="741" customFormat="1" ht="15" x14ac:dyDescent="0.2"/>
    <row r="185" s="741" customFormat="1" ht="15" x14ac:dyDescent="0.2"/>
    <row r="186" s="741" customFormat="1" ht="15" x14ac:dyDescent="0.2"/>
    <row r="187" s="741" customFormat="1" ht="15" x14ac:dyDescent="0.2"/>
    <row r="188" s="741" customFormat="1" ht="15" x14ac:dyDescent="0.2"/>
    <row r="189" s="741" customFormat="1" ht="15" x14ac:dyDescent="0.2"/>
    <row r="190" s="741" customFormat="1" ht="15" x14ac:dyDescent="0.2"/>
    <row r="191" s="741" customFormat="1" ht="15" x14ac:dyDescent="0.2"/>
    <row r="192" s="741" customFormat="1" ht="15" x14ac:dyDescent="0.2"/>
    <row r="193" s="741" customFormat="1" ht="15" x14ac:dyDescent="0.2"/>
    <row r="194" s="741" customFormat="1" ht="15" x14ac:dyDescent="0.2"/>
    <row r="195" s="741" customFormat="1" ht="15" x14ac:dyDescent="0.2"/>
    <row r="196" s="741" customFormat="1" ht="15" x14ac:dyDescent="0.2"/>
    <row r="197" s="741" customFormat="1" ht="15" x14ac:dyDescent="0.2"/>
    <row r="198" s="741" customFormat="1" ht="15" x14ac:dyDescent="0.2"/>
    <row r="199" s="741" customFormat="1" ht="15" x14ac:dyDescent="0.2"/>
    <row r="200" s="741" customFormat="1" ht="15" x14ac:dyDescent="0.2"/>
    <row r="201" s="741" customFormat="1" ht="15" x14ac:dyDescent="0.2"/>
    <row r="202" s="741" customFormat="1" ht="15" x14ac:dyDescent="0.2"/>
    <row r="203" s="741" customFormat="1" ht="15" x14ac:dyDescent="0.2"/>
    <row r="204" s="741" customFormat="1" ht="15" x14ac:dyDescent="0.2"/>
    <row r="205" s="741" customFormat="1" ht="15" x14ac:dyDescent="0.2"/>
    <row r="207" s="741" customFormat="1" ht="15" x14ac:dyDescent="0.2"/>
    <row r="208" s="741" customFormat="1" ht="15" x14ac:dyDescent="0.2"/>
    <row r="209" s="741" customFormat="1" ht="15" x14ac:dyDescent="0.2"/>
    <row r="210" s="741" customFormat="1" ht="15" x14ac:dyDescent="0.2"/>
    <row r="211" s="741" customFormat="1" ht="15" x14ac:dyDescent="0.2"/>
  </sheetData>
  <sheetProtection selectLockedCells="1" selectUnlockedCells="1"/>
  <mergeCells count="61">
    <mergeCell ref="C92:K92"/>
    <mergeCell ref="I75:K75"/>
    <mergeCell ref="D82:G82"/>
    <mergeCell ref="I82:K82"/>
    <mergeCell ref="D89:G89"/>
    <mergeCell ref="I89:K89"/>
    <mergeCell ref="D75:G75"/>
    <mergeCell ref="A1:V1"/>
    <mergeCell ref="A2:A7"/>
    <mergeCell ref="B2:B7"/>
    <mergeCell ref="C2:F2"/>
    <mergeCell ref="G2:G7"/>
    <mergeCell ref="N4:P4"/>
    <mergeCell ref="M3:M7"/>
    <mergeCell ref="C3:C7"/>
    <mergeCell ref="F4:F7"/>
    <mergeCell ref="J4:J7"/>
    <mergeCell ref="E3:F3"/>
    <mergeCell ref="Q4:R4"/>
    <mergeCell ref="N2:V3"/>
    <mergeCell ref="A9:V9"/>
    <mergeCell ref="A10:V10"/>
    <mergeCell ref="H2:M2"/>
    <mergeCell ref="N6:V6"/>
    <mergeCell ref="S4:T4"/>
    <mergeCell ref="H3:H7"/>
    <mergeCell ref="U4:V4"/>
    <mergeCell ref="L4:L7"/>
    <mergeCell ref="D3:D7"/>
    <mergeCell ref="I3:L3"/>
    <mergeCell ref="K4:K7"/>
    <mergeCell ref="I4:I7"/>
    <mergeCell ref="E4:E7"/>
    <mergeCell ref="A64:M64"/>
    <mergeCell ref="Q64:R64"/>
    <mergeCell ref="N64:P64"/>
    <mergeCell ref="U64:V64"/>
    <mergeCell ref="A62:M62"/>
    <mergeCell ref="A63:M63"/>
    <mergeCell ref="S64:T64"/>
    <mergeCell ref="A33:B33"/>
    <mergeCell ref="A14:F14"/>
    <mergeCell ref="A15:V15"/>
    <mergeCell ref="A32:V32"/>
    <mergeCell ref="A23:V23"/>
    <mergeCell ref="A26:F26"/>
    <mergeCell ref="A22:F22"/>
    <mergeCell ref="A30:F30"/>
    <mergeCell ref="A27:V27"/>
    <mergeCell ref="A29:F29"/>
    <mergeCell ref="A31:V31"/>
    <mergeCell ref="A39:F39"/>
    <mergeCell ref="A56:F56"/>
    <mergeCell ref="A58:F58"/>
    <mergeCell ref="A61:M61"/>
    <mergeCell ref="A40:V40"/>
    <mergeCell ref="A60:M60"/>
    <mergeCell ref="A57:F57"/>
    <mergeCell ref="A59:M59"/>
    <mergeCell ref="A42:B42"/>
    <mergeCell ref="A41:B41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59" firstPageNumber="0" fitToHeight="0" orientation="landscape" r:id="rId1"/>
  <headerFooter alignWithMargins="0"/>
  <rowBreaks count="1" manualBreakCount="1">
    <brk id="42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6" t="s">
        <v>81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8" t="s">
        <v>44</v>
      </c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69"/>
    </row>
    <row r="2" spans="1:53" ht="30" x14ac:dyDescent="0.4">
      <c r="A2" s="836" t="s">
        <v>82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36" t="s">
        <v>110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9" t="s">
        <v>0</v>
      </c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75" t="s">
        <v>248</v>
      </c>
      <c r="AO3" s="875"/>
      <c r="AP3" s="875"/>
      <c r="AQ3" s="875"/>
      <c r="AR3" s="875"/>
      <c r="AS3" s="875"/>
      <c r="AT3" s="875"/>
      <c r="AU3" s="875"/>
      <c r="AV3" s="875"/>
      <c r="AW3" s="875"/>
      <c r="AX3" s="875"/>
      <c r="AY3" s="875"/>
      <c r="AZ3" s="875"/>
      <c r="BA3" s="875"/>
    </row>
    <row r="4" spans="1:53" ht="30.75" x14ac:dyDescent="0.45">
      <c r="A4" s="1073" t="s">
        <v>111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75"/>
      <c r="AO4" s="875"/>
      <c r="AP4" s="875"/>
      <c r="AQ4" s="875"/>
      <c r="AR4" s="875"/>
      <c r="AS4" s="875"/>
      <c r="AT4" s="875"/>
      <c r="AU4" s="875"/>
      <c r="AV4" s="875"/>
      <c r="AW4" s="875"/>
      <c r="AX4" s="875"/>
      <c r="AY4" s="875"/>
      <c r="AZ4" s="875"/>
      <c r="BA4" s="875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40" t="s">
        <v>1</v>
      </c>
      <c r="Q5" s="841"/>
      <c r="R5" s="841"/>
      <c r="S5" s="841"/>
      <c r="T5" s="841"/>
      <c r="U5" s="841"/>
      <c r="V5" s="841"/>
      <c r="W5" s="841"/>
      <c r="X5" s="841"/>
      <c r="Y5" s="841"/>
      <c r="Z5" s="841"/>
      <c r="AA5" s="841"/>
      <c r="AB5" s="841"/>
      <c r="AC5" s="841"/>
      <c r="AD5" s="841"/>
      <c r="AE5" s="841"/>
      <c r="AF5" s="841"/>
      <c r="AG5" s="841"/>
      <c r="AH5" s="841"/>
      <c r="AI5" s="841"/>
      <c r="AJ5" s="841"/>
      <c r="AK5" s="841"/>
      <c r="AL5" s="841"/>
      <c r="AM5" s="841"/>
    </row>
    <row r="6" spans="1:53" s="3" customFormat="1" ht="24.75" customHeight="1" x14ac:dyDescent="0.4">
      <c r="A6" s="836" t="s">
        <v>112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74"/>
      <c r="AP6" s="874"/>
      <c r="AQ6" s="874"/>
      <c r="AR6" s="874"/>
      <c r="AS6" s="874"/>
      <c r="AT6" s="874"/>
      <c r="AU6" s="874"/>
      <c r="AV6" s="874"/>
      <c r="AW6" s="874"/>
      <c r="AX6" s="874"/>
      <c r="AY6" s="874"/>
      <c r="AZ6" s="874"/>
      <c r="BA6" s="874"/>
    </row>
    <row r="7" spans="1:53" s="3" customFormat="1" ht="27" customHeight="1" x14ac:dyDescent="0.4">
      <c r="A7" s="836" t="s">
        <v>83</v>
      </c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849" t="s">
        <v>113</v>
      </c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49"/>
      <c r="AF7" s="849"/>
      <c r="AG7" s="849"/>
      <c r="AH7" s="849"/>
      <c r="AI7" s="849"/>
      <c r="AJ7" s="849"/>
      <c r="AK7" s="849"/>
      <c r="AL7" s="849"/>
      <c r="AM7" s="74"/>
      <c r="AN7" s="854" t="s">
        <v>174</v>
      </c>
      <c r="AO7" s="855"/>
      <c r="AP7" s="855"/>
      <c r="AQ7" s="855"/>
      <c r="AR7" s="855"/>
      <c r="AS7" s="855"/>
      <c r="AT7" s="855"/>
      <c r="AU7" s="855"/>
      <c r="AV7" s="855"/>
      <c r="AW7" s="855"/>
      <c r="AX7" s="855"/>
      <c r="AY7" s="855"/>
      <c r="AZ7" s="855"/>
      <c r="BA7" s="855"/>
    </row>
    <row r="8" spans="1:53" s="3" customFormat="1" ht="27.75" customHeight="1" x14ac:dyDescent="0.4">
      <c r="P8" s="849" t="s">
        <v>224</v>
      </c>
      <c r="Q8" s="849"/>
      <c r="R8" s="849"/>
      <c r="S8" s="849"/>
      <c r="T8" s="849"/>
      <c r="U8" s="849"/>
      <c r="V8" s="849"/>
      <c r="W8" s="849"/>
      <c r="X8" s="849"/>
      <c r="Y8" s="849"/>
      <c r="Z8" s="849"/>
      <c r="AA8" s="849"/>
      <c r="AB8" s="849"/>
      <c r="AC8" s="849"/>
      <c r="AD8" s="849"/>
      <c r="AE8" s="849"/>
      <c r="AF8" s="849"/>
      <c r="AG8" s="849"/>
      <c r="AH8" s="849"/>
      <c r="AI8" s="849"/>
      <c r="AJ8" s="849"/>
      <c r="AK8" s="849"/>
      <c r="AL8" s="849"/>
      <c r="AM8" s="74"/>
      <c r="AN8" s="877" t="s">
        <v>115</v>
      </c>
      <c r="AO8" s="877"/>
      <c r="AP8" s="877"/>
      <c r="AQ8" s="877"/>
      <c r="AR8" s="877"/>
      <c r="AS8" s="877"/>
      <c r="AT8" s="877"/>
      <c r="AU8" s="877"/>
      <c r="AV8" s="877"/>
      <c r="AW8" s="877"/>
      <c r="AX8" s="877"/>
      <c r="AY8" s="877"/>
      <c r="AZ8" s="877"/>
      <c r="BA8" s="877"/>
    </row>
    <row r="9" spans="1:53" s="3" customFormat="1" ht="27.75" customHeight="1" x14ac:dyDescent="0.4">
      <c r="P9" s="849" t="s">
        <v>225</v>
      </c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49"/>
      <c r="AI9" s="849"/>
      <c r="AJ9" s="849"/>
      <c r="AK9" s="849"/>
      <c r="AL9" s="849"/>
      <c r="AM9" s="74"/>
      <c r="AN9" s="877"/>
      <c r="AO9" s="877"/>
      <c r="AP9" s="877"/>
      <c r="AQ9" s="877"/>
      <c r="AR9" s="877"/>
      <c r="AS9" s="877"/>
      <c r="AT9" s="877"/>
      <c r="AU9" s="877"/>
      <c r="AV9" s="877"/>
      <c r="AW9" s="877"/>
      <c r="AX9" s="877"/>
      <c r="AY9" s="877"/>
      <c r="AZ9" s="877"/>
      <c r="BA9" s="877"/>
    </row>
    <row r="10" spans="1:53" s="3" customFormat="1" ht="27.75" customHeight="1" x14ac:dyDescent="0.35">
      <c r="P10" s="851" t="s">
        <v>116</v>
      </c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3"/>
      <c r="AM10" s="853"/>
      <c r="AN10" s="877"/>
      <c r="AO10" s="877"/>
      <c r="AP10" s="877"/>
      <c r="AQ10" s="877"/>
      <c r="AR10" s="877"/>
      <c r="AS10" s="877"/>
      <c r="AT10" s="877"/>
      <c r="AU10" s="877"/>
      <c r="AV10" s="877"/>
      <c r="AW10" s="877"/>
      <c r="AX10" s="877"/>
      <c r="AY10" s="877"/>
      <c r="AZ10" s="877"/>
      <c r="BA10" s="877"/>
    </row>
    <row r="11" spans="1:53" s="3" customFormat="1" ht="25.5" customHeight="1" x14ac:dyDescent="0.4">
      <c r="P11" s="851" t="s">
        <v>226</v>
      </c>
      <c r="Q11" s="851"/>
      <c r="R11" s="851"/>
      <c r="S11" s="851"/>
      <c r="T11" s="851"/>
      <c r="U11" s="851"/>
      <c r="V11" s="851"/>
      <c r="W11" s="851"/>
      <c r="X11" s="851"/>
      <c r="Y11" s="851"/>
      <c r="Z11" s="851"/>
      <c r="AA11" s="851"/>
      <c r="AB11" s="851"/>
      <c r="AC11" s="851"/>
      <c r="AD11" s="851"/>
      <c r="AE11" s="851"/>
      <c r="AF11" s="851"/>
      <c r="AG11" s="851"/>
      <c r="AH11" s="851"/>
      <c r="AI11" s="851"/>
      <c r="AJ11" s="851"/>
      <c r="AK11" s="851"/>
      <c r="AL11" s="851"/>
      <c r="AM11" s="851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0"/>
      <c r="AK12" s="850"/>
      <c r="AL12" s="850"/>
      <c r="AM12" s="850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876" t="s">
        <v>37</v>
      </c>
      <c r="B14" s="876"/>
      <c r="C14" s="876"/>
      <c r="D14" s="876"/>
      <c r="E14" s="876"/>
      <c r="F14" s="876"/>
      <c r="G14" s="876"/>
      <c r="H14" s="876"/>
      <c r="I14" s="876"/>
      <c r="J14" s="876"/>
      <c r="K14" s="876"/>
      <c r="L14" s="876"/>
      <c r="M14" s="876"/>
      <c r="N14" s="876"/>
      <c r="O14" s="876"/>
      <c r="P14" s="876"/>
      <c r="Q14" s="876"/>
      <c r="R14" s="876"/>
      <c r="S14" s="876"/>
      <c r="T14" s="876"/>
      <c r="U14" s="876"/>
      <c r="V14" s="876"/>
      <c r="W14" s="876"/>
      <c r="X14" s="876"/>
      <c r="Y14" s="876"/>
      <c r="Z14" s="876"/>
      <c r="AA14" s="876"/>
      <c r="AB14" s="876"/>
      <c r="AC14" s="876"/>
      <c r="AD14" s="876"/>
      <c r="AE14" s="876"/>
      <c r="AF14" s="876"/>
      <c r="AG14" s="876"/>
      <c r="AH14" s="876"/>
      <c r="AI14" s="876"/>
      <c r="AJ14" s="876"/>
      <c r="AK14" s="876"/>
      <c r="AL14" s="876"/>
      <c r="AM14" s="876"/>
      <c r="AN14" s="876"/>
      <c r="AO14" s="876"/>
      <c r="AP14" s="876"/>
      <c r="AQ14" s="876"/>
      <c r="AR14" s="876"/>
      <c r="AS14" s="876"/>
      <c r="AT14" s="876"/>
      <c r="AU14" s="876"/>
      <c r="AV14" s="876"/>
      <c r="AW14" s="876"/>
      <c r="AX14" s="876"/>
      <c r="AY14" s="876"/>
      <c r="AZ14" s="876"/>
      <c r="BA14" s="87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72" t="s">
        <v>2</v>
      </c>
      <c r="B16" s="845" t="s">
        <v>3</v>
      </c>
      <c r="C16" s="846"/>
      <c r="D16" s="846"/>
      <c r="E16" s="847"/>
      <c r="F16" s="845" t="s">
        <v>4</v>
      </c>
      <c r="G16" s="846"/>
      <c r="H16" s="846"/>
      <c r="I16" s="847"/>
      <c r="J16" s="842" t="s">
        <v>5</v>
      </c>
      <c r="K16" s="869"/>
      <c r="L16" s="869"/>
      <c r="M16" s="869"/>
      <c r="N16" s="842" t="s">
        <v>6</v>
      </c>
      <c r="O16" s="869"/>
      <c r="P16" s="869"/>
      <c r="Q16" s="869"/>
      <c r="R16" s="844"/>
      <c r="S16" s="842" t="s">
        <v>7</v>
      </c>
      <c r="T16" s="843"/>
      <c r="U16" s="843"/>
      <c r="V16" s="843"/>
      <c r="W16" s="844"/>
      <c r="X16" s="842" t="s">
        <v>8</v>
      </c>
      <c r="Y16" s="869"/>
      <c r="Z16" s="869"/>
      <c r="AA16" s="844"/>
      <c r="AB16" s="845" t="s">
        <v>9</v>
      </c>
      <c r="AC16" s="846"/>
      <c r="AD16" s="846"/>
      <c r="AE16" s="847"/>
      <c r="AF16" s="845" t="s">
        <v>10</v>
      </c>
      <c r="AG16" s="846"/>
      <c r="AH16" s="846"/>
      <c r="AI16" s="847"/>
      <c r="AJ16" s="842" t="s">
        <v>11</v>
      </c>
      <c r="AK16" s="843"/>
      <c r="AL16" s="843"/>
      <c r="AM16" s="843"/>
      <c r="AN16" s="844"/>
      <c r="AO16" s="842" t="s">
        <v>12</v>
      </c>
      <c r="AP16" s="869"/>
      <c r="AQ16" s="869"/>
      <c r="AR16" s="869"/>
      <c r="AS16" s="822" t="s">
        <v>13</v>
      </c>
      <c r="AT16" s="823"/>
      <c r="AU16" s="823"/>
      <c r="AV16" s="823"/>
      <c r="AW16" s="824"/>
      <c r="AX16" s="842" t="s">
        <v>14</v>
      </c>
      <c r="AY16" s="869"/>
      <c r="AZ16" s="869"/>
      <c r="BA16" s="844"/>
    </row>
    <row r="17" spans="1:53" s="5" customFormat="1" ht="20.25" customHeight="1" thickBot="1" x14ac:dyDescent="0.25">
      <c r="A17" s="873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1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7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132">
        <v>2</v>
      </c>
      <c r="B19" s="91" t="s">
        <v>79</v>
      </c>
      <c r="C19" s="67" t="s">
        <v>79</v>
      </c>
      <c r="D19" s="67" t="s">
        <v>79</v>
      </c>
      <c r="E19" s="92" t="s">
        <v>79</v>
      </c>
      <c r="F19" s="91" t="s">
        <v>79</v>
      </c>
      <c r="G19" s="67" t="s">
        <v>79</v>
      </c>
      <c r="H19" s="67" t="s">
        <v>79</v>
      </c>
      <c r="I19" s="92" t="s">
        <v>79</v>
      </c>
      <c r="J19" s="91" t="s">
        <v>79</v>
      </c>
      <c r="K19" s="67" t="s">
        <v>79</v>
      </c>
      <c r="L19" s="67" t="s">
        <v>79</v>
      </c>
      <c r="M19" s="92" t="s">
        <v>79</v>
      </c>
      <c r="N19" s="91" t="s">
        <v>79</v>
      </c>
      <c r="O19" s="67" t="s">
        <v>79</v>
      </c>
      <c r="P19" s="67" t="s">
        <v>79</v>
      </c>
      <c r="Q19" s="67" t="s">
        <v>117</v>
      </c>
      <c r="R19" s="92" t="s">
        <v>117</v>
      </c>
      <c r="S19" s="91" t="s">
        <v>16</v>
      </c>
      <c r="T19" s="67" t="s">
        <v>16</v>
      </c>
      <c r="U19" s="67" t="s">
        <v>17</v>
      </c>
      <c r="V19" s="67" t="s">
        <v>17</v>
      </c>
      <c r="W19" s="92" t="s">
        <v>17</v>
      </c>
      <c r="X19" s="91" t="s">
        <v>17</v>
      </c>
      <c r="Y19" s="67" t="s">
        <v>17</v>
      </c>
      <c r="Z19" s="67" t="s">
        <v>17</v>
      </c>
      <c r="AA19" s="92" t="s">
        <v>18</v>
      </c>
      <c r="AB19" s="91" t="s">
        <v>18</v>
      </c>
      <c r="AC19" s="67" t="s">
        <v>18</v>
      </c>
      <c r="AD19" s="67" t="s">
        <v>18</v>
      </c>
      <c r="AE19" s="93" t="s">
        <v>18</v>
      </c>
      <c r="AF19" s="91" t="s">
        <v>18</v>
      </c>
      <c r="AG19" s="67" t="s">
        <v>18</v>
      </c>
      <c r="AH19" s="67" t="s">
        <v>18</v>
      </c>
      <c r="AI19" s="93" t="s">
        <v>18</v>
      </c>
      <c r="AJ19" s="91" t="s">
        <v>18</v>
      </c>
      <c r="AK19" s="67" t="s">
        <v>18</v>
      </c>
      <c r="AL19" s="67" t="s">
        <v>18</v>
      </c>
      <c r="AM19" s="67" t="s">
        <v>88</v>
      </c>
      <c r="AN19" s="92" t="s">
        <v>88</v>
      </c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132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134"/>
      <c r="X20" s="91"/>
      <c r="Y20" s="67"/>
      <c r="Z20" s="67"/>
      <c r="AA20" s="92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133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2"/>
      <c r="X21" s="100"/>
      <c r="Y21" s="101"/>
      <c r="Z21" s="101"/>
      <c r="AA21" s="102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70" t="s">
        <v>119</v>
      </c>
      <c r="B23" s="870"/>
      <c r="C23" s="870"/>
      <c r="D23" s="870"/>
      <c r="E23" s="870"/>
      <c r="F23" s="870"/>
      <c r="G23" s="870"/>
      <c r="H23" s="870"/>
      <c r="I23" s="870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71"/>
      <c r="AF23" s="871"/>
      <c r="AG23" s="871"/>
      <c r="AH23" s="871"/>
      <c r="AI23" s="871"/>
      <c r="AJ23" s="871"/>
      <c r="AK23" s="871"/>
      <c r="AL23" s="871"/>
      <c r="AM23" s="871"/>
      <c r="AN23" s="871"/>
      <c r="AO23" s="871"/>
      <c r="AP23" s="871"/>
      <c r="AQ23" s="871"/>
      <c r="AR23" s="871"/>
      <c r="AS23" s="871"/>
      <c r="AT23" s="871"/>
      <c r="AU23" s="871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25" t="s">
        <v>121</v>
      </c>
      <c r="AB25" s="825"/>
      <c r="AC25" s="825"/>
      <c r="AD25" s="825"/>
      <c r="AE25" s="825"/>
      <c r="AF25" s="825"/>
      <c r="AG25" s="825"/>
      <c r="AH25" s="825"/>
      <c r="AI25" s="825"/>
      <c r="AJ25" s="825"/>
      <c r="AK25" s="825"/>
      <c r="AL25" s="825"/>
      <c r="AM25" s="825"/>
      <c r="AN25" s="115"/>
      <c r="AO25" s="825" t="s">
        <v>51</v>
      </c>
      <c r="AP25" s="825"/>
      <c r="AQ25" s="825"/>
      <c r="AR25" s="825"/>
      <c r="AS25" s="825"/>
      <c r="AT25" s="825"/>
      <c r="AU25" s="825"/>
      <c r="AV25" s="825"/>
      <c r="AW25" s="825"/>
      <c r="AX25" s="825"/>
      <c r="AY25" s="825"/>
      <c r="AZ25" s="825"/>
      <c r="BA25" s="82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65" t="s">
        <v>2</v>
      </c>
      <c r="B27" s="1049"/>
      <c r="C27" s="911" t="s">
        <v>19</v>
      </c>
      <c r="D27" s="1048"/>
      <c r="E27" s="1048"/>
      <c r="F27" s="1049"/>
      <c r="G27" s="1056" t="s">
        <v>122</v>
      </c>
      <c r="H27" s="1057"/>
      <c r="I27" s="1058"/>
      <c r="J27" s="1047" t="s">
        <v>21</v>
      </c>
      <c r="K27" s="1048"/>
      <c r="L27" s="1048"/>
      <c r="M27" s="1049"/>
      <c r="N27" s="812" t="s">
        <v>70</v>
      </c>
      <c r="O27" s="861"/>
      <c r="P27" s="862"/>
      <c r="Q27" s="1047" t="s">
        <v>71</v>
      </c>
      <c r="R27" s="1066"/>
      <c r="S27" s="1067"/>
      <c r="T27" s="1047" t="s">
        <v>22</v>
      </c>
      <c r="U27" s="1048"/>
      <c r="V27" s="1049"/>
      <c r="W27" s="1047" t="s">
        <v>69</v>
      </c>
      <c r="X27" s="1048"/>
      <c r="Y27" s="1049"/>
      <c r="Z27" s="22"/>
      <c r="AA27" s="906" t="s">
        <v>72</v>
      </c>
      <c r="AB27" s="907"/>
      <c r="AC27" s="907"/>
      <c r="AD27" s="907"/>
      <c r="AE27" s="907"/>
      <c r="AF27" s="831"/>
      <c r="AG27" s="832"/>
      <c r="AH27" s="856" t="s">
        <v>87</v>
      </c>
      <c r="AI27" s="905"/>
      <c r="AJ27" s="905"/>
      <c r="AK27" s="911" t="s">
        <v>50</v>
      </c>
      <c r="AL27" s="912"/>
      <c r="AM27" s="913"/>
      <c r="AN27" s="117"/>
      <c r="AO27" s="903" t="s">
        <v>52</v>
      </c>
      <c r="AP27" s="904"/>
      <c r="AQ27" s="904"/>
      <c r="AR27" s="904"/>
      <c r="AS27" s="812" t="s">
        <v>73</v>
      </c>
      <c r="AT27" s="861"/>
      <c r="AU27" s="861"/>
      <c r="AV27" s="861"/>
      <c r="AW27" s="862"/>
      <c r="AX27" s="856" t="s">
        <v>87</v>
      </c>
      <c r="AY27" s="856"/>
      <c r="AZ27" s="856"/>
      <c r="BA27" s="857"/>
    </row>
    <row r="28" spans="1:53" ht="15.75" customHeight="1" x14ac:dyDescent="0.25">
      <c r="A28" s="1050"/>
      <c r="B28" s="1052"/>
      <c r="C28" s="1050"/>
      <c r="D28" s="1051"/>
      <c r="E28" s="1051"/>
      <c r="F28" s="1052"/>
      <c r="G28" s="1059"/>
      <c r="H28" s="1060"/>
      <c r="I28" s="1061"/>
      <c r="J28" s="1050"/>
      <c r="K28" s="1051"/>
      <c r="L28" s="1051"/>
      <c r="M28" s="1052"/>
      <c r="N28" s="863"/>
      <c r="O28" s="864"/>
      <c r="P28" s="865"/>
      <c r="Q28" s="1068"/>
      <c r="R28" s="871"/>
      <c r="S28" s="1069"/>
      <c r="T28" s="1050"/>
      <c r="U28" s="1051"/>
      <c r="V28" s="1052"/>
      <c r="W28" s="1050"/>
      <c r="X28" s="1051"/>
      <c r="Y28" s="1052"/>
      <c r="Z28" s="22"/>
      <c r="AA28" s="908"/>
      <c r="AB28" s="909"/>
      <c r="AC28" s="909"/>
      <c r="AD28" s="909"/>
      <c r="AE28" s="909"/>
      <c r="AF28" s="834"/>
      <c r="AG28" s="835"/>
      <c r="AH28" s="905"/>
      <c r="AI28" s="905"/>
      <c r="AJ28" s="905"/>
      <c r="AK28" s="914"/>
      <c r="AL28" s="915"/>
      <c r="AM28" s="916"/>
      <c r="AN28" s="117"/>
      <c r="AO28" s="904"/>
      <c r="AP28" s="904"/>
      <c r="AQ28" s="904"/>
      <c r="AR28" s="904"/>
      <c r="AS28" s="863"/>
      <c r="AT28" s="864"/>
      <c r="AU28" s="864"/>
      <c r="AV28" s="864"/>
      <c r="AW28" s="865"/>
      <c r="AX28" s="856"/>
      <c r="AY28" s="856"/>
      <c r="AZ28" s="856"/>
      <c r="BA28" s="857"/>
    </row>
    <row r="29" spans="1:53" ht="42" customHeight="1" x14ac:dyDescent="0.25">
      <c r="A29" s="1053"/>
      <c r="B29" s="1055"/>
      <c r="C29" s="1053"/>
      <c r="D29" s="1054"/>
      <c r="E29" s="1054"/>
      <c r="F29" s="1055"/>
      <c r="G29" s="1062"/>
      <c r="H29" s="1063"/>
      <c r="I29" s="1064"/>
      <c r="J29" s="1053"/>
      <c r="K29" s="1054"/>
      <c r="L29" s="1054"/>
      <c r="M29" s="1055"/>
      <c r="N29" s="866"/>
      <c r="O29" s="867"/>
      <c r="P29" s="868"/>
      <c r="Q29" s="1070"/>
      <c r="R29" s="1071"/>
      <c r="S29" s="1072"/>
      <c r="T29" s="1053"/>
      <c r="U29" s="1054"/>
      <c r="V29" s="1055"/>
      <c r="W29" s="1053"/>
      <c r="X29" s="1054"/>
      <c r="Y29" s="1055"/>
      <c r="Z29" s="22"/>
      <c r="AA29" s="826" t="s">
        <v>109</v>
      </c>
      <c r="AB29" s="827"/>
      <c r="AC29" s="827"/>
      <c r="AD29" s="827"/>
      <c r="AE29" s="827"/>
      <c r="AF29" s="828"/>
      <c r="AG29" s="829"/>
      <c r="AH29" s="926">
        <v>2</v>
      </c>
      <c r="AI29" s="927"/>
      <c r="AJ29" s="928"/>
      <c r="AK29" s="878">
        <v>3</v>
      </c>
      <c r="AL29" s="878"/>
      <c r="AM29" s="878"/>
      <c r="AN29" s="117"/>
      <c r="AO29" s="904"/>
      <c r="AP29" s="904"/>
      <c r="AQ29" s="904"/>
      <c r="AR29" s="904"/>
      <c r="AS29" s="863"/>
      <c r="AT29" s="864"/>
      <c r="AU29" s="864"/>
      <c r="AV29" s="864"/>
      <c r="AW29" s="865"/>
      <c r="AX29" s="856"/>
      <c r="AY29" s="856"/>
      <c r="AZ29" s="856"/>
      <c r="BA29" s="857"/>
    </row>
    <row r="30" spans="1:53" ht="26.25" customHeight="1" x14ac:dyDescent="0.3">
      <c r="A30" s="892">
        <v>1</v>
      </c>
      <c r="B30" s="893"/>
      <c r="C30" s="858">
        <f>COUNTIF($B18:$AO18,$B$18)</f>
        <v>33</v>
      </c>
      <c r="D30" s="859"/>
      <c r="E30" s="859"/>
      <c r="F30" s="860"/>
      <c r="G30" s="858">
        <v>4</v>
      </c>
      <c r="H30" s="859"/>
      <c r="I30" s="860"/>
      <c r="J30" s="858">
        <v>3</v>
      </c>
      <c r="K30" s="859"/>
      <c r="L30" s="859"/>
      <c r="M30" s="860"/>
      <c r="N30" s="858"/>
      <c r="O30" s="859"/>
      <c r="P30" s="860"/>
      <c r="Q30" s="821"/>
      <c r="R30" s="807"/>
      <c r="S30" s="808"/>
      <c r="T30" s="858">
        <v>12</v>
      </c>
      <c r="U30" s="888"/>
      <c r="V30" s="929"/>
      <c r="W30" s="858">
        <f>C30+G30+J30+N30+Q30+T30</f>
        <v>52</v>
      </c>
      <c r="X30" s="888"/>
      <c r="Y30" s="889"/>
      <c r="Z30" s="22"/>
      <c r="AA30" s="830" t="s">
        <v>175</v>
      </c>
      <c r="AB30" s="831"/>
      <c r="AC30" s="831"/>
      <c r="AD30" s="831"/>
      <c r="AE30" s="831"/>
      <c r="AF30" s="831"/>
      <c r="AG30" s="832"/>
      <c r="AH30" s="878">
        <v>4</v>
      </c>
      <c r="AI30" s="879"/>
      <c r="AJ30" s="879"/>
      <c r="AK30" s="878">
        <v>2</v>
      </c>
      <c r="AL30" s="879"/>
      <c r="AM30" s="879"/>
      <c r="AN30" s="117"/>
      <c r="AO30" s="904"/>
      <c r="AP30" s="904"/>
      <c r="AQ30" s="904"/>
      <c r="AR30" s="904"/>
      <c r="AS30" s="866"/>
      <c r="AT30" s="867"/>
      <c r="AU30" s="867"/>
      <c r="AV30" s="867"/>
      <c r="AW30" s="868"/>
      <c r="AX30" s="856"/>
      <c r="AY30" s="856"/>
      <c r="AZ30" s="856"/>
      <c r="BA30" s="857"/>
    </row>
    <row r="31" spans="1:53" ht="27" customHeight="1" x14ac:dyDescent="0.3">
      <c r="A31" s="924">
        <v>2</v>
      </c>
      <c r="B31" s="925"/>
      <c r="C31" s="858">
        <v>15</v>
      </c>
      <c r="D31" s="859"/>
      <c r="E31" s="859"/>
      <c r="F31" s="860"/>
      <c r="G31" s="805">
        <v>2</v>
      </c>
      <c r="H31" s="930"/>
      <c r="I31" s="931"/>
      <c r="J31" s="805">
        <v>6</v>
      </c>
      <c r="K31" s="930"/>
      <c r="L31" s="930"/>
      <c r="M31" s="931"/>
      <c r="N31" s="805">
        <v>12</v>
      </c>
      <c r="O31" s="930"/>
      <c r="P31" s="931"/>
      <c r="Q31" s="806">
        <v>2</v>
      </c>
      <c r="R31" s="807"/>
      <c r="S31" s="808"/>
      <c r="T31" s="805">
        <v>2</v>
      </c>
      <c r="U31" s="803"/>
      <c r="V31" s="804"/>
      <c r="W31" s="858">
        <f>C31+G31+J31+N31+Q31+T31</f>
        <v>39</v>
      </c>
      <c r="X31" s="888"/>
      <c r="Y31" s="889"/>
      <c r="Z31" s="22"/>
      <c r="AA31" s="833"/>
      <c r="AB31" s="834"/>
      <c r="AC31" s="834"/>
      <c r="AD31" s="834"/>
      <c r="AE31" s="834"/>
      <c r="AF31" s="834"/>
      <c r="AG31" s="835"/>
      <c r="AH31" s="879"/>
      <c r="AI31" s="879"/>
      <c r="AJ31" s="879"/>
      <c r="AK31" s="879"/>
      <c r="AL31" s="879"/>
      <c r="AM31" s="879"/>
      <c r="AN31" s="117"/>
      <c r="AO31" s="878" t="s">
        <v>23</v>
      </c>
      <c r="AP31" s="878"/>
      <c r="AQ31" s="878"/>
      <c r="AR31" s="878"/>
      <c r="AS31" s="910" t="s">
        <v>123</v>
      </c>
      <c r="AT31" s="910"/>
      <c r="AU31" s="910"/>
      <c r="AV31" s="910"/>
      <c r="AW31" s="910"/>
      <c r="AX31" s="902">
        <v>4</v>
      </c>
      <c r="AY31" s="902"/>
      <c r="AZ31" s="902"/>
      <c r="BA31" s="902"/>
    </row>
    <row r="32" spans="1:53" ht="21.75" customHeight="1" x14ac:dyDescent="0.3">
      <c r="A32" s="924"/>
      <c r="B32" s="925"/>
      <c r="C32" s="858"/>
      <c r="D32" s="859"/>
      <c r="E32" s="859"/>
      <c r="F32" s="860"/>
      <c r="G32" s="805"/>
      <c r="H32" s="930"/>
      <c r="I32" s="931"/>
      <c r="J32" s="805"/>
      <c r="K32" s="930"/>
      <c r="L32" s="930"/>
      <c r="M32" s="931"/>
      <c r="N32" s="805"/>
      <c r="O32" s="930"/>
      <c r="P32" s="931"/>
      <c r="Q32" s="821"/>
      <c r="R32" s="807"/>
      <c r="S32" s="808"/>
      <c r="T32" s="805"/>
      <c r="U32" s="803"/>
      <c r="V32" s="804"/>
      <c r="W32" s="858"/>
      <c r="X32" s="888"/>
      <c r="Y32" s="889"/>
      <c r="Z32" s="22"/>
      <c r="AA32" s="830" t="s">
        <v>74</v>
      </c>
      <c r="AB32" s="831"/>
      <c r="AC32" s="831"/>
      <c r="AD32" s="831"/>
      <c r="AE32" s="831"/>
      <c r="AF32" s="831"/>
      <c r="AG32" s="832"/>
      <c r="AH32" s="878">
        <v>4</v>
      </c>
      <c r="AI32" s="879"/>
      <c r="AJ32" s="879"/>
      <c r="AK32" s="878">
        <v>4</v>
      </c>
      <c r="AL32" s="879"/>
      <c r="AM32" s="879"/>
      <c r="AN32" s="117"/>
      <c r="AO32" s="878"/>
      <c r="AP32" s="878"/>
      <c r="AQ32" s="878"/>
      <c r="AR32" s="878"/>
      <c r="AS32" s="910"/>
      <c r="AT32" s="910"/>
      <c r="AU32" s="910"/>
      <c r="AV32" s="910"/>
      <c r="AW32" s="910"/>
      <c r="AX32" s="902"/>
      <c r="AY32" s="902"/>
      <c r="AZ32" s="902"/>
      <c r="BA32" s="902"/>
    </row>
    <row r="33" spans="1:53" ht="25.5" customHeight="1" x14ac:dyDescent="0.3">
      <c r="A33" s="924"/>
      <c r="B33" s="925"/>
      <c r="C33" s="858"/>
      <c r="D33" s="859"/>
      <c r="E33" s="859"/>
      <c r="F33" s="860"/>
      <c r="G33" s="805"/>
      <c r="H33" s="930"/>
      <c r="I33" s="931"/>
      <c r="J33" s="805"/>
      <c r="K33" s="930"/>
      <c r="L33" s="930"/>
      <c r="M33" s="931"/>
      <c r="N33" s="805"/>
      <c r="O33" s="930"/>
      <c r="P33" s="931"/>
      <c r="Q33" s="806"/>
      <c r="R33" s="807"/>
      <c r="S33" s="808"/>
      <c r="T33" s="802"/>
      <c r="U33" s="803"/>
      <c r="V33" s="804"/>
      <c r="W33" s="858"/>
      <c r="X33" s="888"/>
      <c r="Y33" s="889"/>
      <c r="Z33" s="22"/>
      <c r="AA33" s="833"/>
      <c r="AB33" s="834"/>
      <c r="AC33" s="834"/>
      <c r="AD33" s="834"/>
      <c r="AE33" s="834"/>
      <c r="AF33" s="834"/>
      <c r="AG33" s="835"/>
      <c r="AH33" s="879"/>
      <c r="AI33" s="879"/>
      <c r="AJ33" s="879"/>
      <c r="AK33" s="879"/>
      <c r="AL33" s="879"/>
      <c r="AM33" s="879"/>
      <c r="AN33" s="118"/>
      <c r="AO33" s="878"/>
      <c r="AP33" s="878"/>
      <c r="AQ33" s="878"/>
      <c r="AR33" s="878"/>
      <c r="AS33" s="910"/>
      <c r="AT33" s="910"/>
      <c r="AU33" s="910"/>
      <c r="AV33" s="910"/>
      <c r="AW33" s="910"/>
      <c r="AX33" s="902"/>
      <c r="AY33" s="902"/>
      <c r="AZ33" s="902"/>
      <c r="BA33" s="902"/>
    </row>
    <row r="34" spans="1:53" ht="34.5" customHeight="1" x14ac:dyDescent="0.25">
      <c r="A34" s="894" t="s">
        <v>24</v>
      </c>
      <c r="B34" s="895"/>
      <c r="C34" s="896">
        <f>SUM(C30:F33)</f>
        <v>48</v>
      </c>
      <c r="D34" s="897"/>
      <c r="E34" s="897"/>
      <c r="F34" s="898"/>
      <c r="G34" s="920">
        <f>SUM(G30:I33)</f>
        <v>6</v>
      </c>
      <c r="H34" s="932"/>
      <c r="I34" s="895"/>
      <c r="J34" s="933">
        <f>SUM(J30:M33)</f>
        <v>9</v>
      </c>
      <c r="K34" s="934"/>
      <c r="L34" s="934"/>
      <c r="M34" s="935"/>
      <c r="N34" s="933">
        <f>SUM(N30:P33)</f>
        <v>12</v>
      </c>
      <c r="O34" s="934"/>
      <c r="P34" s="935"/>
      <c r="Q34" s="809">
        <f>SUM(Q30:S33)</f>
        <v>2</v>
      </c>
      <c r="R34" s="810"/>
      <c r="S34" s="811"/>
      <c r="T34" s="920">
        <f>SUM(T30:V33)</f>
        <v>14</v>
      </c>
      <c r="U34" s="921"/>
      <c r="V34" s="922"/>
      <c r="W34" s="920">
        <f>SUM(W30:Y33)</f>
        <v>91</v>
      </c>
      <c r="X34" s="921"/>
      <c r="Y34" s="922"/>
      <c r="Z34" s="22"/>
      <c r="AA34" s="923" t="s">
        <v>108</v>
      </c>
      <c r="AB34" s="1074"/>
      <c r="AC34" s="1074"/>
      <c r="AD34" s="1074"/>
      <c r="AE34" s="1074"/>
      <c r="AF34" s="1074"/>
      <c r="AG34" s="1075"/>
      <c r="AH34" s="917">
        <v>4</v>
      </c>
      <c r="AI34" s="918"/>
      <c r="AJ34" s="919"/>
      <c r="AK34" s="899">
        <v>12</v>
      </c>
      <c r="AL34" s="1076"/>
      <c r="AM34" s="1077"/>
      <c r="AN34" s="23"/>
      <c r="AO34" s="878"/>
      <c r="AP34" s="878"/>
      <c r="AQ34" s="878"/>
      <c r="AR34" s="878"/>
      <c r="AS34" s="910"/>
      <c r="AT34" s="910"/>
      <c r="AU34" s="910"/>
      <c r="AV34" s="910"/>
      <c r="AW34" s="910"/>
      <c r="AX34" s="902"/>
      <c r="AY34" s="902"/>
      <c r="AZ34" s="902"/>
      <c r="BA34" s="902"/>
    </row>
  </sheetData>
  <sheetProtection selectLockedCells="1" selectUnlockedCells="1"/>
  <mergeCells count="105"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  <mergeCell ref="W34:Y34"/>
    <mergeCell ref="W33:Y33"/>
    <mergeCell ref="W31:Y31"/>
    <mergeCell ref="C33:F33"/>
    <mergeCell ref="C34:F34"/>
    <mergeCell ref="C32:F32"/>
    <mergeCell ref="J33:M33"/>
    <mergeCell ref="J34:M34"/>
    <mergeCell ref="G33:I33"/>
    <mergeCell ref="N34:P34"/>
    <mergeCell ref="N33:P33"/>
    <mergeCell ref="Q33:S33"/>
    <mergeCell ref="T34:V34"/>
    <mergeCell ref="T33:V33"/>
    <mergeCell ref="Q34:S34"/>
    <mergeCell ref="N32:P32"/>
    <mergeCell ref="Q32:S32"/>
    <mergeCell ref="AA32:AG33"/>
    <mergeCell ref="AS31:AW34"/>
    <mergeCell ref="AK34:AM34"/>
    <mergeCell ref="AH32:AJ33"/>
    <mergeCell ref="AH30:AJ31"/>
    <mergeCell ref="B16:E16"/>
    <mergeCell ref="AX16:BA16"/>
    <mergeCell ref="AB16:AE16"/>
    <mergeCell ref="AA25:AM25"/>
    <mergeCell ref="X16:AA16"/>
    <mergeCell ref="F16:I16"/>
    <mergeCell ref="AX27:BA30"/>
    <mergeCell ref="AH29:AJ29"/>
    <mergeCell ref="AA30:AG31"/>
    <mergeCell ref="AA27:AG28"/>
    <mergeCell ref="AA29:AG29"/>
    <mergeCell ref="AO31:AR34"/>
    <mergeCell ref="AK30:AM31"/>
    <mergeCell ref="AK32:AM33"/>
    <mergeCell ref="AS27:AW30"/>
    <mergeCell ref="AO27:AR30"/>
    <mergeCell ref="AH27:AJ28"/>
    <mergeCell ref="AK27:AM28"/>
    <mergeCell ref="AK29:AM29"/>
    <mergeCell ref="W32:Y32"/>
    <mergeCell ref="N31:P31"/>
    <mergeCell ref="Q31:S31"/>
    <mergeCell ref="T31:V31"/>
    <mergeCell ref="T32:V32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Y12:AM12"/>
    <mergeCell ref="P11:AM11"/>
    <mergeCell ref="AF16:AI16"/>
    <mergeCell ref="A16:A17"/>
    <mergeCell ref="C30:F30"/>
    <mergeCell ref="AJ16:AN16"/>
    <mergeCell ref="J30:M30"/>
    <mergeCell ref="AX31:BA34"/>
    <mergeCell ref="AA34:AG34"/>
    <mergeCell ref="AH34:AJ34"/>
    <mergeCell ref="A1:O1"/>
    <mergeCell ref="P1:AM1"/>
    <mergeCell ref="A2:O2"/>
    <mergeCell ref="A3:O3"/>
    <mergeCell ref="P3:AM3"/>
    <mergeCell ref="P10:AM10"/>
    <mergeCell ref="P5:AM5"/>
    <mergeCell ref="A6:O6"/>
    <mergeCell ref="A14:BA14"/>
    <mergeCell ref="AO16:AR16"/>
    <mergeCell ref="T27:V29"/>
    <mergeCell ref="A30:B30"/>
    <mergeCell ref="G27:I29"/>
    <mergeCell ref="J27:M29"/>
    <mergeCell ref="A27:B29"/>
    <mergeCell ref="C27:F29"/>
    <mergeCell ref="W27:Y29"/>
    <mergeCell ref="Q27:S29"/>
    <mergeCell ref="Q30:S30"/>
    <mergeCell ref="T30:V30"/>
    <mergeCell ref="W30:Y30"/>
    <mergeCell ref="S16:W16"/>
    <mergeCell ref="A23:AU23"/>
    <mergeCell ref="AO25:BA25"/>
    <mergeCell ref="AS16:AW16"/>
    <mergeCell ref="J16:M16"/>
    <mergeCell ref="N16:R16"/>
    <mergeCell ref="N30:P30"/>
    <mergeCell ref="G30:I30"/>
    <mergeCell ref="N27:P2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400" customWidth="1"/>
    <col min="2" max="2" width="47.28515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85546875" style="402" customWidth="1"/>
    <col min="9" max="9" width="8.7109375" style="401" customWidth="1"/>
    <col min="10" max="10" width="8" style="401" customWidth="1"/>
    <col min="11" max="11" width="5.85546875" style="401" customWidth="1"/>
    <col min="12" max="12" width="7.85546875" style="401" customWidth="1"/>
    <col min="13" max="13" width="8.85546875" style="401" customWidth="1"/>
    <col min="14" max="15" width="6.140625" style="401" customWidth="1"/>
    <col min="16" max="16" width="6.28515625" style="401" customWidth="1"/>
    <col min="17" max="18" width="6.42578125" style="401" customWidth="1"/>
    <col min="19" max="19" width="6.5703125" style="401" customWidth="1"/>
    <col min="20" max="20" width="6.28515625" style="401" customWidth="1"/>
    <col min="21" max="21" width="5.5703125" style="401" customWidth="1"/>
    <col min="22" max="22" width="5.7109375" style="401" customWidth="1"/>
    <col min="23" max="27" width="0" style="225" hidden="1" customWidth="1"/>
    <col min="28" max="16384" width="9.140625" style="225"/>
  </cols>
  <sheetData>
    <row r="1" spans="1:27" s="143" customFormat="1" ht="18.75" customHeight="1" thickBot="1" x14ac:dyDescent="0.25">
      <c r="A1" s="1078" t="s">
        <v>131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/>
      <c r="T1" s="1079"/>
      <c r="U1" s="1079"/>
      <c r="V1" s="1080"/>
    </row>
    <row r="2" spans="1:27" s="143" customFormat="1" ht="15.75" customHeight="1" x14ac:dyDescent="0.2">
      <c r="A2" s="1081" t="s">
        <v>132</v>
      </c>
      <c r="B2" s="1084" t="s">
        <v>133</v>
      </c>
      <c r="C2" s="1087" t="s">
        <v>86</v>
      </c>
      <c r="D2" s="1088"/>
      <c r="E2" s="1088"/>
      <c r="F2" s="1089"/>
      <c r="G2" s="1090" t="s">
        <v>134</v>
      </c>
      <c r="H2" s="1093" t="s">
        <v>135</v>
      </c>
      <c r="I2" s="1094"/>
      <c r="J2" s="1094"/>
      <c r="K2" s="1094"/>
      <c r="L2" s="1094"/>
      <c r="M2" s="1095"/>
      <c r="N2" s="1112" t="s">
        <v>181</v>
      </c>
      <c r="O2" s="1113"/>
      <c r="P2" s="1113"/>
      <c r="Q2" s="1113"/>
      <c r="R2" s="1113"/>
      <c r="S2" s="1113"/>
      <c r="T2" s="1113"/>
      <c r="U2" s="1113"/>
      <c r="V2" s="1114"/>
    </row>
    <row r="3" spans="1:27" s="143" customFormat="1" ht="16.5" customHeight="1" thickBot="1" x14ac:dyDescent="0.25">
      <c r="A3" s="1082"/>
      <c r="B3" s="1085"/>
      <c r="C3" s="1130" t="s">
        <v>29</v>
      </c>
      <c r="D3" s="1099" t="s">
        <v>30</v>
      </c>
      <c r="E3" s="1101" t="s">
        <v>55</v>
      </c>
      <c r="F3" s="1102"/>
      <c r="G3" s="1091"/>
      <c r="H3" s="1134" t="s">
        <v>28</v>
      </c>
      <c r="I3" s="1096" t="s">
        <v>136</v>
      </c>
      <c r="J3" s="1097"/>
      <c r="K3" s="1097"/>
      <c r="L3" s="1098"/>
      <c r="M3" s="1121" t="s">
        <v>137</v>
      </c>
      <c r="N3" s="1115"/>
      <c r="O3" s="1116"/>
      <c r="P3" s="1116"/>
      <c r="Q3" s="1116"/>
      <c r="R3" s="1116"/>
      <c r="S3" s="1116"/>
      <c r="T3" s="1116"/>
      <c r="U3" s="1116"/>
      <c r="V3" s="1117"/>
    </row>
    <row r="4" spans="1:27" s="143" customFormat="1" ht="15.75" customHeight="1" x14ac:dyDescent="0.2">
      <c r="A4" s="1082"/>
      <c r="B4" s="1085"/>
      <c r="C4" s="1130"/>
      <c r="D4" s="1099"/>
      <c r="E4" s="1099" t="s">
        <v>56</v>
      </c>
      <c r="F4" s="1132" t="s">
        <v>57</v>
      </c>
      <c r="G4" s="1091"/>
      <c r="H4" s="1135"/>
      <c r="I4" s="1103" t="s">
        <v>24</v>
      </c>
      <c r="J4" s="1103" t="s">
        <v>31</v>
      </c>
      <c r="K4" s="1103" t="s">
        <v>138</v>
      </c>
      <c r="L4" s="1103" t="s">
        <v>139</v>
      </c>
      <c r="M4" s="1122"/>
      <c r="N4" s="1106" t="s">
        <v>65</v>
      </c>
      <c r="O4" s="1129"/>
      <c r="P4" s="1107"/>
      <c r="Q4" s="1106" t="s">
        <v>76</v>
      </c>
      <c r="R4" s="1107"/>
      <c r="S4" s="1106"/>
      <c r="T4" s="1107"/>
      <c r="U4" s="1106"/>
      <c r="V4" s="1107"/>
    </row>
    <row r="5" spans="1:27" s="143" customFormat="1" ht="16.5" thickBot="1" x14ac:dyDescent="0.25">
      <c r="A5" s="1082"/>
      <c r="B5" s="1085"/>
      <c r="C5" s="1130"/>
      <c r="D5" s="1099"/>
      <c r="E5" s="1099"/>
      <c r="F5" s="1132"/>
      <c r="G5" s="1091"/>
      <c r="H5" s="1135"/>
      <c r="I5" s="1104"/>
      <c r="J5" s="1104"/>
      <c r="K5" s="1104"/>
      <c r="L5" s="1104"/>
      <c r="M5" s="1122"/>
      <c r="N5" s="144">
        <v>1</v>
      </c>
      <c r="O5" s="145" t="s">
        <v>84</v>
      </c>
      <c r="P5" s="146" t="s">
        <v>85</v>
      </c>
      <c r="Q5" s="144">
        <v>3</v>
      </c>
      <c r="R5" s="147">
        <v>4</v>
      </c>
      <c r="S5" s="148"/>
      <c r="T5" s="147"/>
      <c r="U5" s="144"/>
      <c r="V5" s="147"/>
    </row>
    <row r="6" spans="1:27" s="143" customFormat="1" ht="16.5" thickBot="1" x14ac:dyDescent="0.25">
      <c r="A6" s="1082"/>
      <c r="B6" s="1085"/>
      <c r="C6" s="1130"/>
      <c r="D6" s="1099"/>
      <c r="E6" s="1099"/>
      <c r="F6" s="1132"/>
      <c r="G6" s="1091"/>
      <c r="H6" s="1135"/>
      <c r="I6" s="1104"/>
      <c r="J6" s="1104"/>
      <c r="K6" s="1104"/>
      <c r="L6" s="1104"/>
      <c r="M6" s="1123"/>
      <c r="N6" s="1108" t="s">
        <v>140</v>
      </c>
      <c r="O6" s="1109"/>
      <c r="P6" s="1110"/>
      <c r="Q6" s="1110"/>
      <c r="R6" s="1110"/>
      <c r="S6" s="1110"/>
      <c r="T6" s="1110"/>
      <c r="U6" s="1110"/>
      <c r="V6" s="1111"/>
    </row>
    <row r="7" spans="1:27" s="143" customFormat="1" ht="16.5" thickBot="1" x14ac:dyDescent="0.25">
      <c r="A7" s="1083"/>
      <c r="B7" s="1086"/>
      <c r="C7" s="1131"/>
      <c r="D7" s="1100"/>
      <c r="E7" s="1100"/>
      <c r="F7" s="1133"/>
      <c r="G7" s="1092"/>
      <c r="H7" s="1136"/>
      <c r="I7" s="1105"/>
      <c r="J7" s="1105"/>
      <c r="K7" s="1105"/>
      <c r="L7" s="1105"/>
      <c r="M7" s="1124"/>
      <c r="N7" s="149">
        <v>15</v>
      </c>
      <c r="O7" s="150">
        <v>9</v>
      </c>
      <c r="P7" s="151">
        <v>9</v>
      </c>
      <c r="Q7" s="149">
        <v>15</v>
      </c>
      <c r="R7" s="151">
        <v>20</v>
      </c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16.5" thickBot="1" x14ac:dyDescent="0.25">
      <c r="A9" s="1125" t="s">
        <v>141</v>
      </c>
      <c r="B9" s="1126"/>
      <c r="C9" s="1127"/>
      <c r="D9" s="1127"/>
      <c r="E9" s="1127"/>
      <c r="F9" s="1127"/>
      <c r="G9" s="1127"/>
      <c r="H9" s="1127"/>
      <c r="I9" s="1127"/>
      <c r="J9" s="1127"/>
      <c r="K9" s="1127"/>
      <c r="L9" s="1127"/>
      <c r="M9" s="1127"/>
      <c r="N9" s="1126"/>
      <c r="O9" s="1126"/>
      <c r="P9" s="1126"/>
      <c r="Q9" s="1126"/>
      <c r="R9" s="1126"/>
      <c r="S9" s="1126"/>
      <c r="T9" s="1126"/>
      <c r="U9" s="1126"/>
      <c r="V9" s="1128"/>
    </row>
    <row r="10" spans="1:27" s="143" customFormat="1" ht="16.5" thickBot="1" x14ac:dyDescent="0.25">
      <c r="A10" s="1118" t="s">
        <v>142</v>
      </c>
      <c r="B10" s="1119"/>
      <c r="C10" s="1119"/>
      <c r="D10" s="1119"/>
      <c r="E10" s="1119"/>
      <c r="F10" s="1119"/>
      <c r="G10" s="1119"/>
      <c r="H10" s="1119"/>
      <c r="I10" s="1119"/>
      <c r="J10" s="1119"/>
      <c r="K10" s="1119"/>
      <c r="L10" s="1119"/>
      <c r="M10" s="1119"/>
      <c r="N10" s="1119"/>
      <c r="O10" s="1119"/>
      <c r="P10" s="1119"/>
      <c r="Q10" s="1119"/>
      <c r="R10" s="1119"/>
      <c r="S10" s="1119"/>
      <c r="T10" s="1119"/>
      <c r="U10" s="1119"/>
      <c r="V10" s="1120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162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167">
        <f t="shared" ref="M11:M17" si="0"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182</v>
      </c>
      <c r="B12" s="175" t="s">
        <v>130</v>
      </c>
      <c r="C12" s="176"/>
      <c r="D12" s="177" t="s">
        <v>183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183">
        <f t="shared" si="0"/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184</v>
      </c>
      <c r="B13" s="175" t="s">
        <v>197</v>
      </c>
      <c r="C13" s="176">
        <v>2</v>
      </c>
      <c r="D13" s="177"/>
      <c r="E13" s="177"/>
      <c r="F13" s="178"/>
      <c r="G13" s="179">
        <v>5</v>
      </c>
      <c r="H13" s="180">
        <f>G13*30</f>
        <v>150</v>
      </c>
      <c r="I13" s="181">
        <f>J13+K13+L13</f>
        <v>54</v>
      </c>
      <c r="J13" s="182">
        <v>36</v>
      </c>
      <c r="K13" s="182"/>
      <c r="L13" s="182">
        <v>18</v>
      </c>
      <c r="M13" s="183">
        <f t="shared" si="0"/>
        <v>96</v>
      </c>
      <c r="N13" s="184"/>
      <c r="O13" s="185">
        <v>3</v>
      </c>
      <c r="P13" s="186">
        <v>3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186</v>
      </c>
      <c r="B14" s="175" t="s">
        <v>236</v>
      </c>
      <c r="C14" s="176"/>
      <c r="D14" s="177" t="s">
        <v>185</v>
      </c>
      <c r="E14" s="177"/>
      <c r="F14" s="178"/>
      <c r="G14" s="179">
        <v>3</v>
      </c>
      <c r="H14" s="180">
        <f>G14*30</f>
        <v>90</v>
      </c>
      <c r="I14" s="181">
        <f>J14+K14+L14</f>
        <v>36</v>
      </c>
      <c r="J14" s="182">
        <v>18</v>
      </c>
      <c r="K14" s="182"/>
      <c r="L14" s="182">
        <v>18</v>
      </c>
      <c r="M14" s="183">
        <f t="shared" si="0"/>
        <v>54</v>
      </c>
      <c r="N14" s="184"/>
      <c r="O14" s="185">
        <v>2</v>
      </c>
      <c r="P14" s="186">
        <v>2</v>
      </c>
      <c r="Q14" s="187"/>
      <c r="R14" s="188"/>
      <c r="S14" s="184"/>
      <c r="T14" s="188"/>
      <c r="U14" s="184"/>
      <c r="V14" s="186"/>
    </row>
    <row r="15" spans="1:27" s="173" customFormat="1" x14ac:dyDescent="0.2">
      <c r="A15" s="174" t="s">
        <v>196</v>
      </c>
      <c r="B15" s="175" t="s">
        <v>33</v>
      </c>
      <c r="C15" s="176"/>
      <c r="D15" s="177"/>
      <c r="E15" s="177"/>
      <c r="F15" s="178"/>
      <c r="G15" s="179">
        <f>G16+G18+G17</f>
        <v>7</v>
      </c>
      <c r="H15" s="180">
        <f>H16+H18+H17</f>
        <v>210</v>
      </c>
      <c r="I15" s="181">
        <f>I16+I18+I17</f>
        <v>132</v>
      </c>
      <c r="J15" s="182"/>
      <c r="K15" s="182"/>
      <c r="L15" s="182">
        <f>L16+L18+L17</f>
        <v>132</v>
      </c>
      <c r="M15" s="183">
        <f t="shared" si="0"/>
        <v>78</v>
      </c>
      <c r="N15" s="184"/>
      <c r="O15" s="185"/>
      <c r="P15" s="186"/>
      <c r="Q15" s="187"/>
      <c r="R15" s="188"/>
      <c r="S15" s="184"/>
      <c r="T15" s="188"/>
      <c r="U15" s="184"/>
      <c r="V15" s="186"/>
    </row>
    <row r="16" spans="1:27" s="173" customFormat="1" x14ac:dyDescent="0.2">
      <c r="A16" s="189" t="s">
        <v>198</v>
      </c>
      <c r="B16" s="190" t="s">
        <v>33</v>
      </c>
      <c r="C16" s="191"/>
      <c r="D16" s="192" t="s">
        <v>183</v>
      </c>
      <c r="E16" s="192"/>
      <c r="F16" s="193"/>
      <c r="G16" s="194">
        <v>3</v>
      </c>
      <c r="H16" s="195">
        <f>G16*30</f>
        <v>90</v>
      </c>
      <c r="I16" s="196">
        <f>J16+K16+L16</f>
        <v>60</v>
      </c>
      <c r="J16" s="197"/>
      <c r="K16" s="197"/>
      <c r="L16" s="197">
        <v>60</v>
      </c>
      <c r="M16" s="198">
        <f t="shared" si="0"/>
        <v>30</v>
      </c>
      <c r="N16" s="199">
        <v>4</v>
      </c>
      <c r="O16" s="200"/>
      <c r="P16" s="201"/>
      <c r="Q16" s="202"/>
      <c r="R16" s="203"/>
      <c r="S16" s="199"/>
      <c r="T16" s="203"/>
      <c r="U16" s="199"/>
      <c r="V16" s="201"/>
    </row>
    <row r="17" spans="1:27" s="173" customFormat="1" x14ac:dyDescent="0.2">
      <c r="A17" s="189" t="s">
        <v>199</v>
      </c>
      <c r="B17" s="190" t="s">
        <v>33</v>
      </c>
      <c r="C17" s="191"/>
      <c r="D17" s="192" t="s">
        <v>185</v>
      </c>
      <c r="E17" s="192"/>
      <c r="F17" s="193"/>
      <c r="G17" s="406">
        <v>4</v>
      </c>
      <c r="H17" s="407">
        <f>G17*30</f>
        <v>120</v>
      </c>
      <c r="I17" s="408">
        <f>J17+K17+L17</f>
        <v>72</v>
      </c>
      <c r="J17" s="409"/>
      <c r="K17" s="409"/>
      <c r="L17" s="409">
        <v>72</v>
      </c>
      <c r="M17" s="410">
        <f t="shared" si="0"/>
        <v>48</v>
      </c>
      <c r="N17" s="199"/>
      <c r="O17" s="200">
        <v>4</v>
      </c>
      <c r="P17" s="201">
        <v>4</v>
      </c>
      <c r="Q17" s="202"/>
      <c r="R17" s="203"/>
      <c r="S17" s="199"/>
      <c r="T17" s="203"/>
      <c r="U17" s="199"/>
      <c r="V17" s="201"/>
    </row>
    <row r="18" spans="1:27" s="173" customFormat="1" ht="16.5" thickBot="1" x14ac:dyDescent="0.25">
      <c r="A18" s="204" t="s">
        <v>200</v>
      </c>
      <c r="B18" s="205" t="s">
        <v>33</v>
      </c>
      <c r="C18" s="206"/>
      <c r="D18" s="207" t="s">
        <v>187</v>
      </c>
      <c r="E18" s="207"/>
      <c r="F18" s="208"/>
      <c r="G18" s="209"/>
      <c r="H18" s="210"/>
      <c r="I18" s="211"/>
      <c r="J18" s="212"/>
      <c r="K18" s="212"/>
      <c r="L18" s="212"/>
      <c r="M18" s="213"/>
      <c r="N18" s="214"/>
      <c r="O18" s="215"/>
      <c r="P18" s="216"/>
      <c r="Q18" s="217" t="s">
        <v>188</v>
      </c>
      <c r="R18" s="218"/>
      <c r="S18" s="214"/>
      <c r="T18" s="218"/>
      <c r="U18" s="214"/>
      <c r="V18" s="216"/>
    </row>
    <row r="19" spans="1:27" s="143" customFormat="1" ht="16.5" thickBot="1" x14ac:dyDescent="0.25">
      <c r="A19" s="939" t="s">
        <v>32</v>
      </c>
      <c r="B19" s="941"/>
      <c r="C19" s="219"/>
      <c r="D19" s="220"/>
      <c r="E19" s="221"/>
      <c r="F19" s="221"/>
      <c r="G19" s="222">
        <f>SUM(G11:G18)-G16-G17</f>
        <v>21</v>
      </c>
      <c r="H19" s="223">
        <f t="shared" ref="H19:M19" si="1">SUM(H11:H18)-H16-H17</f>
        <v>630</v>
      </c>
      <c r="I19" s="223">
        <f t="shared" si="1"/>
        <v>282</v>
      </c>
      <c r="J19" s="223">
        <f t="shared" si="1"/>
        <v>69</v>
      </c>
      <c r="K19" s="223">
        <f t="shared" si="1"/>
        <v>0</v>
      </c>
      <c r="L19" s="223">
        <f t="shared" si="1"/>
        <v>213</v>
      </c>
      <c r="M19" s="223">
        <f t="shared" si="1"/>
        <v>348</v>
      </c>
      <c r="N19" s="223">
        <f>SUM(N11:N18)</f>
        <v>8</v>
      </c>
      <c r="O19" s="223">
        <f t="shared" ref="O19:AA19" si="2">SUM(O11:O18)</f>
        <v>9</v>
      </c>
      <c r="P19" s="223">
        <f t="shared" si="2"/>
        <v>9</v>
      </c>
      <c r="Q19" s="223">
        <f t="shared" si="2"/>
        <v>0</v>
      </c>
      <c r="R19" s="223">
        <f t="shared" si="2"/>
        <v>0</v>
      </c>
      <c r="S19" s="223">
        <f t="shared" si="2"/>
        <v>0</v>
      </c>
      <c r="T19" s="223">
        <f t="shared" si="2"/>
        <v>0</v>
      </c>
      <c r="U19" s="223">
        <f t="shared" si="2"/>
        <v>0</v>
      </c>
      <c r="V19" s="223">
        <f t="shared" si="2"/>
        <v>0</v>
      </c>
      <c r="W19" s="223">
        <f t="shared" si="2"/>
        <v>0</v>
      </c>
      <c r="X19" s="223">
        <f t="shared" si="2"/>
        <v>0</v>
      </c>
      <c r="Y19" s="223">
        <f t="shared" si="2"/>
        <v>0</v>
      </c>
      <c r="Z19" s="223">
        <f t="shared" si="2"/>
        <v>0</v>
      </c>
      <c r="AA19" s="223">
        <f t="shared" si="2"/>
        <v>0</v>
      </c>
    </row>
    <row r="20" spans="1:27" ht="16.5" thickBot="1" x14ac:dyDescent="0.25">
      <c r="A20" s="958" t="s">
        <v>143</v>
      </c>
      <c r="B20" s="959"/>
      <c r="C20" s="959"/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60"/>
      <c r="O20" s="960"/>
      <c r="P20" s="960"/>
      <c r="Q20" s="960"/>
      <c r="R20" s="960"/>
      <c r="S20" s="960"/>
      <c r="T20" s="960"/>
      <c r="U20" s="960"/>
      <c r="V20" s="961"/>
    </row>
    <row r="21" spans="1:27" x14ac:dyDescent="0.2">
      <c r="A21" s="226" t="s">
        <v>144</v>
      </c>
      <c r="B21" s="227" t="s">
        <v>208</v>
      </c>
      <c r="C21" s="228">
        <v>1</v>
      </c>
      <c r="D21" s="229"/>
      <c r="E21" s="230"/>
      <c r="F21" s="231"/>
      <c r="G21" s="232">
        <v>5</v>
      </c>
      <c r="H21" s="233">
        <f t="shared" ref="H21:H28" si="3">G21*30</f>
        <v>150</v>
      </c>
      <c r="I21" s="228">
        <f>J21+L21</f>
        <v>45</v>
      </c>
      <c r="J21" s="229">
        <v>30</v>
      </c>
      <c r="K21" s="229"/>
      <c r="L21" s="229">
        <v>15</v>
      </c>
      <c r="M21" s="234">
        <f t="shared" ref="M21:M28" si="4">H21-I21</f>
        <v>105</v>
      </c>
      <c r="N21" s="171">
        <v>3</v>
      </c>
      <c r="O21" s="235"/>
      <c r="P21" s="236"/>
      <c r="Q21" s="168"/>
      <c r="R21" s="170"/>
      <c r="S21" s="168"/>
      <c r="T21" s="170"/>
      <c r="U21" s="168"/>
      <c r="V21" s="170"/>
    </row>
    <row r="22" spans="1:27" x14ac:dyDescent="0.2">
      <c r="A22" s="237" t="s">
        <v>145</v>
      </c>
      <c r="B22" s="238" t="s">
        <v>209</v>
      </c>
      <c r="C22" s="239">
        <v>1</v>
      </c>
      <c r="D22" s="240"/>
      <c r="E22" s="241"/>
      <c r="F22" s="242"/>
      <c r="G22" s="243">
        <v>4</v>
      </c>
      <c r="H22" s="244">
        <f t="shared" si="3"/>
        <v>120</v>
      </c>
      <c r="I22" s="239">
        <f>J22+L22</f>
        <v>45</v>
      </c>
      <c r="J22" s="240">
        <v>30</v>
      </c>
      <c r="K22" s="240"/>
      <c r="L22" s="240">
        <v>15</v>
      </c>
      <c r="M22" s="245">
        <f t="shared" si="4"/>
        <v>75</v>
      </c>
      <c r="N22" s="246">
        <v>3</v>
      </c>
      <c r="O22" s="247"/>
      <c r="P22" s="248"/>
      <c r="Q22" s="249"/>
      <c r="R22" s="250"/>
      <c r="S22" s="249"/>
      <c r="T22" s="250"/>
      <c r="U22" s="249"/>
      <c r="V22" s="250"/>
    </row>
    <row r="23" spans="1:27" x14ac:dyDescent="0.2">
      <c r="A23" s="237" t="s">
        <v>146</v>
      </c>
      <c r="B23" s="238" t="s">
        <v>227</v>
      </c>
      <c r="C23" s="239">
        <v>1</v>
      </c>
      <c r="D23" s="240"/>
      <c r="E23" s="241"/>
      <c r="F23" s="242"/>
      <c r="G23" s="243">
        <v>5</v>
      </c>
      <c r="H23" s="244">
        <f t="shared" si="3"/>
        <v>150</v>
      </c>
      <c r="I23" s="239">
        <f>J23+L23</f>
        <v>45</v>
      </c>
      <c r="J23" s="240">
        <v>30</v>
      </c>
      <c r="K23" s="240"/>
      <c r="L23" s="240">
        <v>15</v>
      </c>
      <c r="M23" s="245">
        <f t="shared" si="4"/>
        <v>105</v>
      </c>
      <c r="N23" s="187">
        <v>3</v>
      </c>
      <c r="O23" s="251"/>
      <c r="P23" s="252"/>
      <c r="Q23" s="184"/>
      <c r="R23" s="186"/>
      <c r="S23" s="184"/>
      <c r="T23" s="186"/>
      <c r="U23" s="184"/>
      <c r="V23" s="186"/>
    </row>
    <row r="24" spans="1:27" x14ac:dyDescent="0.2">
      <c r="A24" s="237" t="s">
        <v>147</v>
      </c>
      <c r="B24" s="253" t="s">
        <v>214</v>
      </c>
      <c r="C24" s="239">
        <v>2</v>
      </c>
      <c r="D24" s="240"/>
      <c r="E24" s="241"/>
      <c r="F24" s="242"/>
      <c r="G24" s="243">
        <v>5</v>
      </c>
      <c r="H24" s="244">
        <f t="shared" si="3"/>
        <v>150</v>
      </c>
      <c r="I24" s="239">
        <f>J24+K24+L24</f>
        <v>54</v>
      </c>
      <c r="J24" s="240">
        <v>18</v>
      </c>
      <c r="K24" s="240"/>
      <c r="L24" s="240">
        <v>36</v>
      </c>
      <c r="M24" s="245">
        <f t="shared" si="4"/>
        <v>96</v>
      </c>
      <c r="N24" s="246"/>
      <c r="O24" s="247">
        <v>3</v>
      </c>
      <c r="P24" s="248">
        <v>3</v>
      </c>
      <c r="Q24" s="249"/>
      <c r="R24" s="250"/>
      <c r="S24" s="249"/>
      <c r="T24" s="250"/>
      <c r="U24" s="249"/>
      <c r="V24" s="250"/>
    </row>
    <row r="25" spans="1:27" ht="31.5" x14ac:dyDescent="0.2">
      <c r="A25" s="237" t="s">
        <v>149</v>
      </c>
      <c r="B25" s="411" t="s">
        <v>219</v>
      </c>
      <c r="C25" s="239"/>
      <c r="D25" s="240" t="s">
        <v>190</v>
      </c>
      <c r="E25" s="241"/>
      <c r="F25" s="242"/>
      <c r="G25" s="243">
        <v>5</v>
      </c>
      <c r="H25" s="244">
        <f>G25*30</f>
        <v>150</v>
      </c>
      <c r="I25" s="239">
        <f>J25+L25</f>
        <v>45</v>
      </c>
      <c r="J25" s="240">
        <v>30</v>
      </c>
      <c r="K25" s="240"/>
      <c r="L25" s="240">
        <v>15</v>
      </c>
      <c r="M25" s="245">
        <f>H25-I25</f>
        <v>105</v>
      </c>
      <c r="N25" s="246"/>
      <c r="O25" s="247"/>
      <c r="P25" s="248"/>
      <c r="Q25" s="249">
        <v>3</v>
      </c>
      <c r="R25" s="250"/>
      <c r="S25" s="249"/>
      <c r="T25" s="250"/>
      <c r="U25" s="249"/>
      <c r="V25" s="250"/>
    </row>
    <row r="26" spans="1:27" ht="47.25" x14ac:dyDescent="0.2">
      <c r="A26" s="237" t="s">
        <v>150</v>
      </c>
      <c r="B26" s="238" t="s">
        <v>215</v>
      </c>
      <c r="C26" s="239">
        <v>3</v>
      </c>
      <c r="D26" s="240"/>
      <c r="E26" s="241"/>
      <c r="F26" s="242"/>
      <c r="G26" s="243">
        <v>4.5</v>
      </c>
      <c r="H26" s="244">
        <f>G26*30</f>
        <v>135</v>
      </c>
      <c r="I26" s="239">
        <f>J26+L26</f>
        <v>45</v>
      </c>
      <c r="J26" s="240">
        <v>30</v>
      </c>
      <c r="K26" s="240"/>
      <c r="L26" s="240">
        <v>15</v>
      </c>
      <c r="M26" s="245">
        <f>H26-I26</f>
        <v>90</v>
      </c>
      <c r="N26" s="187"/>
      <c r="O26" s="251"/>
      <c r="P26" s="252"/>
      <c r="Q26" s="184">
        <v>3</v>
      </c>
      <c r="R26" s="186"/>
      <c r="S26" s="184"/>
      <c r="T26" s="186"/>
      <c r="U26" s="184"/>
      <c r="V26" s="186"/>
    </row>
    <row r="27" spans="1:27" ht="31.5" x14ac:dyDescent="0.2">
      <c r="A27" s="237" t="s">
        <v>201</v>
      </c>
      <c r="B27" s="253" t="s">
        <v>218</v>
      </c>
      <c r="C27" s="239">
        <v>3</v>
      </c>
      <c r="D27" s="240"/>
      <c r="E27" s="241"/>
      <c r="F27" s="242"/>
      <c r="G27" s="243">
        <v>5</v>
      </c>
      <c r="H27" s="244">
        <f>G27*30</f>
        <v>150</v>
      </c>
      <c r="I27" s="239">
        <f>J27+K27+L27</f>
        <v>45</v>
      </c>
      <c r="J27" s="240">
        <v>30</v>
      </c>
      <c r="K27" s="240"/>
      <c r="L27" s="240">
        <v>15</v>
      </c>
      <c r="M27" s="245">
        <f>H27-I27</f>
        <v>105</v>
      </c>
      <c r="N27" s="246"/>
      <c r="O27" s="247"/>
      <c r="P27" s="248"/>
      <c r="Q27" s="249">
        <v>3</v>
      </c>
      <c r="R27" s="250"/>
      <c r="S27" s="249"/>
      <c r="T27" s="250"/>
      <c r="U27" s="249"/>
      <c r="V27" s="250"/>
    </row>
    <row r="28" spans="1:27" ht="32.25" thickBot="1" x14ac:dyDescent="0.25">
      <c r="A28" s="254" t="s">
        <v>206</v>
      </c>
      <c r="B28" s="253" t="s">
        <v>210</v>
      </c>
      <c r="C28" s="255"/>
      <c r="D28" s="240"/>
      <c r="E28" s="241"/>
      <c r="F28" s="245" t="s">
        <v>148</v>
      </c>
      <c r="G28" s="243">
        <v>1</v>
      </c>
      <c r="H28" s="244">
        <f t="shared" si="3"/>
        <v>30</v>
      </c>
      <c r="I28" s="239">
        <f>J28+K28+L28</f>
        <v>0</v>
      </c>
      <c r="J28" s="240"/>
      <c r="K28" s="240"/>
      <c r="L28" s="240"/>
      <c r="M28" s="245">
        <f t="shared" si="4"/>
        <v>30</v>
      </c>
      <c r="N28" s="246"/>
      <c r="O28" s="247"/>
      <c r="P28" s="250"/>
      <c r="Q28" s="249"/>
      <c r="R28" s="250"/>
      <c r="S28" s="249"/>
      <c r="T28" s="250"/>
      <c r="U28" s="249"/>
      <c r="V28" s="250"/>
    </row>
    <row r="29" spans="1:27" ht="16.5" thickBot="1" x14ac:dyDescent="0.25">
      <c r="A29" s="1137" t="s">
        <v>151</v>
      </c>
      <c r="B29" s="1159"/>
      <c r="C29" s="1159"/>
      <c r="D29" s="1159"/>
      <c r="E29" s="1159"/>
      <c r="F29" s="1160"/>
      <c r="G29" s="256">
        <f t="shared" ref="G29:AA29" si="5">SUM(G21:G28)</f>
        <v>34.5</v>
      </c>
      <c r="H29" s="257">
        <f t="shared" si="5"/>
        <v>1035</v>
      </c>
      <c r="I29" s="257">
        <f t="shared" si="5"/>
        <v>324</v>
      </c>
      <c r="J29" s="257">
        <f t="shared" si="5"/>
        <v>198</v>
      </c>
      <c r="K29" s="257">
        <f t="shared" si="5"/>
        <v>0</v>
      </c>
      <c r="L29" s="257">
        <f t="shared" si="5"/>
        <v>126</v>
      </c>
      <c r="M29" s="257">
        <f t="shared" si="5"/>
        <v>711</v>
      </c>
      <c r="N29" s="257">
        <f t="shared" si="5"/>
        <v>9</v>
      </c>
      <c r="O29" s="257">
        <f t="shared" si="5"/>
        <v>3</v>
      </c>
      <c r="P29" s="257">
        <f t="shared" si="5"/>
        <v>3</v>
      </c>
      <c r="Q29" s="257">
        <f t="shared" si="5"/>
        <v>9</v>
      </c>
      <c r="R29" s="257">
        <f t="shared" si="5"/>
        <v>0</v>
      </c>
      <c r="S29" s="257">
        <f t="shared" si="5"/>
        <v>0</v>
      </c>
      <c r="T29" s="257">
        <f t="shared" si="5"/>
        <v>0</v>
      </c>
      <c r="U29" s="257">
        <f t="shared" si="5"/>
        <v>0</v>
      </c>
      <c r="V29" s="257">
        <f t="shared" si="5"/>
        <v>0</v>
      </c>
      <c r="W29" s="257">
        <f t="shared" si="5"/>
        <v>0</v>
      </c>
      <c r="X29" s="257">
        <f t="shared" si="5"/>
        <v>0</v>
      </c>
      <c r="Y29" s="257">
        <f t="shared" si="5"/>
        <v>0</v>
      </c>
      <c r="Z29" s="257">
        <f t="shared" si="5"/>
        <v>0</v>
      </c>
      <c r="AA29" s="257">
        <f t="shared" si="5"/>
        <v>0</v>
      </c>
    </row>
    <row r="30" spans="1:27" ht="16.5" thickBot="1" x14ac:dyDescent="0.25">
      <c r="A30" s="1151" t="s">
        <v>152</v>
      </c>
      <c r="B30" s="1152"/>
      <c r="C30" s="1152"/>
      <c r="D30" s="1152"/>
      <c r="E30" s="1152"/>
      <c r="F30" s="1152"/>
      <c r="G30" s="1152"/>
      <c r="H30" s="1152"/>
      <c r="I30" s="1152"/>
      <c r="J30" s="1152"/>
      <c r="K30" s="1152"/>
      <c r="L30" s="1152"/>
      <c r="M30" s="1152"/>
      <c r="N30" s="1152"/>
      <c r="O30" s="1152"/>
      <c r="P30" s="1152"/>
      <c r="Q30" s="1152"/>
      <c r="R30" s="1152"/>
      <c r="S30" s="1152"/>
      <c r="T30" s="1152"/>
      <c r="U30" s="1152"/>
      <c r="V30" s="1153"/>
    </row>
    <row r="31" spans="1:27" s="143" customFormat="1" x14ac:dyDescent="0.2">
      <c r="A31" s="158" t="s">
        <v>153</v>
      </c>
      <c r="B31" s="258" t="s">
        <v>129</v>
      </c>
      <c r="C31" s="259"/>
      <c r="D31" s="260" t="s">
        <v>148</v>
      </c>
      <c r="E31" s="260"/>
      <c r="F31" s="261"/>
      <c r="G31" s="262">
        <v>4.5</v>
      </c>
      <c r="H31" s="263">
        <f>G31*30</f>
        <v>135</v>
      </c>
      <c r="I31" s="228">
        <f>J31+K31+L31</f>
        <v>0</v>
      </c>
      <c r="J31" s="229"/>
      <c r="K31" s="229"/>
      <c r="L31" s="229"/>
      <c r="M31" s="230">
        <f>H31-I31</f>
        <v>135</v>
      </c>
      <c r="N31" s="264"/>
      <c r="O31" s="265"/>
      <c r="P31" s="266"/>
      <c r="Q31" s="264"/>
      <c r="R31" s="266"/>
      <c r="S31" s="264"/>
      <c r="T31" s="266"/>
      <c r="U31" s="264"/>
      <c r="V31" s="167"/>
    </row>
    <row r="32" spans="1:27" s="143" customFormat="1" x14ac:dyDescent="0.2">
      <c r="A32" s="413" t="s">
        <v>189</v>
      </c>
      <c r="B32" s="414" t="s">
        <v>179</v>
      </c>
      <c r="C32" s="415"/>
      <c r="D32" s="416" t="s">
        <v>203</v>
      </c>
      <c r="E32" s="416"/>
      <c r="F32" s="417"/>
      <c r="G32" s="418">
        <v>3</v>
      </c>
      <c r="H32" s="419">
        <f>G32*30</f>
        <v>90</v>
      </c>
      <c r="I32" s="420"/>
      <c r="J32" s="421"/>
      <c r="K32" s="421"/>
      <c r="L32" s="421"/>
      <c r="M32" s="426">
        <f>H32-I32</f>
        <v>90</v>
      </c>
      <c r="N32" s="422"/>
      <c r="O32" s="423"/>
      <c r="P32" s="424"/>
      <c r="Q32" s="422"/>
      <c r="R32" s="424"/>
      <c r="S32" s="422"/>
      <c r="T32" s="424"/>
      <c r="U32" s="422"/>
      <c r="V32" s="425"/>
    </row>
    <row r="33" spans="1:27" s="143" customFormat="1" ht="16.5" thickBot="1" x14ac:dyDescent="0.25">
      <c r="A33" s="204" t="s">
        <v>202</v>
      </c>
      <c r="B33" s="267" t="s">
        <v>26</v>
      </c>
      <c r="C33" s="268"/>
      <c r="D33" s="269" t="s">
        <v>203</v>
      </c>
      <c r="E33" s="269"/>
      <c r="F33" s="270"/>
      <c r="G33" s="271">
        <v>6</v>
      </c>
      <c r="H33" s="272">
        <f>G33*30</f>
        <v>180</v>
      </c>
      <c r="I33" s="273">
        <f>J33+K33+L33</f>
        <v>0</v>
      </c>
      <c r="J33" s="274"/>
      <c r="K33" s="274"/>
      <c r="L33" s="274"/>
      <c r="M33" s="275">
        <f>H33-I33</f>
        <v>180</v>
      </c>
      <c r="N33" s="276"/>
      <c r="O33" s="277"/>
      <c r="P33" s="278"/>
      <c r="Q33" s="276"/>
      <c r="R33" s="278"/>
      <c r="S33" s="276"/>
      <c r="T33" s="278"/>
      <c r="U33" s="276"/>
      <c r="V33" s="279"/>
    </row>
    <row r="34" spans="1:27" s="143" customFormat="1" ht="16.5" thickBot="1" x14ac:dyDescent="0.25">
      <c r="A34" s="1148" t="s">
        <v>154</v>
      </c>
      <c r="B34" s="1149"/>
      <c r="C34" s="1149"/>
      <c r="D34" s="1149"/>
      <c r="E34" s="1149"/>
      <c r="F34" s="1150"/>
      <c r="G34" s="280">
        <f>SUM(G31:G33)</f>
        <v>13.5</v>
      </c>
      <c r="H34" s="281">
        <f>SUM(H31:H33)</f>
        <v>405</v>
      </c>
      <c r="I34" s="281">
        <f>SUM(I31:I31)</f>
        <v>0</v>
      </c>
      <c r="J34" s="281">
        <f>SUM(J31:J31)</f>
        <v>0</v>
      </c>
      <c r="K34" s="281">
        <f>SUM(K31:K31)</f>
        <v>0</v>
      </c>
      <c r="L34" s="281">
        <f>SUM(L31:L31)</f>
        <v>0</v>
      </c>
      <c r="M34" s="281">
        <f>SUM(M31:M33)</f>
        <v>405</v>
      </c>
      <c r="N34" s="281">
        <f>SUM(N31:N31)</f>
        <v>0</v>
      </c>
      <c r="O34" s="281"/>
      <c r="P34" s="281">
        <f t="shared" ref="P34:V34" si="6">SUM(P31:P31)</f>
        <v>0</v>
      </c>
      <c r="Q34" s="281">
        <f t="shared" si="6"/>
        <v>0</v>
      </c>
      <c r="R34" s="281">
        <f t="shared" si="6"/>
        <v>0</v>
      </c>
      <c r="S34" s="281">
        <f t="shared" si="6"/>
        <v>0</v>
      </c>
      <c r="T34" s="281">
        <f t="shared" si="6"/>
        <v>0</v>
      </c>
      <c r="U34" s="281">
        <f t="shared" si="6"/>
        <v>0</v>
      </c>
      <c r="V34" s="281">
        <f t="shared" si="6"/>
        <v>0</v>
      </c>
    </row>
    <row r="35" spans="1:27" ht="16.5" thickBot="1" x14ac:dyDescent="0.25">
      <c r="A35" s="1151" t="s">
        <v>155</v>
      </c>
      <c r="B35" s="1152"/>
      <c r="C35" s="1152"/>
      <c r="D35" s="1152"/>
      <c r="E35" s="1152"/>
      <c r="F35" s="1152"/>
      <c r="G35" s="1152"/>
      <c r="H35" s="1152"/>
      <c r="I35" s="1152"/>
      <c r="J35" s="1152"/>
      <c r="K35" s="1152"/>
      <c r="L35" s="1152"/>
      <c r="M35" s="1152"/>
      <c r="N35" s="1152"/>
      <c r="O35" s="1152"/>
      <c r="P35" s="1152"/>
      <c r="Q35" s="1152"/>
      <c r="R35" s="1152"/>
      <c r="S35" s="1152"/>
      <c r="T35" s="1152"/>
      <c r="U35" s="1152"/>
      <c r="V35" s="1153"/>
    </row>
    <row r="36" spans="1:27" s="143" customFormat="1" x14ac:dyDescent="0.2">
      <c r="A36" s="226" t="s">
        <v>78</v>
      </c>
      <c r="B36" s="282" t="s">
        <v>108</v>
      </c>
      <c r="C36" s="283"/>
      <c r="D36" s="284"/>
      <c r="E36" s="284"/>
      <c r="F36" s="285"/>
      <c r="G36" s="262">
        <v>18</v>
      </c>
      <c r="H36" s="286">
        <f>G36*30</f>
        <v>540</v>
      </c>
      <c r="I36" s="287"/>
      <c r="J36" s="288"/>
      <c r="K36" s="288"/>
      <c r="L36" s="288"/>
      <c r="M36" s="230">
        <f>H36-I36</f>
        <v>540</v>
      </c>
      <c r="N36" s="287"/>
      <c r="O36" s="289"/>
      <c r="P36" s="290"/>
      <c r="Q36" s="287"/>
      <c r="R36" s="290"/>
      <c r="S36" s="287"/>
      <c r="T36" s="290"/>
      <c r="U36" s="287"/>
      <c r="V36" s="291"/>
    </row>
    <row r="37" spans="1:27" s="143" customFormat="1" ht="32.25" thickBot="1" x14ac:dyDescent="0.25">
      <c r="A37" s="254" t="s">
        <v>78</v>
      </c>
      <c r="B37" s="292" t="s">
        <v>191</v>
      </c>
      <c r="C37" s="293">
        <v>3</v>
      </c>
      <c r="D37" s="294"/>
      <c r="E37" s="294"/>
      <c r="F37" s="295"/>
      <c r="G37" s="271">
        <v>3</v>
      </c>
      <c r="H37" s="296">
        <f>G37*30</f>
        <v>90</v>
      </c>
      <c r="I37" s="297"/>
      <c r="J37" s="298"/>
      <c r="K37" s="298"/>
      <c r="L37" s="298"/>
      <c r="M37" s="275">
        <f>H37-I37</f>
        <v>90</v>
      </c>
      <c r="N37" s="297"/>
      <c r="O37" s="299"/>
      <c r="P37" s="300"/>
      <c r="Q37" s="297"/>
      <c r="R37" s="300"/>
      <c r="S37" s="297"/>
      <c r="T37" s="300"/>
      <c r="U37" s="297"/>
      <c r="V37" s="301"/>
    </row>
    <row r="38" spans="1:27" s="143" customFormat="1" ht="16.5" thickBot="1" x14ac:dyDescent="0.25">
      <c r="A38" s="1154" t="s">
        <v>156</v>
      </c>
      <c r="B38" s="1155"/>
      <c r="C38" s="1155"/>
      <c r="D38" s="1155"/>
      <c r="E38" s="1155"/>
      <c r="F38" s="1156"/>
      <c r="G38" s="302">
        <f>SUM(G36:G37)</f>
        <v>21</v>
      </c>
      <c r="H38" s="303">
        <f>SUM(H36:H37)</f>
        <v>630</v>
      </c>
      <c r="I38" s="303">
        <f t="shared" ref="I38:N38" si="7">SUM(I36:I36)</f>
        <v>0</v>
      </c>
      <c r="J38" s="303">
        <f t="shared" si="7"/>
        <v>0</v>
      </c>
      <c r="K38" s="303">
        <f t="shared" si="7"/>
        <v>0</v>
      </c>
      <c r="L38" s="303">
        <f t="shared" si="7"/>
        <v>0</v>
      </c>
      <c r="M38" s="303">
        <f t="shared" si="7"/>
        <v>540</v>
      </c>
      <c r="N38" s="303">
        <f t="shared" si="7"/>
        <v>0</v>
      </c>
      <c r="O38" s="303"/>
      <c r="P38" s="303">
        <f t="shared" ref="P38:V38" si="8">SUM(P36:P36)</f>
        <v>0</v>
      </c>
      <c r="Q38" s="303">
        <f t="shared" si="8"/>
        <v>0</v>
      </c>
      <c r="R38" s="303">
        <f t="shared" si="8"/>
        <v>0</v>
      </c>
      <c r="S38" s="303">
        <f t="shared" si="8"/>
        <v>0</v>
      </c>
      <c r="T38" s="303">
        <f t="shared" si="8"/>
        <v>0</v>
      </c>
      <c r="U38" s="303">
        <f t="shared" si="8"/>
        <v>0</v>
      </c>
      <c r="V38" s="304">
        <f t="shared" si="8"/>
        <v>0</v>
      </c>
    </row>
    <row r="39" spans="1:27" ht="16.5" thickBot="1" x14ac:dyDescent="0.25">
      <c r="A39" s="1157" t="s">
        <v>157</v>
      </c>
      <c r="B39" s="1158"/>
      <c r="C39" s="1158"/>
      <c r="D39" s="1158"/>
      <c r="E39" s="1158"/>
      <c r="F39" s="1158"/>
      <c r="G39" s="305">
        <f>G38+G34+G29+G19</f>
        <v>90</v>
      </c>
      <c r="H39" s="306">
        <f>H38+H34+H29+H19</f>
        <v>2700</v>
      </c>
      <c r="I39" s="306">
        <f t="shared" ref="I39:AA39" si="9">I29+I19+I34+I38</f>
        <v>606</v>
      </c>
      <c r="J39" s="306">
        <f t="shared" si="9"/>
        <v>267</v>
      </c>
      <c r="K39" s="306">
        <f t="shared" si="9"/>
        <v>0</v>
      </c>
      <c r="L39" s="306">
        <f t="shared" si="9"/>
        <v>339</v>
      </c>
      <c r="M39" s="306">
        <f t="shared" si="9"/>
        <v>2004</v>
      </c>
      <c r="N39" s="306">
        <f t="shared" si="9"/>
        <v>17</v>
      </c>
      <c r="O39" s="306">
        <f t="shared" si="9"/>
        <v>12</v>
      </c>
      <c r="P39" s="306">
        <f t="shared" si="9"/>
        <v>12</v>
      </c>
      <c r="Q39" s="306">
        <f t="shared" si="9"/>
        <v>9</v>
      </c>
      <c r="R39" s="306">
        <f t="shared" si="9"/>
        <v>0</v>
      </c>
      <c r="S39" s="306">
        <f t="shared" si="9"/>
        <v>0</v>
      </c>
      <c r="T39" s="306">
        <f t="shared" si="9"/>
        <v>0</v>
      </c>
      <c r="U39" s="306">
        <f t="shared" si="9"/>
        <v>0</v>
      </c>
      <c r="V39" s="306">
        <f t="shared" si="9"/>
        <v>0</v>
      </c>
      <c r="W39" s="306">
        <f t="shared" si="9"/>
        <v>0</v>
      </c>
      <c r="X39" s="306">
        <f t="shared" si="9"/>
        <v>0</v>
      </c>
      <c r="Y39" s="306">
        <f t="shared" si="9"/>
        <v>0</v>
      </c>
      <c r="Z39" s="306">
        <f t="shared" si="9"/>
        <v>0</v>
      </c>
      <c r="AA39" s="306">
        <f t="shared" si="9"/>
        <v>0</v>
      </c>
    </row>
    <row r="40" spans="1:27" x14ac:dyDescent="0.2">
      <c r="A40" s="1145" t="s">
        <v>158</v>
      </c>
      <c r="B40" s="1146"/>
      <c r="C40" s="1146"/>
      <c r="D40" s="1146"/>
      <c r="E40" s="1146"/>
      <c r="F40" s="1146"/>
      <c r="G40" s="1146"/>
      <c r="H40" s="1146"/>
      <c r="I40" s="1146"/>
      <c r="J40" s="1146"/>
      <c r="K40" s="1146"/>
      <c r="L40" s="1146"/>
      <c r="M40" s="1146"/>
      <c r="N40" s="1146"/>
      <c r="O40" s="1146"/>
      <c r="P40" s="1146"/>
      <c r="Q40" s="1146"/>
      <c r="R40" s="1146"/>
      <c r="S40" s="1146"/>
      <c r="T40" s="1146"/>
      <c r="U40" s="1146"/>
      <c r="V40" s="1147"/>
    </row>
    <row r="41" spans="1:27" ht="16.5" thickBot="1" x14ac:dyDescent="0.25">
      <c r="A41" s="1140" t="s">
        <v>159</v>
      </c>
      <c r="B41" s="1141"/>
      <c r="C41" s="1141"/>
      <c r="D41" s="1141"/>
      <c r="E41" s="1141"/>
      <c r="F41" s="1141"/>
      <c r="G41" s="1141"/>
      <c r="H41" s="1141"/>
      <c r="I41" s="1119"/>
      <c r="J41" s="1119"/>
      <c r="K41" s="1119"/>
      <c r="L41" s="1119"/>
      <c r="M41" s="1119"/>
      <c r="N41" s="1141"/>
      <c r="O41" s="1141"/>
      <c r="P41" s="1141"/>
      <c r="Q41" s="1141"/>
      <c r="R41" s="1141"/>
      <c r="S41" s="1141"/>
      <c r="T41" s="1141"/>
      <c r="U41" s="1141"/>
      <c r="V41" s="1142"/>
    </row>
    <row r="42" spans="1:27" x14ac:dyDescent="0.2">
      <c r="A42" s="1143" t="s">
        <v>89</v>
      </c>
      <c r="B42" s="307" t="s">
        <v>228</v>
      </c>
      <c r="C42" s="308"/>
      <c r="D42" s="309">
        <v>1</v>
      </c>
      <c r="E42" s="309"/>
      <c r="F42" s="310"/>
      <c r="G42" s="311">
        <v>3</v>
      </c>
      <c r="H42" s="312">
        <f>G42*30</f>
        <v>90</v>
      </c>
      <c r="I42" s="313">
        <f>J42+K42+L42</f>
        <v>30</v>
      </c>
      <c r="J42" s="314">
        <v>15</v>
      </c>
      <c r="K42" s="314"/>
      <c r="L42" s="314">
        <v>15</v>
      </c>
      <c r="M42" s="315">
        <f>H42-I42</f>
        <v>60</v>
      </c>
      <c r="N42" s="316">
        <v>2</v>
      </c>
      <c r="O42" s="317"/>
      <c r="P42" s="310"/>
      <c r="Q42" s="308"/>
      <c r="R42" s="310"/>
      <c r="S42" s="308"/>
      <c r="T42" s="310"/>
      <c r="U42" s="308"/>
      <c r="V42" s="310"/>
    </row>
    <row r="43" spans="1:27" ht="16.5" thickBot="1" x14ac:dyDescent="0.25">
      <c r="A43" s="1144"/>
      <c r="B43" s="318" t="s">
        <v>229</v>
      </c>
      <c r="C43" s="319"/>
      <c r="D43" s="320"/>
      <c r="E43" s="320"/>
      <c r="F43" s="321"/>
      <c r="G43" s="322"/>
      <c r="H43" s="323"/>
      <c r="I43" s="324">
        <f>J43+K43+L43</f>
        <v>0</v>
      </c>
      <c r="J43" s="325"/>
      <c r="K43" s="325"/>
      <c r="L43" s="325"/>
      <c r="M43" s="326"/>
      <c r="N43" s="327"/>
      <c r="O43" s="328"/>
      <c r="P43" s="321"/>
      <c r="Q43" s="319"/>
      <c r="R43" s="321"/>
      <c r="S43" s="319"/>
      <c r="T43" s="321"/>
      <c r="U43" s="319"/>
      <c r="V43" s="321"/>
    </row>
    <row r="44" spans="1:27" ht="16.5" thickBot="1" x14ac:dyDescent="0.25">
      <c r="A44" s="1137" t="s">
        <v>160</v>
      </c>
      <c r="B44" s="1138"/>
      <c r="C44" s="1138"/>
      <c r="D44" s="1138"/>
      <c r="E44" s="1138"/>
      <c r="F44" s="1139"/>
      <c r="G44" s="329">
        <f t="shared" ref="G44:AA44" si="10">SUM(G42:G43)</f>
        <v>3</v>
      </c>
      <c r="H44" s="330">
        <f t="shared" si="10"/>
        <v>90</v>
      </c>
      <c r="I44" s="330">
        <f t="shared" si="10"/>
        <v>30</v>
      </c>
      <c r="J44" s="330">
        <f t="shared" si="10"/>
        <v>15</v>
      </c>
      <c r="K44" s="330">
        <f t="shared" si="10"/>
        <v>0</v>
      </c>
      <c r="L44" s="330">
        <f t="shared" si="10"/>
        <v>15</v>
      </c>
      <c r="M44" s="330">
        <f t="shared" si="10"/>
        <v>60</v>
      </c>
      <c r="N44" s="330">
        <f t="shared" si="10"/>
        <v>2</v>
      </c>
      <c r="O44" s="330">
        <f t="shared" si="10"/>
        <v>0</v>
      </c>
      <c r="P44" s="330">
        <f t="shared" si="10"/>
        <v>0</v>
      </c>
      <c r="Q44" s="330">
        <f t="shared" si="10"/>
        <v>0</v>
      </c>
      <c r="R44" s="330">
        <f t="shared" si="10"/>
        <v>0</v>
      </c>
      <c r="S44" s="330">
        <f t="shared" si="10"/>
        <v>0</v>
      </c>
      <c r="T44" s="330">
        <f t="shared" si="10"/>
        <v>0</v>
      </c>
      <c r="U44" s="330">
        <f t="shared" si="10"/>
        <v>0</v>
      </c>
      <c r="V44" s="330">
        <f t="shared" si="10"/>
        <v>0</v>
      </c>
      <c r="W44" s="330">
        <f t="shared" si="10"/>
        <v>0</v>
      </c>
      <c r="X44" s="330">
        <f t="shared" si="10"/>
        <v>0</v>
      </c>
      <c r="Y44" s="330">
        <f t="shared" si="10"/>
        <v>0</v>
      </c>
      <c r="Z44" s="330">
        <f t="shared" si="10"/>
        <v>0</v>
      </c>
      <c r="AA44" s="330">
        <f t="shared" si="10"/>
        <v>0</v>
      </c>
    </row>
    <row r="45" spans="1:27" ht="16.5" thickBot="1" x14ac:dyDescent="0.25">
      <c r="A45" s="1140" t="s">
        <v>192</v>
      </c>
      <c r="B45" s="1141"/>
      <c r="C45" s="1141"/>
      <c r="D45" s="1141"/>
      <c r="E45" s="1141"/>
      <c r="F45" s="1141"/>
      <c r="G45" s="1141"/>
      <c r="H45" s="1141"/>
      <c r="I45" s="1141"/>
      <c r="J45" s="1141"/>
      <c r="K45" s="1141"/>
      <c r="L45" s="1141"/>
      <c r="M45" s="1141"/>
      <c r="N45" s="1119"/>
      <c r="O45" s="1119"/>
      <c r="P45" s="1119"/>
      <c r="Q45" s="1141"/>
      <c r="R45" s="1141"/>
      <c r="S45" s="1141"/>
      <c r="T45" s="1141"/>
      <c r="U45" s="1141"/>
      <c r="V45" s="1142"/>
    </row>
    <row r="46" spans="1:27" x14ac:dyDescent="0.2">
      <c r="A46" s="1167" t="s">
        <v>161</v>
      </c>
      <c r="B46" s="331" t="s">
        <v>230</v>
      </c>
      <c r="C46" s="332"/>
      <c r="D46" s="332" t="s">
        <v>162</v>
      </c>
      <c r="E46" s="332"/>
      <c r="F46" s="332"/>
      <c r="G46" s="333">
        <v>4</v>
      </c>
      <c r="H46" s="79">
        <f>G46*30</f>
        <v>120</v>
      </c>
      <c r="I46" s="39">
        <v>64</v>
      </c>
      <c r="J46" s="332">
        <v>15</v>
      </c>
      <c r="K46" s="332"/>
      <c r="L46" s="332">
        <v>30</v>
      </c>
      <c r="M46" s="334">
        <v>86</v>
      </c>
      <c r="N46" s="39">
        <v>3</v>
      </c>
      <c r="O46" s="40"/>
      <c r="P46" s="53"/>
      <c r="Q46" s="332"/>
      <c r="R46" s="66"/>
      <c r="S46" s="332"/>
      <c r="T46" s="66"/>
      <c r="U46" s="332"/>
      <c r="V46" s="66"/>
      <c r="W46" s="335"/>
      <c r="X46" s="335"/>
      <c r="Y46" s="335"/>
    </row>
    <row r="47" spans="1:27" x14ac:dyDescent="0.2">
      <c r="A47" s="1168"/>
      <c r="B47" s="336" t="s">
        <v>231</v>
      </c>
      <c r="C47" s="337"/>
      <c r="D47" s="338"/>
      <c r="E47" s="339"/>
      <c r="F47" s="340"/>
      <c r="G47" s="341"/>
      <c r="H47" s="342"/>
      <c r="I47" s="343"/>
      <c r="J47" s="344"/>
      <c r="K47" s="344" t="s">
        <v>118</v>
      </c>
      <c r="L47" s="344"/>
      <c r="M47" s="342"/>
      <c r="N47" s="43"/>
      <c r="O47" s="44"/>
      <c r="P47" s="56"/>
      <c r="Q47" s="345"/>
      <c r="R47" s="346"/>
      <c r="S47" s="345"/>
      <c r="T47" s="346"/>
      <c r="U47" s="345"/>
      <c r="V47" s="346"/>
      <c r="W47" s="335"/>
      <c r="X47" s="335"/>
      <c r="Y47" s="335"/>
    </row>
    <row r="48" spans="1:27" x14ac:dyDescent="0.2">
      <c r="A48" s="1161" t="s">
        <v>163</v>
      </c>
      <c r="B48" s="347" t="s">
        <v>232</v>
      </c>
      <c r="C48" s="348"/>
      <c r="D48" s="349" t="s">
        <v>148</v>
      </c>
      <c r="E48" s="350"/>
      <c r="F48" s="351"/>
      <c r="G48" s="352">
        <v>4</v>
      </c>
      <c r="H48" s="353">
        <f>G48*30</f>
        <v>120</v>
      </c>
      <c r="I48" s="354">
        <f>J48+L48+K48</f>
        <v>36</v>
      </c>
      <c r="J48" s="355"/>
      <c r="K48" s="356">
        <v>36</v>
      </c>
      <c r="L48" s="356"/>
      <c r="M48" s="357">
        <f>H48-I48</f>
        <v>84</v>
      </c>
      <c r="N48" s="358"/>
      <c r="O48" s="359">
        <v>2</v>
      </c>
      <c r="P48" s="360">
        <v>2</v>
      </c>
      <c r="Q48" s="361"/>
      <c r="R48" s="360"/>
      <c r="S48" s="358"/>
      <c r="T48" s="360"/>
      <c r="U48" s="358"/>
      <c r="V48" s="362"/>
    </row>
    <row r="49" spans="1:27" x14ac:dyDescent="0.2">
      <c r="A49" s="1162"/>
      <c r="B49" s="347" t="s">
        <v>233</v>
      </c>
      <c r="C49" s="348"/>
      <c r="D49" s="349"/>
      <c r="E49" s="350"/>
      <c r="F49" s="351"/>
      <c r="G49" s="352"/>
      <c r="H49" s="353"/>
      <c r="I49" s="354"/>
      <c r="J49" s="355"/>
      <c r="K49" s="356"/>
      <c r="L49" s="356"/>
      <c r="M49" s="357"/>
      <c r="N49" s="358"/>
      <c r="O49" s="359"/>
      <c r="P49" s="360"/>
      <c r="Q49" s="361"/>
      <c r="R49" s="360"/>
      <c r="S49" s="358"/>
      <c r="T49" s="360"/>
      <c r="U49" s="358"/>
      <c r="V49" s="362"/>
    </row>
    <row r="50" spans="1:27" ht="31.5" x14ac:dyDescent="0.2">
      <c r="A50" s="1161" t="s">
        <v>164</v>
      </c>
      <c r="B50" s="347" t="s">
        <v>237</v>
      </c>
      <c r="C50" s="348">
        <v>2</v>
      </c>
      <c r="D50" s="349"/>
      <c r="E50" s="350"/>
      <c r="F50" s="351"/>
      <c r="G50" s="352">
        <v>4</v>
      </c>
      <c r="H50" s="353">
        <f>G50*30</f>
        <v>120</v>
      </c>
      <c r="I50" s="354">
        <f>J50+L50+K50</f>
        <v>54</v>
      </c>
      <c r="J50" s="355">
        <v>18</v>
      </c>
      <c r="K50" s="356"/>
      <c r="L50" s="356">
        <v>36</v>
      </c>
      <c r="M50" s="357">
        <f>H50-I50</f>
        <v>66</v>
      </c>
      <c r="N50" s="358"/>
      <c r="O50" s="359">
        <v>3</v>
      </c>
      <c r="P50" s="360">
        <v>3</v>
      </c>
      <c r="Q50" s="361"/>
      <c r="R50" s="360"/>
      <c r="S50" s="358"/>
      <c r="T50" s="360"/>
      <c r="U50" s="358"/>
      <c r="V50" s="362"/>
    </row>
    <row r="51" spans="1:27" ht="31.5" x14ac:dyDescent="0.2">
      <c r="A51" s="1162"/>
      <c r="B51" s="347" t="s">
        <v>234</v>
      </c>
      <c r="C51" s="348"/>
      <c r="D51" s="349"/>
      <c r="E51" s="350"/>
      <c r="F51" s="351"/>
      <c r="G51" s="352"/>
      <c r="H51" s="353"/>
      <c r="I51" s="354"/>
      <c r="J51" s="355"/>
      <c r="K51" s="356"/>
      <c r="L51" s="356"/>
      <c r="M51" s="357"/>
      <c r="N51" s="358"/>
      <c r="O51" s="359"/>
      <c r="P51" s="360"/>
      <c r="Q51" s="361"/>
      <c r="R51" s="360"/>
      <c r="S51" s="358"/>
      <c r="T51" s="360"/>
      <c r="U51" s="358"/>
      <c r="V51" s="362"/>
    </row>
    <row r="52" spans="1:27" x14ac:dyDescent="0.2">
      <c r="A52" s="1161" t="s">
        <v>193</v>
      </c>
      <c r="B52" s="347" t="s">
        <v>216</v>
      </c>
      <c r="C52" s="348"/>
      <c r="D52" s="349" t="s">
        <v>190</v>
      </c>
      <c r="E52" s="350"/>
      <c r="F52" s="351"/>
      <c r="G52" s="352">
        <v>5</v>
      </c>
      <c r="H52" s="353">
        <f>G52*30</f>
        <v>150</v>
      </c>
      <c r="I52" s="354">
        <f>J52+L52+K52</f>
        <v>45</v>
      </c>
      <c r="J52" s="355">
        <v>30</v>
      </c>
      <c r="K52" s="356"/>
      <c r="L52" s="356">
        <v>15</v>
      </c>
      <c r="M52" s="357">
        <f>H52-I52</f>
        <v>105</v>
      </c>
      <c r="N52" s="358"/>
      <c r="O52" s="359"/>
      <c r="P52" s="360"/>
      <c r="Q52" s="361">
        <v>3</v>
      </c>
      <c r="R52" s="360"/>
      <c r="S52" s="358"/>
      <c r="T52" s="360"/>
      <c r="U52" s="358"/>
      <c r="V52" s="362"/>
    </row>
    <row r="53" spans="1:27" x14ac:dyDescent="0.2">
      <c r="A53" s="1162"/>
      <c r="B53" s="347" t="s">
        <v>238</v>
      </c>
      <c r="C53" s="348"/>
      <c r="D53" s="349"/>
      <c r="E53" s="350"/>
      <c r="F53" s="351"/>
      <c r="G53" s="352"/>
      <c r="H53" s="353"/>
      <c r="I53" s="354"/>
      <c r="J53" s="355"/>
      <c r="K53" s="356"/>
      <c r="L53" s="356"/>
      <c r="M53" s="357"/>
      <c r="N53" s="358"/>
      <c r="O53" s="359"/>
      <c r="P53" s="360"/>
      <c r="Q53" s="361"/>
      <c r="R53" s="360"/>
      <c r="S53" s="358"/>
      <c r="T53" s="360"/>
      <c r="U53" s="358"/>
      <c r="V53" s="362"/>
    </row>
    <row r="54" spans="1:27" ht="31.5" x14ac:dyDescent="0.2">
      <c r="A54" s="1161" t="s">
        <v>205</v>
      </c>
      <c r="B54" s="347" t="s">
        <v>220</v>
      </c>
      <c r="C54" s="348">
        <v>3</v>
      </c>
      <c r="D54" s="349"/>
      <c r="E54" s="350"/>
      <c r="F54" s="351"/>
      <c r="G54" s="352">
        <v>5</v>
      </c>
      <c r="H54" s="353">
        <f>G54*30</f>
        <v>150</v>
      </c>
      <c r="I54" s="354">
        <f>J54+L54+K54</f>
        <v>45</v>
      </c>
      <c r="J54" s="355">
        <v>30</v>
      </c>
      <c r="K54" s="356"/>
      <c r="L54" s="356">
        <v>15</v>
      </c>
      <c r="M54" s="357">
        <f>H54-I54</f>
        <v>105</v>
      </c>
      <c r="N54" s="358"/>
      <c r="O54" s="359"/>
      <c r="P54" s="360"/>
      <c r="Q54" s="361">
        <v>3</v>
      </c>
      <c r="R54" s="360"/>
      <c r="S54" s="358"/>
      <c r="T54" s="360"/>
      <c r="U54" s="358"/>
      <c r="V54" s="362"/>
    </row>
    <row r="55" spans="1:27" x14ac:dyDescent="0.2">
      <c r="A55" s="1162"/>
      <c r="B55" s="347" t="s">
        <v>239</v>
      </c>
      <c r="C55" s="348"/>
      <c r="D55" s="349"/>
      <c r="E55" s="350"/>
      <c r="F55" s="351"/>
      <c r="G55" s="352"/>
      <c r="H55" s="353"/>
      <c r="I55" s="354"/>
      <c r="J55" s="355"/>
      <c r="K55" s="356"/>
      <c r="L55" s="356"/>
      <c r="M55" s="357"/>
      <c r="N55" s="358"/>
      <c r="O55" s="359"/>
      <c r="P55" s="360"/>
      <c r="Q55" s="361"/>
      <c r="R55" s="360"/>
      <c r="S55" s="358"/>
      <c r="T55" s="360"/>
      <c r="U55" s="358"/>
      <c r="V55" s="362"/>
    </row>
    <row r="56" spans="1:27" ht="31.5" x14ac:dyDescent="0.2">
      <c r="A56" s="1161" t="s">
        <v>207</v>
      </c>
      <c r="B56" s="347" t="s">
        <v>240</v>
      </c>
      <c r="C56" s="348"/>
      <c r="D56" s="349" t="s">
        <v>190</v>
      </c>
      <c r="E56" s="350"/>
      <c r="F56" s="351"/>
      <c r="G56" s="352">
        <v>5</v>
      </c>
      <c r="H56" s="353">
        <f>G56*30</f>
        <v>150</v>
      </c>
      <c r="I56" s="354">
        <f>J56+L56+K56</f>
        <v>45</v>
      </c>
      <c r="J56" s="355">
        <v>15</v>
      </c>
      <c r="K56" s="356"/>
      <c r="L56" s="356">
        <v>30</v>
      </c>
      <c r="M56" s="357">
        <f>H56-I56</f>
        <v>105</v>
      </c>
      <c r="N56" s="358"/>
      <c r="O56" s="359"/>
      <c r="P56" s="360"/>
      <c r="Q56" s="361">
        <v>3</v>
      </c>
      <c r="R56" s="360"/>
      <c r="S56" s="358"/>
      <c r="T56" s="360"/>
      <c r="U56" s="358"/>
      <c r="V56" s="362"/>
    </row>
    <row r="57" spans="1:27" ht="16.5" thickBot="1" x14ac:dyDescent="0.25">
      <c r="A57" s="1172"/>
      <c r="B57" s="363" t="s">
        <v>241</v>
      </c>
      <c r="C57" s="364"/>
      <c r="D57" s="365"/>
      <c r="E57" s="366"/>
      <c r="F57" s="367"/>
      <c r="G57" s="368"/>
      <c r="H57" s="369"/>
      <c r="I57" s="370"/>
      <c r="J57" s="371"/>
      <c r="K57" s="372"/>
      <c r="L57" s="372"/>
      <c r="M57" s="373"/>
      <c r="N57" s="374"/>
      <c r="O57" s="375"/>
      <c r="P57" s="376"/>
      <c r="Q57" s="377"/>
      <c r="R57" s="376"/>
      <c r="S57" s="374"/>
      <c r="T57" s="376"/>
      <c r="U57" s="374"/>
      <c r="V57" s="378"/>
    </row>
    <row r="58" spans="1:27" ht="16.5" thickBot="1" x14ac:dyDescent="0.25">
      <c r="A58" s="1166" t="s">
        <v>165</v>
      </c>
      <c r="B58" s="1159"/>
      <c r="C58" s="1159"/>
      <c r="D58" s="1159"/>
      <c r="E58" s="1159"/>
      <c r="F58" s="1160"/>
      <c r="G58" s="256">
        <f t="shared" ref="G58:V58" si="11">SUM(G46:G57)</f>
        <v>27</v>
      </c>
      <c r="H58" s="257">
        <f t="shared" si="11"/>
        <v>810</v>
      </c>
      <c r="I58" s="257">
        <f t="shared" si="11"/>
        <v>289</v>
      </c>
      <c r="J58" s="257">
        <f t="shared" si="11"/>
        <v>108</v>
      </c>
      <c r="K58" s="257">
        <f t="shared" si="11"/>
        <v>36</v>
      </c>
      <c r="L58" s="257">
        <f t="shared" si="11"/>
        <v>126</v>
      </c>
      <c r="M58" s="257">
        <f t="shared" si="11"/>
        <v>551</v>
      </c>
      <c r="N58" s="257">
        <f t="shared" si="11"/>
        <v>3</v>
      </c>
      <c r="O58" s="257">
        <f t="shared" si="11"/>
        <v>5</v>
      </c>
      <c r="P58" s="257">
        <f t="shared" si="11"/>
        <v>5</v>
      </c>
      <c r="Q58" s="257">
        <f t="shared" si="11"/>
        <v>9</v>
      </c>
      <c r="R58" s="257">
        <f t="shared" si="11"/>
        <v>0</v>
      </c>
      <c r="S58" s="257">
        <f t="shared" si="11"/>
        <v>0</v>
      </c>
      <c r="T58" s="257">
        <f t="shared" si="11"/>
        <v>0</v>
      </c>
      <c r="U58" s="257">
        <f t="shared" si="11"/>
        <v>0</v>
      </c>
      <c r="V58" s="257">
        <f t="shared" si="11"/>
        <v>0</v>
      </c>
    </row>
    <row r="59" spans="1:27" ht="16.5" thickBot="1" x14ac:dyDescent="0.25">
      <c r="A59" s="1163" t="s">
        <v>166</v>
      </c>
      <c r="B59" s="1164"/>
      <c r="C59" s="1164"/>
      <c r="D59" s="1164"/>
      <c r="E59" s="1164"/>
      <c r="F59" s="1165"/>
      <c r="G59" s="379">
        <f t="shared" ref="G59:V59" si="12">G58+G44</f>
        <v>30</v>
      </c>
      <c r="H59" s="380">
        <f t="shared" si="12"/>
        <v>900</v>
      </c>
      <c r="I59" s="380">
        <f t="shared" si="12"/>
        <v>319</v>
      </c>
      <c r="J59" s="380">
        <f t="shared" si="12"/>
        <v>123</v>
      </c>
      <c r="K59" s="380">
        <f t="shared" si="12"/>
        <v>36</v>
      </c>
      <c r="L59" s="380">
        <f t="shared" si="12"/>
        <v>141</v>
      </c>
      <c r="M59" s="380">
        <f t="shared" si="12"/>
        <v>611</v>
      </c>
      <c r="N59" s="257">
        <f t="shared" si="12"/>
        <v>5</v>
      </c>
      <c r="O59" s="257">
        <f t="shared" si="12"/>
        <v>5</v>
      </c>
      <c r="P59" s="257">
        <f t="shared" si="12"/>
        <v>5</v>
      </c>
      <c r="Q59" s="257">
        <f t="shared" si="12"/>
        <v>9</v>
      </c>
      <c r="R59" s="257">
        <f t="shared" si="12"/>
        <v>0</v>
      </c>
      <c r="S59" s="257">
        <f t="shared" si="12"/>
        <v>0</v>
      </c>
      <c r="T59" s="257">
        <f t="shared" si="12"/>
        <v>0</v>
      </c>
      <c r="U59" s="257">
        <f t="shared" si="12"/>
        <v>0</v>
      </c>
      <c r="V59" s="257">
        <f t="shared" si="12"/>
        <v>0</v>
      </c>
    </row>
    <row r="60" spans="1:27" s="143" customFormat="1" ht="16.5" thickBot="1" x14ac:dyDescent="0.25">
      <c r="A60" s="1179" t="s">
        <v>167</v>
      </c>
      <c r="B60" s="1179"/>
      <c r="C60" s="1179"/>
      <c r="D60" s="1179"/>
      <c r="E60" s="1179"/>
      <c r="F60" s="1179"/>
      <c r="G60" s="379">
        <f t="shared" ref="G60:M60" si="13">G59+G39</f>
        <v>120</v>
      </c>
      <c r="H60" s="380">
        <f t="shared" si="13"/>
        <v>3600</v>
      </c>
      <c r="I60" s="380">
        <f t="shared" si="13"/>
        <v>925</v>
      </c>
      <c r="J60" s="380">
        <f t="shared" si="13"/>
        <v>390</v>
      </c>
      <c r="K60" s="380">
        <f t="shared" si="13"/>
        <v>36</v>
      </c>
      <c r="L60" s="380">
        <f t="shared" si="13"/>
        <v>480</v>
      </c>
      <c r="M60" s="380">
        <f t="shared" si="13"/>
        <v>2615</v>
      </c>
      <c r="N60" s="257">
        <f t="shared" ref="N60:V60" si="14">N39+N59</f>
        <v>22</v>
      </c>
      <c r="O60" s="257">
        <f t="shared" si="14"/>
        <v>17</v>
      </c>
      <c r="P60" s="257">
        <f t="shared" si="14"/>
        <v>17</v>
      </c>
      <c r="Q60" s="257">
        <f t="shared" si="14"/>
        <v>18</v>
      </c>
      <c r="R60" s="257">
        <f t="shared" si="14"/>
        <v>0</v>
      </c>
      <c r="S60" s="257">
        <f t="shared" si="14"/>
        <v>0</v>
      </c>
      <c r="T60" s="257">
        <f t="shared" si="14"/>
        <v>0</v>
      </c>
      <c r="U60" s="257">
        <f t="shared" si="14"/>
        <v>0</v>
      </c>
      <c r="V60" s="257">
        <f t="shared" si="14"/>
        <v>0</v>
      </c>
      <c r="Y60" s="126">
        <v>22</v>
      </c>
      <c r="Z60" s="126">
        <v>22</v>
      </c>
      <c r="AA60" s="126">
        <v>22</v>
      </c>
    </row>
    <row r="61" spans="1:27" s="143" customFormat="1" ht="16.5" thickBot="1" x14ac:dyDescent="0.25">
      <c r="A61" s="1180" t="s">
        <v>35</v>
      </c>
      <c r="B61" s="1180"/>
      <c r="C61" s="1180"/>
      <c r="D61" s="1180"/>
      <c r="E61" s="1180"/>
      <c r="F61" s="1180"/>
      <c r="G61" s="1180"/>
      <c r="H61" s="1180"/>
      <c r="I61" s="1180"/>
      <c r="J61" s="1180"/>
      <c r="K61" s="1180"/>
      <c r="L61" s="1180"/>
      <c r="M61" s="1180"/>
      <c r="N61" s="257">
        <f>N60</f>
        <v>22</v>
      </c>
      <c r="O61" s="257">
        <f t="shared" ref="O61:V61" si="15">O60</f>
        <v>17</v>
      </c>
      <c r="P61" s="257">
        <f t="shared" si="15"/>
        <v>17</v>
      </c>
      <c r="Q61" s="257">
        <f t="shared" si="15"/>
        <v>18</v>
      </c>
      <c r="R61" s="257">
        <f t="shared" si="15"/>
        <v>0</v>
      </c>
      <c r="S61" s="257">
        <f t="shared" si="15"/>
        <v>0</v>
      </c>
      <c r="T61" s="257">
        <f t="shared" si="15"/>
        <v>0</v>
      </c>
      <c r="U61" s="257">
        <f t="shared" si="15"/>
        <v>0</v>
      </c>
      <c r="V61" s="257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3" customFormat="1" ht="16.5" thickBot="1" x14ac:dyDescent="0.25">
      <c r="A62" s="1178" t="s">
        <v>34</v>
      </c>
      <c r="B62" s="1178"/>
      <c r="C62" s="1178"/>
      <c r="D62" s="1178"/>
      <c r="E62" s="1178"/>
      <c r="F62" s="1178"/>
      <c r="G62" s="1178"/>
      <c r="H62" s="1178"/>
      <c r="I62" s="1178"/>
      <c r="J62" s="1178"/>
      <c r="K62" s="1178"/>
      <c r="L62" s="1178"/>
      <c r="M62" s="1178"/>
      <c r="N62" s="257">
        <v>3</v>
      </c>
      <c r="O62" s="381"/>
      <c r="P62" s="382">
        <v>3</v>
      </c>
      <c r="Q62" s="382">
        <v>3</v>
      </c>
      <c r="R62" s="382"/>
      <c r="S62" s="382"/>
      <c r="T62" s="382"/>
      <c r="U62" s="382"/>
      <c r="V62" s="382"/>
    </row>
    <row r="63" spans="1:27" s="143" customFormat="1" ht="16.5" thickBot="1" x14ac:dyDescent="0.25">
      <c r="A63" s="1178" t="s">
        <v>168</v>
      </c>
      <c r="B63" s="1178"/>
      <c r="C63" s="1178"/>
      <c r="D63" s="1178"/>
      <c r="E63" s="1178"/>
      <c r="F63" s="1178"/>
      <c r="G63" s="1178"/>
      <c r="H63" s="1178"/>
      <c r="I63" s="1178"/>
      <c r="J63" s="1178"/>
      <c r="K63" s="1178"/>
      <c r="L63" s="1178"/>
      <c r="M63" s="1178"/>
      <c r="N63" s="257">
        <v>5</v>
      </c>
      <c r="O63" s="381"/>
      <c r="P63" s="382">
        <v>4</v>
      </c>
      <c r="Q63" s="382">
        <v>3</v>
      </c>
      <c r="R63" s="382">
        <v>2</v>
      </c>
      <c r="S63" s="382"/>
      <c r="T63" s="382"/>
      <c r="U63" s="382"/>
      <c r="V63" s="382"/>
    </row>
    <row r="64" spans="1:27" s="143" customFormat="1" ht="16.5" thickBot="1" x14ac:dyDescent="0.25">
      <c r="A64" s="1178" t="s">
        <v>169</v>
      </c>
      <c r="B64" s="1178"/>
      <c r="C64" s="1178"/>
      <c r="D64" s="1178"/>
      <c r="E64" s="1178"/>
      <c r="F64" s="1178"/>
      <c r="G64" s="1178"/>
      <c r="H64" s="1178"/>
      <c r="I64" s="1178"/>
      <c r="J64" s="1178"/>
      <c r="K64" s="1178"/>
      <c r="L64" s="1178"/>
      <c r="M64" s="1178"/>
      <c r="N64" s="383"/>
      <c r="O64" s="384"/>
      <c r="P64" s="385"/>
      <c r="Q64" s="383"/>
      <c r="R64" s="386"/>
      <c r="S64" s="386"/>
      <c r="T64" s="386"/>
      <c r="U64" s="386"/>
      <c r="V64" s="386"/>
    </row>
    <row r="65" spans="1:23" s="143" customFormat="1" ht="16.5" thickBot="1" x14ac:dyDescent="0.25">
      <c r="A65" s="1171" t="s">
        <v>36</v>
      </c>
      <c r="B65" s="1171"/>
      <c r="C65" s="1171"/>
      <c r="D65" s="1171"/>
      <c r="E65" s="1171"/>
      <c r="F65" s="1171"/>
      <c r="G65" s="1171"/>
      <c r="H65" s="1171"/>
      <c r="I65" s="1171"/>
      <c r="J65" s="1171"/>
      <c r="K65" s="1171"/>
      <c r="L65" s="1171"/>
      <c r="M65" s="1171"/>
      <c r="N65" s="387"/>
      <c r="O65" s="388"/>
      <c r="P65" s="389">
        <v>1</v>
      </c>
      <c r="Q65" s="390"/>
      <c r="R65" s="391"/>
      <c r="S65" s="387"/>
      <c r="T65" s="387"/>
      <c r="U65" s="387"/>
      <c r="V65" s="387"/>
    </row>
    <row r="66" spans="1:23" s="143" customFormat="1" ht="16.5" thickBot="1" x14ac:dyDescent="0.25">
      <c r="A66" s="1186" t="s">
        <v>170</v>
      </c>
      <c r="B66" s="1187"/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8"/>
      <c r="N66" s="1175" t="s">
        <v>171</v>
      </c>
      <c r="O66" s="1176"/>
      <c r="P66" s="1177"/>
      <c r="Q66" s="1169">
        <f>G39/$G$60*100</f>
        <v>75</v>
      </c>
      <c r="R66" s="1170"/>
      <c r="S66" s="1169" t="s">
        <v>99</v>
      </c>
      <c r="T66" s="1170"/>
      <c r="U66" s="1173">
        <f>G59/$G$60*100</f>
        <v>25</v>
      </c>
      <c r="V66" s="1174"/>
      <c r="W66" s="392">
        <f>SUM(N66:V66)</f>
        <v>100</v>
      </c>
    </row>
    <row r="67" spans="1:23" s="143" customFormat="1" x14ac:dyDescent="0.2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3" s="143" customFormat="1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3" s="143" customFormat="1" x14ac:dyDescent="0.2">
      <c r="A69" s="396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3" s="143" customFormat="1" x14ac:dyDescent="0.2">
      <c r="A70" s="396"/>
      <c r="B70" s="397" t="s">
        <v>172</v>
      </c>
      <c r="C70" s="397"/>
      <c r="D70" s="1182"/>
      <c r="E70" s="1182"/>
      <c r="F70" s="1183"/>
      <c r="G70" s="1183"/>
      <c r="H70" s="397"/>
      <c r="I70" s="1184" t="s">
        <v>107</v>
      </c>
      <c r="J70" s="1189"/>
      <c r="K70" s="1189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3" s="143" customFormat="1" x14ac:dyDescent="0.2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3" s="143" customFormat="1" x14ac:dyDescent="0.2">
      <c r="A72" s="396"/>
      <c r="B72" s="397" t="s">
        <v>194</v>
      </c>
      <c r="C72" s="397"/>
      <c r="D72" s="1182"/>
      <c r="E72" s="1182"/>
      <c r="F72" s="1183"/>
      <c r="G72" s="1183"/>
      <c r="H72" s="397"/>
      <c r="I72" s="1184" t="s">
        <v>195</v>
      </c>
      <c r="J72" s="1185"/>
      <c r="K72" s="1185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3" s="143" customFormat="1" ht="15.75" customHeight="1" x14ac:dyDescent="0.2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3" s="143" customFormat="1" ht="15.75" customHeight="1" x14ac:dyDescent="0.2">
      <c r="A74" s="396"/>
      <c r="B74" s="397" t="s">
        <v>173</v>
      </c>
      <c r="C74" s="397"/>
      <c r="D74" s="1182"/>
      <c r="E74" s="1182"/>
      <c r="F74" s="1183"/>
      <c r="G74" s="1183"/>
      <c r="H74" s="397"/>
      <c r="I74" s="1190" t="s">
        <v>204</v>
      </c>
      <c r="J74" s="1191"/>
      <c r="K74" s="1191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3" s="143" customFormat="1" ht="15.75" customHeight="1" x14ac:dyDescent="0.25">
      <c r="A75" s="154"/>
      <c r="B75" s="398"/>
      <c r="C75" s="1181" t="s">
        <v>118</v>
      </c>
      <c r="D75" s="1181"/>
      <c r="E75" s="1181"/>
      <c r="F75" s="1181"/>
      <c r="G75" s="1181"/>
      <c r="H75" s="1181"/>
      <c r="I75" s="1181"/>
      <c r="J75" s="1181"/>
      <c r="K75" s="1181"/>
      <c r="L75" s="399"/>
      <c r="M75" s="399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5" x14ac:dyDescent="0.2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5" x14ac:dyDescent="0.2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5" x14ac:dyDescent="0.2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5" x14ac:dyDescent="0.2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5" x14ac:dyDescent="0.2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5" x14ac:dyDescent="0.2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5" x14ac:dyDescent="0.2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5" x14ac:dyDescent="0.2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5" x14ac:dyDescent="0.2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="225" customFormat="1" ht="15" x14ac:dyDescent="0.2"/>
    <row r="98" s="225" customFormat="1" ht="15" x14ac:dyDescent="0.2"/>
    <row r="99" s="225" customFormat="1" ht="15" x14ac:dyDescent="0.2"/>
    <row r="100" s="225" customFormat="1" ht="15" x14ac:dyDescent="0.2"/>
    <row r="101" s="225" customFormat="1" ht="15" x14ac:dyDescent="0.2"/>
    <row r="102" s="225" customFormat="1" ht="15" x14ac:dyDescent="0.2"/>
    <row r="103" s="225" customFormat="1" ht="15" x14ac:dyDescent="0.2"/>
    <row r="104" s="225" customFormat="1" ht="15" x14ac:dyDescent="0.2"/>
    <row r="105" s="225" customFormat="1" ht="15" x14ac:dyDescent="0.2"/>
    <row r="106" s="225" customFormat="1" ht="15" x14ac:dyDescent="0.2"/>
    <row r="107" s="225" customFormat="1" ht="15" x14ac:dyDescent="0.2"/>
    <row r="108" s="225" customFormat="1" ht="15" x14ac:dyDescent="0.2"/>
    <row r="109" s="225" customFormat="1" ht="15" x14ac:dyDescent="0.2"/>
    <row r="110" s="225" customFormat="1" ht="15" x14ac:dyDescent="0.2"/>
    <row r="111" s="225" customFormat="1" ht="15" x14ac:dyDescent="0.2"/>
    <row r="112" s="225" customFormat="1" ht="15" x14ac:dyDescent="0.2"/>
    <row r="113" s="225" customFormat="1" ht="15" x14ac:dyDescent="0.2"/>
    <row r="114" s="225" customFormat="1" ht="15" x14ac:dyDescent="0.2"/>
    <row r="115" s="225" customFormat="1" ht="15" x14ac:dyDescent="0.2"/>
    <row r="116" s="225" customFormat="1" ht="15" x14ac:dyDescent="0.2"/>
    <row r="117" s="225" customFormat="1" ht="15" x14ac:dyDescent="0.2"/>
    <row r="118" s="225" customFormat="1" ht="15" x14ac:dyDescent="0.2"/>
    <row r="119" s="225" customFormat="1" ht="15" x14ac:dyDescent="0.2"/>
    <row r="120" s="225" customFormat="1" ht="15" x14ac:dyDescent="0.2"/>
    <row r="121" s="225" customFormat="1" ht="15" x14ac:dyDescent="0.2"/>
    <row r="122" s="225" customFormat="1" ht="15" x14ac:dyDescent="0.2"/>
    <row r="123" s="225" customFormat="1" ht="15" x14ac:dyDescent="0.2"/>
    <row r="124" s="225" customFormat="1" ht="15" x14ac:dyDescent="0.2"/>
    <row r="125" s="225" customFormat="1" ht="15" x14ac:dyDescent="0.2"/>
    <row r="126" s="225" customFormat="1" ht="15" x14ac:dyDescent="0.2"/>
    <row r="127" s="225" customFormat="1" ht="15" x14ac:dyDescent="0.2"/>
    <row r="128" s="225" customFormat="1" ht="15" x14ac:dyDescent="0.2"/>
    <row r="129" s="225" customFormat="1" ht="15" x14ac:dyDescent="0.2"/>
    <row r="130" s="225" customFormat="1" ht="15" x14ac:dyDescent="0.2"/>
    <row r="131" s="225" customFormat="1" ht="15" x14ac:dyDescent="0.2"/>
    <row r="132" s="225" customFormat="1" ht="15" x14ac:dyDescent="0.2"/>
    <row r="133" s="225" customFormat="1" ht="15" x14ac:dyDescent="0.2"/>
    <row r="134" s="225" customFormat="1" ht="15" x14ac:dyDescent="0.2"/>
    <row r="135" s="225" customFormat="1" ht="15" x14ac:dyDescent="0.2"/>
    <row r="136" s="225" customFormat="1" ht="15" x14ac:dyDescent="0.2"/>
    <row r="137" s="225" customFormat="1" ht="15" x14ac:dyDescent="0.2"/>
    <row r="138" s="225" customFormat="1" ht="15" x14ac:dyDescent="0.2"/>
    <row r="139" s="225" customFormat="1" ht="15" x14ac:dyDescent="0.2"/>
    <row r="140" s="225" customFormat="1" ht="15" x14ac:dyDescent="0.2"/>
    <row r="141" s="225" customFormat="1" ht="15" x14ac:dyDescent="0.2"/>
    <row r="142" s="225" customFormat="1" ht="15" x14ac:dyDescent="0.2"/>
    <row r="143" s="225" customFormat="1" ht="15" x14ac:dyDescent="0.2"/>
    <row r="144" s="225" customFormat="1" ht="15" x14ac:dyDescent="0.2"/>
    <row r="145" s="225" customFormat="1" ht="15" x14ac:dyDescent="0.2"/>
    <row r="146" s="225" customFormat="1" ht="15" x14ac:dyDescent="0.2"/>
    <row r="147" s="225" customFormat="1" ht="15" x14ac:dyDescent="0.2"/>
    <row r="148" s="225" customFormat="1" ht="15" x14ac:dyDescent="0.2"/>
    <row r="149" s="225" customFormat="1" ht="15" x14ac:dyDescent="0.2"/>
    <row r="150" s="225" customFormat="1" ht="15" x14ac:dyDescent="0.2"/>
    <row r="151" s="225" customFormat="1" ht="15" x14ac:dyDescent="0.2"/>
    <row r="152" s="225" customFormat="1" ht="15" x14ac:dyDescent="0.2"/>
    <row r="153" s="225" customFormat="1" ht="15" x14ac:dyDescent="0.2"/>
    <row r="154" s="225" customFormat="1" ht="15" x14ac:dyDescent="0.2"/>
    <row r="155" s="225" customFormat="1" ht="15" x14ac:dyDescent="0.2"/>
    <row r="156" s="225" customFormat="1" ht="15" x14ac:dyDescent="0.2"/>
    <row r="157" s="225" customFormat="1" ht="15" x14ac:dyDescent="0.2"/>
    <row r="158" s="225" customFormat="1" ht="15" x14ac:dyDescent="0.2"/>
    <row r="159" s="225" customFormat="1" ht="15" x14ac:dyDescent="0.2"/>
    <row r="160" s="225" customFormat="1" ht="15" x14ac:dyDescent="0.2"/>
    <row r="161" s="225" customFormat="1" ht="15" x14ac:dyDescent="0.2"/>
    <row r="162" s="225" customFormat="1" ht="15" x14ac:dyDescent="0.2"/>
    <row r="163" s="225" customFormat="1" ht="15" x14ac:dyDescent="0.2"/>
    <row r="164" s="225" customFormat="1" ht="15" x14ac:dyDescent="0.2"/>
    <row r="165" s="225" customFormat="1" ht="15" x14ac:dyDescent="0.2"/>
    <row r="166" s="225" customFormat="1" ht="15" x14ac:dyDescent="0.2"/>
    <row r="167" s="225" customFormat="1" ht="15" x14ac:dyDescent="0.2"/>
    <row r="168" s="225" customFormat="1" ht="15" x14ac:dyDescent="0.2"/>
    <row r="169" s="225" customFormat="1" ht="15" x14ac:dyDescent="0.2"/>
    <row r="170" s="225" customFormat="1" ht="15" x14ac:dyDescent="0.2"/>
    <row r="171" s="225" customFormat="1" ht="15" x14ac:dyDescent="0.2"/>
    <row r="172" s="225" customFormat="1" ht="15" x14ac:dyDescent="0.2"/>
    <row r="173" s="225" customFormat="1" ht="15" x14ac:dyDescent="0.2"/>
    <row r="174" s="225" customFormat="1" ht="15" x14ac:dyDescent="0.2"/>
    <row r="175" s="225" customFormat="1" ht="15" x14ac:dyDescent="0.2"/>
    <row r="176" s="225" customFormat="1" ht="15" x14ac:dyDescent="0.2"/>
    <row r="177" s="225" customFormat="1" ht="15" x14ac:dyDescent="0.2"/>
    <row r="178" s="225" customFormat="1" ht="15" x14ac:dyDescent="0.2"/>
    <row r="179" s="225" customFormat="1" ht="15" x14ac:dyDescent="0.2"/>
    <row r="180" s="225" customFormat="1" ht="15" x14ac:dyDescent="0.2"/>
    <row r="181" s="225" customFormat="1" ht="15" x14ac:dyDescent="0.2"/>
    <row r="182" s="225" customFormat="1" ht="15" x14ac:dyDescent="0.2"/>
    <row r="183" s="225" customFormat="1" ht="15" x14ac:dyDescent="0.2"/>
    <row r="184" s="225" customFormat="1" ht="15" x14ac:dyDescent="0.2"/>
    <row r="185" s="225" customFormat="1" ht="15" x14ac:dyDescent="0.2"/>
    <row r="186" s="225" customFormat="1" ht="15" x14ac:dyDescent="0.2"/>
    <row r="187" s="225" customFormat="1" ht="15" x14ac:dyDescent="0.2"/>
    <row r="188" s="225" customFormat="1" ht="15" x14ac:dyDescent="0.2"/>
    <row r="190" s="225" customFormat="1" ht="15" x14ac:dyDescent="0.2"/>
    <row r="191" s="225" customFormat="1" ht="15" x14ac:dyDescent="0.2"/>
    <row r="192" s="225" customFormat="1" ht="15" x14ac:dyDescent="0.2"/>
    <row r="193" s="225" customFormat="1" ht="15" x14ac:dyDescent="0.2"/>
    <row r="194" s="225" customFormat="1" ht="15" x14ac:dyDescent="0.2"/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A48:A49"/>
    <mergeCell ref="A59:F59"/>
    <mergeCell ref="A58:F58"/>
    <mergeCell ref="A45:V45"/>
    <mergeCell ref="A50:A51"/>
    <mergeCell ref="A52:A53"/>
    <mergeCell ref="A54:A55"/>
    <mergeCell ref="A46:A47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A39:F39"/>
    <mergeCell ref="A30:V30"/>
    <mergeCell ref="A29:F29"/>
    <mergeCell ref="A10:V10"/>
    <mergeCell ref="M3:M7"/>
    <mergeCell ref="A9:V9"/>
    <mergeCell ref="K4:K7"/>
    <mergeCell ref="N4:P4"/>
    <mergeCell ref="I4:I7"/>
    <mergeCell ref="C3:C7"/>
    <mergeCell ref="D3:D7"/>
    <mergeCell ref="F4:F7"/>
    <mergeCell ref="H3:H7"/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Q4:R4"/>
    <mergeCell ref="N6:V6"/>
    <mergeCell ref="S4:T4"/>
    <mergeCell ref="U4:V4"/>
    <mergeCell ref="L4:L7"/>
    <mergeCell ref="N2:V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view="pageBreakPreview" topLeftCell="A43" zoomScale="85" zoomScaleNormal="85" workbookViewId="0">
      <selection activeCell="J67" sqref="J67:K67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13" width="9.5703125" style="1" customWidth="1"/>
    <col min="14" max="14" width="12.7109375" style="1" customWidth="1"/>
    <col min="15" max="15" width="9.140625" style="1"/>
    <col min="16" max="17" width="5.85546875" style="61" customWidth="1"/>
    <col min="18" max="18" width="71.7109375" style="19" customWidth="1"/>
    <col min="19" max="19" width="8.7109375" style="61" customWidth="1"/>
    <col min="20" max="21" width="7.85546875" style="61" customWidth="1"/>
    <col min="22" max="24" width="6.140625" style="61" customWidth="1"/>
    <col min="25" max="27" width="7.85546875" style="61" customWidth="1"/>
    <col min="28" max="28" width="9.5703125" style="61" customWidth="1"/>
    <col min="47" max="16384" width="9.140625" style="1"/>
  </cols>
  <sheetData>
    <row r="1" spans="1:46" ht="18.75" x14ac:dyDescent="0.3">
      <c r="C1" s="1215" t="s">
        <v>297</v>
      </c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R1" s="1205" t="s">
        <v>223</v>
      </c>
      <c r="S1" s="1205"/>
      <c r="T1" s="1205"/>
      <c r="U1" s="1205"/>
      <c r="V1" s="1205"/>
      <c r="W1" s="1205"/>
      <c r="X1" s="1205"/>
      <c r="Y1" s="1205"/>
      <c r="Z1" s="1205"/>
      <c r="AA1" s="1205"/>
      <c r="AB1" s="1205"/>
    </row>
    <row r="2" spans="1:46" ht="16.5" thickBot="1" x14ac:dyDescent="0.3">
      <c r="C2" s="19" t="s">
        <v>91</v>
      </c>
      <c r="R2" s="19" t="s">
        <v>91</v>
      </c>
    </row>
    <row r="3" spans="1:46" s="584" customFormat="1" ht="16.5" thickBot="1" x14ac:dyDescent="0.3">
      <c r="A3" s="583"/>
      <c r="B3" s="583"/>
      <c r="C3" s="1206" t="s">
        <v>90</v>
      </c>
      <c r="D3" s="1194" t="s">
        <v>80</v>
      </c>
      <c r="E3" s="1192" t="s">
        <v>58</v>
      </c>
      <c r="F3" s="1192"/>
      <c r="G3" s="1192"/>
      <c r="H3" s="1192"/>
      <c r="I3" s="1192"/>
      <c r="J3" s="1193"/>
      <c r="K3" s="1194" t="s">
        <v>92</v>
      </c>
      <c r="L3" s="1194" t="s">
        <v>93</v>
      </c>
      <c r="M3" s="1194" t="s">
        <v>103</v>
      </c>
      <c r="P3" s="583"/>
      <c r="Q3" s="583"/>
      <c r="R3" s="1206" t="s">
        <v>90</v>
      </c>
      <c r="S3" s="1194" t="s">
        <v>80</v>
      </c>
      <c r="T3" s="1192" t="s">
        <v>58</v>
      </c>
      <c r="U3" s="1192"/>
      <c r="V3" s="1192"/>
      <c r="W3" s="1192"/>
      <c r="X3" s="1192"/>
      <c r="Y3" s="1193"/>
      <c r="Z3" s="1194" t="s">
        <v>92</v>
      </c>
      <c r="AA3" s="1194" t="s">
        <v>93</v>
      </c>
      <c r="AB3" s="1194" t="s">
        <v>103</v>
      </c>
      <c r="AC3" s="585"/>
      <c r="AD3" s="585"/>
      <c r="AE3" s="585"/>
      <c r="AF3" s="585"/>
      <c r="AG3" s="585"/>
      <c r="AH3" s="585"/>
      <c r="AI3" s="585"/>
      <c r="AJ3" s="585"/>
      <c r="AK3" s="585"/>
      <c r="AL3" s="585"/>
      <c r="AM3" s="585"/>
      <c r="AN3" s="585"/>
      <c r="AO3" s="585"/>
      <c r="AP3" s="585"/>
      <c r="AQ3" s="585"/>
      <c r="AR3" s="585"/>
      <c r="AS3" s="585"/>
      <c r="AT3" s="585"/>
    </row>
    <row r="4" spans="1:46" s="584" customFormat="1" x14ac:dyDescent="0.25">
      <c r="A4" s="583"/>
      <c r="B4" s="583"/>
      <c r="C4" s="1207"/>
      <c r="D4" s="1195"/>
      <c r="E4" s="1198" t="s">
        <v>28</v>
      </c>
      <c r="F4" s="1209" t="s">
        <v>59</v>
      </c>
      <c r="G4" s="1210"/>
      <c r="H4" s="1210"/>
      <c r="I4" s="1211"/>
      <c r="J4" s="1218" t="s">
        <v>128</v>
      </c>
      <c r="K4" s="1195"/>
      <c r="L4" s="1195"/>
      <c r="M4" s="1195"/>
      <c r="P4" s="583"/>
      <c r="Q4" s="583"/>
      <c r="R4" s="1207"/>
      <c r="S4" s="1195"/>
      <c r="T4" s="1198" t="s">
        <v>28</v>
      </c>
      <c r="U4" s="1209" t="s">
        <v>59</v>
      </c>
      <c r="V4" s="1210"/>
      <c r="W4" s="1210"/>
      <c r="X4" s="1211"/>
      <c r="Y4" s="1218" t="s">
        <v>128</v>
      </c>
      <c r="Z4" s="1195"/>
      <c r="AA4" s="1195"/>
      <c r="AB4" s="1195"/>
      <c r="AC4" s="585"/>
      <c r="AD4" s="585"/>
      <c r="AE4" s="585"/>
      <c r="AF4" s="585"/>
      <c r="AG4" s="585"/>
      <c r="AH4" s="585"/>
      <c r="AI4" s="585"/>
      <c r="AJ4" s="585"/>
      <c r="AK4" s="585"/>
      <c r="AL4" s="585"/>
      <c r="AM4" s="585"/>
      <c r="AN4" s="585"/>
      <c r="AO4" s="585"/>
      <c r="AP4" s="585"/>
      <c r="AQ4" s="585"/>
      <c r="AR4" s="585"/>
      <c r="AS4" s="585"/>
      <c r="AT4" s="585"/>
    </row>
    <row r="5" spans="1:46" s="584" customFormat="1" x14ac:dyDescent="0.25">
      <c r="A5" s="583"/>
      <c r="B5" s="583"/>
      <c r="C5" s="1207"/>
      <c r="D5" s="1196"/>
      <c r="E5" s="1199"/>
      <c r="F5" s="1213" t="s">
        <v>60</v>
      </c>
      <c r="G5" s="1200" t="s">
        <v>64</v>
      </c>
      <c r="H5" s="1201"/>
      <c r="I5" s="1202"/>
      <c r="J5" s="1219"/>
      <c r="K5" s="1196"/>
      <c r="L5" s="1196"/>
      <c r="M5" s="1196"/>
      <c r="P5" s="583"/>
      <c r="Q5" s="583"/>
      <c r="R5" s="1207"/>
      <c r="S5" s="1196"/>
      <c r="T5" s="1199"/>
      <c r="U5" s="1213" t="s">
        <v>60</v>
      </c>
      <c r="V5" s="1200" t="s">
        <v>64</v>
      </c>
      <c r="W5" s="1201"/>
      <c r="X5" s="1202"/>
      <c r="Y5" s="1219"/>
      <c r="Z5" s="1196"/>
      <c r="AA5" s="1196"/>
      <c r="AB5" s="1196"/>
      <c r="AC5" s="585"/>
      <c r="AD5" s="585"/>
      <c r="AE5" s="585"/>
      <c r="AF5" s="585"/>
      <c r="AG5" s="585"/>
      <c r="AH5" s="585"/>
      <c r="AI5" s="585"/>
      <c r="AJ5" s="585"/>
      <c r="AK5" s="585"/>
      <c r="AL5" s="585"/>
      <c r="AM5" s="585"/>
      <c r="AN5" s="585"/>
      <c r="AO5" s="585"/>
      <c r="AP5" s="585"/>
      <c r="AQ5" s="585"/>
      <c r="AR5" s="585"/>
      <c r="AS5" s="585"/>
      <c r="AT5" s="585"/>
    </row>
    <row r="6" spans="1:46" s="584" customFormat="1" x14ac:dyDescent="0.25">
      <c r="A6" s="583"/>
      <c r="B6" s="583"/>
      <c r="C6" s="1207"/>
      <c r="D6" s="1196"/>
      <c r="E6" s="1199"/>
      <c r="F6" s="1214"/>
      <c r="G6" s="1203" t="s">
        <v>125</v>
      </c>
      <c r="H6" s="1212" t="s">
        <v>126</v>
      </c>
      <c r="I6" s="1212" t="s">
        <v>127</v>
      </c>
      <c r="J6" s="1219"/>
      <c r="K6" s="1196"/>
      <c r="L6" s="1196"/>
      <c r="M6" s="1196"/>
      <c r="P6" s="583"/>
      <c r="Q6" s="583"/>
      <c r="R6" s="1207"/>
      <c r="S6" s="1196"/>
      <c r="T6" s="1199"/>
      <c r="U6" s="1214"/>
      <c r="V6" s="1203" t="s">
        <v>125</v>
      </c>
      <c r="W6" s="1212" t="s">
        <v>126</v>
      </c>
      <c r="X6" s="1212" t="s">
        <v>127</v>
      </c>
      <c r="Y6" s="1219"/>
      <c r="Z6" s="1196"/>
      <c r="AA6" s="1196"/>
      <c r="AB6" s="1196"/>
      <c r="AC6" s="585"/>
      <c r="AD6" s="585"/>
      <c r="AE6" s="585"/>
      <c r="AF6" s="585"/>
      <c r="AG6" s="585"/>
      <c r="AH6" s="585"/>
      <c r="AI6" s="585"/>
      <c r="AJ6" s="585"/>
      <c r="AK6" s="585"/>
      <c r="AL6" s="585"/>
      <c r="AM6" s="585"/>
      <c r="AN6" s="585"/>
      <c r="AO6" s="585"/>
      <c r="AP6" s="585"/>
      <c r="AQ6" s="585"/>
      <c r="AR6" s="585"/>
      <c r="AS6" s="585"/>
      <c r="AT6" s="585"/>
    </row>
    <row r="7" spans="1:46" s="584" customFormat="1" x14ac:dyDescent="0.25">
      <c r="A7" s="583"/>
      <c r="B7" s="583"/>
      <c r="C7" s="1207"/>
      <c r="D7" s="1196"/>
      <c r="E7" s="1199"/>
      <c r="F7" s="1214"/>
      <c r="G7" s="1203"/>
      <c r="H7" s="1212"/>
      <c r="I7" s="1212"/>
      <c r="J7" s="1219"/>
      <c r="K7" s="1196"/>
      <c r="L7" s="1196"/>
      <c r="M7" s="1196"/>
      <c r="P7" s="583"/>
      <c r="Q7" s="583"/>
      <c r="R7" s="1207"/>
      <c r="S7" s="1196"/>
      <c r="T7" s="1199"/>
      <c r="U7" s="1214"/>
      <c r="V7" s="1203"/>
      <c r="W7" s="1212"/>
      <c r="X7" s="1212"/>
      <c r="Y7" s="1219"/>
      <c r="Z7" s="1196"/>
      <c r="AA7" s="1196"/>
      <c r="AB7" s="1196"/>
      <c r="AC7" s="585"/>
      <c r="AD7" s="585"/>
      <c r="AE7" s="585"/>
      <c r="AF7" s="585"/>
      <c r="AG7" s="585"/>
      <c r="AH7" s="585"/>
      <c r="AI7" s="585"/>
      <c r="AJ7" s="585"/>
      <c r="AK7" s="585"/>
      <c r="AL7" s="585"/>
      <c r="AM7" s="585"/>
      <c r="AN7" s="585"/>
      <c r="AO7" s="585"/>
      <c r="AP7" s="585"/>
      <c r="AQ7" s="585"/>
      <c r="AR7" s="585"/>
      <c r="AS7" s="585"/>
      <c r="AT7" s="585"/>
    </row>
    <row r="8" spans="1:46" s="584" customFormat="1" x14ac:dyDescent="0.25">
      <c r="A8" s="583"/>
      <c r="B8" s="583"/>
      <c r="C8" s="1207"/>
      <c r="D8" s="1196"/>
      <c r="E8" s="1199"/>
      <c r="F8" s="1214"/>
      <c r="G8" s="1203"/>
      <c r="H8" s="1212"/>
      <c r="I8" s="1212"/>
      <c r="J8" s="1219"/>
      <c r="K8" s="1196"/>
      <c r="L8" s="1196"/>
      <c r="M8" s="1196"/>
      <c r="P8" s="583"/>
      <c r="Q8" s="583"/>
      <c r="R8" s="1207"/>
      <c r="S8" s="1196"/>
      <c r="T8" s="1199"/>
      <c r="U8" s="1214"/>
      <c r="V8" s="1203"/>
      <c r="W8" s="1212"/>
      <c r="X8" s="1212"/>
      <c r="Y8" s="1219"/>
      <c r="Z8" s="1196"/>
      <c r="AA8" s="1196"/>
      <c r="AB8" s="1196"/>
      <c r="AC8" s="585"/>
      <c r="AD8" s="585"/>
      <c r="AE8" s="585"/>
      <c r="AF8" s="585"/>
      <c r="AG8" s="585"/>
      <c r="AH8" s="585"/>
      <c r="AI8" s="585"/>
      <c r="AJ8" s="585"/>
      <c r="AK8" s="585"/>
      <c r="AL8" s="585"/>
      <c r="AM8" s="585"/>
      <c r="AN8" s="585"/>
      <c r="AO8" s="585"/>
      <c r="AP8" s="585"/>
      <c r="AQ8" s="585"/>
      <c r="AR8" s="585"/>
      <c r="AS8" s="585"/>
      <c r="AT8" s="585"/>
    </row>
    <row r="9" spans="1:46" s="584" customFormat="1" ht="16.5" thickBot="1" x14ac:dyDescent="0.3">
      <c r="A9" s="583"/>
      <c r="B9" s="583"/>
      <c r="C9" s="973"/>
      <c r="D9" s="1197"/>
      <c r="E9" s="1199"/>
      <c r="F9" s="1214"/>
      <c r="G9" s="1204"/>
      <c r="H9" s="1213"/>
      <c r="I9" s="1213"/>
      <c r="J9" s="1219"/>
      <c r="K9" s="1197"/>
      <c r="L9" s="1197"/>
      <c r="M9" s="1197"/>
      <c r="P9" s="583"/>
      <c r="Q9" s="583"/>
      <c r="R9" s="973"/>
      <c r="S9" s="1197"/>
      <c r="T9" s="1199"/>
      <c r="U9" s="1214"/>
      <c r="V9" s="1204"/>
      <c r="W9" s="1213"/>
      <c r="X9" s="1213"/>
      <c r="Y9" s="1219"/>
      <c r="Z9" s="1197"/>
      <c r="AA9" s="1197"/>
      <c r="AB9" s="1197"/>
      <c r="AC9" s="585"/>
      <c r="AD9" s="585"/>
      <c r="AE9" s="585"/>
      <c r="AF9" s="585"/>
      <c r="AG9" s="585"/>
      <c r="AH9" s="585"/>
      <c r="AI9" s="585"/>
      <c r="AJ9" s="585"/>
      <c r="AK9" s="585"/>
      <c r="AL9" s="585"/>
      <c r="AM9" s="585"/>
      <c r="AN9" s="585"/>
      <c r="AO9" s="585"/>
      <c r="AP9" s="585"/>
      <c r="AQ9" s="585"/>
      <c r="AR9" s="585"/>
      <c r="AS9" s="585"/>
      <c r="AT9" s="585"/>
    </row>
    <row r="10" spans="1:46" s="584" customFormat="1" x14ac:dyDescent="0.25">
      <c r="A10" s="61" t="s">
        <v>104</v>
      </c>
      <c r="B10" s="61" t="s">
        <v>97</v>
      </c>
      <c r="C10" s="732" t="s">
        <v>130</v>
      </c>
      <c r="D10" s="733">
        <v>3</v>
      </c>
      <c r="E10" s="734">
        <f t="shared" ref="E10:E17" si="0">D10*30</f>
        <v>90</v>
      </c>
      <c r="F10" s="735">
        <f>G10+H10+I10</f>
        <v>30</v>
      </c>
      <c r="G10" s="735"/>
      <c r="H10" s="735"/>
      <c r="I10" s="735">
        <v>30</v>
      </c>
      <c r="J10" s="736">
        <f t="shared" ref="J10:J17" si="1">E10-F10</f>
        <v>60</v>
      </c>
      <c r="K10" s="737">
        <f t="shared" ref="K10:K17" si="2">F10/15</f>
        <v>2</v>
      </c>
      <c r="L10" s="738" t="s">
        <v>104</v>
      </c>
      <c r="M10" s="739">
        <f t="shared" ref="M10:M17" si="3">F10/E10*100</f>
        <v>33.333333333333329</v>
      </c>
      <c r="P10" s="583" t="s">
        <v>104</v>
      </c>
      <c r="Q10" s="583" t="s">
        <v>97</v>
      </c>
      <c r="R10" s="586" t="s">
        <v>130</v>
      </c>
      <c r="S10" s="592">
        <v>3</v>
      </c>
      <c r="T10" s="550">
        <f t="shared" ref="T10:T18" si="4">S10*30</f>
        <v>90</v>
      </c>
      <c r="U10" s="433">
        <f t="shared" ref="U10:U18" si="5">V10+W10+X10</f>
        <v>30</v>
      </c>
      <c r="V10" s="433"/>
      <c r="W10" s="433"/>
      <c r="X10" s="433">
        <v>30</v>
      </c>
      <c r="Y10" s="434">
        <f t="shared" ref="Y10:Y18" si="6">T10-U10</f>
        <v>60</v>
      </c>
      <c r="Z10" s="567">
        <f t="shared" ref="Z10:Z18" si="7">U10/15</f>
        <v>2</v>
      </c>
      <c r="AA10" s="593" t="s">
        <v>104</v>
      </c>
      <c r="AB10" s="594">
        <f t="shared" ref="AB10:AB18" si="8">U10/T10*100</f>
        <v>33.333333333333329</v>
      </c>
      <c r="AC10" s="585"/>
      <c r="AD10" s="585"/>
      <c r="AE10" s="585"/>
      <c r="AF10" s="585"/>
      <c r="AG10" s="585"/>
      <c r="AH10" s="585"/>
      <c r="AI10" s="585"/>
      <c r="AJ10" s="585"/>
      <c r="AK10" s="585"/>
      <c r="AL10" s="585"/>
      <c r="AM10" s="585"/>
      <c r="AN10" s="585"/>
      <c r="AO10" s="585"/>
      <c r="AP10" s="585"/>
      <c r="AQ10" s="585"/>
      <c r="AR10" s="585"/>
      <c r="AS10" s="585"/>
      <c r="AT10" s="585"/>
    </row>
    <row r="11" spans="1:46" s="584" customFormat="1" x14ac:dyDescent="0.25">
      <c r="A11" s="61" t="s">
        <v>104</v>
      </c>
      <c r="B11" s="61" t="s">
        <v>97</v>
      </c>
      <c r="C11" s="732" t="s">
        <v>263</v>
      </c>
      <c r="D11" s="724">
        <v>3</v>
      </c>
      <c r="E11" s="725">
        <f t="shared" si="0"/>
        <v>90</v>
      </c>
      <c r="F11" s="726">
        <f t="shared" ref="F11:F17" si="9">G11+H11+I11</f>
        <v>30</v>
      </c>
      <c r="G11" s="726">
        <v>15</v>
      </c>
      <c r="H11" s="726"/>
      <c r="I11" s="726">
        <v>15</v>
      </c>
      <c r="J11" s="727">
        <f t="shared" si="1"/>
        <v>60</v>
      </c>
      <c r="K11" s="728">
        <f t="shared" si="2"/>
        <v>2</v>
      </c>
      <c r="L11" s="729" t="s">
        <v>104</v>
      </c>
      <c r="M11" s="730">
        <f t="shared" si="3"/>
        <v>33.333333333333329</v>
      </c>
      <c r="P11" s="583" t="s">
        <v>104</v>
      </c>
      <c r="Q11" s="583" t="s">
        <v>97</v>
      </c>
      <c r="R11" s="586" t="s">
        <v>33</v>
      </c>
      <c r="S11" s="592">
        <v>3</v>
      </c>
      <c r="T11" s="550">
        <f t="shared" si="4"/>
        <v>90</v>
      </c>
      <c r="U11" s="433">
        <f t="shared" si="5"/>
        <v>60</v>
      </c>
      <c r="V11" s="433"/>
      <c r="W11" s="433"/>
      <c r="X11" s="433">
        <v>60</v>
      </c>
      <c r="Y11" s="434">
        <f t="shared" si="6"/>
        <v>30</v>
      </c>
      <c r="Z11" s="567">
        <f t="shared" si="7"/>
        <v>4</v>
      </c>
      <c r="AA11" s="593" t="s">
        <v>104</v>
      </c>
      <c r="AB11" s="594">
        <f t="shared" si="8"/>
        <v>66.666666666666657</v>
      </c>
      <c r="AC11" s="585"/>
      <c r="AD11" s="585"/>
      <c r="AE11" s="585"/>
      <c r="AF11" s="585"/>
      <c r="AG11" s="585"/>
      <c r="AH11" s="585"/>
      <c r="AI11" s="585"/>
      <c r="AJ11" s="585"/>
      <c r="AK11" s="585"/>
      <c r="AL11" s="585"/>
      <c r="AM11" s="585"/>
      <c r="AN11" s="585"/>
      <c r="AO11" s="585"/>
      <c r="AP11" s="585"/>
      <c r="AQ11" s="585"/>
      <c r="AR11" s="585"/>
      <c r="AS11" s="585"/>
      <c r="AT11" s="585"/>
    </row>
    <row r="12" spans="1:46" s="584" customFormat="1" ht="17.25" customHeight="1" x14ac:dyDescent="0.25">
      <c r="A12" s="61" t="s">
        <v>17</v>
      </c>
      <c r="B12" s="61" t="s">
        <v>97</v>
      </c>
      <c r="C12" s="586" t="s">
        <v>284</v>
      </c>
      <c r="D12" s="592">
        <v>5</v>
      </c>
      <c r="E12" s="550">
        <f t="shared" si="0"/>
        <v>150</v>
      </c>
      <c r="F12" s="433">
        <f t="shared" si="9"/>
        <v>60</v>
      </c>
      <c r="G12" s="433">
        <v>30</v>
      </c>
      <c r="H12" s="433"/>
      <c r="I12" s="433">
        <v>30</v>
      </c>
      <c r="J12" s="434">
        <f t="shared" si="1"/>
        <v>90</v>
      </c>
      <c r="K12" s="567">
        <f t="shared" si="2"/>
        <v>4</v>
      </c>
      <c r="L12" s="593" t="s">
        <v>102</v>
      </c>
      <c r="M12" s="594">
        <f>F12/E12*100</f>
        <v>40</v>
      </c>
      <c r="P12" s="583" t="s">
        <v>17</v>
      </c>
      <c r="Q12" s="583" t="s">
        <v>97</v>
      </c>
      <c r="R12" s="586" t="s">
        <v>208</v>
      </c>
      <c r="S12" s="592">
        <v>5</v>
      </c>
      <c r="T12" s="550">
        <f t="shared" si="4"/>
        <v>150</v>
      </c>
      <c r="U12" s="433">
        <f t="shared" si="5"/>
        <v>45</v>
      </c>
      <c r="V12" s="433">
        <v>30</v>
      </c>
      <c r="W12" s="433"/>
      <c r="X12" s="433">
        <v>15</v>
      </c>
      <c r="Y12" s="434">
        <f t="shared" si="6"/>
        <v>105</v>
      </c>
      <c r="Z12" s="567">
        <f t="shared" si="7"/>
        <v>3</v>
      </c>
      <c r="AA12" s="593" t="s">
        <v>102</v>
      </c>
      <c r="AB12" s="594">
        <f t="shared" si="8"/>
        <v>30</v>
      </c>
      <c r="AC12" s="585"/>
      <c r="AD12" s="585"/>
      <c r="AE12" s="585"/>
      <c r="AF12" s="585"/>
      <c r="AG12" s="585"/>
      <c r="AH12" s="585"/>
      <c r="AI12" s="585"/>
      <c r="AJ12" s="585"/>
      <c r="AK12" s="585"/>
      <c r="AL12" s="585"/>
      <c r="AM12" s="585"/>
      <c r="AN12" s="585"/>
      <c r="AO12" s="585"/>
      <c r="AP12" s="585"/>
      <c r="AQ12" s="585"/>
      <c r="AR12" s="585"/>
      <c r="AS12" s="585"/>
      <c r="AT12" s="585"/>
    </row>
    <row r="13" spans="1:46" s="584" customFormat="1" ht="47.25" customHeight="1" thickBot="1" x14ac:dyDescent="0.3">
      <c r="A13" s="61" t="s">
        <v>104</v>
      </c>
      <c r="B13" s="61" t="s">
        <v>98</v>
      </c>
      <c r="C13" s="586" t="s">
        <v>308</v>
      </c>
      <c r="D13" s="592">
        <v>3</v>
      </c>
      <c r="E13" s="550">
        <f t="shared" si="0"/>
        <v>90</v>
      </c>
      <c r="F13" s="433">
        <f t="shared" si="9"/>
        <v>30</v>
      </c>
      <c r="G13" s="433">
        <v>15</v>
      </c>
      <c r="H13" s="433"/>
      <c r="I13" s="433">
        <v>15</v>
      </c>
      <c r="J13" s="434">
        <f t="shared" si="1"/>
        <v>60</v>
      </c>
      <c r="K13" s="567">
        <f t="shared" si="2"/>
        <v>2</v>
      </c>
      <c r="L13" s="593" t="s">
        <v>104</v>
      </c>
      <c r="M13" s="594">
        <f t="shared" si="3"/>
        <v>33.333333333333329</v>
      </c>
      <c r="P13" s="583" t="s">
        <v>104</v>
      </c>
      <c r="Q13" s="583" t="s">
        <v>98</v>
      </c>
      <c r="R13" s="595" t="s">
        <v>211</v>
      </c>
      <c r="S13" s="592">
        <v>3</v>
      </c>
      <c r="T13" s="550">
        <f t="shared" si="4"/>
        <v>90</v>
      </c>
      <c r="U13" s="433">
        <f t="shared" si="5"/>
        <v>30</v>
      </c>
      <c r="V13" s="433">
        <v>15</v>
      </c>
      <c r="W13" s="433"/>
      <c r="X13" s="433">
        <v>15</v>
      </c>
      <c r="Y13" s="434">
        <f t="shared" si="6"/>
        <v>60</v>
      </c>
      <c r="Z13" s="567">
        <f t="shared" si="7"/>
        <v>2</v>
      </c>
      <c r="AA13" s="593" t="s">
        <v>104</v>
      </c>
      <c r="AB13" s="594">
        <f t="shared" si="8"/>
        <v>33.333333333333329</v>
      </c>
      <c r="AC13" s="585"/>
      <c r="AD13" s="585"/>
      <c r="AE13" s="585"/>
      <c r="AF13" s="585"/>
      <c r="AG13" s="585"/>
      <c r="AH13" s="585"/>
      <c r="AI13" s="585"/>
      <c r="AJ13" s="585"/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</row>
    <row r="14" spans="1:46" s="633" customFormat="1" ht="18" customHeight="1" x14ac:dyDescent="0.25">
      <c r="A14" s="61" t="s">
        <v>104</v>
      </c>
      <c r="B14" s="61" t="s">
        <v>97</v>
      </c>
      <c r="C14" s="135" t="s">
        <v>180</v>
      </c>
      <c r="D14" s="55">
        <v>3</v>
      </c>
      <c r="E14" s="332">
        <v>90</v>
      </c>
      <c r="F14" s="433">
        <f t="shared" si="9"/>
        <v>30</v>
      </c>
      <c r="G14" s="332">
        <v>15</v>
      </c>
      <c r="H14" s="332"/>
      <c r="I14" s="332">
        <v>15</v>
      </c>
      <c r="J14" s="434">
        <f t="shared" si="1"/>
        <v>60</v>
      </c>
      <c r="K14" s="722">
        <f t="shared" si="2"/>
        <v>2</v>
      </c>
      <c r="L14" s="66" t="s">
        <v>104</v>
      </c>
      <c r="M14" s="721">
        <v>40</v>
      </c>
      <c r="P14" s="638" t="s">
        <v>17</v>
      </c>
      <c r="Q14" s="638" t="s">
        <v>97</v>
      </c>
      <c r="R14" s="128" t="s">
        <v>209</v>
      </c>
      <c r="S14" s="639">
        <v>4</v>
      </c>
      <c r="T14" s="640">
        <f t="shared" si="4"/>
        <v>120</v>
      </c>
      <c r="U14" s="641">
        <f t="shared" si="5"/>
        <v>45</v>
      </c>
      <c r="V14" s="641">
        <v>30</v>
      </c>
      <c r="W14" s="641"/>
      <c r="X14" s="641">
        <v>15</v>
      </c>
      <c r="Y14" s="642">
        <f t="shared" si="6"/>
        <v>75</v>
      </c>
      <c r="Z14" s="643">
        <f t="shared" si="7"/>
        <v>3</v>
      </c>
      <c r="AA14" s="644" t="s">
        <v>102</v>
      </c>
      <c r="AB14" s="645">
        <f t="shared" si="8"/>
        <v>37.5</v>
      </c>
      <c r="AC14" s="646"/>
      <c r="AD14" s="646"/>
      <c r="AE14" s="646"/>
      <c r="AF14" s="646"/>
      <c r="AG14" s="646"/>
      <c r="AH14" s="646"/>
      <c r="AI14" s="646"/>
      <c r="AJ14" s="646"/>
      <c r="AK14" s="646"/>
      <c r="AL14" s="646"/>
      <c r="AM14" s="646"/>
      <c r="AN14" s="646"/>
      <c r="AO14" s="646"/>
      <c r="AP14" s="646"/>
      <c r="AQ14" s="646"/>
      <c r="AR14" s="646"/>
      <c r="AS14" s="646"/>
      <c r="AT14" s="646"/>
    </row>
    <row r="15" spans="1:46" s="584" customFormat="1" ht="19.5" customHeight="1" x14ac:dyDescent="0.25">
      <c r="A15" s="61" t="s">
        <v>17</v>
      </c>
      <c r="B15" s="61" t="s">
        <v>98</v>
      </c>
      <c r="C15" s="731" t="s">
        <v>309</v>
      </c>
      <c r="D15" s="592">
        <v>4</v>
      </c>
      <c r="E15" s="550">
        <f t="shared" si="0"/>
        <v>120</v>
      </c>
      <c r="F15" s="433">
        <f t="shared" si="9"/>
        <v>45</v>
      </c>
      <c r="G15" s="433">
        <v>30</v>
      </c>
      <c r="H15" s="433"/>
      <c r="I15" s="433">
        <v>15</v>
      </c>
      <c r="J15" s="434">
        <f t="shared" si="1"/>
        <v>75</v>
      </c>
      <c r="K15" s="567">
        <f t="shared" si="2"/>
        <v>3</v>
      </c>
      <c r="L15" s="593" t="s">
        <v>104</v>
      </c>
      <c r="M15" s="594">
        <f t="shared" si="3"/>
        <v>37.5</v>
      </c>
      <c r="P15" s="583" t="s">
        <v>17</v>
      </c>
      <c r="Q15" s="583" t="s">
        <v>98</v>
      </c>
      <c r="R15" s="586" t="s">
        <v>213</v>
      </c>
      <c r="S15" s="592">
        <v>4</v>
      </c>
      <c r="T15" s="550">
        <f t="shared" si="4"/>
        <v>120</v>
      </c>
      <c r="U15" s="433">
        <f t="shared" si="5"/>
        <v>45</v>
      </c>
      <c r="V15" s="433">
        <v>15</v>
      </c>
      <c r="W15" s="433"/>
      <c r="X15" s="433">
        <v>30</v>
      </c>
      <c r="Y15" s="434">
        <f t="shared" si="6"/>
        <v>75</v>
      </c>
      <c r="Z15" s="567">
        <f t="shared" si="7"/>
        <v>3</v>
      </c>
      <c r="AA15" s="593" t="s">
        <v>101</v>
      </c>
      <c r="AB15" s="594">
        <f t="shared" si="8"/>
        <v>37.5</v>
      </c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N15" s="585"/>
      <c r="AO15" s="585"/>
      <c r="AP15" s="585"/>
      <c r="AQ15" s="585"/>
      <c r="AR15" s="585"/>
      <c r="AS15" s="585"/>
      <c r="AT15" s="585"/>
    </row>
    <row r="16" spans="1:46" s="584" customFormat="1" ht="16.5" customHeight="1" x14ac:dyDescent="0.25">
      <c r="A16" s="61" t="s">
        <v>17</v>
      </c>
      <c r="B16" s="61" t="s">
        <v>98</v>
      </c>
      <c r="C16" s="731" t="s">
        <v>310</v>
      </c>
      <c r="D16" s="592">
        <v>4</v>
      </c>
      <c r="E16" s="550">
        <f t="shared" si="0"/>
        <v>120</v>
      </c>
      <c r="F16" s="433">
        <f t="shared" si="9"/>
        <v>45</v>
      </c>
      <c r="G16" s="433">
        <v>30</v>
      </c>
      <c r="H16" s="433"/>
      <c r="I16" s="433">
        <v>15</v>
      </c>
      <c r="J16" s="434">
        <f t="shared" si="1"/>
        <v>75</v>
      </c>
      <c r="K16" s="567">
        <f t="shared" si="2"/>
        <v>3</v>
      </c>
      <c r="L16" s="593" t="s">
        <v>104</v>
      </c>
      <c r="M16" s="594">
        <f t="shared" si="3"/>
        <v>37.5</v>
      </c>
      <c r="P16" s="583"/>
      <c r="Q16" s="583"/>
      <c r="R16" s="586"/>
      <c r="S16" s="592"/>
      <c r="T16" s="550">
        <f t="shared" si="4"/>
        <v>0</v>
      </c>
      <c r="U16" s="433">
        <f t="shared" si="5"/>
        <v>0</v>
      </c>
      <c r="V16" s="433"/>
      <c r="W16" s="433"/>
      <c r="X16" s="433"/>
      <c r="Y16" s="434">
        <f t="shared" si="6"/>
        <v>0</v>
      </c>
      <c r="Z16" s="596">
        <f t="shared" si="7"/>
        <v>0</v>
      </c>
      <c r="AA16" s="593"/>
      <c r="AB16" s="594" t="e">
        <f t="shared" si="8"/>
        <v>#DIV/0!</v>
      </c>
      <c r="AC16" s="585"/>
      <c r="AD16" s="585"/>
      <c r="AE16" s="585"/>
      <c r="AF16" s="585"/>
      <c r="AG16" s="585"/>
      <c r="AH16" s="585"/>
      <c r="AI16" s="585"/>
      <c r="AJ16" s="585"/>
      <c r="AK16" s="585"/>
      <c r="AL16" s="585"/>
      <c r="AM16" s="585"/>
      <c r="AN16" s="585"/>
      <c r="AO16" s="585"/>
      <c r="AP16" s="585"/>
      <c r="AQ16" s="585"/>
      <c r="AR16" s="585"/>
      <c r="AS16" s="585"/>
      <c r="AT16" s="585"/>
    </row>
    <row r="17" spans="1:46" s="584" customFormat="1" ht="18" customHeight="1" x14ac:dyDescent="0.25">
      <c r="A17" s="61" t="s">
        <v>17</v>
      </c>
      <c r="B17" s="61" t="s">
        <v>97</v>
      </c>
      <c r="C17" s="586" t="s">
        <v>299</v>
      </c>
      <c r="D17" s="592">
        <v>5</v>
      </c>
      <c r="E17" s="550">
        <f t="shared" si="0"/>
        <v>150</v>
      </c>
      <c r="F17" s="433">
        <f t="shared" si="9"/>
        <v>60</v>
      </c>
      <c r="G17" s="433">
        <v>30</v>
      </c>
      <c r="H17" s="433"/>
      <c r="I17" s="433">
        <v>30</v>
      </c>
      <c r="J17" s="434">
        <f t="shared" si="1"/>
        <v>90</v>
      </c>
      <c r="K17" s="567">
        <f t="shared" si="2"/>
        <v>4</v>
      </c>
      <c r="L17" s="593" t="s">
        <v>102</v>
      </c>
      <c r="M17" s="594">
        <f t="shared" si="3"/>
        <v>40</v>
      </c>
      <c r="P17" s="583"/>
      <c r="Q17" s="583"/>
      <c r="R17" s="586"/>
      <c r="S17" s="592"/>
      <c r="T17" s="550">
        <f t="shared" si="4"/>
        <v>0</v>
      </c>
      <c r="U17" s="433">
        <f t="shared" si="5"/>
        <v>0</v>
      </c>
      <c r="V17" s="433"/>
      <c r="W17" s="433"/>
      <c r="X17" s="433"/>
      <c r="Y17" s="434">
        <f t="shared" si="6"/>
        <v>0</v>
      </c>
      <c r="Z17" s="567">
        <f t="shared" si="7"/>
        <v>0</v>
      </c>
      <c r="AA17" s="593"/>
      <c r="AB17" s="594" t="e">
        <f t="shared" si="8"/>
        <v>#DIV/0!</v>
      </c>
      <c r="AC17" s="585"/>
      <c r="AD17" s="585"/>
      <c r="AE17" s="585"/>
      <c r="AF17" s="585"/>
      <c r="AG17" s="585"/>
      <c r="AH17" s="585"/>
      <c r="AI17" s="585"/>
      <c r="AJ17" s="585"/>
      <c r="AK17" s="585"/>
      <c r="AL17" s="585"/>
      <c r="AM17" s="585"/>
      <c r="AN17" s="585"/>
      <c r="AO17" s="585"/>
      <c r="AP17" s="585"/>
      <c r="AQ17" s="585"/>
      <c r="AR17" s="585"/>
      <c r="AS17" s="585"/>
      <c r="AT17" s="585"/>
    </row>
    <row r="18" spans="1:46" s="584" customFormat="1" ht="16.5" thickBot="1" x14ac:dyDescent="0.3">
      <c r="A18" s="583"/>
      <c r="B18" s="583"/>
      <c r="C18" s="597"/>
      <c r="D18" s="723"/>
      <c r="E18" s="599"/>
      <c r="F18" s="600"/>
      <c r="G18" s="600"/>
      <c r="H18" s="600"/>
      <c r="I18" s="600"/>
      <c r="J18" s="601"/>
      <c r="K18" s="602"/>
      <c r="L18" s="603"/>
      <c r="M18" s="594"/>
      <c r="P18" s="583"/>
      <c r="Q18" s="583"/>
      <c r="R18" s="597"/>
      <c r="S18" s="598"/>
      <c r="T18" s="599">
        <f t="shared" si="4"/>
        <v>0</v>
      </c>
      <c r="U18" s="600">
        <f t="shared" si="5"/>
        <v>0</v>
      </c>
      <c r="V18" s="600"/>
      <c r="W18" s="600"/>
      <c r="X18" s="600"/>
      <c r="Y18" s="601">
        <f t="shared" si="6"/>
        <v>0</v>
      </c>
      <c r="Z18" s="602">
        <f t="shared" si="7"/>
        <v>0</v>
      </c>
      <c r="AA18" s="603"/>
      <c r="AB18" s="594" t="e">
        <f t="shared" si="8"/>
        <v>#DIV/0!</v>
      </c>
      <c r="AC18" s="585"/>
      <c r="AD18" s="585"/>
      <c r="AE18" s="585"/>
      <c r="AF18" s="585"/>
      <c r="AG18" s="585"/>
      <c r="AH18" s="585"/>
      <c r="AI18" s="585"/>
      <c r="AJ18" s="585"/>
      <c r="AK18" s="585"/>
      <c r="AL18" s="585"/>
      <c r="AM18" s="585"/>
      <c r="AN18" s="585"/>
      <c r="AO18" s="585"/>
      <c r="AP18" s="585"/>
      <c r="AQ18" s="585"/>
      <c r="AR18" s="585"/>
      <c r="AS18" s="585"/>
      <c r="AT18" s="585"/>
    </row>
    <row r="19" spans="1:46" s="584" customFormat="1" ht="16.5" thickBot="1" x14ac:dyDescent="0.3">
      <c r="A19" s="583"/>
      <c r="B19" s="583"/>
      <c r="C19" s="648" t="s">
        <v>24</v>
      </c>
      <c r="D19" s="649">
        <f t="shared" ref="D19:K19" si="10">SUM(D10:D18)</f>
        <v>30</v>
      </c>
      <c r="E19" s="650">
        <f t="shared" si="10"/>
        <v>900</v>
      </c>
      <c r="F19" s="650">
        <f t="shared" si="10"/>
        <v>330</v>
      </c>
      <c r="G19" s="650">
        <f t="shared" si="10"/>
        <v>165</v>
      </c>
      <c r="H19" s="650">
        <f t="shared" si="10"/>
        <v>0</v>
      </c>
      <c r="I19" s="650">
        <f t="shared" si="10"/>
        <v>165</v>
      </c>
      <c r="J19" s="650">
        <f t="shared" si="10"/>
        <v>570</v>
      </c>
      <c r="K19" s="651">
        <f t="shared" si="10"/>
        <v>22</v>
      </c>
      <c r="L19" s="652"/>
      <c r="M19" s="652"/>
      <c r="P19" s="583"/>
      <c r="Q19" s="583"/>
      <c r="R19" s="604" t="s">
        <v>24</v>
      </c>
      <c r="S19" s="121">
        <f t="shared" ref="S19:Z19" si="11">SUM(S10:S18)</f>
        <v>22</v>
      </c>
      <c r="T19" s="33">
        <f t="shared" si="11"/>
        <v>660</v>
      </c>
      <c r="U19" s="33">
        <f t="shared" si="11"/>
        <v>255</v>
      </c>
      <c r="V19" s="33">
        <f t="shared" si="11"/>
        <v>90</v>
      </c>
      <c r="W19" s="33">
        <f t="shared" si="11"/>
        <v>0</v>
      </c>
      <c r="X19" s="33">
        <f t="shared" si="11"/>
        <v>165</v>
      </c>
      <c r="Y19" s="33">
        <f t="shared" si="11"/>
        <v>405</v>
      </c>
      <c r="Z19" s="120">
        <f t="shared" si="11"/>
        <v>17</v>
      </c>
      <c r="AA19" s="24"/>
      <c r="AB19" s="24"/>
      <c r="AC19" s="585"/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585"/>
      <c r="AO19" s="585"/>
      <c r="AP19" s="585"/>
      <c r="AQ19" s="585"/>
      <c r="AR19" s="585"/>
      <c r="AS19" s="585"/>
      <c r="AT19" s="585"/>
    </row>
    <row r="20" spans="1:46" s="584" customFormat="1" x14ac:dyDescent="0.25">
      <c r="A20" s="583"/>
      <c r="B20" s="583"/>
      <c r="C20" s="582" t="s">
        <v>94</v>
      </c>
      <c r="D20" s="12">
        <f>30-D19</f>
        <v>0</v>
      </c>
      <c r="E20" s="12"/>
      <c r="F20" s="12"/>
      <c r="G20" s="12"/>
      <c r="H20" s="12"/>
      <c r="I20" s="64" t="s">
        <v>312</v>
      </c>
      <c r="J20" s="64" t="s">
        <v>313</v>
      </c>
      <c r="K20" s="12"/>
      <c r="L20" s="12"/>
      <c r="P20" s="583"/>
      <c r="Q20" s="583"/>
      <c r="R20" s="582" t="s">
        <v>94</v>
      </c>
      <c r="S20" s="12">
        <f>30-S19</f>
        <v>8</v>
      </c>
      <c r="T20" s="12"/>
      <c r="U20" s="12"/>
      <c r="V20" s="12"/>
      <c r="W20" s="12"/>
      <c r="X20" s="12"/>
      <c r="Y20" s="12"/>
      <c r="Z20" s="12"/>
      <c r="AA20" s="12"/>
      <c r="AB20" s="583"/>
      <c r="AC20" s="585"/>
      <c r="AD20" s="585"/>
      <c r="AE20" s="585"/>
      <c r="AF20" s="585"/>
      <c r="AG20" s="585"/>
      <c r="AH20" s="585"/>
      <c r="AI20" s="585"/>
      <c r="AJ20" s="585"/>
      <c r="AK20" s="585"/>
      <c r="AL20" s="585"/>
      <c r="AM20" s="585"/>
      <c r="AN20" s="585"/>
      <c r="AO20" s="585"/>
      <c r="AP20" s="585"/>
      <c r="AQ20" s="585"/>
      <c r="AR20" s="585"/>
      <c r="AS20" s="585"/>
      <c r="AT20" s="585"/>
    </row>
    <row r="21" spans="1:46" s="584" customFormat="1" x14ac:dyDescent="0.25">
      <c r="A21" s="583"/>
      <c r="B21" s="583"/>
      <c r="C21" s="605"/>
      <c r="L21" s="583"/>
      <c r="P21" s="583"/>
      <c r="Q21" s="583"/>
      <c r="R21" s="605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5"/>
      <c r="AD21" s="585"/>
      <c r="AE21" s="585"/>
      <c r="AF21" s="585"/>
      <c r="AG21" s="585"/>
      <c r="AH21" s="585"/>
      <c r="AI21" s="585"/>
      <c r="AJ21" s="585"/>
      <c r="AK21" s="585"/>
      <c r="AL21" s="585"/>
      <c r="AM21" s="585"/>
      <c r="AN21" s="585"/>
      <c r="AO21" s="585"/>
      <c r="AP21" s="585"/>
      <c r="AQ21" s="585"/>
      <c r="AR21" s="585"/>
      <c r="AS21" s="585"/>
      <c r="AT21" s="585"/>
    </row>
    <row r="22" spans="1:46" s="584" customFormat="1" ht="16.5" thickBot="1" x14ac:dyDescent="0.3">
      <c r="A22" s="583"/>
      <c r="B22" s="583"/>
      <c r="C22" s="605" t="s">
        <v>124</v>
      </c>
      <c r="L22" s="583"/>
      <c r="P22" s="583"/>
      <c r="Q22" s="583"/>
      <c r="R22" s="605" t="s">
        <v>124</v>
      </c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5"/>
      <c r="AD22" s="585"/>
      <c r="AE22" s="585"/>
      <c r="AF22" s="585"/>
      <c r="AG22" s="585"/>
      <c r="AH22" s="585"/>
      <c r="AI22" s="585"/>
      <c r="AJ22" s="585"/>
      <c r="AK22" s="585"/>
      <c r="AL22" s="585"/>
      <c r="AM22" s="585"/>
      <c r="AN22" s="585"/>
      <c r="AO22" s="585"/>
      <c r="AP22" s="585"/>
      <c r="AQ22" s="585"/>
      <c r="AR22" s="585"/>
      <c r="AS22" s="585"/>
      <c r="AT22" s="585"/>
    </row>
    <row r="23" spans="1:46" s="584" customFormat="1" ht="16.5" thickBot="1" x14ac:dyDescent="0.3">
      <c r="A23" s="583"/>
      <c r="B23" s="583"/>
      <c r="C23" s="1216" t="s">
        <v>90</v>
      </c>
      <c r="D23" s="1194" t="s">
        <v>80</v>
      </c>
      <c r="E23" s="1192" t="s">
        <v>58</v>
      </c>
      <c r="F23" s="1192"/>
      <c r="G23" s="1192"/>
      <c r="H23" s="1192"/>
      <c r="I23" s="1192"/>
      <c r="J23" s="1193"/>
      <c r="K23" s="1194" t="s">
        <v>92</v>
      </c>
      <c r="L23" s="1194" t="s">
        <v>93</v>
      </c>
      <c r="M23" s="1194" t="s">
        <v>103</v>
      </c>
      <c r="P23" s="583"/>
      <c r="Q23" s="583"/>
      <c r="R23" s="1216" t="s">
        <v>90</v>
      </c>
      <c r="S23" s="1194" t="s">
        <v>80</v>
      </c>
      <c r="T23" s="1192" t="s">
        <v>58</v>
      </c>
      <c r="U23" s="1192"/>
      <c r="V23" s="1192"/>
      <c r="W23" s="1192"/>
      <c r="X23" s="1192"/>
      <c r="Y23" s="1193"/>
      <c r="Z23" s="1194" t="s">
        <v>92</v>
      </c>
      <c r="AA23" s="1194" t="s">
        <v>93</v>
      </c>
      <c r="AB23" s="1194" t="s">
        <v>103</v>
      </c>
      <c r="AC23" s="585"/>
      <c r="AD23" s="585"/>
      <c r="AE23" s="585"/>
      <c r="AF23" s="585"/>
      <c r="AG23" s="585"/>
      <c r="AH23" s="585"/>
      <c r="AI23" s="585"/>
      <c r="AJ23" s="585"/>
      <c r="AK23" s="585"/>
      <c r="AL23" s="585"/>
      <c r="AM23" s="585"/>
      <c r="AN23" s="585"/>
      <c r="AO23" s="585"/>
      <c r="AP23" s="585"/>
      <c r="AQ23" s="585"/>
      <c r="AR23" s="585"/>
      <c r="AS23" s="585"/>
      <c r="AT23" s="585"/>
    </row>
    <row r="24" spans="1:46" s="584" customFormat="1" x14ac:dyDescent="0.25">
      <c r="A24" s="583"/>
      <c r="B24" s="583"/>
      <c r="C24" s="1217"/>
      <c r="D24" s="1195"/>
      <c r="E24" s="1198" t="s">
        <v>28</v>
      </c>
      <c r="F24" s="1209" t="s">
        <v>59</v>
      </c>
      <c r="G24" s="1210"/>
      <c r="H24" s="1210"/>
      <c r="I24" s="1211"/>
      <c r="J24" s="1218" t="s">
        <v>128</v>
      </c>
      <c r="K24" s="1195"/>
      <c r="L24" s="1195"/>
      <c r="M24" s="1195"/>
      <c r="P24" s="583"/>
      <c r="Q24" s="583"/>
      <c r="R24" s="1217"/>
      <c r="S24" s="1195"/>
      <c r="T24" s="1198" t="s">
        <v>28</v>
      </c>
      <c r="U24" s="1209" t="s">
        <v>59</v>
      </c>
      <c r="V24" s="1210"/>
      <c r="W24" s="1210"/>
      <c r="X24" s="1211"/>
      <c r="Y24" s="1218" t="s">
        <v>128</v>
      </c>
      <c r="Z24" s="1195"/>
      <c r="AA24" s="1195"/>
      <c r="AB24" s="1195"/>
      <c r="AC24" s="585"/>
      <c r="AD24" s="585"/>
      <c r="AE24" s="585"/>
      <c r="AF24" s="585"/>
      <c r="AG24" s="585"/>
      <c r="AH24" s="585"/>
      <c r="AI24" s="585"/>
      <c r="AJ24" s="585"/>
      <c r="AK24" s="585"/>
      <c r="AL24" s="585"/>
      <c r="AM24" s="585"/>
      <c r="AN24" s="585"/>
      <c r="AO24" s="585"/>
      <c r="AP24" s="585"/>
      <c r="AQ24" s="585"/>
      <c r="AR24" s="585"/>
      <c r="AS24" s="585"/>
      <c r="AT24" s="585"/>
    </row>
    <row r="25" spans="1:46" s="584" customFormat="1" x14ac:dyDescent="0.25">
      <c r="A25" s="583"/>
      <c r="B25" s="583"/>
      <c r="C25" s="1217"/>
      <c r="D25" s="1196"/>
      <c r="E25" s="1199"/>
      <c r="F25" s="1213" t="s">
        <v>60</v>
      </c>
      <c r="G25" s="1200" t="s">
        <v>64</v>
      </c>
      <c r="H25" s="1201"/>
      <c r="I25" s="1202"/>
      <c r="J25" s="1219"/>
      <c r="K25" s="1196"/>
      <c r="L25" s="1196"/>
      <c r="M25" s="1196"/>
      <c r="P25" s="583"/>
      <c r="Q25" s="583"/>
      <c r="R25" s="1217"/>
      <c r="S25" s="1196"/>
      <c r="T25" s="1199"/>
      <c r="U25" s="1213" t="s">
        <v>60</v>
      </c>
      <c r="V25" s="1200" t="s">
        <v>64</v>
      </c>
      <c r="W25" s="1201"/>
      <c r="X25" s="1202"/>
      <c r="Y25" s="1219"/>
      <c r="Z25" s="1196"/>
      <c r="AA25" s="1196"/>
      <c r="AB25" s="1196"/>
      <c r="AC25" s="585"/>
      <c r="AD25" s="585"/>
      <c r="AE25" s="585"/>
      <c r="AF25" s="585"/>
      <c r="AG25" s="585"/>
      <c r="AH25" s="585"/>
      <c r="AI25" s="585"/>
      <c r="AJ25" s="585"/>
      <c r="AK25" s="585"/>
      <c r="AL25" s="585"/>
      <c r="AM25" s="585"/>
      <c r="AN25" s="585"/>
      <c r="AO25" s="585"/>
      <c r="AP25" s="585"/>
      <c r="AQ25" s="585"/>
      <c r="AR25" s="585"/>
      <c r="AS25" s="585"/>
      <c r="AT25" s="585"/>
    </row>
    <row r="26" spans="1:46" s="584" customFormat="1" x14ac:dyDescent="0.25">
      <c r="A26" s="583"/>
      <c r="B26" s="583"/>
      <c r="C26" s="1217"/>
      <c r="D26" s="1196"/>
      <c r="E26" s="1199"/>
      <c r="F26" s="1214"/>
      <c r="G26" s="1203" t="s">
        <v>125</v>
      </c>
      <c r="H26" s="1212" t="s">
        <v>126</v>
      </c>
      <c r="I26" s="1212" t="s">
        <v>127</v>
      </c>
      <c r="J26" s="1219"/>
      <c r="K26" s="1196"/>
      <c r="L26" s="1196"/>
      <c r="M26" s="1196"/>
      <c r="P26" s="583"/>
      <c r="Q26" s="583"/>
      <c r="R26" s="1217"/>
      <c r="S26" s="1196"/>
      <c r="T26" s="1199"/>
      <c r="U26" s="1214"/>
      <c r="V26" s="1203" t="s">
        <v>125</v>
      </c>
      <c r="W26" s="1212" t="s">
        <v>126</v>
      </c>
      <c r="X26" s="1212" t="s">
        <v>127</v>
      </c>
      <c r="Y26" s="1219"/>
      <c r="Z26" s="1196"/>
      <c r="AA26" s="1196"/>
      <c r="AB26" s="1196"/>
      <c r="AC26" s="585"/>
      <c r="AD26" s="585"/>
      <c r="AE26" s="585"/>
      <c r="AF26" s="585"/>
      <c r="AG26" s="585"/>
      <c r="AH26" s="585"/>
      <c r="AI26" s="585"/>
      <c r="AJ26" s="585"/>
      <c r="AK26" s="585"/>
      <c r="AL26" s="585"/>
      <c r="AM26" s="585"/>
      <c r="AN26" s="585"/>
      <c r="AO26" s="585"/>
      <c r="AP26" s="585"/>
      <c r="AQ26" s="585"/>
      <c r="AR26" s="585"/>
      <c r="AS26" s="585"/>
      <c r="AT26" s="585"/>
    </row>
    <row r="27" spans="1:46" s="584" customFormat="1" x14ac:dyDescent="0.25">
      <c r="A27" s="583"/>
      <c r="B27" s="583"/>
      <c r="C27" s="1217"/>
      <c r="D27" s="1196"/>
      <c r="E27" s="1199"/>
      <c r="F27" s="1214"/>
      <c r="G27" s="1203"/>
      <c r="H27" s="1212"/>
      <c r="I27" s="1212"/>
      <c r="J27" s="1219"/>
      <c r="K27" s="1196"/>
      <c r="L27" s="1196"/>
      <c r="M27" s="1196"/>
      <c r="P27" s="583"/>
      <c r="Q27" s="583"/>
      <c r="R27" s="1217"/>
      <c r="S27" s="1196"/>
      <c r="T27" s="1199"/>
      <c r="U27" s="1214"/>
      <c r="V27" s="1203"/>
      <c r="W27" s="1212"/>
      <c r="X27" s="1212"/>
      <c r="Y27" s="1219"/>
      <c r="Z27" s="1196"/>
      <c r="AA27" s="1196"/>
      <c r="AB27" s="1196"/>
      <c r="AC27" s="585"/>
      <c r="AD27" s="585"/>
      <c r="AE27" s="585"/>
      <c r="AF27" s="585"/>
      <c r="AG27" s="585"/>
      <c r="AH27" s="585"/>
      <c r="AI27" s="585"/>
      <c r="AJ27" s="585"/>
      <c r="AK27" s="585"/>
      <c r="AL27" s="585"/>
      <c r="AM27" s="585"/>
      <c r="AN27" s="585"/>
      <c r="AO27" s="585"/>
      <c r="AP27" s="585"/>
      <c r="AQ27" s="585"/>
      <c r="AR27" s="585"/>
      <c r="AS27" s="585"/>
      <c r="AT27" s="585"/>
    </row>
    <row r="28" spans="1:46" s="584" customFormat="1" x14ac:dyDescent="0.25">
      <c r="A28" s="583"/>
      <c r="B28" s="583"/>
      <c r="C28" s="1217"/>
      <c r="D28" s="1196"/>
      <c r="E28" s="1199"/>
      <c r="F28" s="1214"/>
      <c r="G28" s="1203"/>
      <c r="H28" s="1212"/>
      <c r="I28" s="1212"/>
      <c r="J28" s="1219"/>
      <c r="K28" s="1196"/>
      <c r="L28" s="1196"/>
      <c r="M28" s="1196"/>
      <c r="P28" s="583"/>
      <c r="Q28" s="583"/>
      <c r="R28" s="1217"/>
      <c r="S28" s="1196"/>
      <c r="T28" s="1199"/>
      <c r="U28" s="1214"/>
      <c r="V28" s="1203"/>
      <c r="W28" s="1212"/>
      <c r="X28" s="1212"/>
      <c r="Y28" s="1219"/>
      <c r="Z28" s="1196"/>
      <c r="AA28" s="1196"/>
      <c r="AB28" s="1196"/>
      <c r="AC28" s="585"/>
      <c r="AD28" s="585"/>
      <c r="AE28" s="585"/>
      <c r="AF28" s="585"/>
      <c r="AG28" s="585"/>
      <c r="AH28" s="585"/>
      <c r="AI28" s="585"/>
      <c r="AJ28" s="585"/>
      <c r="AK28" s="585"/>
      <c r="AL28" s="585"/>
      <c r="AM28" s="585"/>
      <c r="AN28" s="585"/>
      <c r="AO28" s="585"/>
      <c r="AP28" s="585"/>
      <c r="AQ28" s="585"/>
      <c r="AR28" s="585"/>
      <c r="AS28" s="585"/>
      <c r="AT28" s="585"/>
    </row>
    <row r="29" spans="1:46" s="584" customFormat="1" ht="16.5" thickBot="1" x14ac:dyDescent="0.3">
      <c r="A29" s="583"/>
      <c r="B29" s="583"/>
      <c r="C29" s="1217"/>
      <c r="D29" s="1208"/>
      <c r="E29" s="1199"/>
      <c r="F29" s="1214"/>
      <c r="G29" s="1204"/>
      <c r="H29" s="1213"/>
      <c r="I29" s="1213"/>
      <c r="J29" s="1219"/>
      <c r="K29" s="1208"/>
      <c r="L29" s="1208"/>
      <c r="M29" s="1208"/>
      <c r="P29" s="583"/>
      <c r="Q29" s="583"/>
      <c r="R29" s="1217"/>
      <c r="S29" s="1208"/>
      <c r="T29" s="1199"/>
      <c r="U29" s="1214"/>
      <c r="V29" s="1204"/>
      <c r="W29" s="1213"/>
      <c r="X29" s="1213"/>
      <c r="Y29" s="1219"/>
      <c r="Z29" s="1208"/>
      <c r="AA29" s="1208"/>
      <c r="AB29" s="1208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</row>
    <row r="30" spans="1:46" s="584" customFormat="1" x14ac:dyDescent="0.25">
      <c r="A30" s="583" t="s">
        <v>104</v>
      </c>
      <c r="B30" s="583" t="s">
        <v>97</v>
      </c>
      <c r="C30" s="34" t="s">
        <v>294</v>
      </c>
      <c r="D30" s="42">
        <v>4</v>
      </c>
      <c r="E30" s="43">
        <v>120</v>
      </c>
      <c r="F30" s="433">
        <f t="shared" ref="F30:F38" si="12">G30+H30+I30</f>
        <v>54</v>
      </c>
      <c r="G30" s="740">
        <v>36</v>
      </c>
      <c r="H30" s="740"/>
      <c r="I30" s="740">
        <v>18</v>
      </c>
      <c r="J30" s="123">
        <f>E30-F30</f>
        <v>66</v>
      </c>
      <c r="K30" s="123">
        <v>3</v>
      </c>
      <c r="L30" s="57" t="s">
        <v>104</v>
      </c>
      <c r="M30" s="594">
        <f t="shared" ref="M30:M38" si="13">F30/E30*100</f>
        <v>45</v>
      </c>
      <c r="P30" s="583" t="s">
        <v>104</v>
      </c>
      <c r="Q30" s="583" t="s">
        <v>97</v>
      </c>
      <c r="R30" s="606" t="s">
        <v>180</v>
      </c>
      <c r="S30" s="591">
        <v>4.5</v>
      </c>
      <c r="T30" s="587">
        <f>S30*30</f>
        <v>135</v>
      </c>
      <c r="U30" s="588">
        <f>V30+W30+X30</f>
        <v>54</v>
      </c>
      <c r="V30" s="588">
        <v>36</v>
      </c>
      <c r="W30" s="588"/>
      <c r="X30" s="588">
        <v>18</v>
      </c>
      <c r="Y30" s="589">
        <f>T30-U30</f>
        <v>81</v>
      </c>
      <c r="Z30" s="607">
        <f>U30/18</f>
        <v>3</v>
      </c>
      <c r="AA30" s="608" t="s">
        <v>102</v>
      </c>
      <c r="AB30" s="591">
        <f>U30/T30*100</f>
        <v>40</v>
      </c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</row>
    <row r="31" spans="1:46" s="584" customFormat="1" x14ac:dyDescent="0.25">
      <c r="A31" s="583" t="s">
        <v>17</v>
      </c>
      <c r="B31" s="583" t="s">
        <v>97</v>
      </c>
      <c r="C31" s="606" t="s">
        <v>129</v>
      </c>
      <c r="D31" s="594">
        <v>3</v>
      </c>
      <c r="E31" s="550">
        <f>D31*30</f>
        <v>90</v>
      </c>
      <c r="F31" s="433"/>
      <c r="G31" s="433"/>
      <c r="H31" s="433"/>
      <c r="I31" s="433"/>
      <c r="J31" s="123">
        <f t="shared" ref="J31:J38" si="14">E31-F31</f>
        <v>90</v>
      </c>
      <c r="K31" s="609"/>
      <c r="L31" s="548" t="s">
        <v>101</v>
      </c>
      <c r="M31" s="594"/>
      <c r="P31" s="583" t="s">
        <v>17</v>
      </c>
      <c r="Q31" s="583" t="s">
        <v>97</v>
      </c>
      <c r="R31" s="606" t="s">
        <v>129</v>
      </c>
      <c r="S31" s="594">
        <v>4.5</v>
      </c>
      <c r="T31" s="550">
        <f>S31*30</f>
        <v>135</v>
      </c>
      <c r="U31" s="433">
        <f>V31+W31+X31</f>
        <v>0</v>
      </c>
      <c r="V31" s="433"/>
      <c r="W31" s="433"/>
      <c r="X31" s="433"/>
      <c r="Y31" s="434">
        <f>T31-U31</f>
        <v>135</v>
      </c>
      <c r="Z31" s="609">
        <f>U31/18</f>
        <v>0</v>
      </c>
      <c r="AA31" s="548" t="s">
        <v>101</v>
      </c>
      <c r="AB31" s="594">
        <f>U31/T31*100</f>
        <v>0</v>
      </c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</row>
    <row r="32" spans="1:46" s="584" customFormat="1" x14ac:dyDescent="0.25">
      <c r="A32" s="583" t="s">
        <v>17</v>
      </c>
      <c r="B32" s="583" t="s">
        <v>97</v>
      </c>
      <c r="C32" s="611" t="s">
        <v>244</v>
      </c>
      <c r="D32" s="594">
        <v>4</v>
      </c>
      <c r="E32" s="550">
        <f t="shared" ref="E32:E38" si="15">D32*30</f>
        <v>120</v>
      </c>
      <c r="F32" s="433">
        <f t="shared" si="12"/>
        <v>54</v>
      </c>
      <c r="G32" s="610">
        <v>36</v>
      </c>
      <c r="H32" s="610"/>
      <c r="I32" s="610">
        <v>18</v>
      </c>
      <c r="J32" s="123">
        <f t="shared" si="14"/>
        <v>66</v>
      </c>
      <c r="K32" s="609">
        <f t="shared" ref="K32:K38" si="16">F32/18</f>
        <v>3</v>
      </c>
      <c r="L32" s="575" t="s">
        <v>102</v>
      </c>
      <c r="M32" s="594">
        <f>F32/E32*100</f>
        <v>45</v>
      </c>
      <c r="P32" s="583" t="s">
        <v>104</v>
      </c>
      <c r="Q32" s="583" t="s">
        <v>97</v>
      </c>
      <c r="R32" s="611" t="s">
        <v>33</v>
      </c>
      <c r="S32" s="612">
        <v>4</v>
      </c>
      <c r="T32" s="550">
        <f t="shared" ref="T32:T39" si="17">S32*30</f>
        <v>120</v>
      </c>
      <c r="U32" s="433">
        <f t="shared" ref="U32:U39" si="18">V32+W32+X32</f>
        <v>72</v>
      </c>
      <c r="V32" s="433"/>
      <c r="W32" s="433"/>
      <c r="X32" s="433">
        <v>72</v>
      </c>
      <c r="Y32" s="434">
        <f t="shared" ref="Y32:Y39" si="19">T32-U32</f>
        <v>48</v>
      </c>
      <c r="Z32" s="609">
        <f t="shared" ref="Z32:Z39" si="20">U32/18</f>
        <v>4</v>
      </c>
      <c r="AA32" s="575" t="s">
        <v>101</v>
      </c>
      <c r="AB32" s="594">
        <f t="shared" ref="AB32:AB39" si="21">U32/T32*100</f>
        <v>60</v>
      </c>
      <c r="AC32" s="585"/>
      <c r="AD32" s="585"/>
      <c r="AE32" s="585"/>
      <c r="AF32" s="585"/>
      <c r="AG32" s="585"/>
      <c r="AH32" s="585"/>
      <c r="AI32" s="585"/>
      <c r="AJ32" s="585"/>
      <c r="AK32" s="585"/>
      <c r="AL32" s="585"/>
      <c r="AM32" s="585"/>
      <c r="AN32" s="585"/>
      <c r="AO32" s="585"/>
      <c r="AP32" s="585"/>
      <c r="AQ32" s="585"/>
      <c r="AR32" s="585"/>
      <c r="AS32" s="585"/>
      <c r="AT32" s="585"/>
    </row>
    <row r="33" spans="1:46" s="584" customFormat="1" x14ac:dyDescent="0.25">
      <c r="A33" s="583" t="s">
        <v>17</v>
      </c>
      <c r="B33" s="583" t="s">
        <v>97</v>
      </c>
      <c r="C33" s="606" t="s">
        <v>249</v>
      </c>
      <c r="D33" s="594">
        <v>5</v>
      </c>
      <c r="E33" s="550">
        <f t="shared" si="15"/>
        <v>150</v>
      </c>
      <c r="F33" s="433">
        <f t="shared" si="12"/>
        <v>54</v>
      </c>
      <c r="G33" s="433">
        <v>36</v>
      </c>
      <c r="H33" s="433"/>
      <c r="I33" s="433">
        <v>18</v>
      </c>
      <c r="J33" s="123">
        <f t="shared" si="14"/>
        <v>96</v>
      </c>
      <c r="K33" s="609">
        <f t="shared" si="16"/>
        <v>3</v>
      </c>
      <c r="L33" s="548" t="s">
        <v>102</v>
      </c>
      <c r="M33" s="594">
        <f>F33/E33*100</f>
        <v>36</v>
      </c>
      <c r="P33" s="583"/>
      <c r="Q33" s="583"/>
      <c r="R33" s="611"/>
      <c r="S33" s="612"/>
      <c r="T33" s="550"/>
      <c r="U33" s="433"/>
      <c r="V33" s="433"/>
      <c r="W33" s="433"/>
      <c r="X33" s="433"/>
      <c r="Y33" s="434"/>
      <c r="Z33" s="609"/>
      <c r="AA33" s="575"/>
      <c r="AB33" s="594"/>
      <c r="AC33" s="585"/>
      <c r="AD33" s="585"/>
      <c r="AE33" s="585"/>
      <c r="AF33" s="585"/>
      <c r="AG33" s="585"/>
      <c r="AH33" s="585"/>
      <c r="AI33" s="585"/>
      <c r="AJ33" s="585"/>
      <c r="AK33" s="585"/>
      <c r="AL33" s="585"/>
      <c r="AM33" s="585"/>
      <c r="AN33" s="585"/>
      <c r="AO33" s="585"/>
      <c r="AP33" s="585"/>
      <c r="AQ33" s="585"/>
      <c r="AR33" s="585"/>
      <c r="AS33" s="585"/>
      <c r="AT33" s="585"/>
    </row>
    <row r="34" spans="1:46" s="584" customFormat="1" ht="31.5" x14ac:dyDescent="0.25">
      <c r="A34" s="583" t="s">
        <v>17</v>
      </c>
      <c r="B34" s="583" t="s">
        <v>97</v>
      </c>
      <c r="C34" s="606" t="s">
        <v>303</v>
      </c>
      <c r="D34" s="594">
        <v>2</v>
      </c>
      <c r="E34" s="550">
        <f t="shared" si="15"/>
        <v>60</v>
      </c>
      <c r="F34" s="433"/>
      <c r="G34" s="433"/>
      <c r="H34" s="433"/>
      <c r="I34" s="433"/>
      <c r="J34" s="123">
        <f t="shared" si="14"/>
        <v>60</v>
      </c>
      <c r="K34" s="609"/>
      <c r="L34" s="548" t="s">
        <v>101</v>
      </c>
      <c r="M34" s="594">
        <f>F34/E34*100</f>
        <v>0</v>
      </c>
      <c r="P34" s="583" t="s">
        <v>17</v>
      </c>
      <c r="Q34" s="583" t="s">
        <v>97</v>
      </c>
      <c r="R34" s="606" t="s">
        <v>210</v>
      </c>
      <c r="S34" s="594">
        <v>1</v>
      </c>
      <c r="T34" s="550">
        <f t="shared" si="17"/>
        <v>30</v>
      </c>
      <c r="U34" s="433">
        <f t="shared" si="18"/>
        <v>0</v>
      </c>
      <c r="V34" s="433"/>
      <c r="W34" s="433"/>
      <c r="X34" s="433"/>
      <c r="Y34" s="434">
        <f t="shared" si="19"/>
        <v>30</v>
      </c>
      <c r="Z34" s="609">
        <f t="shared" si="20"/>
        <v>0</v>
      </c>
      <c r="AA34" s="548" t="s">
        <v>101</v>
      </c>
      <c r="AB34" s="594">
        <f t="shared" si="21"/>
        <v>0</v>
      </c>
      <c r="AC34" s="585"/>
      <c r="AD34" s="585"/>
      <c r="AE34" s="585"/>
      <c r="AF34" s="585"/>
      <c r="AG34" s="585"/>
      <c r="AH34" s="585"/>
      <c r="AI34" s="585"/>
      <c r="AJ34" s="585"/>
      <c r="AK34" s="585"/>
      <c r="AL34" s="585"/>
      <c r="AM34" s="585"/>
      <c r="AN34" s="585"/>
      <c r="AO34" s="585"/>
      <c r="AP34" s="585"/>
      <c r="AQ34" s="585"/>
      <c r="AR34" s="585"/>
      <c r="AS34" s="585"/>
      <c r="AT34" s="585"/>
    </row>
    <row r="35" spans="1:46" s="584" customFormat="1" ht="16.5" thickBot="1" x14ac:dyDescent="0.3">
      <c r="A35" s="583"/>
      <c r="B35" s="583"/>
      <c r="C35" s="647" t="s">
        <v>314</v>
      </c>
      <c r="D35" s="58"/>
      <c r="E35" s="43"/>
      <c r="F35" s="433"/>
      <c r="G35" s="44"/>
      <c r="H35" s="44"/>
      <c r="I35" s="44"/>
      <c r="J35" s="123"/>
      <c r="K35" s="137"/>
      <c r="L35" s="138"/>
      <c r="M35" s="58"/>
      <c r="P35" s="583"/>
      <c r="Q35" s="583"/>
      <c r="R35" s="606"/>
      <c r="S35" s="594"/>
      <c r="T35" s="550"/>
      <c r="U35" s="433"/>
      <c r="V35" s="433"/>
      <c r="W35" s="433"/>
      <c r="X35" s="433"/>
      <c r="Y35" s="434"/>
      <c r="Z35" s="609"/>
      <c r="AA35" s="575"/>
      <c r="AB35" s="594"/>
      <c r="AC35" s="585"/>
      <c r="AD35" s="585"/>
      <c r="AE35" s="585"/>
      <c r="AF35" s="585"/>
      <c r="AG35" s="585"/>
      <c r="AH35" s="585"/>
      <c r="AI35" s="585"/>
      <c r="AJ35" s="585"/>
      <c r="AK35" s="585"/>
      <c r="AL35" s="585"/>
      <c r="AM35" s="585"/>
      <c r="AN35" s="585"/>
      <c r="AO35" s="585"/>
      <c r="AP35" s="585"/>
      <c r="AQ35" s="585"/>
      <c r="AR35" s="585"/>
      <c r="AS35" s="585"/>
      <c r="AT35" s="585"/>
    </row>
    <row r="36" spans="1:46" s="584" customFormat="1" ht="31.5" x14ac:dyDescent="0.25">
      <c r="A36" s="583" t="s">
        <v>17</v>
      </c>
      <c r="B36" s="583" t="s">
        <v>98</v>
      </c>
      <c r="C36" s="606" t="s">
        <v>315</v>
      </c>
      <c r="D36" s="594">
        <v>4</v>
      </c>
      <c r="E36" s="550">
        <f t="shared" si="15"/>
        <v>120</v>
      </c>
      <c r="F36" s="433">
        <f t="shared" si="12"/>
        <v>54</v>
      </c>
      <c r="G36" s="433">
        <v>36</v>
      </c>
      <c r="H36" s="433"/>
      <c r="I36" s="433">
        <v>18</v>
      </c>
      <c r="J36" s="123">
        <f t="shared" si="14"/>
        <v>66</v>
      </c>
      <c r="K36" s="609">
        <f t="shared" si="16"/>
        <v>3</v>
      </c>
      <c r="L36" s="548" t="s">
        <v>104</v>
      </c>
      <c r="M36" s="594">
        <f t="shared" si="13"/>
        <v>45</v>
      </c>
      <c r="N36" s="1221"/>
      <c r="P36" s="583" t="s">
        <v>17</v>
      </c>
      <c r="Q36" s="583" t="s">
        <v>97</v>
      </c>
      <c r="R36" s="606" t="s">
        <v>214</v>
      </c>
      <c r="S36" s="594">
        <v>5</v>
      </c>
      <c r="T36" s="550">
        <f t="shared" si="17"/>
        <v>150</v>
      </c>
      <c r="U36" s="433">
        <f t="shared" si="18"/>
        <v>54</v>
      </c>
      <c r="V36" s="433">
        <v>18</v>
      </c>
      <c r="W36" s="433"/>
      <c r="X36" s="433">
        <v>36</v>
      </c>
      <c r="Y36" s="434">
        <f t="shared" si="19"/>
        <v>96</v>
      </c>
      <c r="Z36" s="609">
        <f t="shared" si="20"/>
        <v>3</v>
      </c>
      <c r="AA36" s="575" t="s">
        <v>102</v>
      </c>
      <c r="AB36" s="594">
        <f t="shared" si="21"/>
        <v>36</v>
      </c>
      <c r="AC36" s="585"/>
      <c r="AD36" s="585"/>
      <c r="AE36" s="585"/>
      <c r="AF36" s="585"/>
      <c r="AG36" s="585"/>
      <c r="AH36" s="585"/>
      <c r="AI36" s="585"/>
      <c r="AJ36" s="585"/>
      <c r="AK36" s="585"/>
      <c r="AL36" s="585"/>
      <c r="AM36" s="585"/>
      <c r="AN36" s="585"/>
      <c r="AO36" s="585"/>
      <c r="AP36" s="585"/>
      <c r="AQ36" s="585"/>
      <c r="AR36" s="585"/>
      <c r="AS36" s="585"/>
      <c r="AT36" s="585"/>
    </row>
    <row r="37" spans="1:46" s="584" customFormat="1" ht="32.25" thickBot="1" x14ac:dyDescent="0.3">
      <c r="A37" s="583" t="s">
        <v>17</v>
      </c>
      <c r="B37" s="583" t="s">
        <v>98</v>
      </c>
      <c r="C37" s="613" t="s">
        <v>316</v>
      </c>
      <c r="D37" s="594">
        <v>4</v>
      </c>
      <c r="E37" s="550">
        <f t="shared" si="15"/>
        <v>120</v>
      </c>
      <c r="F37" s="433">
        <f t="shared" si="12"/>
        <v>54</v>
      </c>
      <c r="G37" s="433">
        <v>36</v>
      </c>
      <c r="H37" s="433"/>
      <c r="I37" s="433">
        <v>18</v>
      </c>
      <c r="J37" s="123">
        <f t="shared" si="14"/>
        <v>66</v>
      </c>
      <c r="K37" s="609">
        <f t="shared" si="16"/>
        <v>3</v>
      </c>
      <c r="L37" s="548" t="s">
        <v>104</v>
      </c>
      <c r="M37" s="594">
        <f t="shared" si="13"/>
        <v>45</v>
      </c>
      <c r="N37" s="1222"/>
      <c r="P37" s="583" t="s">
        <v>17</v>
      </c>
      <c r="Q37" s="583" t="s">
        <v>98</v>
      </c>
      <c r="R37" s="606" t="s">
        <v>212</v>
      </c>
      <c r="S37" s="594">
        <v>4</v>
      </c>
      <c r="T37" s="550">
        <f t="shared" si="17"/>
        <v>120</v>
      </c>
      <c r="U37" s="433">
        <f t="shared" si="18"/>
        <v>36</v>
      </c>
      <c r="V37" s="433"/>
      <c r="W37" s="433">
        <v>36</v>
      </c>
      <c r="X37" s="433"/>
      <c r="Y37" s="434">
        <f t="shared" si="19"/>
        <v>84</v>
      </c>
      <c r="Z37" s="594">
        <f t="shared" si="20"/>
        <v>2</v>
      </c>
      <c r="AA37" s="548" t="s">
        <v>101</v>
      </c>
      <c r="AB37" s="594">
        <f t="shared" si="21"/>
        <v>30</v>
      </c>
      <c r="AC37" s="585"/>
      <c r="AD37" s="585"/>
      <c r="AE37" s="585"/>
      <c r="AF37" s="585"/>
      <c r="AG37" s="585"/>
      <c r="AH37" s="585"/>
      <c r="AI37" s="585"/>
      <c r="AJ37" s="585"/>
      <c r="AK37" s="585"/>
      <c r="AL37" s="585"/>
      <c r="AM37" s="585"/>
      <c r="AN37" s="585"/>
      <c r="AO37" s="585"/>
      <c r="AP37" s="585"/>
      <c r="AQ37" s="585"/>
      <c r="AR37" s="585"/>
      <c r="AS37" s="585"/>
      <c r="AT37" s="585"/>
    </row>
    <row r="38" spans="1:46" s="584" customFormat="1" ht="33.75" customHeight="1" x14ac:dyDescent="0.25">
      <c r="A38" s="583" t="s">
        <v>17</v>
      </c>
      <c r="B38" s="583" t="s">
        <v>98</v>
      </c>
      <c r="C38" s="606" t="s">
        <v>311</v>
      </c>
      <c r="D38" s="594">
        <v>4</v>
      </c>
      <c r="E38" s="550">
        <f t="shared" si="15"/>
        <v>120</v>
      </c>
      <c r="F38" s="433">
        <f t="shared" si="12"/>
        <v>54</v>
      </c>
      <c r="G38" s="433">
        <v>36</v>
      </c>
      <c r="H38" s="433"/>
      <c r="I38" s="433">
        <v>18</v>
      </c>
      <c r="J38" s="123">
        <f t="shared" si="14"/>
        <v>66</v>
      </c>
      <c r="K38" s="609">
        <f t="shared" si="16"/>
        <v>3</v>
      </c>
      <c r="L38" s="548" t="s">
        <v>104</v>
      </c>
      <c r="M38" s="594">
        <f t="shared" si="13"/>
        <v>45</v>
      </c>
      <c r="N38" s="637"/>
      <c r="P38" s="583" t="s">
        <v>17</v>
      </c>
      <c r="Q38" s="583" t="s">
        <v>97</v>
      </c>
      <c r="R38" s="613" t="s">
        <v>236</v>
      </c>
      <c r="S38" s="594">
        <v>3</v>
      </c>
      <c r="T38" s="550">
        <f t="shared" si="17"/>
        <v>90</v>
      </c>
      <c r="U38" s="433">
        <f t="shared" si="18"/>
        <v>36</v>
      </c>
      <c r="V38" s="433">
        <v>18</v>
      </c>
      <c r="W38" s="433"/>
      <c r="X38" s="433">
        <v>18</v>
      </c>
      <c r="Y38" s="434">
        <f t="shared" si="19"/>
        <v>54</v>
      </c>
      <c r="Z38" s="594">
        <f t="shared" si="20"/>
        <v>2</v>
      </c>
      <c r="AA38" s="548" t="s">
        <v>104</v>
      </c>
      <c r="AB38" s="594">
        <f t="shared" si="21"/>
        <v>40</v>
      </c>
      <c r="AC38" s="585"/>
      <c r="AD38" s="585"/>
      <c r="AE38" s="585"/>
      <c r="AF38" s="585"/>
      <c r="AG38" s="585"/>
      <c r="AH38" s="585"/>
      <c r="AI38" s="585"/>
      <c r="AJ38" s="585"/>
      <c r="AK38" s="585"/>
      <c r="AL38" s="585"/>
      <c r="AM38" s="585"/>
      <c r="AN38" s="585"/>
      <c r="AO38" s="585"/>
      <c r="AP38" s="585"/>
      <c r="AQ38" s="585"/>
      <c r="AR38" s="585"/>
      <c r="AS38" s="585"/>
      <c r="AT38" s="585"/>
    </row>
    <row r="39" spans="1:46" ht="16.5" thickBot="1" x14ac:dyDescent="0.3">
      <c r="C39" s="554"/>
      <c r="D39" s="58"/>
      <c r="E39" s="43"/>
      <c r="F39" s="44"/>
      <c r="G39" s="44"/>
      <c r="H39" s="44"/>
      <c r="I39" s="44"/>
      <c r="J39" s="56"/>
      <c r="K39" s="58"/>
      <c r="L39" s="138"/>
      <c r="M39" s="58"/>
      <c r="R39" s="135"/>
      <c r="S39" s="58"/>
      <c r="T39" s="43">
        <f t="shared" si="17"/>
        <v>0</v>
      </c>
      <c r="U39" s="44">
        <f t="shared" si="18"/>
        <v>0</v>
      </c>
      <c r="V39" s="44"/>
      <c r="W39" s="44"/>
      <c r="X39" s="44"/>
      <c r="Y39" s="56">
        <f t="shared" si="19"/>
        <v>0</v>
      </c>
      <c r="Z39" s="137">
        <f t="shared" si="20"/>
        <v>0</v>
      </c>
      <c r="AA39" s="138"/>
      <c r="AB39" s="58" t="e">
        <f t="shared" si="21"/>
        <v>#DIV/0!</v>
      </c>
    </row>
    <row r="40" spans="1:46" ht="16.5" thickBot="1" x14ac:dyDescent="0.3">
      <c r="C40" s="136"/>
      <c r="D40" s="58"/>
      <c r="E40" s="47"/>
      <c r="F40" s="48"/>
      <c r="G40" s="48"/>
      <c r="H40" s="48"/>
      <c r="I40" s="48"/>
      <c r="J40" s="59"/>
      <c r="K40" s="60"/>
      <c r="L40" s="139"/>
      <c r="M40" s="60"/>
      <c r="R40" s="136"/>
      <c r="S40" s="60"/>
      <c r="T40" s="47"/>
      <c r="U40" s="48"/>
      <c r="V40" s="48"/>
      <c r="W40" s="48"/>
      <c r="X40" s="48"/>
      <c r="Y40" s="59"/>
      <c r="Z40" s="60"/>
      <c r="AA40" s="139"/>
      <c r="AB40" s="60"/>
    </row>
    <row r="41" spans="1:46" ht="16.5" thickBot="1" x14ac:dyDescent="0.3">
      <c r="C41" s="125" t="s">
        <v>24</v>
      </c>
      <c r="D41" s="122">
        <f t="shared" ref="D41:K41" si="22">SUM(D30:D40)</f>
        <v>30</v>
      </c>
      <c r="E41" s="33">
        <f t="shared" si="22"/>
        <v>900</v>
      </c>
      <c r="F41" s="33">
        <f>SUM(F30:F40)</f>
        <v>324</v>
      </c>
      <c r="G41" s="33">
        <f t="shared" si="22"/>
        <v>216</v>
      </c>
      <c r="H41" s="33">
        <f t="shared" si="22"/>
        <v>0</v>
      </c>
      <c r="I41" s="33">
        <f t="shared" si="22"/>
        <v>108</v>
      </c>
      <c r="J41" s="33">
        <f t="shared" si="22"/>
        <v>576</v>
      </c>
      <c r="K41" s="33">
        <f t="shared" si="22"/>
        <v>18</v>
      </c>
      <c r="L41" s="52"/>
      <c r="M41" s="124"/>
      <c r="R41" s="125" t="s">
        <v>24</v>
      </c>
      <c r="S41" s="122">
        <f t="shared" ref="S41:Z41" si="23">SUM(S30:S40)</f>
        <v>26</v>
      </c>
      <c r="T41" s="33">
        <f t="shared" si="23"/>
        <v>780</v>
      </c>
      <c r="U41" s="33">
        <f t="shared" si="23"/>
        <v>252</v>
      </c>
      <c r="V41" s="33">
        <f t="shared" si="23"/>
        <v>72</v>
      </c>
      <c r="W41" s="33">
        <f t="shared" si="23"/>
        <v>36</v>
      </c>
      <c r="X41" s="33">
        <f t="shared" si="23"/>
        <v>144</v>
      </c>
      <c r="Y41" s="33">
        <f t="shared" si="23"/>
        <v>528</v>
      </c>
      <c r="Z41" s="33">
        <f t="shared" si="23"/>
        <v>14</v>
      </c>
      <c r="AA41" s="52"/>
      <c r="AB41" s="124"/>
    </row>
    <row r="42" spans="1:46" x14ac:dyDescent="0.25">
      <c r="C42" s="32" t="s">
        <v>94</v>
      </c>
      <c r="D42" s="12">
        <f>30-D41</f>
        <v>0</v>
      </c>
      <c r="G42" s="1" t="s">
        <v>312</v>
      </c>
      <c r="H42" s="1" t="s">
        <v>265</v>
      </c>
      <c r="I42" s="1" t="s">
        <v>266</v>
      </c>
      <c r="J42" s="633"/>
      <c r="L42" s="634"/>
      <c r="R42" s="32" t="s">
        <v>94</v>
      </c>
      <c r="S42" s="142">
        <f>30-S41</f>
        <v>4</v>
      </c>
    </row>
    <row r="43" spans="1:46" x14ac:dyDescent="0.25">
      <c r="C43" s="32"/>
      <c r="D43" s="12"/>
      <c r="R43" s="32"/>
      <c r="S43" s="12"/>
    </row>
    <row r="44" spans="1:46" x14ac:dyDescent="0.25">
      <c r="C44" s="32"/>
      <c r="D44" s="12"/>
      <c r="R44" s="32"/>
      <c r="S44" s="12"/>
    </row>
    <row r="45" spans="1:46" ht="16.5" thickBot="1" x14ac:dyDescent="0.3">
      <c r="C45" s="19" t="s">
        <v>95</v>
      </c>
      <c r="R45" s="19" t="s">
        <v>177</v>
      </c>
    </row>
    <row r="46" spans="1:46" ht="16.5" thickBot="1" x14ac:dyDescent="0.3">
      <c r="C46" s="1206" t="s">
        <v>90</v>
      </c>
      <c r="D46" s="1194" t="s">
        <v>80</v>
      </c>
      <c r="E46" s="1192" t="s">
        <v>58</v>
      </c>
      <c r="F46" s="1192"/>
      <c r="G46" s="1192"/>
      <c r="H46" s="1192"/>
      <c r="I46" s="1192"/>
      <c r="J46" s="1193"/>
      <c r="K46" s="1194" t="s">
        <v>92</v>
      </c>
      <c r="L46" s="1194" t="s">
        <v>93</v>
      </c>
      <c r="M46" s="1194" t="s">
        <v>103</v>
      </c>
      <c r="R46" s="1206" t="s">
        <v>90</v>
      </c>
      <c r="S46" s="1194" t="s">
        <v>80</v>
      </c>
      <c r="T46" s="1192" t="s">
        <v>58</v>
      </c>
      <c r="U46" s="1192"/>
      <c r="V46" s="1192"/>
      <c r="W46" s="1192"/>
      <c r="X46" s="1192"/>
      <c r="Y46" s="1193"/>
      <c r="Z46" s="1194" t="s">
        <v>92</v>
      </c>
      <c r="AA46" s="1194" t="s">
        <v>93</v>
      </c>
      <c r="AB46" s="1194" t="s">
        <v>103</v>
      </c>
    </row>
    <row r="47" spans="1:46" x14ac:dyDescent="0.25">
      <c r="C47" s="1207"/>
      <c r="D47" s="1195"/>
      <c r="E47" s="1198" t="s">
        <v>28</v>
      </c>
      <c r="F47" s="1209" t="s">
        <v>59</v>
      </c>
      <c r="G47" s="1210"/>
      <c r="H47" s="1210"/>
      <c r="I47" s="1211"/>
      <c r="J47" s="1218" t="s">
        <v>61</v>
      </c>
      <c r="K47" s="1195"/>
      <c r="L47" s="1195"/>
      <c r="M47" s="1195"/>
      <c r="R47" s="1207"/>
      <c r="S47" s="1195"/>
      <c r="T47" s="1198" t="s">
        <v>28</v>
      </c>
      <c r="U47" s="1209" t="s">
        <v>59</v>
      </c>
      <c r="V47" s="1210"/>
      <c r="W47" s="1210"/>
      <c r="X47" s="1211"/>
      <c r="Y47" s="1218" t="s">
        <v>61</v>
      </c>
      <c r="Z47" s="1195"/>
      <c r="AA47" s="1195"/>
      <c r="AB47" s="1195"/>
    </row>
    <row r="48" spans="1:46" x14ac:dyDescent="0.25">
      <c r="C48" s="1207"/>
      <c r="D48" s="1196"/>
      <c r="E48" s="1199"/>
      <c r="F48" s="1213" t="s">
        <v>60</v>
      </c>
      <c r="G48" s="1200" t="s">
        <v>64</v>
      </c>
      <c r="H48" s="1201"/>
      <c r="I48" s="1202"/>
      <c r="J48" s="1219"/>
      <c r="K48" s="1196"/>
      <c r="L48" s="1196"/>
      <c r="M48" s="1196"/>
      <c r="R48" s="1207"/>
      <c r="S48" s="1196"/>
      <c r="T48" s="1199"/>
      <c r="U48" s="1213" t="s">
        <v>60</v>
      </c>
      <c r="V48" s="1200" t="s">
        <v>64</v>
      </c>
      <c r="W48" s="1201"/>
      <c r="X48" s="1202"/>
      <c r="Y48" s="1219"/>
      <c r="Z48" s="1196"/>
      <c r="AA48" s="1196"/>
      <c r="AB48" s="1196"/>
    </row>
    <row r="49" spans="1:28" x14ac:dyDescent="0.25">
      <c r="C49" s="1207"/>
      <c r="D49" s="1196"/>
      <c r="E49" s="1199"/>
      <c r="F49" s="1214"/>
      <c r="G49" s="1203" t="s">
        <v>31</v>
      </c>
      <c r="H49" s="1212" t="s">
        <v>63</v>
      </c>
      <c r="I49" s="1212" t="s">
        <v>62</v>
      </c>
      <c r="J49" s="1219"/>
      <c r="K49" s="1196"/>
      <c r="L49" s="1196"/>
      <c r="M49" s="1196"/>
      <c r="R49" s="1207"/>
      <c r="S49" s="1196"/>
      <c r="T49" s="1199"/>
      <c r="U49" s="1214"/>
      <c r="V49" s="1203" t="s">
        <v>31</v>
      </c>
      <c r="W49" s="1212" t="s">
        <v>63</v>
      </c>
      <c r="X49" s="1212" t="s">
        <v>62</v>
      </c>
      <c r="Y49" s="1219"/>
      <c r="Z49" s="1196"/>
      <c r="AA49" s="1196"/>
      <c r="AB49" s="1196"/>
    </row>
    <row r="50" spans="1:28" x14ac:dyDescent="0.25">
      <c r="C50" s="1207"/>
      <c r="D50" s="1196"/>
      <c r="E50" s="1199"/>
      <c r="F50" s="1214"/>
      <c r="G50" s="1203"/>
      <c r="H50" s="1212"/>
      <c r="I50" s="1212"/>
      <c r="J50" s="1219"/>
      <c r="K50" s="1196"/>
      <c r="L50" s="1196"/>
      <c r="M50" s="1196"/>
      <c r="R50" s="1207"/>
      <c r="S50" s="1196"/>
      <c r="T50" s="1199"/>
      <c r="U50" s="1214"/>
      <c r="V50" s="1203"/>
      <c r="W50" s="1212"/>
      <c r="X50" s="1212"/>
      <c r="Y50" s="1219"/>
      <c r="Z50" s="1196"/>
      <c r="AA50" s="1196"/>
      <c r="AB50" s="1196"/>
    </row>
    <row r="51" spans="1:28" x14ac:dyDescent="0.25">
      <c r="C51" s="1207"/>
      <c r="D51" s="1196"/>
      <c r="E51" s="1199"/>
      <c r="F51" s="1214"/>
      <c r="G51" s="1203"/>
      <c r="H51" s="1212"/>
      <c r="I51" s="1212"/>
      <c r="J51" s="1219"/>
      <c r="K51" s="1196"/>
      <c r="L51" s="1196"/>
      <c r="M51" s="1196"/>
      <c r="R51" s="1207"/>
      <c r="S51" s="1196"/>
      <c r="T51" s="1199"/>
      <c r="U51" s="1214"/>
      <c r="V51" s="1203"/>
      <c r="W51" s="1212"/>
      <c r="X51" s="1212"/>
      <c r="Y51" s="1219"/>
      <c r="Z51" s="1196"/>
      <c r="AA51" s="1196"/>
      <c r="AB51" s="1196"/>
    </row>
    <row r="52" spans="1:28" ht="16.5" thickBot="1" x14ac:dyDescent="0.3">
      <c r="C52" s="973"/>
      <c r="D52" s="1197"/>
      <c r="E52" s="1223"/>
      <c r="F52" s="1225"/>
      <c r="G52" s="1224"/>
      <c r="H52" s="1220"/>
      <c r="I52" s="1220"/>
      <c r="J52" s="1226"/>
      <c r="K52" s="1197"/>
      <c r="L52" s="1197"/>
      <c r="M52" s="1197"/>
      <c r="R52" s="973"/>
      <c r="S52" s="1197"/>
      <c r="T52" s="1223"/>
      <c r="U52" s="1225"/>
      <c r="V52" s="1224"/>
      <c r="W52" s="1220"/>
      <c r="X52" s="1220"/>
      <c r="Y52" s="1226"/>
      <c r="Z52" s="1197"/>
      <c r="AA52" s="1197"/>
      <c r="AB52" s="1197"/>
    </row>
    <row r="53" spans="1:28" ht="16.5" thickBot="1" x14ac:dyDescent="0.3">
      <c r="C53" s="30">
        <v>1</v>
      </c>
      <c r="D53" s="25">
        <v>2</v>
      </c>
      <c r="E53" s="26">
        <v>3</v>
      </c>
      <c r="F53" s="27">
        <v>4</v>
      </c>
      <c r="G53" s="27">
        <v>5</v>
      </c>
      <c r="H53" s="27">
        <v>6</v>
      </c>
      <c r="I53" s="27">
        <v>7</v>
      </c>
      <c r="J53" s="28">
        <v>8</v>
      </c>
      <c r="K53" s="27">
        <v>9</v>
      </c>
      <c r="L53" s="28">
        <v>10</v>
      </c>
      <c r="M53" s="27">
        <v>11</v>
      </c>
      <c r="R53" s="30">
        <v>1</v>
      </c>
      <c r="S53" s="25">
        <v>2</v>
      </c>
      <c r="T53" s="26">
        <v>3</v>
      </c>
      <c r="U53" s="27">
        <v>4</v>
      </c>
      <c r="V53" s="27">
        <v>5</v>
      </c>
      <c r="W53" s="27">
        <v>6</v>
      </c>
      <c r="X53" s="27">
        <v>7</v>
      </c>
      <c r="Y53" s="28">
        <v>8</v>
      </c>
      <c r="Z53" s="27">
        <v>9</v>
      </c>
      <c r="AA53" s="28">
        <v>10</v>
      </c>
      <c r="AB53" s="27">
        <v>11</v>
      </c>
    </row>
    <row r="54" spans="1:28" x14ac:dyDescent="0.25">
      <c r="A54" s="61" t="s">
        <v>17</v>
      </c>
      <c r="B54" s="61" t="s">
        <v>97</v>
      </c>
      <c r="C54" s="427" t="s">
        <v>26</v>
      </c>
      <c r="D54" s="38">
        <v>6</v>
      </c>
      <c r="E54" s="39">
        <f>D54*30</f>
        <v>180</v>
      </c>
      <c r="F54" s="40">
        <f>G54+H54+I54</f>
        <v>0</v>
      </c>
      <c r="G54" s="40"/>
      <c r="H54" s="40"/>
      <c r="I54" s="40"/>
      <c r="J54" s="41">
        <f>E54-F54</f>
        <v>180</v>
      </c>
      <c r="K54" s="54">
        <f>F54/15</f>
        <v>0</v>
      </c>
      <c r="L54" s="66" t="s">
        <v>101</v>
      </c>
      <c r="M54" s="55">
        <f>F54/E54*100</f>
        <v>0</v>
      </c>
      <c r="R54" s="129"/>
      <c r="S54" s="55"/>
      <c r="T54" s="39"/>
      <c r="U54" s="40"/>
      <c r="V54" s="40"/>
      <c r="W54" s="40"/>
      <c r="X54" s="40"/>
      <c r="Y54" s="41"/>
      <c r="Z54" s="54">
        <f>U54/15</f>
        <v>0</v>
      </c>
      <c r="AA54" s="78"/>
      <c r="AB54" s="55"/>
    </row>
    <row r="55" spans="1:28" ht="19.5" customHeight="1" x14ac:dyDescent="0.25">
      <c r="A55" s="61" t="s">
        <v>17</v>
      </c>
      <c r="B55" s="61" t="s">
        <v>97</v>
      </c>
      <c r="C55" s="427" t="s">
        <v>256</v>
      </c>
      <c r="D55" s="42">
        <v>24</v>
      </c>
      <c r="E55" s="43">
        <f>D55*30</f>
        <v>720</v>
      </c>
      <c r="F55" s="44">
        <f>G55+H55+I55</f>
        <v>0</v>
      </c>
      <c r="G55" s="44"/>
      <c r="H55" s="44"/>
      <c r="I55" s="44"/>
      <c r="J55" s="45">
        <f>E55-F55</f>
        <v>720</v>
      </c>
      <c r="K55" s="36">
        <f>F55/15</f>
        <v>0</v>
      </c>
      <c r="L55" s="123" t="s">
        <v>88</v>
      </c>
      <c r="M55" s="50"/>
      <c r="P55" s="61" t="s">
        <v>17</v>
      </c>
      <c r="Q55" s="61" t="s">
        <v>97</v>
      </c>
      <c r="R55" s="412" t="s">
        <v>215</v>
      </c>
      <c r="S55" s="58">
        <v>5</v>
      </c>
      <c r="T55" s="43">
        <f t="shared" ref="T55:T64" si="24">S55*30</f>
        <v>150</v>
      </c>
      <c r="U55" s="44">
        <f t="shared" ref="U55:U63" si="25">V55+W55+X55</f>
        <v>45</v>
      </c>
      <c r="V55" s="44">
        <v>30</v>
      </c>
      <c r="W55" s="44"/>
      <c r="X55" s="44">
        <v>15</v>
      </c>
      <c r="Y55" s="45">
        <f t="shared" ref="Y55:Y63" si="26">T55-U55</f>
        <v>105</v>
      </c>
      <c r="Z55" s="138">
        <f t="shared" ref="Z55:Z64" si="27">U55/15</f>
        <v>3</v>
      </c>
      <c r="AA55" s="57" t="s">
        <v>102</v>
      </c>
      <c r="AB55" s="58">
        <f t="shared" ref="AB55:AB64" si="28">U55/T55*100</f>
        <v>30</v>
      </c>
    </row>
    <row r="56" spans="1:28" x14ac:dyDescent="0.25">
      <c r="A56" s="61" t="s">
        <v>17</v>
      </c>
      <c r="B56" s="61" t="s">
        <v>97</v>
      </c>
      <c r="C56" s="427"/>
      <c r="D56" s="42">
        <v>0</v>
      </c>
      <c r="E56" s="43">
        <f>D56*30</f>
        <v>0</v>
      </c>
      <c r="F56" s="44">
        <f>G56+H56+I56</f>
        <v>0</v>
      </c>
      <c r="G56" s="44"/>
      <c r="H56" s="44"/>
      <c r="I56" s="44"/>
      <c r="J56" s="45">
        <f>E56-F56</f>
        <v>0</v>
      </c>
      <c r="K56" s="36">
        <f>F56/15</f>
        <v>0</v>
      </c>
      <c r="L56" s="123"/>
      <c r="M56" s="50"/>
      <c r="P56" s="61" t="s">
        <v>17</v>
      </c>
      <c r="Q56" s="61" t="s">
        <v>98</v>
      </c>
      <c r="R56" s="135" t="s">
        <v>217</v>
      </c>
      <c r="S56" s="58">
        <v>5</v>
      </c>
      <c r="T56" s="43">
        <f t="shared" si="24"/>
        <v>150</v>
      </c>
      <c r="U56" s="44">
        <f t="shared" si="25"/>
        <v>45</v>
      </c>
      <c r="V56" s="44">
        <v>30</v>
      </c>
      <c r="W56" s="44"/>
      <c r="X56" s="44">
        <v>15</v>
      </c>
      <c r="Y56" s="56">
        <f t="shared" si="26"/>
        <v>105</v>
      </c>
      <c r="Z56" s="137">
        <f>U56/18</f>
        <v>2.5</v>
      </c>
      <c r="AA56" s="138" t="s">
        <v>101</v>
      </c>
      <c r="AB56" s="58">
        <f t="shared" si="28"/>
        <v>30</v>
      </c>
    </row>
    <row r="57" spans="1:28" ht="31.5" x14ac:dyDescent="0.25">
      <c r="A57" s="61" t="s">
        <v>17</v>
      </c>
      <c r="B57" s="61" t="s">
        <v>98</v>
      </c>
      <c r="C57" s="34"/>
      <c r="D57" s="42">
        <f t="shared" ref="D57:D64" si="29">E57/30</f>
        <v>0</v>
      </c>
      <c r="E57" s="43">
        <f t="shared" ref="E57:E64" si="30">F57+J57</f>
        <v>0</v>
      </c>
      <c r="F57" s="44">
        <f t="shared" ref="F57:F64" si="31">G57+H57+I57</f>
        <v>0</v>
      </c>
      <c r="G57" s="44"/>
      <c r="H57" s="44"/>
      <c r="I57" s="44"/>
      <c r="J57" s="45"/>
      <c r="K57" s="36">
        <f t="shared" ref="K57:K64" si="32">F57/15</f>
        <v>0</v>
      </c>
      <c r="L57" s="123"/>
      <c r="M57" s="50"/>
      <c r="P57" s="61" t="s">
        <v>17</v>
      </c>
      <c r="Q57" s="61" t="s">
        <v>98</v>
      </c>
      <c r="R57" s="135" t="s">
        <v>221</v>
      </c>
      <c r="S57" s="58">
        <v>5</v>
      </c>
      <c r="T57" s="43">
        <f t="shared" si="24"/>
        <v>150</v>
      </c>
      <c r="U57" s="44">
        <f t="shared" si="25"/>
        <v>45</v>
      </c>
      <c r="V57" s="44">
        <v>30</v>
      </c>
      <c r="W57" s="44"/>
      <c r="X57" s="44">
        <v>15</v>
      </c>
      <c r="Y57" s="45">
        <f t="shared" si="26"/>
        <v>105</v>
      </c>
      <c r="Z57" s="138">
        <f t="shared" si="27"/>
        <v>3</v>
      </c>
      <c r="AA57" s="57" t="s">
        <v>102</v>
      </c>
      <c r="AB57" s="58">
        <f t="shared" si="28"/>
        <v>30</v>
      </c>
    </row>
    <row r="58" spans="1:28" ht="31.5" x14ac:dyDescent="0.25">
      <c r="C58" s="34"/>
      <c r="D58" s="42">
        <f t="shared" si="29"/>
        <v>0</v>
      </c>
      <c r="E58" s="43">
        <f t="shared" si="30"/>
        <v>0</v>
      </c>
      <c r="F58" s="44">
        <f t="shared" si="31"/>
        <v>0</v>
      </c>
      <c r="G58" s="44"/>
      <c r="H58" s="44"/>
      <c r="I58" s="44"/>
      <c r="J58" s="45"/>
      <c r="K58" s="36">
        <f t="shared" si="32"/>
        <v>0</v>
      </c>
      <c r="L58" s="123"/>
      <c r="M58" s="50"/>
      <c r="P58" s="61" t="s">
        <v>17</v>
      </c>
      <c r="Q58" s="61" t="s">
        <v>97</v>
      </c>
      <c r="R58" s="34" t="s">
        <v>219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45">
        <f t="shared" si="26"/>
        <v>105</v>
      </c>
      <c r="Z58" s="138">
        <f t="shared" si="27"/>
        <v>3</v>
      </c>
      <c r="AA58" s="57" t="s">
        <v>101</v>
      </c>
      <c r="AB58" s="58">
        <f t="shared" si="28"/>
        <v>30</v>
      </c>
    </row>
    <row r="59" spans="1:28" ht="31.5" x14ac:dyDescent="0.25">
      <c r="C59" s="34"/>
      <c r="D59" s="42">
        <f t="shared" si="29"/>
        <v>0</v>
      </c>
      <c r="E59" s="43">
        <f t="shared" si="30"/>
        <v>0</v>
      </c>
      <c r="F59" s="44">
        <f t="shared" si="31"/>
        <v>0</v>
      </c>
      <c r="G59" s="44"/>
      <c r="H59" s="44"/>
      <c r="I59" s="44"/>
      <c r="J59" s="45"/>
      <c r="K59" s="36">
        <f t="shared" si="32"/>
        <v>0</v>
      </c>
      <c r="L59" s="123"/>
      <c r="M59" s="50"/>
      <c r="P59" s="61" t="s">
        <v>17</v>
      </c>
      <c r="Q59" s="61" t="s">
        <v>97</v>
      </c>
      <c r="R59" s="34" t="s">
        <v>218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38">
        <f t="shared" si="27"/>
        <v>3</v>
      </c>
      <c r="AA59" s="57" t="s">
        <v>102</v>
      </c>
      <c r="AB59" s="58">
        <f t="shared" si="28"/>
        <v>30</v>
      </c>
    </row>
    <row r="60" spans="1:28" ht="31.5" x14ac:dyDescent="0.25">
      <c r="C60" s="34"/>
      <c r="D60" s="42">
        <f t="shared" si="29"/>
        <v>0</v>
      </c>
      <c r="E60" s="43">
        <f t="shared" si="30"/>
        <v>0</v>
      </c>
      <c r="F60" s="44">
        <f t="shared" si="31"/>
        <v>0</v>
      </c>
      <c r="G60" s="44"/>
      <c r="H60" s="44"/>
      <c r="I60" s="44"/>
      <c r="J60" s="45"/>
      <c r="K60" s="36">
        <f t="shared" si="32"/>
        <v>0</v>
      </c>
      <c r="L60" s="123"/>
      <c r="M60" s="50"/>
      <c r="P60" s="61" t="s">
        <v>17</v>
      </c>
      <c r="Q60" s="61" t="s">
        <v>98</v>
      </c>
      <c r="R60" s="34" t="s">
        <v>222</v>
      </c>
      <c r="S60" s="58">
        <v>5</v>
      </c>
      <c r="T60" s="43">
        <f t="shared" si="24"/>
        <v>150</v>
      </c>
      <c r="U60" s="44">
        <f t="shared" si="25"/>
        <v>45</v>
      </c>
      <c r="V60" s="44">
        <v>15</v>
      </c>
      <c r="W60" s="44"/>
      <c r="X60" s="44">
        <v>30</v>
      </c>
      <c r="Y60" s="45">
        <f t="shared" si="26"/>
        <v>105</v>
      </c>
      <c r="Z60" s="138">
        <f t="shared" si="27"/>
        <v>3</v>
      </c>
      <c r="AA60" s="57" t="s">
        <v>101</v>
      </c>
      <c r="AB60" s="58">
        <f t="shared" si="28"/>
        <v>30</v>
      </c>
    </row>
    <row r="61" spans="1:28" x14ac:dyDescent="0.25">
      <c r="C61" s="34"/>
      <c r="D61" s="42">
        <f t="shared" si="29"/>
        <v>0</v>
      </c>
      <c r="E61" s="43">
        <f t="shared" si="30"/>
        <v>0</v>
      </c>
      <c r="F61" s="44">
        <f t="shared" si="31"/>
        <v>0</v>
      </c>
      <c r="G61" s="44"/>
      <c r="H61" s="44"/>
      <c r="I61" s="44"/>
      <c r="J61" s="45"/>
      <c r="K61" s="36">
        <f t="shared" si="32"/>
        <v>0</v>
      </c>
      <c r="L61" s="123"/>
      <c r="M61" s="50"/>
      <c r="R61" s="34"/>
      <c r="S61" s="58"/>
      <c r="T61" s="43">
        <f t="shared" si="24"/>
        <v>0</v>
      </c>
      <c r="U61" s="44">
        <f t="shared" si="25"/>
        <v>0</v>
      </c>
      <c r="V61" s="44"/>
      <c r="W61" s="44"/>
      <c r="X61" s="44"/>
      <c r="Y61" s="45">
        <f t="shared" si="26"/>
        <v>0</v>
      </c>
      <c r="Z61" s="138">
        <f t="shared" si="27"/>
        <v>0</v>
      </c>
      <c r="AA61" s="57"/>
      <c r="AB61" s="58" t="e">
        <f t="shared" si="28"/>
        <v>#DIV/0!</v>
      </c>
    </row>
    <row r="62" spans="1:28" x14ac:dyDescent="0.25">
      <c r="C62" s="34"/>
      <c r="D62" s="42">
        <f t="shared" si="29"/>
        <v>0</v>
      </c>
      <c r="E62" s="43">
        <f t="shared" si="30"/>
        <v>0</v>
      </c>
      <c r="F62" s="44">
        <f t="shared" si="31"/>
        <v>0</v>
      </c>
      <c r="G62" s="44"/>
      <c r="H62" s="44"/>
      <c r="I62" s="44"/>
      <c r="J62" s="45"/>
      <c r="K62" s="36">
        <f t="shared" si="32"/>
        <v>0</v>
      </c>
      <c r="L62" s="123"/>
      <c r="M62" s="50"/>
      <c r="R62" s="34"/>
      <c r="S62" s="58"/>
      <c r="T62" s="43">
        <f t="shared" si="24"/>
        <v>0</v>
      </c>
      <c r="U62" s="44">
        <f t="shared" si="25"/>
        <v>0</v>
      </c>
      <c r="V62" s="44"/>
      <c r="W62" s="44"/>
      <c r="X62" s="44"/>
      <c r="Y62" s="45">
        <f t="shared" si="26"/>
        <v>0</v>
      </c>
      <c r="Z62" s="138">
        <f t="shared" si="27"/>
        <v>0</v>
      </c>
      <c r="AA62" s="57"/>
      <c r="AB62" s="58" t="e">
        <f t="shared" si="28"/>
        <v>#DIV/0!</v>
      </c>
    </row>
    <row r="63" spans="1:28" x14ac:dyDescent="0.25">
      <c r="C63" s="34"/>
      <c r="D63" s="42">
        <f t="shared" si="29"/>
        <v>0</v>
      </c>
      <c r="E63" s="43">
        <f t="shared" si="30"/>
        <v>0</v>
      </c>
      <c r="F63" s="44">
        <f t="shared" si="31"/>
        <v>0</v>
      </c>
      <c r="G63" s="44"/>
      <c r="H63" s="44"/>
      <c r="I63" s="44"/>
      <c r="J63" s="45"/>
      <c r="K63" s="36">
        <f t="shared" si="32"/>
        <v>0</v>
      </c>
      <c r="L63" s="123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38">
        <f t="shared" si="27"/>
        <v>0</v>
      </c>
      <c r="AA63" s="57"/>
      <c r="AB63" s="58" t="e">
        <f t="shared" si="28"/>
        <v>#DIV/0!</v>
      </c>
    </row>
    <row r="64" spans="1:28" ht="16.5" thickBot="1" x14ac:dyDescent="0.3">
      <c r="C64" s="35"/>
      <c r="D64" s="46">
        <f t="shared" si="29"/>
        <v>0</v>
      </c>
      <c r="E64" s="47">
        <f t="shared" si="30"/>
        <v>0</v>
      </c>
      <c r="F64" s="48">
        <f t="shared" si="31"/>
        <v>0</v>
      </c>
      <c r="G64" s="48"/>
      <c r="H64" s="48"/>
      <c r="I64" s="48"/>
      <c r="J64" s="49"/>
      <c r="K64" s="37">
        <f t="shared" si="32"/>
        <v>0</v>
      </c>
      <c r="L64" s="404"/>
      <c r="M64" s="51"/>
      <c r="R64" s="35"/>
      <c r="S64" s="60"/>
      <c r="T64" s="80">
        <f t="shared" si="24"/>
        <v>0</v>
      </c>
      <c r="U64" s="81">
        <f>V64+W64+X64</f>
        <v>0</v>
      </c>
      <c r="V64" s="81"/>
      <c r="W64" s="81"/>
      <c r="X64" s="81"/>
      <c r="Y64" s="83"/>
      <c r="Z64" s="405">
        <f t="shared" si="27"/>
        <v>0</v>
      </c>
      <c r="AA64" s="119"/>
      <c r="AB64" s="60" t="e">
        <f t="shared" si="28"/>
        <v>#DIV/0!</v>
      </c>
    </row>
    <row r="65" spans="3:28" ht="16.5" thickBot="1" x14ac:dyDescent="0.3">
      <c r="C65" s="31" t="s">
        <v>24</v>
      </c>
      <c r="D65" s="33">
        <f t="shared" ref="D65:K65" si="33">SUM(D54:D64)</f>
        <v>30</v>
      </c>
      <c r="E65" s="33">
        <f t="shared" si="33"/>
        <v>900</v>
      </c>
      <c r="F65" s="33">
        <f t="shared" si="33"/>
        <v>0</v>
      </c>
      <c r="G65" s="33">
        <f t="shared" si="33"/>
        <v>0</v>
      </c>
      <c r="H65" s="33">
        <f t="shared" si="33"/>
        <v>0</v>
      </c>
      <c r="I65" s="33">
        <f t="shared" si="33"/>
        <v>0</v>
      </c>
      <c r="J65" s="33">
        <f t="shared" si="33"/>
        <v>900</v>
      </c>
      <c r="K65" s="33">
        <f t="shared" si="33"/>
        <v>0</v>
      </c>
      <c r="L65" s="24"/>
      <c r="M65" s="24"/>
      <c r="R65" s="31" t="s">
        <v>24</v>
      </c>
      <c r="S65" s="141">
        <f t="shared" ref="S65:Z65" si="34">SUM(S54:S64)</f>
        <v>30</v>
      </c>
      <c r="T65" s="120">
        <f t="shared" si="34"/>
        <v>900</v>
      </c>
      <c r="U65" s="120">
        <f t="shared" si="34"/>
        <v>270</v>
      </c>
      <c r="V65" s="120">
        <f t="shared" si="34"/>
        <v>165</v>
      </c>
      <c r="W65" s="120">
        <f t="shared" si="34"/>
        <v>0</v>
      </c>
      <c r="X65" s="120">
        <f t="shared" si="34"/>
        <v>105</v>
      </c>
      <c r="Y65" s="140">
        <f t="shared" si="34"/>
        <v>630</v>
      </c>
      <c r="Z65" s="120">
        <f t="shared" si="34"/>
        <v>17.5</v>
      </c>
      <c r="AA65" s="24"/>
      <c r="AB65" s="52"/>
    </row>
    <row r="66" spans="3:28" x14ac:dyDescent="0.25">
      <c r="C66" s="32" t="s">
        <v>94</v>
      </c>
      <c r="D66" s="12">
        <f>30-D65</f>
        <v>0</v>
      </c>
      <c r="R66" s="32" t="s">
        <v>94</v>
      </c>
      <c r="S66" s="12">
        <f>30-S65</f>
        <v>0</v>
      </c>
    </row>
    <row r="67" spans="3:28" x14ac:dyDescent="0.25">
      <c r="E67" s="29">
        <f>E19+E41+E65</f>
        <v>2700</v>
      </c>
      <c r="F67" s="29">
        <f t="shared" ref="F67:K67" si="35">F19+F41+F65</f>
        <v>654</v>
      </c>
      <c r="G67" s="29">
        <f t="shared" si="35"/>
        <v>381</v>
      </c>
      <c r="H67" s="29">
        <f t="shared" si="35"/>
        <v>0</v>
      </c>
      <c r="I67" s="29">
        <f t="shared" si="35"/>
        <v>273</v>
      </c>
      <c r="J67" s="29">
        <f t="shared" si="35"/>
        <v>2046</v>
      </c>
      <c r="K67" s="29">
        <f t="shared" si="35"/>
        <v>40</v>
      </c>
    </row>
    <row r="68" spans="3:28" ht="16.5" thickBot="1" x14ac:dyDescent="0.3">
      <c r="C68" s="19" t="s">
        <v>176</v>
      </c>
      <c r="R68" s="19" t="s">
        <v>178</v>
      </c>
    </row>
    <row r="69" spans="3:28" ht="16.5" thickBot="1" x14ac:dyDescent="0.3">
      <c r="C69" s="1206" t="s">
        <v>90</v>
      </c>
      <c r="D69" s="1194" t="s">
        <v>80</v>
      </c>
      <c r="E69" s="1192" t="s">
        <v>58</v>
      </c>
      <c r="F69" s="1192"/>
      <c r="G69" s="1192"/>
      <c r="H69" s="1192"/>
      <c r="I69" s="1192"/>
      <c r="J69" s="1193"/>
      <c r="K69" s="1194" t="s">
        <v>92</v>
      </c>
      <c r="L69" s="1194" t="s">
        <v>93</v>
      </c>
      <c r="M69" s="1194" t="s">
        <v>103</v>
      </c>
      <c r="R69" s="1206" t="s">
        <v>90</v>
      </c>
      <c r="S69" s="1194" t="s">
        <v>80</v>
      </c>
      <c r="T69" s="1192" t="s">
        <v>58</v>
      </c>
      <c r="U69" s="1192"/>
      <c r="V69" s="1192"/>
      <c r="W69" s="1192"/>
      <c r="X69" s="1192"/>
      <c r="Y69" s="1193"/>
      <c r="Z69" s="1194" t="s">
        <v>92</v>
      </c>
      <c r="AA69" s="1194" t="s">
        <v>93</v>
      </c>
      <c r="AB69" s="1194" t="s">
        <v>103</v>
      </c>
    </row>
    <row r="70" spans="3:28" x14ac:dyDescent="0.25">
      <c r="C70" s="1207"/>
      <c r="D70" s="1195"/>
      <c r="E70" s="1198" t="s">
        <v>28</v>
      </c>
      <c r="F70" s="1209" t="s">
        <v>59</v>
      </c>
      <c r="G70" s="1210"/>
      <c r="H70" s="1210"/>
      <c r="I70" s="1211"/>
      <c r="J70" s="1218" t="s">
        <v>61</v>
      </c>
      <c r="K70" s="1195"/>
      <c r="L70" s="1195"/>
      <c r="M70" s="1195"/>
      <c r="R70" s="1207"/>
      <c r="S70" s="1195"/>
      <c r="T70" s="1198" t="s">
        <v>28</v>
      </c>
      <c r="U70" s="1209" t="s">
        <v>59</v>
      </c>
      <c r="V70" s="1210"/>
      <c r="W70" s="1210"/>
      <c r="X70" s="1211"/>
      <c r="Y70" s="1218" t="s">
        <v>61</v>
      </c>
      <c r="Z70" s="1195"/>
      <c r="AA70" s="1195"/>
      <c r="AB70" s="1195"/>
    </row>
    <row r="71" spans="3:28" x14ac:dyDescent="0.25">
      <c r="C71" s="1207"/>
      <c r="D71" s="1196"/>
      <c r="E71" s="1199"/>
      <c r="F71" s="1213" t="s">
        <v>60</v>
      </c>
      <c r="G71" s="1200" t="s">
        <v>64</v>
      </c>
      <c r="H71" s="1201"/>
      <c r="I71" s="1202"/>
      <c r="J71" s="1219"/>
      <c r="K71" s="1196"/>
      <c r="L71" s="1196"/>
      <c r="M71" s="1196"/>
      <c r="R71" s="1207"/>
      <c r="S71" s="1196"/>
      <c r="T71" s="1199"/>
      <c r="U71" s="1213" t="s">
        <v>60</v>
      </c>
      <c r="V71" s="1200" t="s">
        <v>64</v>
      </c>
      <c r="W71" s="1201"/>
      <c r="X71" s="1202"/>
      <c r="Y71" s="1219"/>
      <c r="Z71" s="1196"/>
      <c r="AA71" s="1196"/>
      <c r="AB71" s="1196"/>
    </row>
    <row r="72" spans="3:28" x14ac:dyDescent="0.25">
      <c r="C72" s="1207"/>
      <c r="D72" s="1196"/>
      <c r="E72" s="1199"/>
      <c r="F72" s="1214"/>
      <c r="G72" s="1203" t="s">
        <v>31</v>
      </c>
      <c r="H72" s="1212" t="s">
        <v>63</v>
      </c>
      <c r="I72" s="1212" t="s">
        <v>62</v>
      </c>
      <c r="J72" s="1219"/>
      <c r="K72" s="1196"/>
      <c r="L72" s="1196"/>
      <c r="M72" s="1196"/>
      <c r="R72" s="1207"/>
      <c r="S72" s="1196"/>
      <c r="T72" s="1199"/>
      <c r="U72" s="1214"/>
      <c r="V72" s="1203" t="s">
        <v>31</v>
      </c>
      <c r="W72" s="1212" t="s">
        <v>63</v>
      </c>
      <c r="X72" s="1212" t="s">
        <v>62</v>
      </c>
      <c r="Y72" s="1219"/>
      <c r="Z72" s="1196"/>
      <c r="AA72" s="1196"/>
      <c r="AB72" s="1196"/>
    </row>
    <row r="73" spans="3:28" x14ac:dyDescent="0.25">
      <c r="C73" s="1207"/>
      <c r="D73" s="1196"/>
      <c r="E73" s="1199"/>
      <c r="F73" s="1214"/>
      <c r="G73" s="1203"/>
      <c r="H73" s="1212"/>
      <c r="I73" s="1212"/>
      <c r="J73" s="1219"/>
      <c r="K73" s="1196"/>
      <c r="L73" s="1196"/>
      <c r="M73" s="1196"/>
      <c r="R73" s="1207"/>
      <c r="S73" s="1196"/>
      <c r="T73" s="1199"/>
      <c r="U73" s="1214"/>
      <c r="V73" s="1203"/>
      <c r="W73" s="1212"/>
      <c r="X73" s="1212"/>
      <c r="Y73" s="1219"/>
      <c r="Z73" s="1196"/>
      <c r="AA73" s="1196"/>
      <c r="AB73" s="1196"/>
    </row>
    <row r="74" spans="3:28" x14ac:dyDescent="0.25">
      <c r="C74" s="1207"/>
      <c r="D74" s="1196"/>
      <c r="E74" s="1199"/>
      <c r="F74" s="1214"/>
      <c r="G74" s="1203"/>
      <c r="H74" s="1212"/>
      <c r="I74" s="1212"/>
      <c r="J74" s="1219"/>
      <c r="K74" s="1196"/>
      <c r="L74" s="1196"/>
      <c r="M74" s="1196"/>
      <c r="R74" s="1207"/>
      <c r="S74" s="1196"/>
      <c r="T74" s="1199"/>
      <c r="U74" s="1214"/>
      <c r="V74" s="1203"/>
      <c r="W74" s="1212"/>
      <c r="X74" s="1212"/>
      <c r="Y74" s="1219"/>
      <c r="Z74" s="1196"/>
      <c r="AA74" s="1196"/>
      <c r="AB74" s="1196"/>
    </row>
    <row r="75" spans="3:28" ht="16.5" thickBot="1" x14ac:dyDescent="0.3">
      <c r="C75" s="973"/>
      <c r="D75" s="1197"/>
      <c r="E75" s="1223"/>
      <c r="F75" s="1225"/>
      <c r="G75" s="1224"/>
      <c r="H75" s="1220"/>
      <c r="I75" s="1220"/>
      <c r="J75" s="1226"/>
      <c r="K75" s="1197"/>
      <c r="L75" s="1197"/>
      <c r="M75" s="1197"/>
      <c r="R75" s="973"/>
      <c r="S75" s="1197"/>
      <c r="T75" s="1223"/>
      <c r="U75" s="1225"/>
      <c r="V75" s="1224"/>
      <c r="W75" s="1220"/>
      <c r="X75" s="1220"/>
      <c r="Y75" s="1226"/>
      <c r="Z75" s="1197"/>
      <c r="AA75" s="1197"/>
      <c r="AB75" s="1197"/>
    </row>
    <row r="76" spans="3:28" ht="16.5" thickBot="1" x14ac:dyDescent="0.3">
      <c r="C76" s="30">
        <v>1</v>
      </c>
      <c r="D76" s="25">
        <v>2</v>
      </c>
      <c r="E76" s="26">
        <v>3</v>
      </c>
      <c r="F76" s="27">
        <v>4</v>
      </c>
      <c r="G76" s="27">
        <v>5</v>
      </c>
      <c r="H76" s="27">
        <v>6</v>
      </c>
      <c r="I76" s="27">
        <v>7</v>
      </c>
      <c r="J76" s="28">
        <v>8</v>
      </c>
      <c r="K76" s="27">
        <v>9</v>
      </c>
      <c r="L76" s="28">
        <v>10</v>
      </c>
      <c r="M76" s="27">
        <v>11</v>
      </c>
      <c r="R76" s="30">
        <v>1</v>
      </c>
      <c r="S76" s="25">
        <v>2</v>
      </c>
      <c r="T76" s="26">
        <v>3</v>
      </c>
      <c r="U76" s="27">
        <v>4</v>
      </c>
      <c r="V76" s="27">
        <v>5</v>
      </c>
      <c r="W76" s="27">
        <v>6</v>
      </c>
      <c r="X76" s="27">
        <v>7</v>
      </c>
      <c r="Y76" s="28">
        <v>8</v>
      </c>
      <c r="Z76" s="27">
        <v>9</v>
      </c>
      <c r="AA76" s="28">
        <v>10</v>
      </c>
      <c r="AB76" s="27">
        <v>11</v>
      </c>
    </row>
    <row r="77" spans="3:28" x14ac:dyDescent="0.25">
      <c r="C77" s="129"/>
      <c r="D77" s="38"/>
      <c r="E77" s="39"/>
      <c r="F77" s="40"/>
      <c r="G77" s="40"/>
      <c r="H77" s="40"/>
      <c r="I77" s="40"/>
      <c r="J77" s="41"/>
      <c r="K77" s="54"/>
      <c r="L77" s="66"/>
      <c r="M77" s="55"/>
      <c r="P77" s="61" t="s">
        <v>17</v>
      </c>
      <c r="Q77" s="61" t="s">
        <v>97</v>
      </c>
      <c r="R77" s="129" t="s">
        <v>26</v>
      </c>
      <c r="S77" s="38">
        <v>6</v>
      </c>
      <c r="T77" s="39">
        <f>S77*30</f>
        <v>180</v>
      </c>
      <c r="U77" s="40">
        <f t="shared" ref="U77:U84" si="36">V77+W77+X77</f>
        <v>0</v>
      </c>
      <c r="V77" s="40"/>
      <c r="W77" s="40"/>
      <c r="X77" s="40"/>
      <c r="Y77" s="41">
        <f>T77-U77</f>
        <v>180</v>
      </c>
      <c r="Z77" s="54">
        <f>U77/15</f>
        <v>0</v>
      </c>
      <c r="AA77" s="66" t="s">
        <v>101</v>
      </c>
      <c r="AB77" s="55">
        <f>U77/T77*100</f>
        <v>0</v>
      </c>
    </row>
    <row r="78" spans="3:28" x14ac:dyDescent="0.25">
      <c r="C78" s="128"/>
      <c r="D78" s="42"/>
      <c r="E78" s="43"/>
      <c r="F78" s="44"/>
      <c r="G78" s="44"/>
      <c r="H78" s="44"/>
      <c r="I78" s="44"/>
      <c r="J78" s="45"/>
      <c r="K78" s="36"/>
      <c r="L78" s="123"/>
      <c r="M78" s="50"/>
      <c r="P78" s="61" t="s">
        <v>17</v>
      </c>
      <c r="Q78" s="61" t="s">
        <v>97</v>
      </c>
      <c r="R78" s="128" t="s">
        <v>179</v>
      </c>
      <c r="S78" s="42">
        <v>3</v>
      </c>
      <c r="T78" s="43">
        <f>S78*30</f>
        <v>90</v>
      </c>
      <c r="U78" s="44">
        <f t="shared" si="36"/>
        <v>0</v>
      </c>
      <c r="V78" s="44"/>
      <c r="W78" s="44"/>
      <c r="X78" s="44"/>
      <c r="Y78" s="45">
        <f>T78-U78</f>
        <v>90</v>
      </c>
      <c r="Z78" s="138">
        <f t="shared" ref="Z78:Z84" si="37">U78/15</f>
        <v>0</v>
      </c>
      <c r="AA78" s="123" t="s">
        <v>101</v>
      </c>
      <c r="AB78" s="138"/>
    </row>
    <row r="79" spans="3:28" x14ac:dyDescent="0.25">
      <c r="C79" s="128"/>
      <c r="D79" s="42"/>
      <c r="E79" s="43"/>
      <c r="F79" s="44"/>
      <c r="G79" s="44"/>
      <c r="H79" s="44"/>
      <c r="I79" s="44"/>
      <c r="J79" s="45"/>
      <c r="K79" s="36"/>
      <c r="L79" s="123"/>
      <c r="M79" s="50"/>
      <c r="P79" s="61" t="s">
        <v>17</v>
      </c>
      <c r="Q79" s="61" t="s">
        <v>97</v>
      </c>
      <c r="R79" s="128" t="s">
        <v>45</v>
      </c>
      <c r="S79" s="42">
        <v>18</v>
      </c>
      <c r="T79" s="43">
        <f>S79*30</f>
        <v>540</v>
      </c>
      <c r="U79" s="44">
        <f t="shared" si="36"/>
        <v>0</v>
      </c>
      <c r="V79" s="44"/>
      <c r="W79" s="44"/>
      <c r="X79" s="44"/>
      <c r="Y79" s="45">
        <f>T79-U79</f>
        <v>540</v>
      </c>
      <c r="Z79" s="138">
        <f t="shared" si="37"/>
        <v>0</v>
      </c>
      <c r="AA79" s="123"/>
      <c r="AB79" s="138"/>
    </row>
    <row r="80" spans="3:28" x14ac:dyDescent="0.25">
      <c r="C80" s="34"/>
      <c r="D80" s="42"/>
      <c r="E80" s="43"/>
      <c r="F80" s="44"/>
      <c r="G80" s="44"/>
      <c r="H80" s="44"/>
      <c r="I80" s="44"/>
      <c r="J80" s="45"/>
      <c r="K80" s="36"/>
      <c r="L80" s="123"/>
      <c r="M80" s="50"/>
      <c r="P80" s="61" t="s">
        <v>17</v>
      </c>
      <c r="Q80" s="61" t="s">
        <v>97</v>
      </c>
      <c r="R80" s="128" t="s">
        <v>100</v>
      </c>
      <c r="S80" s="42">
        <v>3</v>
      </c>
      <c r="T80" s="43">
        <f>S80*30</f>
        <v>90</v>
      </c>
      <c r="U80" s="44">
        <f t="shared" si="36"/>
        <v>0</v>
      </c>
      <c r="V80" s="44"/>
      <c r="W80" s="44"/>
      <c r="X80" s="44"/>
      <c r="Y80" s="45">
        <f>T80-U80</f>
        <v>90</v>
      </c>
      <c r="Z80" s="138">
        <f t="shared" si="37"/>
        <v>0</v>
      </c>
      <c r="AA80" s="123"/>
      <c r="AB80" s="138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3"/>
      <c r="M81" s="50"/>
      <c r="R81" s="34"/>
      <c r="S81" s="42">
        <f>T81/30</f>
        <v>0</v>
      </c>
      <c r="T81" s="43">
        <f>U81+Y81</f>
        <v>0</v>
      </c>
      <c r="U81" s="44">
        <f t="shared" si="36"/>
        <v>0</v>
      </c>
      <c r="V81" s="44"/>
      <c r="W81" s="44"/>
      <c r="X81" s="44"/>
      <c r="Y81" s="45"/>
      <c r="Z81" s="138">
        <f t="shared" si="37"/>
        <v>0</v>
      </c>
      <c r="AA81" s="123"/>
      <c r="AB81" s="138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3"/>
      <c r="M82" s="50"/>
      <c r="R82" s="34"/>
      <c r="S82" s="42">
        <f>T82/30</f>
        <v>0</v>
      </c>
      <c r="T82" s="43">
        <f>U82+Y82</f>
        <v>0</v>
      </c>
      <c r="U82" s="44">
        <f t="shared" si="36"/>
        <v>0</v>
      </c>
      <c r="V82" s="44"/>
      <c r="W82" s="44"/>
      <c r="X82" s="44"/>
      <c r="Y82" s="45"/>
      <c r="Z82" s="138">
        <f t="shared" si="37"/>
        <v>0</v>
      </c>
      <c r="AA82" s="123"/>
      <c r="AB82" s="138"/>
    </row>
    <row r="83" spans="1:28" x14ac:dyDescent="0.25">
      <c r="C83" s="34"/>
      <c r="D83" s="42">
        <f>E83/30</f>
        <v>0</v>
      </c>
      <c r="E83" s="43">
        <f>F83+J83</f>
        <v>0</v>
      </c>
      <c r="F83" s="44">
        <f>G83+H83+I83</f>
        <v>0</v>
      </c>
      <c r="G83" s="44"/>
      <c r="H83" s="44"/>
      <c r="I83" s="44"/>
      <c r="J83" s="45"/>
      <c r="K83" s="36">
        <f>F83/15</f>
        <v>0</v>
      </c>
      <c r="L83" s="123"/>
      <c r="M83" s="50"/>
      <c r="R83" s="34"/>
      <c r="S83" s="42">
        <f>T83/30</f>
        <v>0</v>
      </c>
      <c r="T83" s="43">
        <f>U83+Y83</f>
        <v>0</v>
      </c>
      <c r="U83" s="44">
        <f t="shared" si="36"/>
        <v>0</v>
      </c>
      <c r="V83" s="44"/>
      <c r="W83" s="44"/>
      <c r="X83" s="44"/>
      <c r="Y83" s="45"/>
      <c r="Z83" s="138">
        <f t="shared" si="37"/>
        <v>0</v>
      </c>
      <c r="AA83" s="123"/>
      <c r="AB83" s="138"/>
    </row>
    <row r="84" spans="1:28" ht="16.5" thickBot="1" x14ac:dyDescent="0.3">
      <c r="C84" s="35"/>
      <c r="D84" s="46">
        <f>E84/30</f>
        <v>0</v>
      </c>
      <c r="E84" s="47">
        <f>F84+J84</f>
        <v>0</v>
      </c>
      <c r="F84" s="48">
        <f>G84+H84+I84</f>
        <v>0</v>
      </c>
      <c r="G84" s="48"/>
      <c r="H84" s="48"/>
      <c r="I84" s="48"/>
      <c r="J84" s="49"/>
      <c r="K84" s="37">
        <f>F84/15</f>
        <v>0</v>
      </c>
      <c r="L84" s="404"/>
      <c r="M84" s="51"/>
      <c r="R84" s="35"/>
      <c r="S84" s="46">
        <f>T84/30</f>
        <v>0</v>
      </c>
      <c r="T84" s="47">
        <f>U84+Y84</f>
        <v>0</v>
      </c>
      <c r="U84" s="48">
        <f t="shared" si="36"/>
        <v>0</v>
      </c>
      <c r="V84" s="48"/>
      <c r="W84" s="48"/>
      <c r="X84" s="48"/>
      <c r="Y84" s="49"/>
      <c r="Z84" s="139">
        <f t="shared" si="37"/>
        <v>0</v>
      </c>
      <c r="AA84" s="404"/>
      <c r="AB84" s="139"/>
    </row>
    <row r="85" spans="1:28" ht="16.5" thickBot="1" x14ac:dyDescent="0.3">
      <c r="C85" s="31" t="s">
        <v>24</v>
      </c>
      <c r="D85" s="33">
        <f t="shared" ref="D85:K85" si="38">SUM(D77:D84)</f>
        <v>0</v>
      </c>
      <c r="E85" s="33">
        <f t="shared" si="38"/>
        <v>0</v>
      </c>
      <c r="F85" s="33">
        <f t="shared" si="38"/>
        <v>0</v>
      </c>
      <c r="G85" s="33">
        <f t="shared" si="38"/>
        <v>0</v>
      </c>
      <c r="H85" s="33">
        <f t="shared" si="38"/>
        <v>0</v>
      </c>
      <c r="I85" s="33">
        <f t="shared" si="38"/>
        <v>0</v>
      </c>
      <c r="J85" s="33">
        <f t="shared" si="38"/>
        <v>0</v>
      </c>
      <c r="K85" s="33">
        <f t="shared" si="38"/>
        <v>0</v>
      </c>
      <c r="L85" s="24"/>
      <c r="M85" s="24"/>
      <c r="R85" s="31" t="s">
        <v>24</v>
      </c>
      <c r="S85" s="33">
        <f t="shared" ref="S85:Z85" si="39">SUM(S77:S84)</f>
        <v>30</v>
      </c>
      <c r="T85" s="33">
        <f t="shared" si="39"/>
        <v>900</v>
      </c>
      <c r="U85" s="33">
        <f t="shared" si="39"/>
        <v>0</v>
      </c>
      <c r="V85" s="33">
        <f t="shared" si="39"/>
        <v>0</v>
      </c>
      <c r="W85" s="33">
        <f t="shared" si="39"/>
        <v>0</v>
      </c>
      <c r="X85" s="33">
        <f t="shared" si="39"/>
        <v>0</v>
      </c>
      <c r="Y85" s="33">
        <f t="shared" si="39"/>
        <v>900</v>
      </c>
      <c r="Z85" s="33">
        <f t="shared" si="39"/>
        <v>0</v>
      </c>
      <c r="AA85" s="24"/>
      <c r="AB85" s="24"/>
    </row>
    <row r="86" spans="1:28" x14ac:dyDescent="0.25">
      <c r="C86" s="32" t="s">
        <v>94</v>
      </c>
      <c r="D86" s="12">
        <f>30-D85</f>
        <v>30</v>
      </c>
      <c r="R86" s="32" t="s">
        <v>94</v>
      </c>
      <c r="S86" s="12">
        <f>30-S85</f>
        <v>0</v>
      </c>
    </row>
    <row r="87" spans="1:28" x14ac:dyDescent="0.25">
      <c r="C87" s="32"/>
      <c r="D87" s="12"/>
      <c r="R87" s="32"/>
      <c r="S87" s="12"/>
    </row>
    <row r="88" spans="1:28" x14ac:dyDescent="0.25">
      <c r="C88" s="32"/>
      <c r="D88" s="12"/>
      <c r="R88" s="32"/>
      <c r="S88" s="12"/>
    </row>
    <row r="89" spans="1:28" x14ac:dyDescent="0.25">
      <c r="C89" s="19" t="s">
        <v>24</v>
      </c>
      <c r="D89" s="64">
        <f>D65+D41+D19</f>
        <v>90</v>
      </c>
      <c r="E89" s="64">
        <f>E65+E41+E19</f>
        <v>2700</v>
      </c>
      <c r="F89" s="62"/>
      <c r="G89" s="62"/>
      <c r="H89" s="29"/>
      <c r="I89" s="29"/>
      <c r="J89" s="29"/>
      <c r="K89" s="29"/>
      <c r="L89" s="62">
        <f>L65+L41+L19</f>
        <v>0</v>
      </c>
      <c r="R89" s="19" t="s">
        <v>24</v>
      </c>
      <c r="S89" s="64">
        <f>S90+S91</f>
        <v>108</v>
      </c>
      <c r="T89" s="64">
        <f>T65+T41+T19+T85</f>
        <v>3240</v>
      </c>
      <c r="U89" s="62"/>
      <c r="V89" s="62"/>
      <c r="W89" s="62"/>
      <c r="X89" s="62"/>
      <c r="Y89" s="62"/>
      <c r="Z89" s="62"/>
      <c r="AA89" s="62">
        <f>AA65+AA41+AA19</f>
        <v>0</v>
      </c>
    </row>
    <row r="90" spans="1:28" x14ac:dyDescent="0.25">
      <c r="B90" s="61" t="s">
        <v>97</v>
      </c>
      <c r="C90" s="19" t="s">
        <v>96</v>
      </c>
      <c r="D90" s="63">
        <f>SUMIF($B$10:$B$65,B90,$D$10:$D$65)</f>
        <v>67</v>
      </c>
      <c r="E90" s="61">
        <f>D90*30</f>
        <v>2010</v>
      </c>
      <c r="F90" s="63">
        <f>E90/$E$89*100</f>
        <v>74.444444444444443</v>
      </c>
      <c r="G90" s="61"/>
      <c r="Q90" s="61" t="s">
        <v>97</v>
      </c>
      <c r="R90" s="19" t="s">
        <v>96</v>
      </c>
      <c r="S90" s="63">
        <f>SUMIF($Q$10:$Q$85,Q90,$S$10:$S$85)</f>
        <v>82</v>
      </c>
      <c r="T90" s="61">
        <f>S90*30</f>
        <v>2460</v>
      </c>
      <c r="U90" s="63">
        <f>S90/$S$89*100</f>
        <v>75.925925925925924</v>
      </c>
    </row>
    <row r="91" spans="1:28" x14ac:dyDescent="0.25">
      <c r="B91" s="61" t="s">
        <v>98</v>
      </c>
      <c r="C91" s="19" t="s">
        <v>99</v>
      </c>
      <c r="D91" s="63">
        <f>SUMIF($B$10:$B$65,B91,$D$10:$D$65)</f>
        <v>23</v>
      </c>
      <c r="E91" s="61">
        <f t="shared" ref="E91:E98" si="40">D91*30</f>
        <v>690</v>
      </c>
      <c r="F91" s="63">
        <f t="shared" ref="F91:F97" si="41">E91/$E$89*100</f>
        <v>25.555555555555554</v>
      </c>
      <c r="G91" s="61"/>
      <c r="Q91" s="61" t="s">
        <v>98</v>
      </c>
      <c r="R91" s="19" t="s">
        <v>99</v>
      </c>
      <c r="S91" s="63">
        <f>SUMIF($Q$10:$Q$85,Q91,$S$10:$S$85)</f>
        <v>26</v>
      </c>
      <c r="T91" s="61">
        <f>S91*30</f>
        <v>780</v>
      </c>
      <c r="U91" s="63">
        <f>S91/$S$89*100</f>
        <v>24.074074074074073</v>
      </c>
    </row>
    <row r="92" spans="1:28" x14ac:dyDescent="0.25">
      <c r="D92" s="61"/>
      <c r="E92" s="61"/>
      <c r="F92" s="61"/>
      <c r="G92" s="61"/>
    </row>
    <row r="93" spans="1:28" x14ac:dyDescent="0.25">
      <c r="C93" s="19" t="s">
        <v>105</v>
      </c>
      <c r="D93" s="65">
        <f>D94+D95</f>
        <v>16</v>
      </c>
      <c r="E93" s="61"/>
      <c r="F93" s="61"/>
      <c r="G93" s="61"/>
      <c r="R93" s="19" t="s">
        <v>105</v>
      </c>
      <c r="S93" s="65">
        <f>S94+S95</f>
        <v>17.5</v>
      </c>
    </row>
    <row r="94" spans="1:28" x14ac:dyDescent="0.25">
      <c r="A94" s="61" t="s">
        <v>104</v>
      </c>
      <c r="B94" s="61" t="s">
        <v>97</v>
      </c>
      <c r="C94" s="19" t="s">
        <v>96</v>
      </c>
      <c r="D94" s="61">
        <f>SUMIFS($D$3:$D$65,$A$3:$A$65,A94,$B$3:$B$65,B94)</f>
        <v>13</v>
      </c>
      <c r="E94" s="61">
        <f t="shared" si="40"/>
        <v>390</v>
      </c>
      <c r="F94" s="63">
        <f t="shared" si="41"/>
        <v>14.444444444444443</v>
      </c>
      <c r="G94" s="61"/>
      <c r="P94" s="61" t="s">
        <v>104</v>
      </c>
      <c r="Q94" s="61" t="s">
        <v>97</v>
      </c>
      <c r="R94" s="19" t="s">
        <v>96</v>
      </c>
      <c r="S94" s="61">
        <f>SUMIFS($S$10:$S$84,$P$10:$P$84,P94,$Q$10:$Q$84,Q94)</f>
        <v>14.5</v>
      </c>
      <c r="T94" s="61">
        <f>S94*30</f>
        <v>435</v>
      </c>
      <c r="U94" s="63">
        <f>T94/$E$89*100</f>
        <v>16.111111111111111</v>
      </c>
    </row>
    <row r="95" spans="1:28" x14ac:dyDescent="0.25">
      <c r="A95" s="61" t="s">
        <v>104</v>
      </c>
      <c r="B95" s="61" t="s">
        <v>98</v>
      </c>
      <c r="C95" s="19" t="s">
        <v>99</v>
      </c>
      <c r="D95" s="61">
        <f>SUMIFS($D$3:$D$65,$A$3:$A$65,A95,$B$3:$B$65,B95)</f>
        <v>3</v>
      </c>
      <c r="E95" s="61">
        <f t="shared" si="40"/>
        <v>90</v>
      </c>
      <c r="F95" s="63">
        <f>E95/$E$89*100</f>
        <v>3.3333333333333335</v>
      </c>
      <c r="G95" s="61">
        <f>D95/D93*100</f>
        <v>18.75</v>
      </c>
      <c r="P95" s="61" t="s">
        <v>104</v>
      </c>
      <c r="Q95" s="61" t="s">
        <v>98</v>
      </c>
      <c r="R95" s="19" t="s">
        <v>99</v>
      </c>
      <c r="S95" s="61">
        <f>SUMIFS($S$10:$S$84,$P$10:$P$84,P95,$Q$10:$Q$84,Q95)</f>
        <v>3</v>
      </c>
      <c r="T95" s="61">
        <f>S95*30</f>
        <v>90</v>
      </c>
      <c r="U95" s="63">
        <f>T95/$E$89*100</f>
        <v>3.3333333333333335</v>
      </c>
    </row>
    <row r="96" spans="1:28" x14ac:dyDescent="0.25">
      <c r="C96" s="19" t="s">
        <v>106</v>
      </c>
      <c r="D96" s="65">
        <f>D97+D98</f>
        <v>74</v>
      </c>
      <c r="E96" s="61"/>
      <c r="F96" s="61"/>
      <c r="G96" s="61"/>
      <c r="R96" s="19" t="s">
        <v>106</v>
      </c>
      <c r="S96" s="65">
        <f>S97+S98</f>
        <v>90.5</v>
      </c>
    </row>
    <row r="97" spans="1:21" x14ac:dyDescent="0.25">
      <c r="A97" s="61" t="s">
        <v>17</v>
      </c>
      <c r="B97" s="61" t="s">
        <v>97</v>
      </c>
      <c r="C97" s="19" t="s">
        <v>96</v>
      </c>
      <c r="D97" s="61">
        <f>SUMIFS($D$3:$D$65,$A$3:$A$65,A97,$B$3:$B$65,B97)</f>
        <v>54</v>
      </c>
      <c r="E97" s="61">
        <f t="shared" si="40"/>
        <v>1620</v>
      </c>
      <c r="F97" s="63">
        <f t="shared" si="41"/>
        <v>60</v>
      </c>
      <c r="G97" s="61"/>
      <c r="P97" s="61" t="s">
        <v>17</v>
      </c>
      <c r="Q97" s="61" t="s">
        <v>97</v>
      </c>
      <c r="R97" s="19" t="s">
        <v>96</v>
      </c>
      <c r="S97" s="61">
        <f>SUMIFS($S$10:$S$84,$P$10:$P$84,P97,$Q$10:$Q$84,Q97)</f>
        <v>67.5</v>
      </c>
      <c r="T97" s="61">
        <f>S97*30</f>
        <v>2025</v>
      </c>
      <c r="U97" s="63">
        <f>T97/$E$89*100</f>
        <v>75</v>
      </c>
    </row>
    <row r="98" spans="1:21" x14ac:dyDescent="0.25">
      <c r="A98" s="61" t="s">
        <v>17</v>
      </c>
      <c r="B98" s="61" t="s">
        <v>98</v>
      </c>
      <c r="C98" s="19" t="s">
        <v>99</v>
      </c>
      <c r="D98" s="61">
        <f>SUMIFS($D$3:$D$65,$A$3:$A$65,A98,$B$3:$B$65,B98)</f>
        <v>20</v>
      </c>
      <c r="E98" s="61">
        <f t="shared" si="40"/>
        <v>600</v>
      </c>
      <c r="F98" s="63">
        <f>E98/$E$89*100</f>
        <v>22.222222222222221</v>
      </c>
      <c r="G98" s="61">
        <f>D98/D96*100</f>
        <v>27.027027027027028</v>
      </c>
      <c r="P98" s="61" t="s">
        <v>17</v>
      </c>
      <c r="Q98" s="61" t="s">
        <v>98</v>
      </c>
      <c r="R98" s="19" t="s">
        <v>99</v>
      </c>
      <c r="S98" s="61">
        <f>SUMIFS($S$10:$S$84,$P$10:$P$84,P98,$Q$10:$Q$84,Q98)</f>
        <v>23</v>
      </c>
      <c r="T98" s="61">
        <f>S98*30</f>
        <v>690</v>
      </c>
      <c r="U98" s="63">
        <f>T98/$E$89*100</f>
        <v>25.555555555555554</v>
      </c>
    </row>
  </sheetData>
  <mergeCells count="115">
    <mergeCell ref="G71:I71"/>
    <mergeCell ref="F70:I70"/>
    <mergeCell ref="AB69:AB75"/>
    <mergeCell ref="Z69:Z75"/>
    <mergeCell ref="T70:T75"/>
    <mergeCell ref="U70:X70"/>
    <mergeCell ref="U71:U75"/>
    <mergeCell ref="V71:X71"/>
    <mergeCell ref="T69:Y69"/>
    <mergeCell ref="W72:W75"/>
    <mergeCell ref="X72:X75"/>
    <mergeCell ref="Y70:Y75"/>
    <mergeCell ref="V72:V75"/>
    <mergeCell ref="AA69:AA75"/>
    <mergeCell ref="S69:S75"/>
    <mergeCell ref="R69:R75"/>
    <mergeCell ref="M69:M75"/>
    <mergeCell ref="F71:F75"/>
    <mergeCell ref="C69:C75"/>
    <mergeCell ref="D69:D75"/>
    <mergeCell ref="I72:I75"/>
    <mergeCell ref="C46:C52"/>
    <mergeCell ref="D46:D52"/>
    <mergeCell ref="E47:E52"/>
    <mergeCell ref="E46:J46"/>
    <mergeCell ref="G49:G52"/>
    <mergeCell ref="F47:I47"/>
    <mergeCell ref="F48:F52"/>
    <mergeCell ref="G48:I48"/>
    <mergeCell ref="I49:I52"/>
    <mergeCell ref="J47:J52"/>
    <mergeCell ref="L69:L75"/>
    <mergeCell ref="J70:J75"/>
    <mergeCell ref="G72:G75"/>
    <mergeCell ref="E70:E75"/>
    <mergeCell ref="K69:K75"/>
    <mergeCell ref="E69:J69"/>
    <mergeCell ref="H72:H75"/>
    <mergeCell ref="AB46:AB52"/>
    <mergeCell ref="T23:Y23"/>
    <mergeCell ref="AB23:AB29"/>
    <mergeCell ref="AA46:AA52"/>
    <mergeCell ref="Z46:Z52"/>
    <mergeCell ref="T46:Y46"/>
    <mergeCell ref="H49:H52"/>
    <mergeCell ref="L46:L52"/>
    <mergeCell ref="X26:X29"/>
    <mergeCell ref="V25:X25"/>
    <mergeCell ref="T47:T52"/>
    <mergeCell ref="U47:X47"/>
    <mergeCell ref="V26:V29"/>
    <mergeCell ref="W26:W29"/>
    <mergeCell ref="V49:V52"/>
    <mergeCell ref="U48:U52"/>
    <mergeCell ref="Y47:Y52"/>
    <mergeCell ref="M46:M52"/>
    <mergeCell ref="R46:R52"/>
    <mergeCell ref="S46:S52"/>
    <mergeCell ref="I26:I29"/>
    <mergeCell ref="H26:H29"/>
    <mergeCell ref="K46:K52"/>
    <mergeCell ref="J24:J29"/>
    <mergeCell ref="W49:W52"/>
    <mergeCell ref="Z23:Z29"/>
    <mergeCell ref="AA23:AA29"/>
    <mergeCell ref="Y24:Y29"/>
    <mergeCell ref="J4:J9"/>
    <mergeCell ref="T4:T9"/>
    <mergeCell ref="U24:X24"/>
    <mergeCell ref="T24:T29"/>
    <mergeCell ref="U25:U29"/>
    <mergeCell ref="S23:S29"/>
    <mergeCell ref="X49:X52"/>
    <mergeCell ref="V48:X48"/>
    <mergeCell ref="M23:M29"/>
    <mergeCell ref="R23:R29"/>
    <mergeCell ref="K23:K29"/>
    <mergeCell ref="E23:J23"/>
    <mergeCell ref="E24:E29"/>
    <mergeCell ref="F25:F29"/>
    <mergeCell ref="N36:N37"/>
    <mergeCell ref="V5:X5"/>
    <mergeCell ref="I6:I9"/>
    <mergeCell ref="F4:I4"/>
    <mergeCell ref="F5:F9"/>
    <mergeCell ref="H6:H9"/>
    <mergeCell ref="L23:L29"/>
    <mergeCell ref="V6:V9"/>
    <mergeCell ref="U4:X4"/>
    <mergeCell ref="W6:W9"/>
    <mergeCell ref="U5:U9"/>
    <mergeCell ref="C1:M1"/>
    <mergeCell ref="C3:C9"/>
    <mergeCell ref="K3:K9"/>
    <mergeCell ref="L3:L9"/>
    <mergeCell ref="D3:D9"/>
    <mergeCell ref="C23:C29"/>
    <mergeCell ref="D23:D29"/>
    <mergeCell ref="G26:G29"/>
    <mergeCell ref="G25:I25"/>
    <mergeCell ref="F24:I24"/>
    <mergeCell ref="X6:X9"/>
    <mergeCell ref="E3:J3"/>
    <mergeCell ref="M3:M9"/>
    <mergeCell ref="E4:E9"/>
    <mergeCell ref="G5:I5"/>
    <mergeCell ref="G6:G9"/>
    <mergeCell ref="R1:AB1"/>
    <mergeCell ref="R3:R9"/>
    <mergeCell ref="S3:S9"/>
    <mergeCell ref="T3:Y3"/>
    <mergeCell ref="Z3:Z9"/>
    <mergeCell ref="AA3:AA9"/>
    <mergeCell ref="AB3:AB9"/>
    <mergeCell ref="Y4:Y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0" orientation="landscape" r:id="rId1"/>
  <rowBreaks count="1" manualBreakCount="1">
    <brk id="43" min="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076 ОПП</vt:lpstr>
      <vt:lpstr>План 076 ОПП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'План 072 ОНП'!Область_печати</vt:lpstr>
      <vt:lpstr>'План 076 ОПП'!Область_печати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2021-04-24T08:16:31Z</cp:lastPrinted>
  <dcterms:created xsi:type="dcterms:W3CDTF">2011-02-06T10:49:14Z</dcterms:created>
  <dcterms:modified xsi:type="dcterms:W3CDTF">2021-10-28T10:02:28Z</dcterms:modified>
</cp:coreProperties>
</file>