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7155" activeTab="2"/>
  </bookViews>
  <sheets>
    <sheet name="Титул 073" sheetId="2" r:id="rId1"/>
    <sheet name="Лист1" sheetId="7" state="hidden" r:id="rId2"/>
    <sheet name="план" sheetId="6" r:id="rId3"/>
    <sheet name="сем 21-22" sheetId="8" state="hidden" r:id="rId4"/>
  </sheets>
  <definedNames>
    <definedName name="_xlnm._FilterDatabase" localSheetId="2" hidden="1">план!$S$1:$S$114</definedName>
    <definedName name="_xlnm.Print_Area" localSheetId="2">план!$A$1:$V$118</definedName>
  </definedNames>
  <calcPr calcId="145621"/>
</workbook>
</file>

<file path=xl/calcChain.xml><?xml version="1.0" encoding="utf-8"?>
<calcChain xmlns="http://schemas.openxmlformats.org/spreadsheetml/2006/main">
  <c r="H67" i="6" l="1"/>
  <c r="W33" i="2" l="1"/>
  <c r="AD80" i="6"/>
  <c r="J80" i="6"/>
  <c r="K80" i="6"/>
  <c r="L80" i="6"/>
  <c r="N80" i="6"/>
  <c r="O80" i="6"/>
  <c r="P80" i="6"/>
  <c r="Q80" i="6"/>
  <c r="R80" i="6"/>
  <c r="S80" i="6"/>
  <c r="G80" i="6"/>
  <c r="H62" i="6"/>
  <c r="I78" i="6"/>
  <c r="H78" i="6"/>
  <c r="I71" i="6"/>
  <c r="H71" i="6"/>
  <c r="I69" i="6"/>
  <c r="H69" i="6"/>
  <c r="M69" i="6" l="1"/>
  <c r="M71" i="6"/>
  <c r="M78" i="6"/>
  <c r="AF65" i="6"/>
  <c r="AE65" i="6"/>
  <c r="AC65" i="6"/>
  <c r="AB65" i="6"/>
  <c r="I66" i="6"/>
  <c r="H66" i="6"/>
  <c r="I65" i="6"/>
  <c r="H65" i="6"/>
  <c r="M66" i="6" l="1"/>
  <c r="M65" i="6"/>
  <c r="N80" i="8"/>
  <c r="E36" i="8"/>
  <c r="E18" i="8"/>
  <c r="L78" i="8"/>
  <c r="I78" i="8"/>
  <c r="H78" i="8"/>
  <c r="G78" i="8"/>
  <c r="D78" i="8"/>
  <c r="F77" i="8"/>
  <c r="E77" i="8"/>
  <c r="J77" i="8" s="1"/>
  <c r="F76" i="8"/>
  <c r="K76" i="8" s="1"/>
  <c r="E76" i="8"/>
  <c r="M76" i="8" s="1"/>
  <c r="F75" i="8"/>
  <c r="E75" i="8"/>
  <c r="J75" i="8" s="1"/>
  <c r="F74" i="8"/>
  <c r="K74" i="8" s="1"/>
  <c r="E74" i="8"/>
  <c r="M74" i="8" s="1"/>
  <c r="F73" i="8"/>
  <c r="E73" i="8"/>
  <c r="J73" i="8" s="1"/>
  <c r="F72" i="8"/>
  <c r="E72" i="8"/>
  <c r="J72" i="8" s="1"/>
  <c r="F71" i="8"/>
  <c r="K71" i="8" s="1"/>
  <c r="E71" i="8"/>
  <c r="M71" i="8" s="1"/>
  <c r="F70" i="8"/>
  <c r="F78" i="8" s="1"/>
  <c r="E70" i="8"/>
  <c r="J70" i="8" s="1"/>
  <c r="L60" i="8"/>
  <c r="I60" i="8"/>
  <c r="H60" i="8"/>
  <c r="G60" i="8"/>
  <c r="D60" i="8"/>
  <c r="E59" i="8"/>
  <c r="F58" i="8"/>
  <c r="E58" i="8"/>
  <c r="J58" i="8" s="1"/>
  <c r="F57" i="8"/>
  <c r="K57" i="8" s="1"/>
  <c r="E57" i="8"/>
  <c r="M57" i="8" s="1"/>
  <c r="F56" i="8"/>
  <c r="E56" i="8"/>
  <c r="J56" i="8" s="1"/>
  <c r="F55" i="8"/>
  <c r="K55" i="8" s="1"/>
  <c r="E55" i="8"/>
  <c r="M55" i="8" s="1"/>
  <c r="F54" i="8"/>
  <c r="E54" i="8"/>
  <c r="J54" i="8" s="1"/>
  <c r="F52" i="8"/>
  <c r="K52" i="8" s="1"/>
  <c r="E52" i="8"/>
  <c r="E60" i="8" s="1"/>
  <c r="I39" i="8"/>
  <c r="H39" i="8"/>
  <c r="G39" i="8"/>
  <c r="D39" i="8"/>
  <c r="F38" i="8"/>
  <c r="K38" i="8" s="1"/>
  <c r="E38" i="8"/>
  <c r="F37" i="8"/>
  <c r="E37" i="8"/>
  <c r="F35" i="8"/>
  <c r="E35" i="8"/>
  <c r="F34" i="8"/>
  <c r="K34" i="8" s="1"/>
  <c r="E34" i="8"/>
  <c r="F33" i="8"/>
  <c r="E33" i="8"/>
  <c r="F32" i="8"/>
  <c r="K32" i="8" s="1"/>
  <c r="E32" i="8"/>
  <c r="F31" i="8"/>
  <c r="E31" i="8"/>
  <c r="F30" i="8"/>
  <c r="F39" i="8" s="1"/>
  <c r="E30" i="8"/>
  <c r="I20" i="8"/>
  <c r="H20" i="8"/>
  <c r="G20" i="8"/>
  <c r="D20" i="8"/>
  <c r="D21" i="8" s="1"/>
  <c r="F19" i="8"/>
  <c r="K19" i="8" s="1"/>
  <c r="E19" i="8"/>
  <c r="F17" i="8"/>
  <c r="K17" i="8" s="1"/>
  <c r="E17" i="8"/>
  <c r="E16" i="8"/>
  <c r="F15" i="8"/>
  <c r="K15" i="8" s="1"/>
  <c r="E15" i="8"/>
  <c r="M15" i="8" s="1"/>
  <c r="F14" i="8"/>
  <c r="E14" i="8"/>
  <c r="J14" i="8" s="1"/>
  <c r="F13" i="8"/>
  <c r="E13" i="8"/>
  <c r="F11" i="8"/>
  <c r="E11" i="8"/>
  <c r="M13" i="8" l="1"/>
  <c r="F20" i="8"/>
  <c r="J17" i="8"/>
  <c r="J19" i="8"/>
  <c r="J31" i="8"/>
  <c r="M32" i="8"/>
  <c r="J33" i="8"/>
  <c r="J34" i="8"/>
  <c r="J37" i="8"/>
  <c r="J38" i="8"/>
  <c r="M54" i="8"/>
  <c r="M56" i="8"/>
  <c r="M58" i="8"/>
  <c r="M75" i="8"/>
  <c r="M77" i="8"/>
  <c r="M72" i="8"/>
  <c r="M73" i="8"/>
  <c r="M35" i="8"/>
  <c r="M38" i="8"/>
  <c r="M34" i="8"/>
  <c r="M33" i="8"/>
  <c r="M31" i="8"/>
  <c r="M14" i="8"/>
  <c r="E20" i="8"/>
  <c r="J13" i="8"/>
  <c r="K14" i="8"/>
  <c r="J15" i="8"/>
  <c r="M17" i="8"/>
  <c r="J11" i="8"/>
  <c r="J20" i="8" s="1"/>
  <c r="M11" i="8"/>
  <c r="M19" i="8"/>
  <c r="E39" i="8"/>
  <c r="J30" i="8"/>
  <c r="M30" i="8"/>
  <c r="J35" i="8"/>
  <c r="K35" i="8"/>
  <c r="M37" i="8"/>
  <c r="K11" i="8"/>
  <c r="K20" i="8" s="1"/>
  <c r="K30" i="8"/>
  <c r="J32" i="8"/>
  <c r="J52" i="8"/>
  <c r="M52" i="8"/>
  <c r="K54" i="8"/>
  <c r="J55" i="8"/>
  <c r="K56" i="8"/>
  <c r="J57" i="8"/>
  <c r="F60" i="8"/>
  <c r="K70" i="8"/>
  <c r="J71" i="8"/>
  <c r="K73" i="8"/>
  <c r="J74" i="8"/>
  <c r="K75" i="8"/>
  <c r="J76" i="8"/>
  <c r="E78" i="8"/>
  <c r="M70" i="8"/>
  <c r="K60" i="8" l="1"/>
  <c r="J78" i="8"/>
  <c r="J60" i="8"/>
  <c r="K78" i="8"/>
  <c r="K39" i="8"/>
  <c r="J39" i="8"/>
  <c r="Q60" i="6" l="1"/>
  <c r="G60" i="6"/>
  <c r="H52" i="6"/>
  <c r="AF77" i="6"/>
  <c r="AE77" i="6"/>
  <c r="AC77" i="6"/>
  <c r="AB77" i="6"/>
  <c r="I77" i="6"/>
  <c r="H77" i="6"/>
  <c r="H64" i="6"/>
  <c r="H79" i="6"/>
  <c r="H63" i="6"/>
  <c r="I76" i="6"/>
  <c r="H76" i="6"/>
  <c r="I74" i="6"/>
  <c r="H74" i="6"/>
  <c r="M74" i="6" l="1"/>
  <c r="M77" i="6"/>
  <c r="M76" i="6"/>
  <c r="AG92" i="6" l="1"/>
  <c r="X83" i="6"/>
  <c r="W83" i="6"/>
  <c r="V83" i="6"/>
  <c r="U83" i="6"/>
  <c r="T83" i="6"/>
  <c r="X80" i="6"/>
  <c r="W80" i="6"/>
  <c r="V80" i="6"/>
  <c r="U80" i="6"/>
  <c r="T80" i="6"/>
  <c r="AF75" i="6"/>
  <c r="AE75" i="6"/>
  <c r="AC75" i="6"/>
  <c r="AB75" i="6"/>
  <c r="I75" i="6"/>
  <c r="H75" i="6"/>
  <c r="AF73" i="6"/>
  <c r="AE73" i="6"/>
  <c r="AC73" i="6"/>
  <c r="AB73" i="6"/>
  <c r="I73" i="6"/>
  <c r="H73" i="6"/>
  <c r="AF70" i="6"/>
  <c r="AE70" i="6"/>
  <c r="AC70" i="6"/>
  <c r="AB70" i="6"/>
  <c r="I70" i="6"/>
  <c r="H70" i="6"/>
  <c r="AF68" i="6"/>
  <c r="AF80" i="6" s="1"/>
  <c r="AE68" i="6"/>
  <c r="AE80" i="6" s="1"/>
  <c r="AC68" i="6"/>
  <c r="AC80" i="6" s="1"/>
  <c r="AB68" i="6"/>
  <c r="AB80" i="6" s="1"/>
  <c r="I68" i="6"/>
  <c r="I80" i="6" s="1"/>
  <c r="H68" i="6"/>
  <c r="H80" i="6" s="1"/>
  <c r="AD60" i="6"/>
  <c r="X60" i="6"/>
  <c r="W60" i="6"/>
  <c r="V60" i="6"/>
  <c r="U60" i="6"/>
  <c r="T60" i="6"/>
  <c r="S60" i="6"/>
  <c r="R60" i="6"/>
  <c r="P60" i="6"/>
  <c r="O60" i="6"/>
  <c r="N60" i="6"/>
  <c r="L60" i="6"/>
  <c r="K60" i="6"/>
  <c r="J60" i="6"/>
  <c r="I58" i="6"/>
  <c r="H58" i="6"/>
  <c r="AF57" i="6"/>
  <c r="AE57" i="6"/>
  <c r="AC57" i="6"/>
  <c r="AB57" i="6"/>
  <c r="I57" i="6"/>
  <c r="H57" i="6"/>
  <c r="I55" i="6"/>
  <c r="H55" i="6"/>
  <c r="AF54" i="6"/>
  <c r="AF60" i="6" s="1"/>
  <c r="AE54" i="6"/>
  <c r="AE60" i="6" s="1"/>
  <c r="AC54" i="6"/>
  <c r="AC60" i="6" s="1"/>
  <c r="AB54" i="6"/>
  <c r="AB60" i="6" s="1"/>
  <c r="I54" i="6"/>
  <c r="I60" i="6" s="1"/>
  <c r="H54" i="6"/>
  <c r="H60" i="6" s="1"/>
  <c r="S48" i="6"/>
  <c r="R48" i="6"/>
  <c r="Q48" i="6"/>
  <c r="P48" i="6"/>
  <c r="O48" i="6"/>
  <c r="N48" i="6"/>
  <c r="L48" i="6"/>
  <c r="K48" i="6"/>
  <c r="J48" i="6"/>
  <c r="G48" i="6"/>
  <c r="I47" i="6"/>
  <c r="I48" i="6" s="1"/>
  <c r="H47" i="6"/>
  <c r="H48" i="6" s="1"/>
  <c r="S45" i="6"/>
  <c r="R45" i="6"/>
  <c r="Q45" i="6"/>
  <c r="P45" i="6"/>
  <c r="O45" i="6"/>
  <c r="N45" i="6"/>
  <c r="L45" i="6"/>
  <c r="K45" i="6"/>
  <c r="J45" i="6"/>
  <c r="G45" i="6"/>
  <c r="AA42" i="6"/>
  <c r="AC87" i="6" s="1"/>
  <c r="I42" i="6"/>
  <c r="H42" i="6"/>
  <c r="AA41" i="6"/>
  <c r="AC86" i="6" s="1"/>
  <c r="I41" i="6"/>
  <c r="H41" i="6"/>
  <c r="AD39" i="6"/>
  <c r="AD92" i="6" s="1"/>
  <c r="X39" i="6"/>
  <c r="W39" i="6"/>
  <c r="V39" i="6"/>
  <c r="U39" i="6"/>
  <c r="T39" i="6"/>
  <c r="S39" i="6"/>
  <c r="R39" i="6"/>
  <c r="Q39" i="6"/>
  <c r="P39" i="6"/>
  <c r="O39" i="6"/>
  <c r="N39" i="6"/>
  <c r="AF38" i="6"/>
  <c r="AE38" i="6"/>
  <c r="AC38" i="6"/>
  <c r="AB38" i="6"/>
  <c r="AF37" i="6"/>
  <c r="AE37" i="6"/>
  <c r="AC37" i="6"/>
  <c r="AB37" i="6"/>
  <c r="I37" i="6"/>
  <c r="H37" i="6"/>
  <c r="AF36" i="6"/>
  <c r="AE36" i="6"/>
  <c r="AC36" i="6"/>
  <c r="AB36" i="6"/>
  <c r="I36" i="6"/>
  <c r="H36" i="6"/>
  <c r="AF35" i="6"/>
  <c r="AE35" i="6"/>
  <c r="AC35" i="6"/>
  <c r="AB35" i="6"/>
  <c r="I35" i="6"/>
  <c r="H35" i="6"/>
  <c r="AF34" i="6"/>
  <c r="AE34" i="6"/>
  <c r="AC34" i="6"/>
  <c r="AB34" i="6"/>
  <c r="I34" i="6"/>
  <c r="H34" i="6"/>
  <c r="AF33" i="6"/>
  <c r="AE33" i="6"/>
  <c r="AC33" i="6"/>
  <c r="AB33" i="6"/>
  <c r="I33" i="6"/>
  <c r="H33" i="6"/>
  <c r="AF32" i="6"/>
  <c r="AE32" i="6"/>
  <c r="AC32" i="6"/>
  <c r="AB32" i="6"/>
  <c r="H32" i="6"/>
  <c r="M32" i="6" s="1"/>
  <c r="AF31" i="6"/>
  <c r="AE31" i="6"/>
  <c r="AC31" i="6"/>
  <c r="AB31" i="6"/>
  <c r="I31" i="6"/>
  <c r="I30" i="6" s="1"/>
  <c r="H31" i="6"/>
  <c r="AF30" i="6"/>
  <c r="AE30" i="6"/>
  <c r="AC30" i="6"/>
  <c r="AB30" i="6"/>
  <c r="L30" i="6"/>
  <c r="L39" i="6" s="1"/>
  <c r="K30" i="6"/>
  <c r="K39" i="6" s="1"/>
  <c r="J30" i="6"/>
  <c r="J39" i="6" s="1"/>
  <c r="H30" i="6"/>
  <c r="G30" i="6"/>
  <c r="G39" i="6" s="1"/>
  <c r="AF29" i="6"/>
  <c r="AE29" i="6"/>
  <c r="AC29" i="6"/>
  <c r="AB29" i="6"/>
  <c r="I29" i="6"/>
  <c r="H29" i="6"/>
  <c r="AF28" i="6"/>
  <c r="AE28" i="6"/>
  <c r="AC28" i="6"/>
  <c r="AB28" i="6"/>
  <c r="AF27" i="6"/>
  <c r="AE27" i="6"/>
  <c r="AC27" i="6"/>
  <c r="AB27" i="6"/>
  <c r="I27" i="6"/>
  <c r="H27" i="6"/>
  <c r="X25" i="6"/>
  <c r="W25" i="6"/>
  <c r="V25" i="6"/>
  <c r="U25" i="6"/>
  <c r="T25" i="6"/>
  <c r="S25" i="6"/>
  <c r="R25" i="6"/>
  <c r="Q25" i="6"/>
  <c r="P25" i="6"/>
  <c r="O25" i="6"/>
  <c r="N25" i="6"/>
  <c r="K25" i="6"/>
  <c r="AF24" i="6"/>
  <c r="AE24" i="6"/>
  <c r="AC24" i="6"/>
  <c r="AB24" i="6"/>
  <c r="I24" i="6"/>
  <c r="H24" i="6"/>
  <c r="AF23" i="6"/>
  <c r="AE23" i="6"/>
  <c r="AC23" i="6"/>
  <c r="AB23" i="6"/>
  <c r="I23" i="6"/>
  <c r="H23" i="6"/>
  <c r="AF22" i="6"/>
  <c r="AE22" i="6"/>
  <c r="AC22" i="6"/>
  <c r="AB22" i="6"/>
  <c r="I22" i="6"/>
  <c r="H22" i="6"/>
  <c r="AF21" i="6"/>
  <c r="AE21" i="6"/>
  <c r="AC21" i="6"/>
  <c r="AB21" i="6"/>
  <c r="I21" i="6"/>
  <c r="H21" i="6"/>
  <c r="AF20" i="6"/>
  <c r="AE20" i="6"/>
  <c r="AC20" i="6"/>
  <c r="AB20" i="6"/>
  <c r="I20" i="6"/>
  <c r="H20" i="6"/>
  <c r="AF19" i="6"/>
  <c r="AE19" i="6"/>
  <c r="AC19" i="6"/>
  <c r="AB19" i="6"/>
  <c r="I19" i="6"/>
  <c r="H19" i="6"/>
  <c r="AF18" i="6"/>
  <c r="AE18" i="6"/>
  <c r="AC18" i="6"/>
  <c r="AB18" i="6"/>
  <c r="I18" i="6"/>
  <c r="H18" i="6"/>
  <c r="AF17" i="6"/>
  <c r="AE17" i="6"/>
  <c r="AC17" i="6"/>
  <c r="AB17" i="6"/>
  <c r="I17" i="6"/>
  <c r="H17" i="6"/>
  <c r="AF16" i="6"/>
  <c r="AE16" i="6"/>
  <c r="AC16" i="6"/>
  <c r="AB16" i="6"/>
  <c r="I16" i="6"/>
  <c r="H16" i="6"/>
  <c r="AF15" i="6"/>
  <c r="AE15" i="6"/>
  <c r="AC15" i="6"/>
  <c r="AB15" i="6"/>
  <c r="I15" i="6"/>
  <c r="I14" i="6" s="1"/>
  <c r="H15" i="6"/>
  <c r="H14" i="6" s="1"/>
  <c r="AF14" i="6"/>
  <c r="AE14" i="6"/>
  <c r="AC14" i="6"/>
  <c r="AB14" i="6"/>
  <c r="L14" i="6"/>
  <c r="J14" i="6"/>
  <c r="J25" i="6" s="1"/>
  <c r="G14" i="6"/>
  <c r="AF13" i="6"/>
  <c r="AE13" i="6"/>
  <c r="AC13" i="6"/>
  <c r="AB13" i="6"/>
  <c r="I13" i="6"/>
  <c r="H13" i="6"/>
  <c r="AF12" i="6"/>
  <c r="AE12" i="6"/>
  <c r="AC12" i="6"/>
  <c r="AB12" i="6"/>
  <c r="I12" i="6"/>
  <c r="I11" i="6" s="1"/>
  <c r="H12" i="6"/>
  <c r="AF11" i="6"/>
  <c r="AE11" i="6"/>
  <c r="AC11" i="6"/>
  <c r="AB11" i="6"/>
  <c r="L11" i="6"/>
  <c r="H11" i="6"/>
  <c r="G11" i="6"/>
  <c r="AA69" i="6" l="1"/>
  <c r="AE87" i="6" s="1"/>
  <c r="I45" i="6"/>
  <c r="M42" i="6"/>
  <c r="AC25" i="6"/>
  <c r="AF25" i="6"/>
  <c r="AB25" i="6"/>
  <c r="AA11" i="6" s="1"/>
  <c r="AE25" i="6"/>
  <c r="AA12" i="6" s="1"/>
  <c r="AA87" i="6" s="1"/>
  <c r="AC39" i="6"/>
  <c r="AF39" i="6"/>
  <c r="AF92" i="6" s="1"/>
  <c r="I39" i="6"/>
  <c r="H39" i="6"/>
  <c r="M33" i="6"/>
  <c r="M34" i="6"/>
  <c r="M35" i="6"/>
  <c r="M36" i="6"/>
  <c r="M37" i="6"/>
  <c r="N49" i="6"/>
  <c r="P49" i="6"/>
  <c r="R49" i="6"/>
  <c r="H45" i="6"/>
  <c r="AA55" i="6"/>
  <c r="AD87" i="6" s="1"/>
  <c r="M58" i="6"/>
  <c r="M68" i="6"/>
  <c r="M70" i="6"/>
  <c r="M73" i="6"/>
  <c r="M75" i="6"/>
  <c r="G81" i="6"/>
  <c r="K81" i="6"/>
  <c r="N81" i="6"/>
  <c r="P81" i="6"/>
  <c r="R81" i="6"/>
  <c r="T81" i="6"/>
  <c r="V81" i="6"/>
  <c r="X81" i="6"/>
  <c r="M13" i="6"/>
  <c r="G25" i="6"/>
  <c r="G49" i="6" s="1"/>
  <c r="M15" i="6"/>
  <c r="M16" i="6"/>
  <c r="M17" i="6"/>
  <c r="M18" i="6"/>
  <c r="M19" i="6"/>
  <c r="M20" i="6"/>
  <c r="M21" i="6"/>
  <c r="M22" i="6"/>
  <c r="M23" i="6"/>
  <c r="M24" i="6"/>
  <c r="M27" i="6"/>
  <c r="AB39" i="6"/>
  <c r="AE39" i="6"/>
  <c r="M29" i="6"/>
  <c r="K49" i="6"/>
  <c r="M31" i="6"/>
  <c r="M30" i="6" s="1"/>
  <c r="O49" i="6"/>
  <c r="Q49" i="6"/>
  <c r="S49" i="6"/>
  <c r="J81" i="6"/>
  <c r="L81" i="6"/>
  <c r="O81" i="6"/>
  <c r="Q81" i="6"/>
  <c r="S81" i="6"/>
  <c r="U81" i="6"/>
  <c r="W81" i="6"/>
  <c r="M12" i="6"/>
  <c r="I25" i="6"/>
  <c r="J49" i="6"/>
  <c r="AA54" i="6"/>
  <c r="AH60" i="6"/>
  <c r="AH80" i="6"/>
  <c r="AA68" i="6"/>
  <c r="AE86" i="6" s="1"/>
  <c r="H25" i="6"/>
  <c r="L25" i="6"/>
  <c r="L49" i="6" s="1"/>
  <c r="I81" i="6"/>
  <c r="M41" i="6"/>
  <c r="M45" i="6" s="1"/>
  <c r="AA43" i="6"/>
  <c r="M47" i="6"/>
  <c r="M48" i="6" s="1"/>
  <c r="M54" i="6"/>
  <c r="M55" i="6"/>
  <c r="M57" i="6"/>
  <c r="H81" i="6"/>
  <c r="L82" i="6" l="1"/>
  <c r="M80" i="6"/>
  <c r="M11" i="6"/>
  <c r="K82" i="6"/>
  <c r="AA28" i="6"/>
  <c r="AB87" i="6" s="1"/>
  <c r="AF87" i="6" s="1"/>
  <c r="AB92" i="6"/>
  <c r="AC92" i="6"/>
  <c r="AH25" i="6"/>
  <c r="M14" i="6"/>
  <c r="M25" i="6" s="1"/>
  <c r="J82" i="6"/>
  <c r="G82" i="6"/>
  <c r="Q89" i="6" s="1"/>
  <c r="H49" i="6"/>
  <c r="H82" i="6" s="1"/>
  <c r="AH39" i="6"/>
  <c r="I49" i="6"/>
  <c r="I82" i="6" s="1"/>
  <c r="M39" i="6"/>
  <c r="AA27" i="6"/>
  <c r="S82" i="6"/>
  <c r="S83" i="6" s="1"/>
  <c r="O82" i="6"/>
  <c r="O83" i="6" s="1"/>
  <c r="AE92" i="6"/>
  <c r="P82" i="6"/>
  <c r="P83" i="6" s="1"/>
  <c r="Q82" i="6"/>
  <c r="Q83" i="6" s="1"/>
  <c r="R82" i="6"/>
  <c r="R83" i="6" s="1"/>
  <c r="N82" i="6"/>
  <c r="N83" i="6" s="1"/>
  <c r="M60" i="6"/>
  <c r="AA57" i="6"/>
  <c r="AD86" i="6"/>
  <c r="AA86" i="6"/>
  <c r="AA13" i="6"/>
  <c r="T49" i="6"/>
  <c r="M49" i="6" l="1"/>
  <c r="AA29" i="6"/>
  <c r="Q88" i="6"/>
  <c r="T88" i="6" s="1"/>
  <c r="AB86" i="6"/>
  <c r="AF86" i="6" s="1"/>
  <c r="M81" i="6"/>
  <c r="M82" i="6" s="1"/>
  <c r="C32" i="2" l="1"/>
  <c r="W32" i="2" s="1"/>
  <c r="C33" i="2" l="1"/>
  <c r="T36" i="2"/>
  <c r="G36" i="2"/>
  <c r="C36" i="2" l="1"/>
  <c r="W36" i="2"/>
</calcChain>
</file>

<file path=xl/sharedStrings.xml><?xml version="1.0" encoding="utf-8"?>
<sst xmlns="http://schemas.openxmlformats.org/spreadsheetml/2006/main" count="491" uniqueCount="265">
  <si>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</si>
  <si>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</si>
  <si>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</si>
  <si>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</si>
  <si>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</si>
  <si>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</si>
  <si>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</si>
  <si>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</si>
  <si>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</si>
  <si>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</si>
  <si>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</si>
  <si>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</si>
  <si>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</si>
  <si>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</si>
  <si>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</si>
  <si>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Іноземна мова</t>
  </si>
  <si>
    <t>З</t>
  </si>
  <si>
    <t>Фізичне виховання</t>
  </si>
  <si>
    <t>І</t>
  </si>
  <si>
    <t>Інформатика</t>
  </si>
  <si>
    <t>Всього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</si>
  <si>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</si>
  <si>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</si>
  <si>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</si>
  <si>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</si>
  <si>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</si>
  <si>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</si>
  <si>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Українська мова за професійним спрямуванням</t>
  </si>
  <si>
    <t>Фінанси</t>
  </si>
  <si>
    <t>Безпека життєдіяльності та основи охорони праці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</si>
  <si>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</si>
  <si>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</si>
  <si>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</si>
  <si>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</si>
  <si>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</si>
  <si>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</si>
  <si>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</si>
  <si>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</si>
  <si>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</si>
  <si>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</si>
  <si>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</si>
  <si>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</si>
  <si>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</si>
  <si>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</si>
  <si>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</si>
  <si>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</si>
  <si>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</si>
  <si>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</si>
  <si>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</si>
  <si>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</si>
  <si>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</si>
  <si>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</si>
  <si>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</si>
  <si>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</si>
  <si>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</si>
  <si>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</si>
  <si>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</si>
  <si>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</si>
  <si>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</si>
  <si>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</si>
  <si>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</si>
  <si>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</si>
  <si>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</si>
  <si>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</si>
  <si>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</si>
  <si>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</si>
  <si>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</si>
  <si>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</si>
  <si>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</si>
  <si>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</si>
  <si>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</si>
  <si>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</si>
  <si>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</si>
  <si>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</si>
  <si>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</si>
  <si>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</si>
  <si>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</si>
  <si>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</si>
  <si>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</si>
  <si>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</si>
  <si>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</si>
  <si>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</si>
  <si>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</si>
  <si>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</si>
  <si>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</si>
  <si>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3</t>
  </si>
  <si>
    <t>1.1.2</t>
  </si>
  <si>
    <t>1.1.2.1</t>
  </si>
  <si>
    <t>1.1.2.2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</si>
  <si>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</si>
  <si>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</si>
  <si>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</si>
  <si>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</si>
  <si>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</si>
  <si>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</si>
  <si>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</si>
  <si>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</si>
  <si>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</si>
  <si>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</si>
  <si>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</si>
  <si>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Разом п.2.1</t>
  </si>
  <si>
    <t>2.1.3</t>
  </si>
  <si>
    <t>2.1.4</t>
  </si>
  <si>
    <t>2.2.3</t>
  </si>
  <si>
    <t>2.2.4</t>
  </si>
  <si>
    <t>2.2.8</t>
  </si>
  <si>
    <t>3.1</t>
  </si>
  <si>
    <t>3.2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</si>
  <si>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</si>
  <si>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</si>
  <si>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</si>
  <si>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</si>
  <si>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</si>
  <si>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</si>
  <si>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</si>
  <si>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</si>
  <si>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1.1.10</t>
  </si>
  <si>
    <t>1.2.6</t>
  </si>
  <si>
    <t>1.2.7</t>
  </si>
  <si>
    <t>1.2.8</t>
  </si>
  <si>
    <t>4д</t>
  </si>
  <si>
    <t>2д</t>
  </si>
  <si>
    <t>1д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</si>
  <si>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</si>
  <si>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</si>
  <si>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</si>
  <si>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</si>
  <si>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</si>
  <si>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</si>
  <si>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</si>
  <si>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</si>
  <si>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</si>
  <si>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</si>
  <si>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</si>
  <si>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2.2.  Цикл професійної підготовки</t>
  </si>
  <si>
    <t>1 семестр 15 тижнів</t>
  </si>
  <si>
    <t>3 семестр 15 тижнів</t>
  </si>
  <si>
    <t>3д</t>
  </si>
  <si>
    <t>Зав. кафедри</t>
  </si>
  <si>
    <t>Професійна етика</t>
  </si>
  <si>
    <t>Історія України та української культури</t>
  </si>
  <si>
    <t>Навчальна практика "Вступ до фаху"</t>
  </si>
  <si>
    <t>Бухгалтерський облік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</si>
  <si>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</si>
  <si>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</si>
  <si>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</si>
  <si>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2а</t>
  </si>
  <si>
    <t>2б</t>
  </si>
  <si>
    <t>4а</t>
  </si>
  <si>
    <t>4б</t>
  </si>
  <si>
    <t>1</t>
  </si>
  <si>
    <t>1.1.4</t>
  </si>
  <si>
    <t>1.2.12.1</t>
  </si>
  <si>
    <t>1.2.14</t>
  </si>
  <si>
    <t>2.2.9</t>
  </si>
  <si>
    <t>Працевлаштування та ділова кар'єра</t>
  </si>
  <si>
    <t>І.П. Фоміченко</t>
  </si>
  <si>
    <t>№ з/п</t>
  </si>
  <si>
    <t>1.2.6.1</t>
  </si>
  <si>
    <t>1.2.6.2</t>
  </si>
  <si>
    <t>Теорія організації</t>
  </si>
  <si>
    <t>Основи маркетингу</t>
  </si>
  <si>
    <t>Основи менеджменту</t>
  </si>
  <si>
    <t>Організація виробництва</t>
  </si>
  <si>
    <t>Управлінські рішення</t>
  </si>
  <si>
    <t>Організація праці менеджера</t>
  </si>
  <si>
    <t>Виробнича практика</t>
  </si>
  <si>
    <t>Срок навчання - 1 рік 10 місяців</t>
  </si>
  <si>
    <t>Кваліфікація:  молодший бакалавр  з менеджменту</t>
  </si>
  <si>
    <t>Правознавство</t>
  </si>
  <si>
    <t>Теорія організацій</t>
  </si>
  <si>
    <t>Курсова робота "Основи менеджменту"</t>
  </si>
  <si>
    <t>Політична економія</t>
  </si>
  <si>
    <t xml:space="preserve">Політична економія </t>
  </si>
  <si>
    <t>Основи економіки підприємства</t>
  </si>
  <si>
    <t>Управлінський аналіз</t>
  </si>
  <si>
    <t>1.4 Атестація</t>
  </si>
  <si>
    <t xml:space="preserve"> Тренінг з  арт-терапії</t>
  </si>
  <si>
    <t>Психологія</t>
  </si>
  <si>
    <t>Діловодство</t>
  </si>
  <si>
    <t>1.1.9</t>
  </si>
  <si>
    <t>.</t>
  </si>
  <si>
    <t>цикл 1.1</t>
  </si>
  <si>
    <t>цикл 1.2</t>
  </si>
  <si>
    <t>цикл 1.3
+1.4</t>
  </si>
  <si>
    <t>цикл 2.1</t>
  </si>
  <si>
    <t>цикл 2.2</t>
  </si>
  <si>
    <t>Інформаційні технології в управлінні</t>
  </si>
  <si>
    <r>
      <t xml:space="preserve">підготовки: </t>
    </r>
    <r>
      <rPr>
        <b/>
        <sz val="20"/>
        <rFont val="Times New Roman"/>
        <family val="1"/>
        <charset val="204"/>
      </rPr>
      <t>молодшого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бакалавра</t>
    </r>
  </si>
  <si>
    <t>І . ГРАФІК ОСВІТНЬОГО ПРОЦЕСУ</t>
  </si>
  <si>
    <t>Атестація (комплексний кваліфікаційний екзамен зі спеціальності)</t>
  </si>
  <si>
    <t>Комплексний кваліфікаційний екзамен зі спеціальності</t>
  </si>
  <si>
    <t>№</t>
  </si>
  <si>
    <t>IV.  АТЕСТАЦІЯ</t>
  </si>
  <si>
    <t xml:space="preserve">Виробнича </t>
  </si>
  <si>
    <t>Гарант освітньої програми</t>
  </si>
  <si>
    <t>Кількість аудиторних годин за семестрами</t>
  </si>
  <si>
    <t>кількість тижнів у семестрі</t>
  </si>
  <si>
    <t xml:space="preserve">V. План освітнього процесу                               </t>
  </si>
  <si>
    <t xml:space="preserve">Позначення: Т – теоретичне навчання; С – екзаменаційна сесія;  П – практика; К – канікули;  А –  атестація </t>
  </si>
  <si>
    <t>Форма  атестації (екзамен, кваліфікаційна робота)</t>
  </si>
  <si>
    <t>2.1.1</t>
  </si>
  <si>
    <t>2.1.2</t>
  </si>
  <si>
    <t>Зауваження та пропозиції</t>
  </si>
  <si>
    <t>1. Вільний вибір треба 30 кредитів</t>
  </si>
  <si>
    <t>3. Психологія - є сенс перенести до обов'язкових</t>
  </si>
  <si>
    <t>2. Вибір ДВВ треба зробити з переліку дисциплін, а не бінарно</t>
  </si>
  <si>
    <t>3 семестр</t>
  </si>
  <si>
    <t>убрать кредиты</t>
  </si>
  <si>
    <t>4, 4, 4</t>
  </si>
  <si>
    <t>Дисципліни з інших ОП ДДМА</t>
  </si>
  <si>
    <t>2.2.1</t>
  </si>
  <si>
    <t>2.2.2</t>
  </si>
  <si>
    <t>2.2.5</t>
  </si>
  <si>
    <t>2.2.6</t>
  </si>
  <si>
    <t>2.2.7</t>
  </si>
  <si>
    <t>2.2.10</t>
  </si>
  <si>
    <t>2.2.11</t>
  </si>
  <si>
    <t>2.1.5</t>
  </si>
  <si>
    <t>2.1.6</t>
  </si>
  <si>
    <t>ПРН</t>
  </si>
  <si>
    <t>проект</t>
  </si>
  <si>
    <t>семестровка на 21/22 уч. год</t>
  </si>
  <si>
    <t>4 семестр 18 тижнів</t>
  </si>
  <si>
    <t>молодший бакалавр МЕНЕДЖМЕНТ</t>
  </si>
  <si>
    <t>Навчальна практика вступ до фаху</t>
  </si>
  <si>
    <t>Безпека дитєдіяльності та основи охорони праці</t>
  </si>
  <si>
    <t>Курсова робота Основи менеджменту</t>
  </si>
  <si>
    <t>Організація виробництвоа</t>
  </si>
  <si>
    <t>Іноземна мова/ Основи ділового спілкування</t>
  </si>
  <si>
    <t>Іноземна мова за професійним спрямуванням/ Професійна етика</t>
  </si>
  <si>
    <t>Тренинг з організації командної роботи/ Тренинг з АРТ терапії</t>
  </si>
  <si>
    <t>Кваліфікаційний іспит</t>
  </si>
  <si>
    <t>Вища математика та прикладна математика</t>
  </si>
  <si>
    <t>Управлінські рішення/ Організація праці менеджера</t>
  </si>
  <si>
    <t>Управлінський аналіз/Самомонеджмент</t>
  </si>
  <si>
    <t>Працевлаштування та ділова карєра/ Логістика</t>
  </si>
  <si>
    <t>Організація стартапів  / АРМ менеджера</t>
  </si>
  <si>
    <t>Бухгалтерський облік/ Аналіз господарської діяльності</t>
  </si>
  <si>
    <t>Вища та прикладна математика</t>
  </si>
  <si>
    <t>Психология</t>
  </si>
  <si>
    <t>Аналіз господарської діяльності</t>
  </si>
  <si>
    <t xml:space="preserve">Іноземна мова </t>
  </si>
  <si>
    <t xml:space="preserve">Іноземна мова за професійним спрямуванням </t>
  </si>
  <si>
    <t>Самоменеджмент</t>
  </si>
  <si>
    <t>3,  3</t>
  </si>
  <si>
    <t>Тренинг з організації командної роботи</t>
  </si>
  <si>
    <t>Логістика</t>
  </si>
  <si>
    <t xml:space="preserve"> АРМ менеджмера  </t>
  </si>
  <si>
    <t>Організація стартапів</t>
  </si>
  <si>
    <t>Вибіркова дисципліна 3 семестру</t>
  </si>
  <si>
    <t>Вибіркова дисципліна 4 семестру</t>
  </si>
  <si>
    <t>Основи ділового спілкування</t>
  </si>
  <si>
    <t>Вибіркові дисципліни 4  семестру</t>
  </si>
  <si>
    <t>Вибіркові дисципліни 3 семестру</t>
  </si>
  <si>
    <t>Вибіркова дисципліна 2 семестру</t>
  </si>
  <si>
    <t>2.2.12</t>
  </si>
  <si>
    <t>2.2.13</t>
  </si>
  <si>
    <t>2.2.14</t>
  </si>
  <si>
    <t>2.2.15</t>
  </si>
  <si>
    <t>це 5-й екз</t>
  </si>
  <si>
    <t xml:space="preserve">Екзаменаційна сесія </t>
  </si>
  <si>
    <t>Атестація</t>
  </si>
  <si>
    <t>протокол № 10</t>
  </si>
  <si>
    <t>"29 "     квітня     2021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</si>
</sst>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.0\ _₽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4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32" fillId="0" borderId="0"/>
  </cellStyleXfs>
  <cellXfs count="642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9" fontId="7" fillId="0" borderId="0" xfId="3" applyNumberFormat="1" applyFont="1" applyFill="1" applyBorder="1" applyAlignment="1" applyProtection="1">
      <alignment vertical="center"/>
    </xf>
    <xf numFmtId="0" fontId="7" fillId="2" borderId="63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169" fontId="27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72" fontId="7" fillId="0" borderId="0" xfId="3" applyNumberFormat="1" applyFont="1" applyFill="1" applyBorder="1" applyAlignment="1" applyProtection="1">
      <alignment vertical="center"/>
    </xf>
    <xf numFmtId="0" fontId="0" fillId="0" borderId="0" xfId="0"/>
    <xf numFmtId="0" fontId="7" fillId="2" borderId="19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1" fillId="0" borderId="67" xfId="3" applyFont="1" applyFill="1" applyBorder="1" applyAlignment="1">
      <alignment horizontal="center" vertical="center" wrapText="1"/>
    </xf>
    <xf numFmtId="166" fontId="28" fillId="0" borderId="67" xfId="3" applyNumberFormat="1" applyFont="1" applyFill="1" applyBorder="1" applyAlignment="1">
      <alignment horizontal="center" vertical="center" wrapText="1"/>
    </xf>
    <xf numFmtId="166" fontId="37" fillId="4" borderId="1" xfId="0" applyNumberFormat="1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169" fontId="7" fillId="0" borderId="1" xfId="3" applyNumberFormat="1" applyFont="1" applyFill="1" applyBorder="1" applyAlignment="1" applyProtection="1">
      <alignment vertical="center"/>
    </xf>
    <xf numFmtId="169" fontId="27" fillId="0" borderId="1" xfId="3" applyNumberFormat="1" applyFont="1" applyFill="1" applyBorder="1" applyAlignment="1" applyProtection="1">
      <alignment vertical="center"/>
    </xf>
    <xf numFmtId="169" fontId="29" fillId="0" borderId="1" xfId="3" applyNumberFormat="1" applyFont="1" applyFill="1" applyBorder="1" applyAlignment="1" applyProtection="1">
      <alignment vertical="center"/>
    </xf>
    <xf numFmtId="169" fontId="38" fillId="0" borderId="1" xfId="3" applyNumberFormat="1" applyFont="1" applyFill="1" applyBorder="1" applyAlignment="1" applyProtection="1">
      <alignment vertical="center"/>
    </xf>
    <xf numFmtId="165" fontId="7" fillId="0" borderId="1" xfId="3" applyNumberFormat="1" applyFont="1" applyFill="1" applyBorder="1" applyAlignment="1" applyProtection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27" fillId="0" borderId="0" xfId="3" applyNumberFormat="1" applyFont="1" applyFill="1" applyBorder="1" applyAlignment="1" applyProtection="1">
      <alignment vertical="center"/>
    </xf>
    <xf numFmtId="165" fontId="29" fillId="0" borderId="1" xfId="3" applyNumberFormat="1" applyFont="1" applyFill="1" applyBorder="1" applyAlignment="1" applyProtection="1">
      <alignment vertical="center"/>
    </xf>
    <xf numFmtId="173" fontId="29" fillId="0" borderId="1" xfId="3" applyNumberFormat="1" applyFont="1" applyFill="1" applyBorder="1" applyAlignment="1" applyProtection="1">
      <alignment vertical="center"/>
    </xf>
    <xf numFmtId="173" fontId="29" fillId="0" borderId="0" xfId="3" applyNumberFormat="1" applyFont="1" applyFill="1" applyBorder="1" applyAlignment="1" applyProtection="1">
      <alignment vertical="center"/>
    </xf>
    <xf numFmtId="165" fontId="29" fillId="0" borderId="0" xfId="3" applyNumberFormat="1" applyFont="1" applyFill="1" applyBorder="1" applyAlignment="1" applyProtection="1">
      <alignment vertical="center"/>
    </xf>
    <xf numFmtId="169" fontId="2" fillId="0" borderId="1" xfId="3" applyNumberFormat="1" applyFont="1" applyFill="1" applyBorder="1" applyAlignment="1" applyProtection="1">
      <alignment vertical="center" wrapText="1"/>
    </xf>
    <xf numFmtId="169" fontId="2" fillId="0" borderId="1" xfId="3" applyNumberFormat="1" applyFont="1" applyFill="1" applyBorder="1" applyAlignment="1" applyProtection="1">
      <alignment vertical="center"/>
    </xf>
    <xf numFmtId="165" fontId="39" fillId="0" borderId="1" xfId="3" applyNumberFormat="1" applyFont="1" applyFill="1" applyBorder="1" applyAlignment="1" applyProtection="1">
      <alignment vertical="center"/>
    </xf>
    <xf numFmtId="0" fontId="4" fillId="0" borderId="0" xfId="0" applyFont="1" applyFill="1"/>
    <xf numFmtId="0" fontId="20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4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59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9" fillId="0" borderId="0" xfId="2" applyFont="1" applyFill="1"/>
    <xf numFmtId="0" fontId="8" fillId="0" borderId="0" xfId="2" applyFont="1" applyFill="1"/>
    <xf numFmtId="0" fontId="10" fillId="0" borderId="0" xfId="2" applyFont="1" applyFill="1"/>
    <xf numFmtId="0" fontId="14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79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63" xfId="3" applyNumberFormat="1" applyFont="1" applyFill="1" applyBorder="1" applyAlignment="1" applyProtection="1">
      <alignment horizontal="center" vertical="center"/>
    </xf>
    <xf numFmtId="0" fontId="7" fillId="0" borderId="58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19" xfId="3" applyNumberFormat="1" applyFont="1" applyFill="1" applyBorder="1" applyAlignment="1" applyProtection="1">
      <alignment horizontal="center" vertical="center"/>
    </xf>
    <xf numFmtId="0" fontId="7" fillId="0" borderId="76" xfId="3" applyNumberFormat="1" applyFont="1" applyFill="1" applyBorder="1" applyAlignment="1" applyProtection="1">
      <alignment horizontal="center" vertical="center"/>
    </xf>
    <xf numFmtId="49" fontId="11" fillId="0" borderId="59" xfId="3" applyNumberFormat="1" applyFont="1" applyFill="1" applyBorder="1" applyAlignment="1">
      <alignment vertical="center" wrapText="1"/>
    </xf>
    <xf numFmtId="0" fontId="11" fillId="0" borderId="15" xfId="3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49" fontId="11" fillId="0" borderId="31" xfId="3" applyNumberFormat="1" applyFont="1" applyFill="1" applyBorder="1" applyAlignment="1">
      <alignment horizontal="center" vertical="center" wrapText="1"/>
    </xf>
    <xf numFmtId="169" fontId="11" fillId="0" borderId="18" xfId="3" applyNumberFormat="1" applyFont="1" applyFill="1" applyBorder="1" applyAlignment="1" applyProtection="1">
      <alignment horizontal="center" vertical="center" wrapText="1"/>
    </xf>
    <xf numFmtId="166" fontId="11" fillId="0" borderId="32" xfId="3" applyNumberFormat="1" applyFont="1" applyFill="1" applyBorder="1" applyAlignment="1" applyProtection="1">
      <alignment horizontal="center" vertical="center"/>
    </xf>
    <xf numFmtId="1" fontId="11" fillId="0" borderId="29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8" xfId="3" applyNumberFormat="1" applyFont="1" applyFill="1" applyBorder="1" applyAlignment="1" applyProtection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30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27" fillId="0" borderId="15" xfId="3" applyFont="1" applyFill="1" applyBorder="1" applyAlignment="1">
      <alignment horizontal="center" vertical="center" wrapText="1"/>
    </xf>
    <xf numFmtId="49" fontId="27" fillId="0" borderId="36" xfId="0" applyNumberFormat="1" applyFont="1" applyFill="1" applyBorder="1" applyAlignment="1" applyProtection="1">
      <alignment horizontal="center" vertical="center"/>
    </xf>
    <xf numFmtId="49" fontId="7" fillId="0" borderId="60" xfId="3" applyNumberFormat="1" applyFont="1" applyFill="1" applyBorder="1" applyAlignment="1">
      <alignment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 wrapText="1"/>
    </xf>
    <xf numFmtId="166" fontId="7" fillId="0" borderId="38" xfId="3" applyNumberFormat="1" applyFont="1" applyFill="1" applyBorder="1" applyAlignment="1" applyProtection="1">
      <alignment horizontal="center" vertical="center"/>
    </xf>
    <xf numFmtId="0" fontId="7" fillId="0" borderId="36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/>
    </xf>
    <xf numFmtId="0" fontId="27" fillId="0" borderId="26" xfId="3" applyFont="1" applyFill="1" applyBorder="1" applyAlignment="1">
      <alignment horizontal="center" vertical="center" wrapText="1"/>
    </xf>
    <xf numFmtId="0" fontId="27" fillId="0" borderId="37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vertical="center" wrapText="1"/>
    </xf>
    <xf numFmtId="0" fontId="11" fillId="0" borderId="47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9" fontId="11" fillId="0" borderId="27" xfId="0" applyNumberFormat="1" applyFont="1" applyFill="1" applyBorder="1" applyAlignment="1" applyProtection="1">
      <alignment horizontal="center" vertical="center" wrapText="1"/>
    </xf>
    <xf numFmtId="166" fontId="11" fillId="0" borderId="69" xfId="3" applyNumberFormat="1" applyFont="1" applyFill="1" applyBorder="1" applyAlignment="1" applyProtection="1">
      <alignment horizontal="center" vertical="center"/>
    </xf>
    <xf numFmtId="1" fontId="11" fillId="0" borderId="70" xfId="3" applyNumberFormat="1" applyFont="1" applyFill="1" applyBorder="1" applyAlignment="1" applyProtection="1">
      <alignment horizontal="center" vertical="center"/>
    </xf>
    <xf numFmtId="1" fontId="11" fillId="0" borderId="47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 applyProtection="1">
      <alignment horizontal="center" vertical="center"/>
    </xf>
    <xf numFmtId="1" fontId="11" fillId="0" borderId="27" xfId="3" applyNumberFormat="1" applyFont="1" applyFill="1" applyBorder="1" applyAlignment="1" applyProtection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27" fillId="0" borderId="44" xfId="0" applyNumberFormat="1" applyFont="1" applyFill="1" applyBorder="1" applyAlignment="1" applyProtection="1">
      <alignment horizontal="center" vertical="center"/>
    </xf>
    <xf numFmtId="49" fontId="27" fillId="0" borderId="60" xfId="3" applyNumberFormat="1" applyFont="1" applyFill="1" applyBorder="1" applyAlignment="1">
      <alignment horizontal="left" vertical="center" wrapText="1"/>
    </xf>
    <xf numFmtId="0" fontId="11" fillId="0" borderId="71" xfId="0" applyNumberFormat="1" applyFont="1" applyFill="1" applyBorder="1" applyAlignment="1">
      <alignment horizontal="center" vertical="center" wrapText="1"/>
    </xf>
    <xf numFmtId="49" fontId="3" fillId="0" borderId="71" xfId="0" applyNumberFormat="1" applyFont="1" applyFill="1" applyBorder="1" applyAlignment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166" fontId="7" fillId="0" borderId="73" xfId="0" applyNumberFormat="1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>
      <alignment horizontal="center" vertical="center" wrapText="1"/>
    </xf>
    <xf numFmtId="164" fontId="7" fillId="0" borderId="27" xfId="0" applyNumberFormat="1" applyFont="1" applyFill="1" applyBorder="1" applyAlignment="1">
      <alignment horizontal="center" vertical="center" wrapText="1"/>
    </xf>
    <xf numFmtId="49" fontId="11" fillId="0" borderId="60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69" fontId="11" fillId="0" borderId="27" xfId="3" applyNumberFormat="1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170" fontId="30" fillId="0" borderId="27" xfId="3" applyNumberFormat="1" applyFont="1" applyFill="1" applyBorder="1" applyAlignment="1" applyProtection="1">
      <alignment horizontal="center" vertical="center"/>
    </xf>
    <xf numFmtId="0" fontId="7" fillId="0" borderId="26" xfId="3" applyFont="1" applyFill="1" applyBorder="1" applyAlignment="1">
      <alignment horizontal="center" vertical="center" wrapText="1"/>
    </xf>
    <xf numFmtId="0" fontId="7" fillId="0" borderId="37" xfId="3" applyFont="1" applyFill="1" applyBorder="1" applyAlignment="1">
      <alignment horizontal="center" vertical="center" wrapText="1"/>
    </xf>
    <xf numFmtId="169" fontId="7" fillId="0" borderId="27" xfId="3" applyNumberFormat="1" applyFont="1" applyFill="1" applyBorder="1" applyAlignment="1" applyProtection="1">
      <alignment vertical="center"/>
    </xf>
    <xf numFmtId="49" fontId="11" fillId="0" borderId="60" xfId="3" applyNumberFormat="1" applyFont="1" applyFill="1" applyBorder="1" applyAlignment="1">
      <alignment vertical="center" wrapText="1"/>
    </xf>
    <xf numFmtId="169" fontId="11" fillId="0" borderId="47" xfId="3" applyNumberFormat="1" applyFont="1" applyFill="1" applyBorder="1" applyAlignment="1" applyProtection="1">
      <alignment horizontal="center" vertical="center"/>
    </xf>
    <xf numFmtId="171" fontId="11" fillId="0" borderId="46" xfId="3" applyNumberFormat="1" applyFont="1" applyFill="1" applyBorder="1" applyAlignment="1" applyProtection="1">
      <alignment horizontal="center" vertical="center"/>
    </xf>
    <xf numFmtId="49" fontId="11" fillId="0" borderId="78" xfId="3" applyNumberFormat="1" applyFont="1" applyFill="1" applyBorder="1" applyAlignment="1">
      <alignment vertical="center" wrapText="1"/>
    </xf>
    <xf numFmtId="169" fontId="11" fillId="0" borderId="40" xfId="3" applyNumberFormat="1" applyFont="1" applyFill="1" applyBorder="1" applyAlignment="1" applyProtection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44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0" fontId="27" fillId="0" borderId="45" xfId="3" applyFont="1" applyFill="1" applyBorder="1" applyAlignment="1">
      <alignment horizontal="center" vertical="center" wrapText="1"/>
    </xf>
    <xf numFmtId="0" fontId="27" fillId="0" borderId="41" xfId="3" applyFont="1" applyFill="1" applyBorder="1" applyAlignment="1">
      <alignment horizontal="center" vertical="center" wrapText="1"/>
    </xf>
    <xf numFmtId="0" fontId="27" fillId="0" borderId="40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169" fontId="11" fillId="0" borderId="1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11" fillId="0" borderId="5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165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/>
    </xf>
    <xf numFmtId="1" fontId="11" fillId="0" borderId="15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vertical="center" wrapText="1"/>
    </xf>
    <xf numFmtId="49" fontId="11" fillId="0" borderId="44" xfId="0" applyNumberFormat="1" applyFont="1" applyFill="1" applyBorder="1" applyAlignment="1" applyProtection="1">
      <alignment horizontal="center" vertical="center"/>
    </xf>
    <xf numFmtId="49" fontId="11" fillId="0" borderId="38" xfId="3" applyNumberFormat="1" applyFont="1" applyFill="1" applyBorder="1" applyAlignment="1">
      <alignment horizontal="left" vertical="center" wrapText="1"/>
    </xf>
    <xf numFmtId="170" fontId="11" fillId="0" borderId="37" xfId="3" applyNumberFormat="1" applyFont="1" applyFill="1" applyBorder="1" applyAlignment="1" applyProtection="1">
      <alignment horizontal="center" vertical="center"/>
    </xf>
    <xf numFmtId="170" fontId="11" fillId="0" borderId="1" xfId="3" applyNumberFormat="1" applyFont="1" applyFill="1" applyBorder="1" applyAlignment="1" applyProtection="1">
      <alignment horizontal="center" vertical="center"/>
    </xf>
    <xf numFmtId="170" fontId="11" fillId="0" borderId="27" xfId="3" applyNumberFormat="1" applyFont="1" applyFill="1" applyBorder="1" applyAlignment="1" applyProtection="1">
      <alignment horizontal="center" vertical="center"/>
    </xf>
    <xf numFmtId="169" fontId="27" fillId="0" borderId="27" xfId="3" applyNumberFormat="1" applyFont="1" applyFill="1" applyBorder="1" applyAlignment="1" applyProtection="1">
      <alignment vertical="center"/>
    </xf>
    <xf numFmtId="49" fontId="27" fillId="0" borderId="60" xfId="0" applyNumberFormat="1" applyFont="1" applyFill="1" applyBorder="1" applyAlignment="1" applyProtection="1">
      <alignment horizontal="center" vertical="center"/>
    </xf>
    <xf numFmtId="49" fontId="7" fillId="0" borderId="37" xfId="3" applyNumberFormat="1" applyFont="1" applyFill="1" applyBorder="1" applyAlignment="1">
      <alignment vertical="center" wrapText="1"/>
    </xf>
    <xf numFmtId="1" fontId="7" fillId="0" borderId="4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71" fontId="7" fillId="0" borderId="46" xfId="3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>
      <alignment horizontal="center" vertical="center" wrapText="1"/>
    </xf>
    <xf numFmtId="0" fontId="7" fillId="0" borderId="37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47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vertical="center" wrapText="1"/>
    </xf>
    <xf numFmtId="49" fontId="11" fillId="0" borderId="78" xfId="0" applyNumberFormat="1" applyFont="1" applyFill="1" applyBorder="1" applyAlignment="1" applyProtection="1">
      <alignment horizontal="center" vertical="center"/>
    </xf>
    <xf numFmtId="0" fontId="11" fillId="0" borderId="22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11" fillId="0" borderId="39" xfId="3" applyFont="1" applyFill="1" applyBorder="1" applyAlignment="1">
      <alignment horizontal="center" vertical="center" wrapText="1"/>
    </xf>
    <xf numFmtId="166" fontId="11" fillId="0" borderId="58" xfId="3" applyNumberFormat="1" applyFont="1" applyFill="1" applyBorder="1" applyAlignment="1">
      <alignment horizontal="center" vertical="center" wrapText="1"/>
    </xf>
    <xf numFmtId="1" fontId="11" fillId="0" borderId="58" xfId="3" applyNumberFormat="1" applyFont="1" applyFill="1" applyBorder="1" applyAlignment="1">
      <alignment horizontal="center" vertical="center" wrapText="1"/>
    </xf>
    <xf numFmtId="0" fontId="11" fillId="0" borderId="59" xfId="0" applyNumberFormat="1" applyFont="1" applyFill="1" applyBorder="1" applyAlignment="1" applyProtection="1">
      <alignment horizontal="left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66" fontId="11" fillId="0" borderId="59" xfId="0" applyNumberFormat="1" applyFont="1" applyFill="1" applyBorder="1" applyAlignment="1" applyProtection="1">
      <alignment horizontal="center" vertical="center"/>
    </xf>
    <xf numFmtId="1" fontId="11" fillId="0" borderId="29" xfId="0" applyNumberFormat="1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85" xfId="3" applyNumberFormat="1" applyFont="1" applyFill="1" applyBorder="1" applyAlignment="1" applyProtection="1">
      <alignment horizontal="center" vertical="center"/>
    </xf>
    <xf numFmtId="1" fontId="11" fillId="0" borderId="91" xfId="3" applyNumberFormat="1" applyFont="1" applyFill="1" applyBorder="1" applyAlignment="1" applyProtection="1">
      <alignment horizontal="center" vertical="center"/>
    </xf>
    <xf numFmtId="1" fontId="11" fillId="0" borderId="83" xfId="3" applyNumberFormat="1" applyFont="1" applyFill="1" applyBorder="1" applyAlignment="1" applyProtection="1">
      <alignment horizontal="center" vertical="center"/>
    </xf>
    <xf numFmtId="166" fontId="11" fillId="0" borderId="82" xfId="3" applyNumberFormat="1" applyFont="1" applyFill="1" applyBorder="1" applyAlignment="1" applyProtection="1">
      <alignment horizontal="center" vertical="center"/>
    </xf>
    <xf numFmtId="166" fontId="11" fillId="0" borderId="91" xfId="3" applyNumberFormat="1" applyFont="1" applyFill="1" applyBorder="1" applyAlignment="1" applyProtection="1">
      <alignment horizontal="center" vertical="center"/>
    </xf>
    <xf numFmtId="0" fontId="11" fillId="0" borderId="60" xfId="0" applyNumberFormat="1" applyFont="1" applyFill="1" applyBorder="1" applyAlignment="1" applyProtection="1">
      <alignment horizontal="left" vertical="center" wrapText="1"/>
    </xf>
    <xf numFmtId="170" fontId="31" fillId="0" borderId="27" xfId="0" applyNumberFormat="1" applyFont="1" applyFill="1" applyBorder="1" applyAlignment="1" applyProtection="1">
      <alignment horizontal="center" vertical="center"/>
    </xf>
    <xf numFmtId="166" fontId="11" fillId="0" borderId="60" xfId="0" applyNumberFormat="1" applyFont="1" applyFill="1" applyBorder="1" applyAlignment="1" applyProtection="1">
      <alignment horizontal="center" vertical="center"/>
    </xf>
    <xf numFmtId="1" fontId="11" fillId="0" borderId="36" xfId="0" applyNumberFormat="1" applyFont="1" applyFill="1" applyBorder="1" applyAlignment="1">
      <alignment horizontal="center" vertical="center" wrapText="1"/>
    </xf>
    <xf numFmtId="166" fontId="11" fillId="0" borderId="10" xfId="3" applyNumberFormat="1" applyFont="1" applyFill="1" applyBorder="1" applyAlignment="1" applyProtection="1">
      <alignment horizontal="center" vertical="center"/>
    </xf>
    <xf numFmtId="166" fontId="11" fillId="0" borderId="48" xfId="3" applyNumberFormat="1" applyFont="1" applyFill="1" applyBorder="1" applyAlignment="1" applyProtection="1">
      <alignment horizontal="center" vertical="center"/>
    </xf>
    <xf numFmtId="1" fontId="11" fillId="0" borderId="34" xfId="3" applyNumberFormat="1" applyFont="1" applyFill="1" applyBorder="1" applyAlignment="1" applyProtection="1">
      <alignment horizontal="center" vertical="center"/>
    </xf>
    <xf numFmtId="166" fontId="11" fillId="0" borderId="33" xfId="3" applyNumberFormat="1" applyFont="1" applyFill="1" applyBorder="1" applyAlignment="1" applyProtection="1">
      <alignment horizontal="center" vertical="center"/>
    </xf>
    <xf numFmtId="0" fontId="11" fillId="0" borderId="78" xfId="0" applyNumberFormat="1" applyFont="1" applyFill="1" applyBorder="1" applyAlignment="1" applyProtection="1">
      <alignment horizontal="left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0" fontId="31" fillId="0" borderId="41" xfId="0" applyNumberFormat="1" applyFont="1" applyFill="1" applyBorder="1" applyAlignment="1" applyProtection="1">
      <alignment horizontal="center" vertical="center"/>
    </xf>
    <xf numFmtId="166" fontId="11" fillId="0" borderId="61" xfId="0" applyNumberFormat="1" applyFont="1" applyFill="1" applyBorder="1" applyAlignment="1" applyProtection="1">
      <alignment horizontal="center" vertical="center"/>
    </xf>
    <xf numFmtId="1" fontId="11" fillId="0" borderId="75" xfId="0" applyNumberFormat="1" applyFont="1" applyFill="1" applyBorder="1" applyAlignment="1" applyProtection="1">
      <alignment horizontal="center" vertical="center"/>
    </xf>
    <xf numFmtId="166" fontId="11" fillId="0" borderId="26" xfId="3" applyNumberFormat="1" applyFont="1" applyFill="1" applyBorder="1" applyAlignment="1" applyProtection="1">
      <alignment horizontal="center" vertical="center"/>
    </xf>
    <xf numFmtId="166" fontId="11" fillId="0" borderId="37" xfId="3" applyNumberFormat="1" applyFont="1" applyFill="1" applyBorder="1" applyAlignment="1" applyProtection="1">
      <alignment horizontal="center" vertical="center"/>
    </xf>
    <xf numFmtId="166" fontId="11" fillId="0" borderId="47" xfId="3" applyNumberFormat="1" applyFont="1" applyFill="1" applyBorder="1" applyAlignment="1" applyProtection="1">
      <alignment horizontal="center" vertical="center"/>
    </xf>
    <xf numFmtId="166" fontId="11" fillId="0" borderId="0" xfId="3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66" fontId="11" fillId="0" borderId="89" xfId="0" applyNumberFormat="1" applyFont="1" applyFill="1" applyBorder="1" applyAlignment="1" applyProtection="1">
      <alignment horizontal="center" vertical="center"/>
    </xf>
    <xf numFmtId="1" fontId="11" fillId="0" borderId="89" xfId="0" applyNumberFormat="1" applyFont="1" applyFill="1" applyBorder="1" applyAlignment="1" applyProtection="1">
      <alignment horizontal="center" vertical="center"/>
    </xf>
    <xf numFmtId="166" fontId="11" fillId="0" borderId="62" xfId="3" applyNumberFormat="1" applyFont="1" applyFill="1" applyBorder="1" applyAlignment="1">
      <alignment horizontal="center" vertical="center" wrapText="1"/>
    </xf>
    <xf numFmtId="1" fontId="11" fillId="0" borderId="62" xfId="3" applyNumberFormat="1" applyFont="1" applyFill="1" applyBorder="1" applyAlignment="1">
      <alignment horizontal="center" vertical="center" wrapText="1"/>
    </xf>
    <xf numFmtId="166" fontId="11" fillId="0" borderId="67" xfId="3" applyNumberFormat="1" applyFont="1" applyFill="1" applyBorder="1" applyAlignment="1">
      <alignment horizontal="center" vertical="center" wrapText="1"/>
    </xf>
    <xf numFmtId="49" fontId="7" fillId="0" borderId="38" xfId="3" applyNumberFormat="1" applyFont="1" applyFill="1" applyBorder="1" applyAlignment="1">
      <alignment vertical="center" wrapText="1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171" fontId="7" fillId="0" borderId="60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>
      <alignment horizontal="center" vertical="center"/>
    </xf>
    <xf numFmtId="1" fontId="7" fillId="0" borderId="47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1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171" fontId="7" fillId="0" borderId="1" xfId="3" applyNumberFormat="1" applyFont="1" applyFill="1" applyBorder="1" applyAlignment="1" applyProtection="1">
      <alignment horizontal="center" vertical="center"/>
    </xf>
    <xf numFmtId="0" fontId="7" fillId="0" borderId="36" xfId="3" applyNumberFormat="1" applyFont="1" applyFill="1" applyBorder="1" applyAlignment="1" applyProtection="1">
      <alignment horizontal="center" vertical="center"/>
    </xf>
    <xf numFmtId="166" fontId="11" fillId="0" borderId="58" xfId="3" applyNumberFormat="1" applyFont="1" applyFill="1" applyBorder="1" applyAlignment="1" applyProtection="1">
      <alignment horizontal="center" vertical="center"/>
    </xf>
    <xf numFmtId="1" fontId="11" fillId="0" borderId="58" xfId="3" applyNumberFormat="1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wrapText="1"/>
    </xf>
    <xf numFmtId="0" fontId="7" fillId="0" borderId="92" xfId="0" applyFont="1" applyFill="1" applyBorder="1" applyAlignment="1">
      <alignment horizontal="center" vertical="center"/>
    </xf>
    <xf numFmtId="0" fontId="11" fillId="0" borderId="92" xfId="0" applyFont="1" applyFill="1" applyBorder="1" applyAlignment="1">
      <alignment horizontal="center" vertical="center"/>
    </xf>
    <xf numFmtId="169" fontId="7" fillId="0" borderId="0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69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11" fillId="0" borderId="80" xfId="0" applyNumberFormat="1" applyFont="1" applyFill="1" applyBorder="1" applyAlignment="1" applyProtection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0" fontId="31" fillId="0" borderId="34" xfId="0" applyNumberFormat="1" applyFont="1" applyFill="1" applyBorder="1" applyAlignment="1" applyProtection="1">
      <alignment horizontal="center" vertical="center"/>
    </xf>
    <xf numFmtId="166" fontId="11" fillId="0" borderId="80" xfId="0" applyNumberFormat="1" applyFont="1" applyFill="1" applyBorder="1" applyAlignment="1" applyProtection="1">
      <alignment horizontal="center" vertical="center"/>
    </xf>
    <xf numFmtId="170" fontId="11" fillId="0" borderId="30" xfId="0" applyNumberFormat="1" applyFont="1" applyFill="1" applyBorder="1" applyAlignment="1" applyProtection="1">
      <alignment horizontal="left" vertical="center" wrapText="1"/>
    </xf>
    <xf numFmtId="170" fontId="7" fillId="0" borderId="15" xfId="0" applyNumberFormat="1" applyFont="1" applyFill="1" applyBorder="1" applyAlignment="1" applyProtection="1">
      <alignment horizontal="center" vertical="center"/>
    </xf>
    <xf numFmtId="170" fontId="7" fillId="0" borderId="16" xfId="0" applyNumberFormat="1" applyFont="1" applyFill="1" applyBorder="1" applyAlignment="1" applyProtection="1">
      <alignment horizontal="center" vertical="center"/>
    </xf>
    <xf numFmtId="170" fontId="7" fillId="0" borderId="31" xfId="0" applyNumberFormat="1" applyFont="1" applyFill="1" applyBorder="1" applyAlignment="1" applyProtection="1">
      <alignment horizontal="center" vertical="center"/>
    </xf>
    <xf numFmtId="166" fontId="11" fillId="0" borderId="29" xfId="0" applyNumberFormat="1" applyFont="1" applyFill="1" applyBorder="1" applyAlignment="1" applyProtection="1">
      <alignment horizontal="center" vertical="center"/>
    </xf>
    <xf numFmtId="170" fontId="11" fillId="0" borderId="29" xfId="0" applyNumberFormat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1" fontId="11" fillId="0" borderId="25" xfId="3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1" fontId="11" fillId="0" borderId="92" xfId="3" applyNumberFormat="1" applyFont="1" applyFill="1" applyBorder="1" applyAlignment="1">
      <alignment horizontal="center" vertical="center" wrapText="1"/>
    </xf>
    <xf numFmtId="0" fontId="11" fillId="0" borderId="92" xfId="0" applyFont="1" applyFill="1" applyBorder="1" applyAlignment="1">
      <alignment horizontal="center" vertical="center" wrapText="1"/>
    </xf>
    <xf numFmtId="169" fontId="27" fillId="0" borderId="27" xfId="3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40" fillId="0" borderId="0" xfId="0" applyFont="1"/>
    <xf numFmtId="164" fontId="3" fillId="0" borderId="1" xfId="0" applyNumberFormat="1" applyFont="1" applyFill="1" applyBorder="1" applyAlignment="1" applyProtection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49" fontId="7" fillId="0" borderId="78" xfId="3" applyNumberFormat="1" applyFont="1" applyFill="1" applyBorder="1" applyAlignment="1">
      <alignment vertical="center" wrapText="1"/>
    </xf>
    <xf numFmtId="170" fontId="7" fillId="0" borderId="1" xfId="3" applyNumberFormat="1" applyFont="1" applyFill="1" applyBorder="1" applyAlignment="1" applyProtection="1">
      <alignment horizontal="center" vertical="center"/>
    </xf>
    <xf numFmtId="1" fontId="11" fillId="0" borderId="1" xfId="3" applyNumberFormat="1" applyFont="1" applyFill="1" applyBorder="1" applyAlignment="1">
      <alignment horizontal="center" vertical="center"/>
    </xf>
    <xf numFmtId="169" fontId="41" fillId="0" borderId="0" xfId="3" applyNumberFormat="1" applyFont="1" applyFill="1" applyBorder="1" applyAlignment="1" applyProtection="1">
      <alignment vertical="center"/>
    </xf>
    <xf numFmtId="169" fontId="41" fillId="0" borderId="1" xfId="3" applyNumberFormat="1" applyFont="1" applyFill="1" applyBorder="1" applyAlignment="1" applyProtection="1">
      <alignment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 wrapText="1"/>
    </xf>
    <xf numFmtId="0" fontId="11" fillId="0" borderId="37" xfId="3" applyNumberFormat="1" applyFont="1" applyFill="1" applyBorder="1" applyAlignment="1">
      <alignment horizontal="center" vertical="center" wrapText="1"/>
    </xf>
    <xf numFmtId="0" fontId="11" fillId="0" borderId="47" xfId="3" applyNumberFormat="1" applyFont="1" applyFill="1" applyBorder="1" applyAlignment="1">
      <alignment horizontal="center" vertical="center" wrapText="1"/>
    </xf>
    <xf numFmtId="0" fontId="11" fillId="0" borderId="27" xfId="3" applyNumberFormat="1" applyFont="1" applyFill="1" applyBorder="1" applyAlignment="1">
      <alignment horizontal="center" vertical="center" wrapText="1"/>
    </xf>
    <xf numFmtId="169" fontId="42" fillId="0" borderId="1" xfId="3" applyNumberFormat="1" applyFont="1" applyFill="1" applyBorder="1" applyAlignment="1" applyProtection="1">
      <alignment vertical="center"/>
    </xf>
    <xf numFmtId="49" fontId="7" fillId="0" borderId="1" xfId="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1" fontId="7" fillId="0" borderId="1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 applyProtection="1">
      <alignment vertical="center"/>
    </xf>
    <xf numFmtId="166" fontId="11" fillId="0" borderId="1" xfId="3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horizontal="center"/>
    </xf>
    <xf numFmtId="0" fontId="45" fillId="6" borderId="0" xfId="0" applyFont="1" applyFill="1"/>
    <xf numFmtId="0" fontId="0" fillId="5" borderId="0" xfId="0" applyFill="1"/>
    <xf numFmtId="0" fontId="46" fillId="6" borderId="0" xfId="0" applyFont="1" applyFill="1" applyAlignment="1">
      <alignment horizontal="center" wrapText="1"/>
    </xf>
    <xf numFmtId="0" fontId="47" fillId="2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5" borderId="1" xfId="0" applyFill="1" applyBorder="1"/>
    <xf numFmtId="0" fontId="2" fillId="7" borderId="1" xfId="0" applyFont="1" applyFill="1" applyBorder="1" applyAlignment="1">
      <alignment horizontal="left" wrapText="1"/>
    </xf>
    <xf numFmtId="0" fontId="0" fillId="7" borderId="0" xfId="0" applyFill="1"/>
    <xf numFmtId="0" fontId="47" fillId="7" borderId="1" xfId="0" applyFont="1" applyFill="1" applyBorder="1" applyAlignment="1">
      <alignment horizontal="left" wrapText="1"/>
    </xf>
    <xf numFmtId="0" fontId="2" fillId="7" borderId="11" xfId="0" applyFont="1" applyFill="1" applyBorder="1" applyAlignment="1">
      <alignment horizontal="left" wrapText="1"/>
    </xf>
    <xf numFmtId="166" fontId="2" fillId="0" borderId="26" xfId="0" applyNumberFormat="1" applyFont="1" applyBorder="1" applyAlignment="1">
      <alignment horizontal="center" vertical="center"/>
    </xf>
    <xf numFmtId="0" fontId="4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49" fillId="5" borderId="0" xfId="0" applyFont="1" applyFill="1"/>
    <xf numFmtId="0" fontId="7" fillId="0" borderId="1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 applyProtection="1">
      <alignment horizontal="center" vertical="center"/>
    </xf>
    <xf numFmtId="0" fontId="51" fillId="2" borderId="1" xfId="0" applyFont="1" applyFill="1" applyBorder="1"/>
    <xf numFmtId="0" fontId="51" fillId="5" borderId="1" xfId="0" applyFont="1" applyFill="1" applyBorder="1"/>
    <xf numFmtId="0" fontId="7" fillId="0" borderId="1" xfId="0" applyFont="1" applyFill="1" applyBorder="1" applyAlignment="1">
      <alignment horizontal="left" wrapText="1"/>
    </xf>
    <xf numFmtId="0" fontId="51" fillId="5" borderId="0" xfId="0" applyFont="1" applyFill="1"/>
    <xf numFmtId="166" fontId="7" fillId="4" borderId="1" xfId="0" applyNumberFormat="1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0" fontId="11" fillId="0" borderId="47" xfId="3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49" fontId="11" fillId="0" borderId="38" xfId="3" applyNumberFormat="1" applyFont="1" applyFill="1" applyBorder="1" applyAlignment="1">
      <alignment horizontal="left" vertical="center" wrapText="1"/>
    </xf>
    <xf numFmtId="0" fontId="51" fillId="4" borderId="1" xfId="0" applyFont="1" applyFill="1" applyBorder="1"/>
    <xf numFmtId="0" fontId="7" fillId="4" borderId="1" xfId="0" applyFont="1" applyFill="1" applyBorder="1" applyAlignment="1">
      <alignment horizontal="left" wrapText="1"/>
    </xf>
    <xf numFmtId="165" fontId="7" fillId="4" borderId="1" xfId="1" applyNumberFormat="1" applyFont="1" applyFill="1" applyBorder="1" applyAlignment="1" applyProtection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51" fillId="8" borderId="1" xfId="0" applyFont="1" applyFill="1" applyBorder="1"/>
    <xf numFmtId="0" fontId="7" fillId="8" borderId="1" xfId="0" applyFont="1" applyFill="1" applyBorder="1" applyAlignment="1">
      <alignment horizontal="left" wrapText="1"/>
    </xf>
    <xf numFmtId="166" fontId="7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6" fontId="2" fillId="8" borderId="1" xfId="0" applyNumberFormat="1" applyFont="1" applyFill="1" applyBorder="1" applyAlignment="1">
      <alignment horizontal="center" vertical="center"/>
    </xf>
    <xf numFmtId="0" fontId="49" fillId="4" borderId="1" xfId="0" applyFont="1" applyFill="1" applyBorder="1"/>
    <xf numFmtId="0" fontId="0" fillId="4" borderId="0" xfId="0" applyFont="1" applyFill="1"/>
    <xf numFmtId="166" fontId="50" fillId="4" borderId="1" xfId="0" applyNumberFormat="1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166" fontId="48" fillId="4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wrapText="1"/>
    </xf>
    <xf numFmtId="0" fontId="50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169" fontId="11" fillId="0" borderId="0" xfId="3" applyNumberFormat="1" applyFont="1" applyFill="1" applyBorder="1" applyAlignment="1" applyProtection="1">
      <alignment vertical="center"/>
    </xf>
    <xf numFmtId="169" fontId="11" fillId="0" borderId="1" xfId="3" applyNumberFormat="1" applyFont="1" applyFill="1" applyBorder="1" applyAlignment="1" applyProtection="1">
      <alignment vertical="center"/>
    </xf>
    <xf numFmtId="1" fontId="11" fillId="0" borderId="77" xfId="3" applyNumberFormat="1" applyFont="1" applyFill="1" applyBorder="1" applyAlignment="1">
      <alignment horizontal="center" vertical="center" wrapText="1"/>
    </xf>
    <xf numFmtId="169" fontId="43" fillId="0" borderId="0" xfId="3" applyNumberFormat="1" applyFont="1" applyFill="1" applyBorder="1" applyAlignment="1" applyProtection="1">
      <alignment vertical="center"/>
    </xf>
    <xf numFmtId="1" fontId="11" fillId="0" borderId="67" xfId="3" applyNumberFormat="1" applyFont="1" applyFill="1" applyBorder="1" applyAlignment="1">
      <alignment horizontal="center" vertical="center" wrapText="1"/>
    </xf>
    <xf numFmtId="171" fontId="11" fillId="0" borderId="60" xfId="3" applyNumberFormat="1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>
      <alignment horizontal="left" wrapText="1"/>
    </xf>
    <xf numFmtId="166" fontId="11" fillId="0" borderId="67" xfId="3" applyNumberFormat="1" applyFont="1" applyFill="1" applyBorder="1" applyAlignment="1" applyProtection="1">
      <alignment horizontal="center" vertical="center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69" fontId="29" fillId="0" borderId="1" xfId="3" applyNumberFormat="1" applyFont="1" applyFill="1" applyBorder="1" applyAlignment="1" applyProtection="1">
      <alignment horizontal="center" vertical="center" wrapText="1"/>
    </xf>
    <xf numFmtId="0" fontId="29" fillId="0" borderId="1" xfId="3" applyNumberFormat="1" applyFont="1" applyFill="1" applyBorder="1" applyAlignment="1" applyProtection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45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48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wrapText="1"/>
    </xf>
    <xf numFmtId="0" fontId="16" fillId="0" borderId="55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7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8" fillId="0" borderId="56" xfId="0" applyNumberFormat="1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53" xfId="0" applyFont="1" applyFill="1" applyBorder="1" applyAlignment="1">
      <alignment horizontal="center" vertical="center" wrapText="1"/>
    </xf>
    <xf numFmtId="49" fontId="8" fillId="0" borderId="43" xfId="2" applyNumberFormat="1" applyFont="1" applyFill="1" applyBorder="1" applyAlignment="1">
      <alignment horizontal="left" vertical="center" wrapText="1"/>
    </xf>
    <xf numFmtId="0" fontId="0" fillId="0" borderId="45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48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9" fillId="0" borderId="4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43" xfId="2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8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37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6" fillId="0" borderId="0" xfId="0" applyFont="1" applyFill="1" applyAlignment="1">
      <alignment wrapText="1"/>
    </xf>
    <xf numFmtId="0" fontId="26" fillId="0" borderId="43" xfId="2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 applyProtection="1">
      <alignment vertical="center" wrapText="1"/>
      <protection locked="0"/>
    </xf>
    <xf numFmtId="49" fontId="8" fillId="0" borderId="37" xfId="2" applyNumberFormat="1" applyFont="1" applyFill="1" applyBorder="1" applyAlignment="1" applyProtection="1">
      <alignment vertical="center" wrapText="1"/>
      <protection locked="0"/>
    </xf>
    <xf numFmtId="49" fontId="8" fillId="0" borderId="26" xfId="2" applyNumberFormat="1" applyFont="1" applyFill="1" applyBorder="1" applyAlignment="1" applyProtection="1">
      <alignment vertical="center" wrapText="1"/>
      <protection locked="0"/>
    </xf>
    <xf numFmtId="0" fontId="8" fillId="0" borderId="49" xfId="0" applyFont="1" applyFill="1" applyBorder="1" applyAlignment="1">
      <alignment horizontal="center" wrapText="1"/>
    </xf>
    <xf numFmtId="0" fontId="16" fillId="0" borderId="50" xfId="0" applyFont="1" applyFill="1" applyBorder="1" applyAlignment="1">
      <alignment horizontal="center" wrapText="1"/>
    </xf>
    <xf numFmtId="49" fontId="9" fillId="0" borderId="43" xfId="2" applyNumberFormat="1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vertical="center" wrapText="1"/>
    </xf>
    <xf numFmtId="0" fontId="16" fillId="0" borderId="35" xfId="0" applyFont="1" applyFill="1" applyBorder="1" applyAlignment="1">
      <alignment vertical="center" wrapText="1"/>
    </xf>
    <xf numFmtId="0" fontId="16" fillId="0" borderId="48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left" wrapText="1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169" fontId="33" fillId="0" borderId="0" xfId="3" applyNumberFormat="1" applyFont="1" applyFill="1" applyBorder="1" applyAlignment="1" applyProtection="1">
      <alignment horizontal="left"/>
    </xf>
    <xf numFmtId="0" fontId="11" fillId="0" borderId="48" xfId="0" applyFont="1" applyFill="1" applyBorder="1" applyAlignment="1" applyProtection="1">
      <alignment horizontal="right" vertical="center"/>
    </xf>
    <xf numFmtId="0" fontId="32" fillId="0" borderId="48" xfId="0" applyFont="1" applyFill="1" applyBorder="1" applyAlignment="1">
      <alignment horizontal="right" vertical="center"/>
    </xf>
    <xf numFmtId="0" fontId="35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70" fontId="11" fillId="0" borderId="2" xfId="3" applyNumberFormat="1" applyFont="1" applyFill="1" applyBorder="1" applyAlignment="1" applyProtection="1">
      <alignment horizontal="center" vertical="center"/>
    </xf>
    <xf numFmtId="170" fontId="11" fillId="0" borderId="67" xfId="3" applyNumberFormat="1" applyFont="1" applyFill="1" applyBorder="1" applyAlignment="1" applyProtection="1">
      <alignment horizontal="center" vertical="center"/>
    </xf>
    <xf numFmtId="169" fontId="7" fillId="0" borderId="2" xfId="3" applyNumberFormat="1" applyFont="1" applyFill="1" applyBorder="1" applyAlignment="1" applyProtection="1">
      <alignment horizontal="center" vertical="center" textRotation="90" wrapText="1"/>
    </xf>
    <xf numFmtId="169" fontId="7" fillId="0" borderId="66" xfId="3" applyNumberFormat="1" applyFont="1" applyFill="1" applyBorder="1" applyAlignment="1" applyProtection="1">
      <alignment horizontal="center" vertical="center" textRotation="90" wrapText="1"/>
    </xf>
    <xf numFmtId="169" fontId="7" fillId="0" borderId="9" xfId="3" applyNumberFormat="1" applyFont="1" applyFill="1" applyBorder="1" applyAlignment="1" applyProtection="1">
      <alignment horizontal="center" vertical="center" textRotation="90" wrapText="1"/>
    </xf>
    <xf numFmtId="49" fontId="11" fillId="0" borderId="12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Fill="1" applyBorder="1" applyAlignment="1" applyProtection="1">
      <alignment horizontal="center" vertical="center"/>
    </xf>
    <xf numFmtId="0" fontId="11" fillId="0" borderId="62" xfId="3" applyFont="1" applyFill="1" applyBorder="1" applyAlignment="1" applyProtection="1">
      <alignment horizontal="right" vertical="center"/>
    </xf>
    <xf numFmtId="169" fontId="11" fillId="0" borderId="4" xfId="3" applyNumberFormat="1" applyFont="1" applyFill="1" applyBorder="1" applyAlignment="1" applyProtection="1">
      <alignment horizontal="right" vertical="center"/>
    </xf>
    <xf numFmtId="169" fontId="11" fillId="0" borderId="5" xfId="3" applyNumberFormat="1" applyFont="1" applyFill="1" applyBorder="1" applyAlignment="1" applyProtection="1">
      <alignment horizontal="right" vertical="center"/>
    </xf>
    <xf numFmtId="169" fontId="11" fillId="0" borderId="7" xfId="3" applyNumberFormat="1" applyFont="1" applyFill="1" applyBorder="1" applyAlignment="1" applyProtection="1">
      <alignment horizontal="right" vertical="center"/>
    </xf>
    <xf numFmtId="166" fontId="28" fillId="0" borderId="1" xfId="3" applyNumberFormat="1" applyFont="1" applyFill="1" applyBorder="1" applyAlignment="1" applyProtection="1">
      <alignment horizontal="center" vertical="center"/>
    </xf>
    <xf numFmtId="0" fontId="28" fillId="0" borderId="1" xfId="3" applyNumberFormat="1" applyFont="1" applyFill="1" applyBorder="1" applyAlignment="1" applyProtection="1">
      <alignment horizontal="center" vertical="center"/>
    </xf>
    <xf numFmtId="166" fontId="11" fillId="0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 applyProtection="1">
      <alignment horizontal="right" vertical="center"/>
    </xf>
    <xf numFmtId="170" fontId="11" fillId="0" borderId="76" xfId="3" applyNumberFormat="1" applyFont="1" applyFill="1" applyBorder="1" applyAlignment="1" applyProtection="1">
      <alignment horizontal="center" vertical="center"/>
    </xf>
    <xf numFmtId="170" fontId="11" fillId="0" borderId="79" xfId="3" applyNumberFormat="1" applyFont="1" applyFill="1" applyBorder="1" applyAlignment="1" applyProtection="1">
      <alignment horizontal="center" vertical="center"/>
    </xf>
    <xf numFmtId="170" fontId="11" fillId="0" borderId="77" xfId="3" applyNumberFormat="1" applyFont="1" applyFill="1" applyBorder="1" applyAlignment="1" applyProtection="1">
      <alignment horizontal="center" vertical="center"/>
    </xf>
    <xf numFmtId="0" fontId="11" fillId="0" borderId="58" xfId="3" applyFont="1" applyFill="1" applyBorder="1" applyAlignment="1">
      <alignment horizontal="right" vertical="center"/>
    </xf>
    <xf numFmtId="0" fontId="11" fillId="0" borderId="76" xfId="3" applyFont="1" applyFill="1" applyBorder="1" applyAlignment="1">
      <alignment horizontal="center" vertical="center" wrapText="1"/>
    </xf>
    <xf numFmtId="0" fontId="11" fillId="0" borderId="79" xfId="3" applyFont="1" applyFill="1" applyBorder="1" applyAlignment="1">
      <alignment horizontal="center" vertical="center" wrapText="1"/>
    </xf>
    <xf numFmtId="0" fontId="11" fillId="0" borderId="77" xfId="3" applyFont="1" applyFill="1" applyBorder="1" applyAlignment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94" xfId="0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69" fontId="7" fillId="0" borderId="1" xfId="3" applyNumberFormat="1" applyFont="1" applyFill="1" applyBorder="1" applyAlignment="1" applyProtection="1">
      <alignment horizontal="center" vertical="center" textRotation="90" wrapText="1"/>
    </xf>
    <xf numFmtId="169" fontId="7" fillId="0" borderId="23" xfId="3" applyNumberFormat="1" applyFont="1" applyFill="1" applyBorder="1" applyAlignment="1" applyProtection="1">
      <alignment horizontal="center" vertical="center" textRotation="90" wrapText="1"/>
    </xf>
    <xf numFmtId="169" fontId="7" fillId="0" borderId="27" xfId="3" applyNumberFormat="1" applyFont="1" applyFill="1" applyBorder="1" applyAlignment="1" applyProtection="1">
      <alignment horizontal="center" vertical="center" textRotation="90" wrapText="1"/>
    </xf>
    <xf numFmtId="169" fontId="7" fillId="0" borderId="39" xfId="3" applyNumberFormat="1" applyFont="1" applyFill="1" applyBorder="1" applyAlignment="1" applyProtection="1">
      <alignment horizontal="center" vertical="center" textRotation="90" wrapText="1"/>
    </xf>
    <xf numFmtId="169" fontId="10" fillId="0" borderId="12" xfId="3" applyNumberFormat="1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2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8" xfId="3" applyNumberFormat="1" applyFont="1" applyFill="1" applyBorder="1" applyAlignment="1" applyProtection="1">
      <alignment horizontal="center" vertical="center" wrapText="1"/>
    </xf>
    <xf numFmtId="0" fontId="7" fillId="0" borderId="24" xfId="3" applyNumberFormat="1" applyFont="1" applyFill="1" applyBorder="1" applyAlignment="1" applyProtection="1">
      <alignment horizontal="center" vertical="center" wrapText="1"/>
    </xf>
    <xf numFmtId="0" fontId="7" fillId="0" borderId="62" xfId="3" applyNumberFormat="1" applyFont="1" applyFill="1" applyBorder="1" applyAlignment="1" applyProtection="1">
      <alignment horizontal="center" vertical="center" textRotation="90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7" xfId="3" applyNumberFormat="1" applyFont="1" applyFill="1" applyBorder="1" applyAlignment="1" applyProtection="1">
      <alignment horizontal="center" vertical="center" textRotation="90"/>
    </xf>
    <xf numFmtId="169" fontId="7" fillId="0" borderId="62" xfId="3" applyNumberFormat="1" applyFont="1" applyFill="1" applyBorder="1" applyAlignment="1" applyProtection="1">
      <alignment horizontal="center" vertical="center"/>
    </xf>
    <xf numFmtId="169" fontId="7" fillId="0" borderId="65" xfId="3" applyNumberFormat="1" applyFont="1" applyFill="1" applyBorder="1" applyAlignment="1" applyProtection="1">
      <alignment horizontal="center" vertical="center"/>
    </xf>
    <xf numFmtId="169" fontId="7" fillId="0" borderId="67" xfId="3" applyNumberFormat="1" applyFont="1" applyFill="1" applyBorder="1" applyAlignment="1" applyProtection="1">
      <alignment horizontal="center" vertical="center"/>
    </xf>
    <xf numFmtId="169" fontId="7" fillId="0" borderId="15" xfId="3" applyNumberFormat="1" applyFont="1" applyFill="1" applyBorder="1" applyAlignment="1" applyProtection="1">
      <alignment horizontal="center" vertical="center" wrapText="1"/>
    </xf>
    <xf numFmtId="169" fontId="7" fillId="0" borderId="16" xfId="3" applyNumberFormat="1" applyFont="1" applyFill="1" applyBorder="1" applyAlignment="1" applyProtection="1">
      <alignment horizontal="center" vertical="center" wrapText="1"/>
    </xf>
    <xf numFmtId="169" fontId="7" fillId="0" borderId="18" xfId="3" applyNumberFormat="1" applyFont="1" applyFill="1" applyBorder="1" applyAlignment="1" applyProtection="1">
      <alignment horizontal="center" vertical="center" wrapText="1"/>
    </xf>
    <xf numFmtId="169" fontId="7" fillId="0" borderId="62" xfId="3" applyNumberFormat="1" applyFont="1" applyFill="1" applyBorder="1" applyAlignment="1" applyProtection="1">
      <alignment horizontal="center" vertical="center" textRotation="90" wrapText="1"/>
    </xf>
    <xf numFmtId="169" fontId="7" fillId="0" borderId="65" xfId="3" applyNumberFormat="1" applyFont="1" applyFill="1" applyBorder="1" applyAlignment="1" applyProtection="1">
      <alignment horizontal="center" vertical="center" textRotation="90" wrapText="1"/>
    </xf>
    <xf numFmtId="169" fontId="7" fillId="0" borderId="67" xfId="3" applyNumberFormat="1" applyFont="1" applyFill="1" applyBorder="1" applyAlignment="1" applyProtection="1">
      <alignment horizontal="center" vertical="center" textRotation="90" wrapText="1"/>
    </xf>
    <xf numFmtId="169" fontId="7" fillId="0" borderId="29" xfId="3" applyNumberFormat="1" applyFont="1" applyFill="1" applyBorder="1" applyAlignment="1" applyProtection="1">
      <alignment horizontal="center" vertical="center" wrapText="1"/>
    </xf>
    <xf numFmtId="169" fontId="7" fillId="0" borderId="30" xfId="3" applyNumberFormat="1" applyFont="1" applyFill="1" applyBorder="1" applyAlignment="1" applyProtection="1">
      <alignment horizontal="center" vertical="center" wrapText="1"/>
    </xf>
    <xf numFmtId="169" fontId="7" fillId="0" borderId="32" xfId="3" applyNumberFormat="1" applyFont="1" applyFill="1" applyBorder="1" applyAlignment="1" applyProtection="1">
      <alignment horizontal="center" vertical="center" wrapText="1"/>
    </xf>
    <xf numFmtId="169" fontId="7" fillId="0" borderId="47" xfId="3" applyNumberFormat="1" applyFont="1" applyFill="1" applyBorder="1" applyAlignment="1" applyProtection="1">
      <alignment horizontal="center" vertical="center" textRotation="90" wrapText="1"/>
    </xf>
    <xf numFmtId="169" fontId="7" fillId="0" borderId="22" xfId="3" applyNumberFormat="1" applyFont="1" applyFill="1" applyBorder="1" applyAlignment="1" applyProtection="1">
      <alignment horizontal="center" vertical="center" textRotation="90" wrapText="1"/>
    </xf>
    <xf numFmtId="169" fontId="7" fillId="0" borderId="1" xfId="3" applyNumberFormat="1" applyFont="1" applyFill="1" applyBorder="1" applyAlignment="1" applyProtection="1">
      <alignment horizontal="center" vertical="center" wrapText="1"/>
    </xf>
    <xf numFmtId="169" fontId="7" fillId="0" borderId="27" xfId="3" applyNumberFormat="1" applyFont="1" applyFill="1" applyBorder="1" applyAlignment="1" applyProtection="1">
      <alignment horizontal="center" vertical="center" wrapText="1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90" xfId="3" applyNumberFormat="1" applyFont="1" applyFill="1" applyBorder="1" applyAlignment="1" applyProtection="1">
      <alignment horizontal="center" vertical="center"/>
    </xf>
    <xf numFmtId="0" fontId="7" fillId="0" borderId="88" xfId="3" applyNumberFormat="1" applyFont="1" applyFill="1" applyBorder="1" applyAlignment="1" applyProtection="1">
      <alignment horizontal="center" vertical="center"/>
    </xf>
    <xf numFmtId="169" fontId="7" fillId="0" borderId="40" xfId="3" applyNumberFormat="1" applyFont="1" applyFill="1" applyBorder="1" applyAlignment="1" applyProtection="1">
      <alignment horizontal="center" vertical="center" textRotation="90" wrapText="1"/>
    </xf>
    <xf numFmtId="169" fontId="7" fillId="0" borderId="63" xfId="3" applyNumberFormat="1" applyFont="1" applyFill="1" applyBorder="1" applyAlignment="1" applyProtection="1">
      <alignment horizontal="center" vertical="center" textRotation="90" wrapText="1"/>
    </xf>
    <xf numFmtId="169" fontId="7" fillId="0" borderId="8" xfId="3" applyNumberFormat="1" applyFont="1" applyFill="1" applyBorder="1" applyAlignment="1" applyProtection="1">
      <alignment horizontal="center" vertical="center" textRotation="90" wrapText="1"/>
    </xf>
    <xf numFmtId="169" fontId="7" fillId="0" borderId="3" xfId="3" applyNumberFormat="1" applyFont="1" applyFill="1" applyBorder="1" applyAlignment="1" applyProtection="1">
      <alignment horizontal="center" vertical="center"/>
    </xf>
    <xf numFmtId="169" fontId="7" fillId="0" borderId="37" xfId="3" applyNumberFormat="1" applyFont="1" applyFill="1" applyBorder="1" applyAlignment="1" applyProtection="1">
      <alignment horizontal="center" vertical="center"/>
    </xf>
    <xf numFmtId="169" fontId="7" fillId="0" borderId="26" xfId="3" applyNumberFormat="1" applyFont="1" applyFill="1" applyBorder="1" applyAlignment="1" applyProtection="1">
      <alignment horizontal="center" vertical="center"/>
    </xf>
    <xf numFmtId="169" fontId="7" fillId="0" borderId="41" xfId="3" applyNumberFormat="1" applyFont="1" applyFill="1" applyBorder="1" applyAlignment="1" applyProtection="1">
      <alignment horizontal="center" vertical="center" textRotation="90" wrapText="1"/>
    </xf>
    <xf numFmtId="169" fontId="7" fillId="0" borderId="64" xfId="3" applyNumberFormat="1" applyFont="1" applyFill="1" applyBorder="1" applyAlignment="1" applyProtection="1">
      <alignment horizontal="center" vertical="center" textRotation="90" wrapText="1"/>
    </xf>
    <xf numFmtId="169" fontId="7" fillId="0" borderId="21" xfId="3" applyNumberFormat="1" applyFont="1" applyFill="1" applyBorder="1" applyAlignment="1" applyProtection="1">
      <alignment horizontal="center" vertical="center" textRotation="90" wrapText="1"/>
    </xf>
    <xf numFmtId="169" fontId="7" fillId="0" borderId="87" xfId="3" applyNumberFormat="1" applyFont="1" applyFill="1" applyBorder="1" applyAlignment="1" applyProtection="1">
      <alignment horizontal="center" vertical="center" textRotation="90" wrapText="1"/>
    </xf>
    <xf numFmtId="171" fontId="11" fillId="0" borderId="1" xfId="3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64" fontId="11" fillId="0" borderId="93" xfId="0" applyNumberFormat="1" applyFont="1" applyFill="1" applyBorder="1" applyAlignment="1" applyProtection="1">
      <alignment horizontal="center" vertical="center"/>
    </xf>
    <xf numFmtId="164" fontId="11" fillId="0" borderId="84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70" fontId="11" fillId="0" borderId="47" xfId="3" applyNumberFormat="1" applyFont="1" applyFill="1" applyBorder="1" applyAlignment="1" applyProtection="1">
      <alignment horizontal="center" vertical="center"/>
    </xf>
    <xf numFmtId="0" fontId="11" fillId="0" borderId="4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6" xfId="3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70" fontId="11" fillId="0" borderId="63" xfId="3" applyNumberFormat="1" applyFont="1" applyFill="1" applyBorder="1" applyAlignment="1" applyProtection="1">
      <alignment horizontal="center" vertical="center"/>
    </xf>
    <xf numFmtId="170" fontId="11" fillId="0" borderId="66" xfId="3" applyNumberFormat="1" applyFont="1" applyFill="1" applyBorder="1" applyAlignment="1" applyProtection="1">
      <alignment horizontal="center"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170" fontId="11" fillId="0" borderId="40" xfId="3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164" fontId="7" fillId="0" borderId="1" xfId="0" applyNumberFormat="1" applyFont="1" applyFill="1" applyBorder="1" applyAlignment="1" applyProtection="1">
      <alignment horizontal="left" vertical="center" wrapText="1"/>
    </xf>
    <xf numFmtId="164" fontId="11" fillId="0" borderId="1" xfId="0" applyNumberFormat="1" applyFont="1" applyFill="1" applyBorder="1" applyAlignment="1" applyProtection="1">
      <alignment horizontal="center"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zoomScale="55" zoomScaleNormal="55" workbookViewId="0">
      <selection activeCell="A5" sqref="A5"/>
    </sheetView>
  </sheetViews>
  <sheetFormatPr defaultColWidth="3.28515625" defaultRowHeight="15.75" x14ac:dyDescent="0.25"/>
  <cols>
    <col min="1" max="1" width="6.5703125" style="8" customWidth="1"/>
    <col min="2" max="2" width="5.140625" style="8" customWidth="1"/>
    <col min="3" max="3" width="4.42578125" style="8" customWidth="1"/>
    <col min="4" max="4" width="6.42578125" style="8" customWidth="1"/>
    <col min="5" max="5" width="4.28515625" style="8" customWidth="1"/>
    <col min="6" max="6" width="4.42578125" style="8" customWidth="1"/>
    <col min="7" max="7" width="3.7109375" style="8" customWidth="1"/>
    <col min="8" max="8" width="3.85546875" style="8" customWidth="1"/>
    <col min="9" max="9" width="4" style="8" customWidth="1"/>
    <col min="10" max="10" width="4.140625" style="8" customWidth="1"/>
    <col min="11" max="11" width="4.7109375" style="8" customWidth="1"/>
    <col min="12" max="12" width="4.85546875" style="8" customWidth="1"/>
    <col min="13" max="13" width="4" style="8" customWidth="1"/>
    <col min="14" max="14" width="5" style="8" customWidth="1"/>
    <col min="15" max="15" width="5.140625" style="8" customWidth="1"/>
    <col min="16" max="16" width="5.7109375" style="8" customWidth="1"/>
    <col min="17" max="18" width="4" style="8" customWidth="1"/>
    <col min="19" max="19" width="3.85546875" style="8" customWidth="1"/>
    <col min="20" max="20" width="4.85546875" style="8" customWidth="1"/>
    <col min="21" max="21" width="4.7109375" style="8" customWidth="1"/>
    <col min="22" max="22" width="6" style="8" customWidth="1"/>
    <col min="23" max="23" width="6.7109375" style="8" customWidth="1"/>
    <col min="24" max="24" width="6.140625" style="8" customWidth="1"/>
    <col min="25" max="25" width="7" style="8" customWidth="1"/>
    <col min="26" max="26" width="6.85546875" style="8" customWidth="1"/>
    <col min="27" max="27" width="6.7109375" style="8" customWidth="1"/>
    <col min="28" max="28" width="6" style="8" customWidth="1"/>
    <col min="29" max="29" width="7.5703125" style="8" customWidth="1"/>
    <col min="30" max="30" width="7.140625" style="8" customWidth="1"/>
    <col min="31" max="31" width="5.7109375" style="8" customWidth="1"/>
    <col min="32" max="32" width="7.42578125" style="8" customWidth="1"/>
    <col min="33" max="33" width="7" style="8" customWidth="1"/>
    <col min="34" max="34" width="7.42578125" style="8" customWidth="1"/>
    <col min="35" max="35" width="7.85546875" style="8" customWidth="1"/>
    <col min="36" max="36" width="8.140625" style="8" customWidth="1"/>
    <col min="37" max="37" width="7.85546875" style="8" customWidth="1"/>
    <col min="38" max="38" width="6.7109375" style="8" customWidth="1"/>
    <col min="39" max="39" width="6" style="8" customWidth="1"/>
    <col min="40" max="40" width="8.140625" style="8" customWidth="1"/>
    <col min="41" max="41" width="7.42578125" style="8" customWidth="1"/>
    <col min="42" max="42" width="5.140625" style="8" customWidth="1"/>
    <col min="43" max="43" width="4.5703125" style="8" customWidth="1"/>
    <col min="44" max="44" width="4.7109375" style="8" customWidth="1"/>
    <col min="45" max="45" width="3.85546875" style="8" customWidth="1"/>
    <col min="46" max="46" width="4.5703125" style="8" customWidth="1"/>
    <col min="47" max="47" width="5.42578125" style="8" customWidth="1"/>
    <col min="48" max="48" width="4.42578125" style="8" customWidth="1"/>
    <col min="49" max="49" width="6.7109375" style="8" customWidth="1"/>
    <col min="50" max="50" width="4.7109375" style="8" customWidth="1"/>
    <col min="51" max="51" width="5.42578125" style="8" customWidth="1"/>
    <col min="52" max="52" width="5.5703125" style="8" customWidth="1"/>
    <col min="53" max="53" width="4" style="8" customWidth="1"/>
    <col min="54" max="16384" width="3.28515625" style="8"/>
  </cols>
  <sheetData>
    <row r="1" spans="1:53" ht="33.75" customHeight="1" x14ac:dyDescent="0.4">
      <c r="A1" s="521" t="s">
        <v>32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 t="s">
        <v>31</v>
      </c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11"/>
    </row>
    <row r="2" spans="1:53" ht="30" x14ac:dyDescent="0.4">
      <c r="A2" s="521" t="s">
        <v>33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3" customHeight="1" x14ac:dyDescent="0.45">
      <c r="A3" s="521" t="s">
        <v>263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3" t="s">
        <v>34</v>
      </c>
      <c r="Q3" s="523"/>
      <c r="R3" s="523"/>
      <c r="S3" s="523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523"/>
      <c r="AN3" s="524" t="s">
        <v>168</v>
      </c>
      <c r="AO3" s="524"/>
      <c r="AP3" s="524"/>
      <c r="AQ3" s="524"/>
      <c r="AR3" s="524"/>
      <c r="AS3" s="524"/>
      <c r="AT3" s="524"/>
      <c r="AU3" s="524"/>
      <c r="AV3" s="524"/>
      <c r="AW3" s="524"/>
      <c r="AX3" s="524"/>
      <c r="AY3" s="524"/>
      <c r="AZ3" s="524"/>
      <c r="BA3" s="524"/>
    </row>
    <row r="4" spans="1:53" ht="30.75" x14ac:dyDescent="0.45">
      <c r="A4" s="520" t="s">
        <v>264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</row>
    <row r="5" spans="1:53" ht="36.7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525" t="s">
        <v>35</v>
      </c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6"/>
      <c r="AC5" s="526"/>
      <c r="AD5" s="526"/>
      <c r="AE5" s="526"/>
      <c r="AF5" s="526"/>
      <c r="AG5" s="526"/>
      <c r="AH5" s="526"/>
      <c r="AI5" s="526"/>
      <c r="AJ5" s="526"/>
      <c r="AK5" s="526"/>
      <c r="AL5" s="526"/>
      <c r="AM5" s="526"/>
    </row>
    <row r="6" spans="1:53" s="9" customFormat="1" ht="24.75" customHeight="1" x14ac:dyDescent="0.4">
      <c r="A6" s="521" t="s">
        <v>60</v>
      </c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527"/>
      <c r="AP6" s="527"/>
      <c r="AQ6" s="527"/>
      <c r="AR6" s="527"/>
      <c r="AS6" s="527"/>
      <c r="AT6" s="527"/>
      <c r="AU6" s="527"/>
      <c r="AV6" s="527"/>
      <c r="AW6" s="527"/>
      <c r="AX6" s="527"/>
      <c r="AY6" s="527"/>
      <c r="AZ6" s="527"/>
      <c r="BA6" s="527"/>
    </row>
    <row r="7" spans="1:53" s="9" customFormat="1" ht="27" customHeight="1" x14ac:dyDescent="0.4">
      <c r="A7" s="521" t="s">
        <v>36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02" t="s">
        <v>188</v>
      </c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502"/>
      <c r="AM7" s="16"/>
      <c r="AN7" s="528" t="s">
        <v>167</v>
      </c>
      <c r="AO7" s="529"/>
      <c r="AP7" s="529"/>
      <c r="AQ7" s="529"/>
      <c r="AR7" s="529"/>
      <c r="AS7" s="529"/>
      <c r="AT7" s="529"/>
      <c r="AU7" s="529"/>
      <c r="AV7" s="529"/>
      <c r="AW7" s="529"/>
      <c r="AX7" s="529"/>
      <c r="AY7" s="529"/>
      <c r="AZ7" s="529"/>
      <c r="BA7" s="529"/>
    </row>
    <row r="8" spans="1:53" s="9" customFormat="1" ht="27.75" customHeight="1" x14ac:dyDescent="0.4">
      <c r="P8" s="502" t="s">
        <v>144</v>
      </c>
      <c r="Q8" s="502"/>
      <c r="R8" s="502"/>
      <c r="S8" s="502"/>
      <c r="T8" s="502"/>
      <c r="U8" s="502"/>
      <c r="V8" s="502"/>
      <c r="W8" s="502"/>
      <c r="X8" s="502"/>
      <c r="Y8" s="502"/>
      <c r="Z8" s="502"/>
      <c r="AA8" s="502"/>
      <c r="AB8" s="502"/>
      <c r="AC8" s="502"/>
      <c r="AD8" s="502"/>
      <c r="AE8" s="502"/>
      <c r="AF8" s="502"/>
      <c r="AG8" s="502"/>
      <c r="AH8" s="502"/>
      <c r="AI8" s="502"/>
      <c r="AJ8" s="502"/>
      <c r="AK8" s="502"/>
      <c r="AL8" s="502"/>
      <c r="AM8" s="16"/>
      <c r="AN8" s="519" t="s">
        <v>133</v>
      </c>
      <c r="AO8" s="519"/>
      <c r="AP8" s="519"/>
      <c r="AQ8" s="519"/>
      <c r="AR8" s="519"/>
      <c r="AS8" s="519"/>
      <c r="AT8" s="519"/>
      <c r="AU8" s="519"/>
      <c r="AV8" s="519"/>
      <c r="AW8" s="519"/>
      <c r="AX8" s="519"/>
      <c r="AY8" s="519"/>
      <c r="AZ8" s="519"/>
      <c r="BA8" s="519"/>
    </row>
    <row r="9" spans="1:53" s="9" customFormat="1" ht="27.75" customHeight="1" x14ac:dyDescent="0.4">
      <c r="P9" s="502" t="s">
        <v>143</v>
      </c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502"/>
      <c r="AL9" s="502"/>
      <c r="AM9" s="16"/>
      <c r="AN9" s="519"/>
      <c r="AO9" s="519"/>
      <c r="AP9" s="519"/>
      <c r="AQ9" s="519"/>
      <c r="AR9" s="519"/>
      <c r="AS9" s="519"/>
      <c r="AT9" s="519"/>
      <c r="AU9" s="519"/>
      <c r="AV9" s="519"/>
      <c r="AW9" s="519"/>
      <c r="AX9" s="519"/>
      <c r="AY9" s="519"/>
      <c r="AZ9" s="519"/>
      <c r="BA9" s="519"/>
    </row>
    <row r="10" spans="1:53" s="9" customFormat="1" ht="27.75" customHeight="1" x14ac:dyDescent="0.35">
      <c r="P10" s="510" t="s">
        <v>61</v>
      </c>
      <c r="Q10" s="511"/>
      <c r="R10" s="511"/>
      <c r="S10" s="511"/>
      <c r="T10" s="511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1"/>
      <c r="AF10" s="511"/>
      <c r="AG10" s="511"/>
      <c r="AH10" s="511"/>
      <c r="AI10" s="511"/>
      <c r="AJ10" s="511"/>
      <c r="AK10" s="511"/>
      <c r="AL10" s="512"/>
      <c r="AM10" s="512"/>
      <c r="AN10" s="519"/>
      <c r="AO10" s="519"/>
      <c r="AP10" s="519"/>
      <c r="AQ10" s="519"/>
      <c r="AR10" s="519"/>
      <c r="AS10" s="519"/>
      <c r="AT10" s="519"/>
      <c r="AU10" s="519"/>
      <c r="AV10" s="519"/>
      <c r="AW10" s="519"/>
      <c r="AX10" s="519"/>
      <c r="AY10" s="519"/>
      <c r="AZ10" s="519"/>
      <c r="BA10" s="519"/>
    </row>
    <row r="11" spans="1:53" s="9" customFormat="1" ht="27.75" customHeight="1" x14ac:dyDescent="0.4">
      <c r="P11" s="510" t="s">
        <v>145</v>
      </c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s="9" customFormat="1" ht="27.75" customHeight="1" x14ac:dyDescent="0.4">
      <c r="P12" s="17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9"/>
      <c r="AM12" s="1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s="51" customFormat="1" ht="27.75" customHeight="1" x14ac:dyDescent="0.4">
      <c r="P13" s="52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4"/>
      <c r="AM13" s="54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</row>
    <row r="14" spans="1:53" s="51" customFormat="1" ht="18.75" x14ac:dyDescent="0.3"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</row>
    <row r="15" spans="1:53" s="51" customFormat="1" ht="22.5" x14ac:dyDescent="0.3">
      <c r="A15" s="513" t="s">
        <v>189</v>
      </c>
      <c r="B15" s="513"/>
      <c r="C15" s="513"/>
      <c r="D15" s="513"/>
      <c r="E15" s="513"/>
      <c r="F15" s="513"/>
      <c r="G15" s="513"/>
      <c r="H15" s="513"/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N15" s="513"/>
      <c r="AO15" s="513"/>
      <c r="AP15" s="513"/>
      <c r="AQ15" s="513"/>
      <c r="AR15" s="513"/>
      <c r="AS15" s="513"/>
      <c r="AT15" s="513"/>
      <c r="AU15" s="513"/>
      <c r="AV15" s="513"/>
      <c r="AW15" s="513"/>
      <c r="AX15" s="513"/>
      <c r="AY15" s="513"/>
      <c r="AZ15" s="513"/>
      <c r="BA15" s="513"/>
    </row>
    <row r="16" spans="1:53" s="51" customFormat="1" ht="19.5" thickBot="1" x14ac:dyDescent="0.3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</row>
    <row r="17" spans="1:53" s="58" customFormat="1" ht="18" customHeight="1" x14ac:dyDescent="0.25">
      <c r="A17" s="514" t="s">
        <v>37</v>
      </c>
      <c r="B17" s="503" t="s">
        <v>38</v>
      </c>
      <c r="C17" s="504"/>
      <c r="D17" s="504"/>
      <c r="E17" s="505"/>
      <c r="F17" s="503" t="s">
        <v>39</v>
      </c>
      <c r="G17" s="504"/>
      <c r="H17" s="504"/>
      <c r="I17" s="505"/>
      <c r="J17" s="506" t="s">
        <v>40</v>
      </c>
      <c r="K17" s="509"/>
      <c r="L17" s="509"/>
      <c r="M17" s="509"/>
      <c r="N17" s="506" t="s">
        <v>41</v>
      </c>
      <c r="O17" s="509"/>
      <c r="P17" s="509"/>
      <c r="Q17" s="509"/>
      <c r="R17" s="508"/>
      <c r="S17" s="506" t="s">
        <v>42</v>
      </c>
      <c r="T17" s="507"/>
      <c r="U17" s="507"/>
      <c r="V17" s="507"/>
      <c r="W17" s="508"/>
      <c r="X17" s="506" t="s">
        <v>43</v>
      </c>
      <c r="Y17" s="509"/>
      <c r="Z17" s="509"/>
      <c r="AA17" s="508"/>
      <c r="AB17" s="503" t="s">
        <v>44</v>
      </c>
      <c r="AC17" s="504"/>
      <c r="AD17" s="504"/>
      <c r="AE17" s="505"/>
      <c r="AF17" s="503" t="s">
        <v>45</v>
      </c>
      <c r="AG17" s="504"/>
      <c r="AH17" s="504"/>
      <c r="AI17" s="505"/>
      <c r="AJ17" s="506" t="s">
        <v>46</v>
      </c>
      <c r="AK17" s="507"/>
      <c r="AL17" s="507"/>
      <c r="AM17" s="507"/>
      <c r="AN17" s="508"/>
      <c r="AO17" s="506" t="s">
        <v>47</v>
      </c>
      <c r="AP17" s="509"/>
      <c r="AQ17" s="509"/>
      <c r="AR17" s="509"/>
      <c r="AS17" s="516" t="s">
        <v>48</v>
      </c>
      <c r="AT17" s="517"/>
      <c r="AU17" s="517"/>
      <c r="AV17" s="517"/>
      <c r="AW17" s="518"/>
      <c r="AX17" s="506" t="s">
        <v>49</v>
      </c>
      <c r="AY17" s="509"/>
      <c r="AZ17" s="509"/>
      <c r="BA17" s="508"/>
    </row>
    <row r="18" spans="1:53" s="63" customFormat="1" ht="20.25" customHeight="1" thickBot="1" x14ac:dyDescent="0.3">
      <c r="A18" s="515"/>
      <c r="B18" s="59">
        <v>1</v>
      </c>
      <c r="C18" s="60">
        <v>2</v>
      </c>
      <c r="D18" s="60">
        <v>3</v>
      </c>
      <c r="E18" s="61">
        <v>4</v>
      </c>
      <c r="F18" s="59">
        <v>5</v>
      </c>
      <c r="G18" s="60">
        <v>6</v>
      </c>
      <c r="H18" s="60">
        <v>7</v>
      </c>
      <c r="I18" s="61">
        <v>8</v>
      </c>
      <c r="J18" s="59">
        <v>9</v>
      </c>
      <c r="K18" s="60">
        <v>10</v>
      </c>
      <c r="L18" s="60">
        <v>11</v>
      </c>
      <c r="M18" s="62">
        <v>12</v>
      </c>
      <c r="N18" s="59">
        <v>13</v>
      </c>
      <c r="O18" s="60">
        <v>14</v>
      </c>
      <c r="P18" s="60">
        <v>15</v>
      </c>
      <c r="Q18" s="60">
        <v>16</v>
      </c>
      <c r="R18" s="61">
        <v>17</v>
      </c>
      <c r="S18" s="59">
        <v>18</v>
      </c>
      <c r="T18" s="60">
        <v>19</v>
      </c>
      <c r="U18" s="60">
        <v>20</v>
      </c>
      <c r="V18" s="60">
        <v>21</v>
      </c>
      <c r="W18" s="61">
        <v>22</v>
      </c>
      <c r="X18" s="59">
        <v>23</v>
      </c>
      <c r="Y18" s="60">
        <v>24</v>
      </c>
      <c r="Z18" s="60">
        <v>25</v>
      </c>
      <c r="AA18" s="61">
        <v>26</v>
      </c>
      <c r="AB18" s="59">
        <v>27</v>
      </c>
      <c r="AC18" s="60">
        <v>28</v>
      </c>
      <c r="AD18" s="60">
        <v>29</v>
      </c>
      <c r="AE18" s="61">
        <v>30</v>
      </c>
      <c r="AF18" s="59">
        <v>31</v>
      </c>
      <c r="AG18" s="60">
        <v>32</v>
      </c>
      <c r="AH18" s="60">
        <v>33</v>
      </c>
      <c r="AI18" s="61">
        <v>34</v>
      </c>
      <c r="AJ18" s="59">
        <v>35</v>
      </c>
      <c r="AK18" s="60">
        <v>36</v>
      </c>
      <c r="AL18" s="60">
        <v>37</v>
      </c>
      <c r="AM18" s="60">
        <v>38</v>
      </c>
      <c r="AN18" s="61">
        <v>39</v>
      </c>
      <c r="AO18" s="59">
        <v>40</v>
      </c>
      <c r="AP18" s="60">
        <v>41</v>
      </c>
      <c r="AQ18" s="60">
        <v>42</v>
      </c>
      <c r="AR18" s="62">
        <v>43</v>
      </c>
      <c r="AS18" s="59">
        <v>44</v>
      </c>
      <c r="AT18" s="60">
        <v>45</v>
      </c>
      <c r="AU18" s="60">
        <v>46</v>
      </c>
      <c r="AV18" s="60">
        <v>47</v>
      </c>
      <c r="AW18" s="61">
        <v>48</v>
      </c>
      <c r="AX18" s="59">
        <v>49</v>
      </c>
      <c r="AY18" s="60">
        <v>50</v>
      </c>
      <c r="AZ18" s="60">
        <v>51</v>
      </c>
      <c r="BA18" s="61">
        <v>52</v>
      </c>
    </row>
    <row r="19" spans="1:53" s="58" customFormat="1" ht="20.100000000000001" customHeight="1" thickBot="1" x14ac:dyDescent="0.35">
      <c r="A19" s="64">
        <v>1</v>
      </c>
      <c r="B19" s="65" t="s">
        <v>50</v>
      </c>
      <c r="C19" s="66" t="s">
        <v>50</v>
      </c>
      <c r="D19" s="66" t="s">
        <v>50</v>
      </c>
      <c r="E19" s="67" t="s">
        <v>50</v>
      </c>
      <c r="F19" s="65" t="s">
        <v>50</v>
      </c>
      <c r="G19" s="66" t="s">
        <v>50</v>
      </c>
      <c r="H19" s="66" t="s">
        <v>50</v>
      </c>
      <c r="I19" s="67" t="s">
        <v>50</v>
      </c>
      <c r="J19" s="65" t="s">
        <v>50</v>
      </c>
      <c r="K19" s="66" t="s">
        <v>50</v>
      </c>
      <c r="L19" s="66" t="s">
        <v>50</v>
      </c>
      <c r="M19" s="67" t="s">
        <v>50</v>
      </c>
      <c r="N19" s="65" t="s">
        <v>50</v>
      </c>
      <c r="O19" s="66" t="s">
        <v>50</v>
      </c>
      <c r="P19" s="66" t="s">
        <v>50</v>
      </c>
      <c r="Q19" s="66" t="s">
        <v>14</v>
      </c>
      <c r="R19" s="67" t="s">
        <v>14</v>
      </c>
      <c r="S19" s="66" t="s">
        <v>51</v>
      </c>
      <c r="T19" s="66" t="s">
        <v>50</v>
      </c>
      <c r="U19" s="66" t="s">
        <v>50</v>
      </c>
      <c r="V19" s="66" t="s">
        <v>50</v>
      </c>
      <c r="W19" s="66" t="s">
        <v>50</v>
      </c>
      <c r="X19" s="66" t="s">
        <v>50</v>
      </c>
      <c r="Y19" s="66" t="s">
        <v>50</v>
      </c>
      <c r="Z19" s="66" t="s">
        <v>50</v>
      </c>
      <c r="AA19" s="66" t="s">
        <v>50</v>
      </c>
      <c r="AB19" s="66" t="s">
        <v>50</v>
      </c>
      <c r="AC19" s="66" t="s">
        <v>51</v>
      </c>
      <c r="AD19" s="66" t="s">
        <v>13</v>
      </c>
      <c r="AE19" s="68" t="s">
        <v>13</v>
      </c>
      <c r="AF19" s="65" t="s">
        <v>13</v>
      </c>
      <c r="AG19" s="66" t="s">
        <v>50</v>
      </c>
      <c r="AH19" s="66" t="s">
        <v>50</v>
      </c>
      <c r="AI19" s="67" t="s">
        <v>50</v>
      </c>
      <c r="AJ19" s="66" t="s">
        <v>50</v>
      </c>
      <c r="AK19" s="66" t="s">
        <v>50</v>
      </c>
      <c r="AL19" s="66" t="s">
        <v>50</v>
      </c>
      <c r="AM19" s="66" t="s">
        <v>50</v>
      </c>
      <c r="AN19" s="67" t="s">
        <v>50</v>
      </c>
      <c r="AO19" s="69" t="s">
        <v>50</v>
      </c>
      <c r="AP19" s="66" t="s">
        <v>14</v>
      </c>
      <c r="AQ19" s="66" t="s">
        <v>14</v>
      </c>
      <c r="AR19" s="67" t="s">
        <v>51</v>
      </c>
      <c r="AS19" s="65" t="s">
        <v>51</v>
      </c>
      <c r="AT19" s="66" t="s">
        <v>51</v>
      </c>
      <c r="AU19" s="66" t="s">
        <v>51</v>
      </c>
      <c r="AV19" s="66" t="s">
        <v>51</v>
      </c>
      <c r="AW19" s="67" t="s">
        <v>51</v>
      </c>
      <c r="AX19" s="69" t="s">
        <v>51</v>
      </c>
      <c r="AY19" s="66" t="s">
        <v>51</v>
      </c>
      <c r="AZ19" s="66" t="s">
        <v>51</v>
      </c>
      <c r="BA19" s="67" t="s">
        <v>51</v>
      </c>
    </row>
    <row r="20" spans="1:53" s="58" customFormat="1" ht="20.100000000000001" customHeight="1" x14ac:dyDescent="0.3">
      <c r="A20" s="70">
        <v>2</v>
      </c>
      <c r="B20" s="71" t="s">
        <v>50</v>
      </c>
      <c r="C20" s="72" t="s">
        <v>50</v>
      </c>
      <c r="D20" s="72" t="s">
        <v>50</v>
      </c>
      <c r="E20" s="73" t="s">
        <v>50</v>
      </c>
      <c r="F20" s="71" t="s">
        <v>50</v>
      </c>
      <c r="G20" s="72" t="s">
        <v>50</v>
      </c>
      <c r="H20" s="72" t="s">
        <v>50</v>
      </c>
      <c r="I20" s="73" t="s">
        <v>50</v>
      </c>
      <c r="J20" s="71" t="s">
        <v>50</v>
      </c>
      <c r="K20" s="72" t="s">
        <v>50</v>
      </c>
      <c r="L20" s="72" t="s">
        <v>50</v>
      </c>
      <c r="M20" s="73" t="s">
        <v>50</v>
      </c>
      <c r="N20" s="71" t="s">
        <v>50</v>
      </c>
      <c r="O20" s="72" t="s">
        <v>50</v>
      </c>
      <c r="P20" s="72" t="s">
        <v>50</v>
      </c>
      <c r="Q20" s="72" t="s">
        <v>14</v>
      </c>
      <c r="R20" s="73" t="s">
        <v>14</v>
      </c>
      <c r="S20" s="66" t="s">
        <v>51</v>
      </c>
      <c r="T20" s="66" t="s">
        <v>50</v>
      </c>
      <c r="U20" s="66" t="s">
        <v>50</v>
      </c>
      <c r="V20" s="66" t="s">
        <v>50</v>
      </c>
      <c r="W20" s="66" t="s">
        <v>50</v>
      </c>
      <c r="X20" s="66" t="s">
        <v>50</v>
      </c>
      <c r="Y20" s="66" t="s">
        <v>50</v>
      </c>
      <c r="Z20" s="66" t="s">
        <v>50</v>
      </c>
      <c r="AA20" s="66" t="s">
        <v>50</v>
      </c>
      <c r="AB20" s="66" t="s">
        <v>50</v>
      </c>
      <c r="AC20" s="66" t="s">
        <v>51</v>
      </c>
      <c r="AD20" s="66" t="s">
        <v>51</v>
      </c>
      <c r="AE20" s="74" t="s">
        <v>13</v>
      </c>
      <c r="AF20" s="71" t="s">
        <v>13</v>
      </c>
      <c r="AG20" s="72" t="s">
        <v>50</v>
      </c>
      <c r="AH20" s="72" t="s">
        <v>50</v>
      </c>
      <c r="AI20" s="74" t="s">
        <v>50</v>
      </c>
      <c r="AJ20" s="71" t="s">
        <v>50</v>
      </c>
      <c r="AK20" s="72" t="s">
        <v>50</v>
      </c>
      <c r="AL20" s="72" t="s">
        <v>50</v>
      </c>
      <c r="AM20" s="72" t="s">
        <v>50</v>
      </c>
      <c r="AN20" s="73" t="s">
        <v>50</v>
      </c>
      <c r="AO20" s="75" t="s">
        <v>50</v>
      </c>
      <c r="AP20" s="72" t="s">
        <v>14</v>
      </c>
      <c r="AQ20" s="72" t="s">
        <v>52</v>
      </c>
      <c r="AR20" s="73" t="s">
        <v>52</v>
      </c>
      <c r="AS20" s="71"/>
      <c r="AT20" s="72"/>
      <c r="AU20" s="72"/>
      <c r="AV20" s="72"/>
      <c r="AW20" s="73"/>
      <c r="AX20" s="75"/>
      <c r="AY20" s="72"/>
      <c r="AZ20" s="72"/>
      <c r="BA20" s="73"/>
    </row>
    <row r="21" spans="1:53" s="58" customFormat="1" ht="19.5" customHeight="1" x14ac:dyDescent="0.3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8"/>
      <c r="AG21" s="78"/>
      <c r="AH21" s="78"/>
      <c r="AI21" s="78"/>
      <c r="AJ21" s="77"/>
      <c r="AK21" s="77"/>
      <c r="AL21" s="77"/>
      <c r="AM21" s="77"/>
      <c r="AN21" s="77"/>
      <c r="AO21" s="77"/>
      <c r="AP21" s="77"/>
      <c r="AQ21" s="77"/>
      <c r="AR21" s="77"/>
      <c r="AS21" s="79"/>
      <c r="AT21" s="80"/>
      <c r="AU21" s="80"/>
      <c r="AV21" s="80"/>
      <c r="AW21" s="80"/>
      <c r="AX21" s="80"/>
      <c r="AY21" s="80"/>
      <c r="AZ21" s="80"/>
      <c r="BA21" s="80"/>
    </row>
    <row r="22" spans="1:53" s="58" customFormat="1" ht="19.5" customHeight="1" x14ac:dyDescent="0.3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8"/>
      <c r="AG22" s="78"/>
      <c r="AH22" s="78"/>
      <c r="AI22" s="78"/>
      <c r="AJ22" s="77"/>
      <c r="AK22" s="77"/>
      <c r="AL22" s="77"/>
      <c r="AM22" s="77"/>
      <c r="AN22" s="77"/>
      <c r="AO22" s="77"/>
      <c r="AP22" s="77"/>
      <c r="AQ22" s="77"/>
      <c r="AR22" s="77"/>
      <c r="AS22" s="79"/>
      <c r="AT22" s="80"/>
      <c r="AU22" s="80"/>
      <c r="AV22" s="80"/>
      <c r="AW22" s="80"/>
      <c r="AX22" s="80"/>
      <c r="AY22" s="80"/>
      <c r="AZ22" s="80"/>
      <c r="BA22" s="80"/>
    </row>
    <row r="23" spans="1:53" s="58" customFormat="1" ht="19.5" customHeight="1" x14ac:dyDescent="0.3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8"/>
      <c r="AG23" s="78"/>
      <c r="AH23" s="78"/>
      <c r="AI23" s="78"/>
      <c r="AJ23" s="77"/>
      <c r="AK23" s="77"/>
      <c r="AL23" s="77"/>
      <c r="AM23" s="77"/>
      <c r="AN23" s="77"/>
      <c r="AO23" s="77"/>
      <c r="AP23" s="77"/>
      <c r="AQ23" s="77"/>
      <c r="AR23" s="77"/>
      <c r="AS23" s="79"/>
      <c r="AT23" s="80"/>
      <c r="AU23" s="80"/>
      <c r="AV23" s="80"/>
      <c r="AW23" s="80"/>
      <c r="AX23" s="80"/>
      <c r="AY23" s="80"/>
      <c r="AZ23" s="80"/>
      <c r="BA23" s="80"/>
    </row>
    <row r="24" spans="1:53" s="58" customFormat="1" ht="20.100000000000001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 t="s">
        <v>62</v>
      </c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</row>
    <row r="25" spans="1:53" s="81" customFormat="1" ht="21" customHeight="1" x14ac:dyDescent="0.3">
      <c r="A25" s="478" t="s">
        <v>199</v>
      </c>
      <c r="B25" s="478"/>
      <c r="C25" s="478"/>
      <c r="D25" s="478"/>
      <c r="E25" s="478"/>
      <c r="F25" s="478"/>
      <c r="G25" s="478"/>
      <c r="H25" s="478"/>
      <c r="I25" s="478"/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79"/>
      <c r="Y25" s="479"/>
      <c r="Z25" s="479"/>
      <c r="AA25" s="479"/>
      <c r="AB25" s="479"/>
      <c r="AC25" s="479"/>
      <c r="AD25" s="479"/>
      <c r="AE25" s="479"/>
      <c r="AF25" s="479"/>
      <c r="AG25" s="479"/>
      <c r="AH25" s="479"/>
      <c r="AI25" s="479"/>
      <c r="AJ25" s="479"/>
      <c r="AK25" s="479"/>
      <c r="AL25" s="479"/>
      <c r="AM25" s="479"/>
      <c r="AN25" s="479"/>
      <c r="AO25" s="479"/>
      <c r="AP25" s="479"/>
      <c r="AQ25" s="479"/>
      <c r="AR25" s="479"/>
      <c r="AS25" s="479"/>
      <c r="AT25" s="479"/>
      <c r="AU25" s="479"/>
      <c r="AV25" s="82"/>
      <c r="AW25" s="82"/>
      <c r="AX25" s="82"/>
      <c r="AY25" s="82"/>
      <c r="AZ25" s="82"/>
      <c r="BA25" s="58"/>
    </row>
    <row r="26" spans="1:53" s="58" customFormat="1" x14ac:dyDescent="0.25">
      <c r="AV26" s="82"/>
      <c r="AW26" s="82"/>
      <c r="AX26" s="82"/>
      <c r="AY26" s="82"/>
      <c r="AZ26" s="82"/>
    </row>
    <row r="27" spans="1:53" s="58" customFormat="1" ht="21.75" customHeight="1" x14ac:dyDescent="0.3">
      <c r="A27" s="83" t="s">
        <v>63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423" t="s">
        <v>64</v>
      </c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83"/>
      <c r="AO27" s="423" t="s">
        <v>193</v>
      </c>
      <c r="AP27" s="423"/>
      <c r="AQ27" s="423"/>
      <c r="AR27" s="423"/>
      <c r="AS27" s="423"/>
      <c r="AT27" s="423"/>
      <c r="AU27" s="423"/>
      <c r="AV27" s="423"/>
      <c r="AW27" s="423"/>
      <c r="AX27" s="423"/>
      <c r="AY27" s="423"/>
      <c r="AZ27" s="423"/>
      <c r="BA27" s="423"/>
    </row>
    <row r="28" spans="1:53" s="58" customFormat="1" ht="11.25" customHeight="1" x14ac:dyDescent="0.3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51"/>
    </row>
    <row r="29" spans="1:53" s="58" customFormat="1" ht="22.5" customHeight="1" x14ac:dyDescent="0.25">
      <c r="A29" s="480" t="s">
        <v>37</v>
      </c>
      <c r="B29" s="481"/>
      <c r="C29" s="452" t="s">
        <v>53</v>
      </c>
      <c r="D29" s="486"/>
      <c r="E29" s="486"/>
      <c r="F29" s="481"/>
      <c r="G29" s="410" t="s">
        <v>261</v>
      </c>
      <c r="H29" s="410"/>
      <c r="I29" s="410"/>
      <c r="J29" s="410"/>
      <c r="K29" s="410"/>
      <c r="L29" s="409" t="s">
        <v>54</v>
      </c>
      <c r="M29" s="409"/>
      <c r="N29" s="409"/>
      <c r="O29" s="409"/>
      <c r="P29" s="397" t="s">
        <v>262</v>
      </c>
      <c r="Q29" s="398"/>
      <c r="R29" s="398"/>
      <c r="S29" s="399"/>
      <c r="T29" s="397" t="s">
        <v>55</v>
      </c>
      <c r="U29" s="486"/>
      <c r="V29" s="481"/>
      <c r="W29" s="397" t="s">
        <v>56</v>
      </c>
      <c r="X29" s="486"/>
      <c r="Y29" s="481"/>
      <c r="Z29" s="80"/>
      <c r="AA29" s="498" t="s">
        <v>57</v>
      </c>
      <c r="AB29" s="499"/>
      <c r="AC29" s="499"/>
      <c r="AD29" s="499"/>
      <c r="AE29" s="499"/>
      <c r="AF29" s="430"/>
      <c r="AG29" s="431"/>
      <c r="AH29" s="409" t="s">
        <v>58</v>
      </c>
      <c r="AI29" s="469"/>
      <c r="AJ29" s="469"/>
      <c r="AK29" s="452" t="s">
        <v>59</v>
      </c>
      <c r="AL29" s="453"/>
      <c r="AM29" s="454"/>
      <c r="AN29" s="87"/>
      <c r="AO29" s="458" t="s">
        <v>192</v>
      </c>
      <c r="AP29" s="459"/>
      <c r="AQ29" s="459"/>
      <c r="AR29" s="459"/>
      <c r="AS29" s="460" t="s">
        <v>200</v>
      </c>
      <c r="AT29" s="461"/>
      <c r="AU29" s="461"/>
      <c r="AV29" s="461"/>
      <c r="AW29" s="462"/>
      <c r="AX29" s="409" t="s">
        <v>58</v>
      </c>
      <c r="AY29" s="409"/>
      <c r="AZ29" s="409"/>
      <c r="BA29" s="451"/>
    </row>
    <row r="30" spans="1:53" s="58" customFormat="1" ht="15.75" customHeight="1" x14ac:dyDescent="0.25">
      <c r="A30" s="482"/>
      <c r="B30" s="483"/>
      <c r="C30" s="482"/>
      <c r="D30" s="487"/>
      <c r="E30" s="487"/>
      <c r="F30" s="483"/>
      <c r="G30" s="410"/>
      <c r="H30" s="410"/>
      <c r="I30" s="410"/>
      <c r="J30" s="410"/>
      <c r="K30" s="410"/>
      <c r="L30" s="409"/>
      <c r="M30" s="409"/>
      <c r="N30" s="409"/>
      <c r="O30" s="409"/>
      <c r="P30" s="400"/>
      <c r="Q30" s="401"/>
      <c r="R30" s="401"/>
      <c r="S30" s="402"/>
      <c r="T30" s="482"/>
      <c r="U30" s="487"/>
      <c r="V30" s="483"/>
      <c r="W30" s="482"/>
      <c r="X30" s="487"/>
      <c r="Y30" s="483"/>
      <c r="Z30" s="80"/>
      <c r="AA30" s="500"/>
      <c r="AB30" s="501"/>
      <c r="AC30" s="501"/>
      <c r="AD30" s="501"/>
      <c r="AE30" s="501"/>
      <c r="AF30" s="433"/>
      <c r="AG30" s="434"/>
      <c r="AH30" s="469"/>
      <c r="AI30" s="469"/>
      <c r="AJ30" s="469"/>
      <c r="AK30" s="455"/>
      <c r="AL30" s="456"/>
      <c r="AM30" s="457"/>
      <c r="AN30" s="87"/>
      <c r="AO30" s="459"/>
      <c r="AP30" s="459"/>
      <c r="AQ30" s="459"/>
      <c r="AR30" s="459"/>
      <c r="AS30" s="463"/>
      <c r="AT30" s="464"/>
      <c r="AU30" s="464"/>
      <c r="AV30" s="464"/>
      <c r="AW30" s="465"/>
      <c r="AX30" s="409"/>
      <c r="AY30" s="409"/>
      <c r="AZ30" s="409"/>
      <c r="BA30" s="451"/>
    </row>
    <row r="31" spans="1:53" s="58" customFormat="1" ht="42" customHeight="1" x14ac:dyDescent="0.25">
      <c r="A31" s="484"/>
      <c r="B31" s="485"/>
      <c r="C31" s="484"/>
      <c r="D31" s="488"/>
      <c r="E31" s="488"/>
      <c r="F31" s="485"/>
      <c r="G31" s="410"/>
      <c r="H31" s="410"/>
      <c r="I31" s="410"/>
      <c r="J31" s="410"/>
      <c r="K31" s="410"/>
      <c r="L31" s="409"/>
      <c r="M31" s="409"/>
      <c r="N31" s="409"/>
      <c r="O31" s="409"/>
      <c r="P31" s="403"/>
      <c r="Q31" s="404"/>
      <c r="R31" s="404"/>
      <c r="S31" s="405"/>
      <c r="T31" s="484"/>
      <c r="U31" s="488"/>
      <c r="V31" s="485"/>
      <c r="W31" s="484"/>
      <c r="X31" s="488"/>
      <c r="Y31" s="485"/>
      <c r="Z31" s="80"/>
      <c r="AA31" s="470" t="s">
        <v>141</v>
      </c>
      <c r="AB31" s="471"/>
      <c r="AC31" s="471"/>
      <c r="AD31" s="471"/>
      <c r="AE31" s="471"/>
      <c r="AF31" s="472"/>
      <c r="AG31" s="473"/>
      <c r="AH31" s="474">
        <v>2</v>
      </c>
      <c r="AI31" s="475"/>
      <c r="AJ31" s="476"/>
      <c r="AK31" s="417">
        <v>3</v>
      </c>
      <c r="AL31" s="417"/>
      <c r="AM31" s="417"/>
      <c r="AN31" s="87"/>
      <c r="AO31" s="459"/>
      <c r="AP31" s="459"/>
      <c r="AQ31" s="459"/>
      <c r="AR31" s="459"/>
      <c r="AS31" s="463"/>
      <c r="AT31" s="464"/>
      <c r="AU31" s="464"/>
      <c r="AV31" s="464"/>
      <c r="AW31" s="465"/>
      <c r="AX31" s="409"/>
      <c r="AY31" s="409"/>
      <c r="AZ31" s="409"/>
      <c r="BA31" s="451"/>
    </row>
    <row r="32" spans="1:53" s="58" customFormat="1" ht="26.25" customHeight="1" x14ac:dyDescent="0.3">
      <c r="A32" s="496">
        <v>1</v>
      </c>
      <c r="B32" s="497"/>
      <c r="C32" s="414">
        <f>COUNTIF($B19:$AO19,$B$19)</f>
        <v>33</v>
      </c>
      <c r="D32" s="415"/>
      <c r="E32" s="415"/>
      <c r="F32" s="416"/>
      <c r="G32" s="417">
        <v>4</v>
      </c>
      <c r="H32" s="417"/>
      <c r="I32" s="417"/>
      <c r="J32" s="417"/>
      <c r="K32" s="417"/>
      <c r="L32" s="411">
        <v>3</v>
      </c>
      <c r="M32" s="411"/>
      <c r="N32" s="411"/>
      <c r="O32" s="411"/>
      <c r="P32" s="406"/>
      <c r="Q32" s="407"/>
      <c r="R32" s="407"/>
      <c r="S32" s="408"/>
      <c r="T32" s="414">
        <v>12</v>
      </c>
      <c r="U32" s="427"/>
      <c r="V32" s="492"/>
      <c r="W32" s="414">
        <f>C32+G32+L32+T32</f>
        <v>52</v>
      </c>
      <c r="X32" s="427"/>
      <c r="Y32" s="428"/>
      <c r="Z32" s="80"/>
      <c r="AA32" s="470" t="s">
        <v>194</v>
      </c>
      <c r="AB32" s="471"/>
      <c r="AC32" s="471"/>
      <c r="AD32" s="471"/>
      <c r="AE32" s="471"/>
      <c r="AF32" s="472"/>
      <c r="AG32" s="473"/>
      <c r="AH32" s="474">
        <v>4</v>
      </c>
      <c r="AI32" s="475"/>
      <c r="AJ32" s="476"/>
      <c r="AK32" s="417">
        <v>2</v>
      </c>
      <c r="AL32" s="417"/>
      <c r="AM32" s="417"/>
      <c r="AN32" s="87"/>
      <c r="AO32" s="459"/>
      <c r="AP32" s="459"/>
      <c r="AQ32" s="459"/>
      <c r="AR32" s="459"/>
      <c r="AS32" s="466"/>
      <c r="AT32" s="467"/>
      <c r="AU32" s="467"/>
      <c r="AV32" s="467"/>
      <c r="AW32" s="468"/>
      <c r="AX32" s="409"/>
      <c r="AY32" s="409"/>
      <c r="AZ32" s="409"/>
      <c r="BA32" s="451"/>
    </row>
    <row r="33" spans="1:53" s="58" customFormat="1" ht="27" customHeight="1" x14ac:dyDescent="0.3">
      <c r="A33" s="412">
        <v>2</v>
      </c>
      <c r="B33" s="413"/>
      <c r="C33" s="414">
        <f>COUNTIF($B20:$AO20,$B$19)</f>
        <v>33</v>
      </c>
      <c r="D33" s="415"/>
      <c r="E33" s="415"/>
      <c r="F33" s="416"/>
      <c r="G33" s="417">
        <v>3</v>
      </c>
      <c r="H33" s="417"/>
      <c r="I33" s="417"/>
      <c r="J33" s="417"/>
      <c r="K33" s="417"/>
      <c r="L33" s="411">
        <v>2</v>
      </c>
      <c r="M33" s="411"/>
      <c r="N33" s="411"/>
      <c r="O33" s="411"/>
      <c r="P33" s="420">
        <v>2</v>
      </c>
      <c r="Q33" s="421"/>
      <c r="R33" s="421"/>
      <c r="S33" s="422"/>
      <c r="T33" s="477">
        <v>3</v>
      </c>
      <c r="U33" s="425"/>
      <c r="V33" s="426"/>
      <c r="W33" s="414">
        <f>C33+G33+L33+T33+P33</f>
        <v>43</v>
      </c>
      <c r="X33" s="427"/>
      <c r="Y33" s="428"/>
      <c r="Z33" s="80"/>
      <c r="AA33" s="493"/>
      <c r="AB33" s="494"/>
      <c r="AC33" s="494"/>
      <c r="AD33" s="494"/>
      <c r="AE33" s="494"/>
      <c r="AF33" s="494"/>
      <c r="AG33" s="495"/>
      <c r="AH33" s="435"/>
      <c r="AI33" s="443"/>
      <c r="AJ33" s="444"/>
      <c r="AK33" s="417"/>
      <c r="AL33" s="417"/>
      <c r="AM33" s="417"/>
      <c r="AN33" s="87"/>
      <c r="AO33" s="435">
        <v>1</v>
      </c>
      <c r="AP33" s="443"/>
      <c r="AQ33" s="443"/>
      <c r="AR33" s="444"/>
      <c r="AS33" s="442" t="s">
        <v>191</v>
      </c>
      <c r="AT33" s="442"/>
      <c r="AU33" s="442"/>
      <c r="AV33" s="442"/>
      <c r="AW33" s="442"/>
      <c r="AX33" s="442">
        <v>4</v>
      </c>
      <c r="AY33" s="442"/>
      <c r="AZ33" s="442"/>
      <c r="BA33" s="442"/>
    </row>
    <row r="34" spans="1:53" s="58" customFormat="1" ht="21.75" customHeight="1" x14ac:dyDescent="0.3">
      <c r="A34" s="412"/>
      <c r="B34" s="413"/>
      <c r="C34" s="414"/>
      <c r="D34" s="415"/>
      <c r="E34" s="415"/>
      <c r="F34" s="416"/>
      <c r="G34" s="417"/>
      <c r="H34" s="417"/>
      <c r="I34" s="417"/>
      <c r="J34" s="417"/>
      <c r="K34" s="417"/>
      <c r="L34" s="411"/>
      <c r="M34" s="411"/>
      <c r="N34" s="411"/>
      <c r="O34" s="411"/>
      <c r="P34" s="406"/>
      <c r="Q34" s="407"/>
      <c r="R34" s="407"/>
      <c r="S34" s="408"/>
      <c r="T34" s="477"/>
      <c r="U34" s="425"/>
      <c r="V34" s="426"/>
      <c r="W34" s="414"/>
      <c r="X34" s="427"/>
      <c r="Y34" s="428"/>
      <c r="Z34" s="80"/>
      <c r="AA34" s="429"/>
      <c r="AB34" s="430"/>
      <c r="AC34" s="430"/>
      <c r="AD34" s="430"/>
      <c r="AE34" s="430"/>
      <c r="AF34" s="430"/>
      <c r="AG34" s="431"/>
      <c r="AH34" s="435"/>
      <c r="AI34" s="436"/>
      <c r="AJ34" s="437"/>
      <c r="AK34" s="417"/>
      <c r="AL34" s="441"/>
      <c r="AM34" s="441"/>
      <c r="AN34" s="87"/>
      <c r="AO34" s="445"/>
      <c r="AP34" s="446"/>
      <c r="AQ34" s="446"/>
      <c r="AR34" s="447"/>
      <c r="AS34" s="442"/>
      <c r="AT34" s="442"/>
      <c r="AU34" s="442"/>
      <c r="AV34" s="442"/>
      <c r="AW34" s="442"/>
      <c r="AX34" s="442"/>
      <c r="AY34" s="442"/>
      <c r="AZ34" s="442"/>
      <c r="BA34" s="442"/>
    </row>
    <row r="35" spans="1:53" s="58" customFormat="1" ht="25.5" customHeight="1" x14ac:dyDescent="0.3">
      <c r="A35" s="412"/>
      <c r="B35" s="413"/>
      <c r="C35" s="414"/>
      <c r="D35" s="415"/>
      <c r="E35" s="415"/>
      <c r="F35" s="416"/>
      <c r="G35" s="417"/>
      <c r="H35" s="417"/>
      <c r="I35" s="417"/>
      <c r="J35" s="417"/>
      <c r="K35" s="417"/>
      <c r="L35" s="411"/>
      <c r="M35" s="411"/>
      <c r="N35" s="411"/>
      <c r="O35" s="411"/>
      <c r="P35" s="406"/>
      <c r="Q35" s="407"/>
      <c r="R35" s="407"/>
      <c r="S35" s="408"/>
      <c r="T35" s="424"/>
      <c r="U35" s="425"/>
      <c r="V35" s="426"/>
      <c r="W35" s="414"/>
      <c r="X35" s="427"/>
      <c r="Y35" s="428"/>
      <c r="Z35" s="80"/>
      <c r="AA35" s="432"/>
      <c r="AB35" s="433"/>
      <c r="AC35" s="433"/>
      <c r="AD35" s="433"/>
      <c r="AE35" s="433"/>
      <c r="AF35" s="433"/>
      <c r="AG35" s="434"/>
      <c r="AH35" s="438"/>
      <c r="AI35" s="439"/>
      <c r="AJ35" s="440"/>
      <c r="AK35" s="441"/>
      <c r="AL35" s="441"/>
      <c r="AM35" s="441"/>
      <c r="AN35" s="88"/>
      <c r="AO35" s="445"/>
      <c r="AP35" s="446"/>
      <c r="AQ35" s="446"/>
      <c r="AR35" s="447"/>
      <c r="AS35" s="442"/>
      <c r="AT35" s="442"/>
      <c r="AU35" s="442"/>
      <c r="AV35" s="442"/>
      <c r="AW35" s="442"/>
      <c r="AX35" s="442"/>
      <c r="AY35" s="442"/>
      <c r="AZ35" s="442"/>
      <c r="BA35" s="442"/>
    </row>
    <row r="36" spans="1:53" s="58" customFormat="1" ht="34.5" customHeight="1" x14ac:dyDescent="0.25">
      <c r="A36" s="418" t="s">
        <v>20</v>
      </c>
      <c r="B36" s="419"/>
      <c r="C36" s="414">
        <f>SUM(C32:F35)</f>
        <v>66</v>
      </c>
      <c r="D36" s="415"/>
      <c r="E36" s="415"/>
      <c r="F36" s="416"/>
      <c r="G36" s="417">
        <f>SUM(G32:I35)</f>
        <v>7</v>
      </c>
      <c r="H36" s="417"/>
      <c r="I36" s="417"/>
      <c r="J36" s="417"/>
      <c r="K36" s="417"/>
      <c r="L36" s="411">
        <v>5</v>
      </c>
      <c r="M36" s="411"/>
      <c r="N36" s="411"/>
      <c r="O36" s="411"/>
      <c r="P36" s="406">
        <v>2</v>
      </c>
      <c r="Q36" s="407"/>
      <c r="R36" s="407"/>
      <c r="S36" s="408"/>
      <c r="T36" s="477">
        <f>SUM(T32:V35)</f>
        <v>15</v>
      </c>
      <c r="U36" s="425"/>
      <c r="V36" s="426"/>
      <c r="W36" s="477">
        <f>SUM(W32:Y35)</f>
        <v>95</v>
      </c>
      <c r="X36" s="425"/>
      <c r="Y36" s="426"/>
      <c r="Z36" s="80"/>
      <c r="AA36" s="489"/>
      <c r="AB36" s="472"/>
      <c r="AC36" s="472"/>
      <c r="AD36" s="472"/>
      <c r="AE36" s="472"/>
      <c r="AF36" s="472"/>
      <c r="AG36" s="473"/>
      <c r="AH36" s="406"/>
      <c r="AI36" s="407"/>
      <c r="AJ36" s="408"/>
      <c r="AK36" s="406"/>
      <c r="AL36" s="490"/>
      <c r="AM36" s="491"/>
      <c r="AN36" s="89"/>
      <c r="AO36" s="448"/>
      <c r="AP36" s="449"/>
      <c r="AQ36" s="449"/>
      <c r="AR36" s="450"/>
      <c r="AS36" s="442"/>
      <c r="AT36" s="442"/>
      <c r="AU36" s="442"/>
      <c r="AV36" s="442"/>
      <c r="AW36" s="442"/>
      <c r="AX36" s="442"/>
      <c r="AY36" s="442"/>
      <c r="AZ36" s="442"/>
      <c r="BA36" s="442"/>
    </row>
    <row r="37" spans="1:53" s="58" customFormat="1" x14ac:dyDescent="0.25"/>
    <row r="38" spans="1:53" s="58" customFormat="1" x14ac:dyDescent="0.25"/>
    <row r="39" spans="1:53" s="58" customFormat="1" x14ac:dyDescent="0.25"/>
    <row r="40" spans="1:53" s="58" customFormat="1" x14ac:dyDescent="0.25"/>
    <row r="41" spans="1:53" s="58" customFormat="1" x14ac:dyDescent="0.25"/>
    <row r="42" spans="1:53" s="58" customFormat="1" x14ac:dyDescent="0.25"/>
    <row r="43" spans="1:53" s="58" customFormat="1" x14ac:dyDescent="0.25"/>
    <row r="44" spans="1:53" s="58" customFormat="1" x14ac:dyDescent="0.25"/>
    <row r="45" spans="1:53" s="58" customFormat="1" x14ac:dyDescent="0.25"/>
    <row r="46" spans="1:53" s="58" customFormat="1" x14ac:dyDescent="0.25"/>
    <row r="47" spans="1:53" s="58" customFormat="1" x14ac:dyDescent="0.25"/>
    <row r="48" spans="1:53" s="58" customFormat="1" x14ac:dyDescent="0.25"/>
    <row r="49" s="58" customFormat="1" x14ac:dyDescent="0.25"/>
    <row r="50" s="58" customFormat="1" x14ac:dyDescent="0.25"/>
    <row r="51" s="58" customFormat="1" x14ac:dyDescent="0.25"/>
  </sheetData>
  <mergeCells count="101"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25:AU25"/>
    <mergeCell ref="A29:B31"/>
    <mergeCell ref="C29:F31"/>
    <mergeCell ref="AA36:AG36"/>
    <mergeCell ref="AH36:AJ36"/>
    <mergeCell ref="AK36:AM36"/>
    <mergeCell ref="T32:V32"/>
    <mergeCell ref="W32:Y32"/>
    <mergeCell ref="T33:V33"/>
    <mergeCell ref="W33:Y33"/>
    <mergeCell ref="AA33:AG33"/>
    <mergeCell ref="AH33:AJ33"/>
    <mergeCell ref="T34:V34"/>
    <mergeCell ref="A33:B33"/>
    <mergeCell ref="C33:F33"/>
    <mergeCell ref="AA31:AG31"/>
    <mergeCell ref="AH31:AJ31"/>
    <mergeCell ref="AA27:AM27"/>
    <mergeCell ref="AK33:AM33"/>
    <mergeCell ref="A32:B32"/>
    <mergeCell ref="C32:F32"/>
    <mergeCell ref="T29:V31"/>
    <mergeCell ref="W29:Y31"/>
    <mergeCell ref="AA29:AG30"/>
    <mergeCell ref="AO27:BA27"/>
    <mergeCell ref="T35:V35"/>
    <mergeCell ref="W35:Y35"/>
    <mergeCell ref="AA34:AG35"/>
    <mergeCell ref="AH34:AJ35"/>
    <mergeCell ref="AK34:AM35"/>
    <mergeCell ref="AX33:BA36"/>
    <mergeCell ref="AO33:AR36"/>
    <mergeCell ref="AS33:AW36"/>
    <mergeCell ref="AX29:BA32"/>
    <mergeCell ref="AK31:AM31"/>
    <mergeCell ref="AK29:AM30"/>
    <mergeCell ref="AO29:AR32"/>
    <mergeCell ref="AS29:AW32"/>
    <mergeCell ref="AK32:AM32"/>
    <mergeCell ref="AH29:AJ30"/>
    <mergeCell ref="AA32:AG32"/>
    <mergeCell ref="AH32:AJ32"/>
    <mergeCell ref="W36:Y36"/>
    <mergeCell ref="W34:Y34"/>
    <mergeCell ref="T36:V36"/>
    <mergeCell ref="P36:S36"/>
    <mergeCell ref="L36:O36"/>
    <mergeCell ref="G32:K32"/>
    <mergeCell ref="G33:K33"/>
    <mergeCell ref="G34:K34"/>
    <mergeCell ref="G35:K35"/>
    <mergeCell ref="G36:K36"/>
    <mergeCell ref="A36:B36"/>
    <mergeCell ref="C36:F36"/>
    <mergeCell ref="P33:S33"/>
    <mergeCell ref="P29:S31"/>
    <mergeCell ref="P32:S32"/>
    <mergeCell ref="L29:O31"/>
    <mergeCell ref="G29:K31"/>
    <mergeCell ref="L32:O32"/>
    <mergeCell ref="L33:O33"/>
    <mergeCell ref="L34:O34"/>
    <mergeCell ref="L35:O35"/>
    <mergeCell ref="A35:B35"/>
    <mergeCell ref="C35:F35"/>
    <mergeCell ref="A34:B34"/>
    <mergeCell ref="C34:F34"/>
    <mergeCell ref="P34:S34"/>
    <mergeCell ref="P35:S35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9" sqref="A9"/>
    </sheetView>
  </sheetViews>
  <sheetFormatPr defaultRowHeight="15" x14ac:dyDescent="0.25"/>
  <cols>
    <col min="1" max="1" width="19.140625" customWidth="1"/>
  </cols>
  <sheetData>
    <row r="1" spans="1:4" ht="18.75" x14ac:dyDescent="0.3">
      <c r="A1" s="305" t="s">
        <v>203</v>
      </c>
      <c r="B1" s="305"/>
      <c r="C1" s="305"/>
      <c r="D1" s="305"/>
    </row>
    <row r="2" spans="1:4" ht="18.75" x14ac:dyDescent="0.3">
      <c r="A2" s="305"/>
      <c r="B2" s="305"/>
      <c r="C2" s="305"/>
      <c r="D2" s="305"/>
    </row>
    <row r="3" spans="1:4" ht="18.75" x14ac:dyDescent="0.3">
      <c r="A3" s="305" t="s">
        <v>204</v>
      </c>
      <c r="B3" s="305"/>
      <c r="C3" s="305"/>
      <c r="D3" s="305"/>
    </row>
    <row r="4" spans="1:4" ht="18.75" x14ac:dyDescent="0.3">
      <c r="A4" s="305" t="s">
        <v>206</v>
      </c>
      <c r="B4" s="305"/>
      <c r="C4" s="305"/>
      <c r="D4" s="305"/>
    </row>
    <row r="5" spans="1:4" ht="18.75" x14ac:dyDescent="0.3">
      <c r="A5" s="305" t="s">
        <v>205</v>
      </c>
      <c r="B5" s="305"/>
      <c r="C5" s="305"/>
      <c r="D5" s="305"/>
    </row>
    <row r="6" spans="1:4" ht="18.75" x14ac:dyDescent="0.3">
      <c r="A6" s="305"/>
      <c r="B6" s="305"/>
      <c r="C6" s="305"/>
      <c r="D6" s="30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"/>
  <sheetViews>
    <sheetView tabSelected="1" view="pageBreakPreview" zoomScale="75" zoomScaleNormal="100" zoomScaleSheetLayoutView="75" workbookViewId="0">
      <selection activeCell="F15" sqref="F15"/>
    </sheetView>
  </sheetViews>
  <sheetFormatPr defaultRowHeight="15.75" x14ac:dyDescent="0.25"/>
  <cols>
    <col min="1" max="1" width="11.28515625" style="275" customWidth="1"/>
    <col min="2" max="2" width="44.140625" style="24" customWidth="1"/>
    <col min="3" max="3" width="6.7109375" style="276" customWidth="1"/>
    <col min="4" max="4" width="12" style="277" customWidth="1"/>
    <col min="5" max="5" width="7.28515625" style="277" customWidth="1"/>
    <col min="6" max="6" width="6.42578125" style="276" customWidth="1"/>
    <col min="7" max="7" width="7.42578125" style="276" customWidth="1"/>
    <col min="8" max="8" width="9.85546875" style="276" customWidth="1"/>
    <col min="9" max="9" width="8.7109375" style="24" customWidth="1"/>
    <col min="10" max="10" width="8" style="24" customWidth="1"/>
    <col min="11" max="11" width="5.85546875" style="24" customWidth="1"/>
    <col min="12" max="12" width="7.85546875" style="24" customWidth="1"/>
    <col min="13" max="13" width="8.85546875" style="24" customWidth="1"/>
    <col min="14" max="14" width="5.5703125" style="24" customWidth="1"/>
    <col min="15" max="16" width="3.85546875" style="24" customWidth="1"/>
    <col min="17" max="17" width="4.85546875" style="24" customWidth="1"/>
    <col min="18" max="18" width="5.42578125" style="24" customWidth="1"/>
    <col min="19" max="19" width="4.85546875" style="24" customWidth="1"/>
    <col min="20" max="23" width="9.140625" style="24" hidden="1" customWidth="1"/>
    <col min="24" max="24" width="3.28515625" style="24" hidden="1" customWidth="1"/>
    <col min="25" max="25" width="11.5703125" style="24" hidden="1" customWidth="1"/>
    <col min="26" max="27" width="9.140625" style="24" hidden="1" customWidth="1"/>
    <col min="28" max="28" width="10.42578125" style="39" hidden="1" customWidth="1"/>
    <col min="29" max="29" width="10.85546875" style="39" hidden="1" customWidth="1"/>
    <col min="30" max="30" width="9.140625" style="39" hidden="1" customWidth="1"/>
    <col min="31" max="31" width="10.7109375" style="39" hidden="1" customWidth="1"/>
    <col min="32" max="32" width="11.85546875" style="39" hidden="1" customWidth="1"/>
    <col min="33" max="33" width="9.140625" style="39" hidden="1" customWidth="1"/>
    <col min="34" max="34" width="9.140625" style="24" hidden="1" customWidth="1"/>
    <col min="35" max="35" width="9.140625" style="24" customWidth="1"/>
    <col min="36" max="16384" width="9.140625" style="24"/>
  </cols>
  <sheetData>
    <row r="1" spans="1:33" s="20" customFormat="1" ht="18.75" thickBot="1" x14ac:dyDescent="0.3">
      <c r="A1" s="573" t="s">
        <v>198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AB1" s="37"/>
      <c r="AC1" s="37"/>
      <c r="AD1" s="37"/>
      <c r="AE1" s="37"/>
      <c r="AF1" s="37"/>
      <c r="AG1" s="37"/>
    </row>
    <row r="2" spans="1:33" s="20" customFormat="1" x14ac:dyDescent="0.25">
      <c r="A2" s="582" t="s">
        <v>157</v>
      </c>
      <c r="B2" s="585" t="s">
        <v>65</v>
      </c>
      <c r="C2" s="588" t="s">
        <v>66</v>
      </c>
      <c r="D2" s="589"/>
      <c r="E2" s="589"/>
      <c r="F2" s="590"/>
      <c r="G2" s="591" t="s">
        <v>67</v>
      </c>
      <c r="H2" s="594" t="s">
        <v>68</v>
      </c>
      <c r="I2" s="595"/>
      <c r="J2" s="595"/>
      <c r="K2" s="595"/>
      <c r="L2" s="595"/>
      <c r="M2" s="596"/>
      <c r="N2" s="578" t="s">
        <v>196</v>
      </c>
      <c r="O2" s="579"/>
      <c r="P2" s="579"/>
      <c r="Q2" s="579"/>
      <c r="R2" s="579"/>
      <c r="S2" s="579"/>
      <c r="AB2" s="37"/>
      <c r="AC2" s="37"/>
      <c r="AD2" s="37"/>
      <c r="AE2" s="37"/>
      <c r="AF2" s="37"/>
      <c r="AG2" s="37"/>
    </row>
    <row r="3" spans="1:33" s="20" customFormat="1" ht="16.5" thickBot="1" x14ac:dyDescent="0.3">
      <c r="A3" s="583"/>
      <c r="B3" s="586"/>
      <c r="C3" s="597" t="s">
        <v>69</v>
      </c>
      <c r="D3" s="569" t="s">
        <v>70</v>
      </c>
      <c r="E3" s="599" t="s">
        <v>71</v>
      </c>
      <c r="F3" s="600"/>
      <c r="G3" s="592"/>
      <c r="H3" s="604" t="s">
        <v>6</v>
      </c>
      <c r="I3" s="607" t="s">
        <v>72</v>
      </c>
      <c r="J3" s="608"/>
      <c r="K3" s="608"/>
      <c r="L3" s="609"/>
      <c r="M3" s="610" t="s">
        <v>73</v>
      </c>
      <c r="N3" s="580"/>
      <c r="O3" s="581"/>
      <c r="P3" s="581"/>
      <c r="Q3" s="581"/>
      <c r="R3" s="581"/>
      <c r="S3" s="581"/>
      <c r="AB3" s="37"/>
      <c r="AC3" s="37"/>
      <c r="AD3" s="37"/>
      <c r="AE3" s="37"/>
      <c r="AF3" s="37"/>
      <c r="AG3" s="37"/>
    </row>
    <row r="4" spans="1:33" s="20" customFormat="1" ht="16.5" thickBot="1" x14ac:dyDescent="0.3">
      <c r="A4" s="583"/>
      <c r="B4" s="586"/>
      <c r="C4" s="597"/>
      <c r="D4" s="569"/>
      <c r="E4" s="569" t="s">
        <v>74</v>
      </c>
      <c r="F4" s="571" t="s">
        <v>75</v>
      </c>
      <c r="G4" s="592"/>
      <c r="H4" s="605"/>
      <c r="I4" s="540" t="s">
        <v>20</v>
      </c>
      <c r="J4" s="540" t="s">
        <v>23</v>
      </c>
      <c r="K4" s="540" t="s">
        <v>76</v>
      </c>
      <c r="L4" s="540" t="s">
        <v>77</v>
      </c>
      <c r="M4" s="611"/>
      <c r="N4" s="575" t="s">
        <v>78</v>
      </c>
      <c r="O4" s="576"/>
      <c r="P4" s="577"/>
      <c r="Q4" s="575" t="s">
        <v>79</v>
      </c>
      <c r="R4" s="576"/>
      <c r="S4" s="577"/>
      <c r="AB4" s="615" t="s">
        <v>78</v>
      </c>
      <c r="AC4" s="615"/>
      <c r="AD4" s="615"/>
      <c r="AE4" s="615" t="s">
        <v>79</v>
      </c>
      <c r="AF4" s="615"/>
      <c r="AG4" s="615"/>
    </row>
    <row r="5" spans="1:33" s="20" customFormat="1" ht="16.5" thickBot="1" x14ac:dyDescent="0.3">
      <c r="A5" s="583"/>
      <c r="B5" s="586"/>
      <c r="C5" s="597"/>
      <c r="D5" s="569"/>
      <c r="E5" s="569"/>
      <c r="F5" s="571"/>
      <c r="G5" s="592"/>
      <c r="H5" s="605"/>
      <c r="I5" s="541"/>
      <c r="J5" s="541"/>
      <c r="K5" s="541"/>
      <c r="L5" s="541"/>
      <c r="M5" s="611"/>
      <c r="N5" s="90">
        <v>1</v>
      </c>
      <c r="O5" s="91" t="s">
        <v>146</v>
      </c>
      <c r="P5" s="92" t="s">
        <v>147</v>
      </c>
      <c r="Q5" s="90">
        <v>3</v>
      </c>
      <c r="R5" s="91" t="s">
        <v>148</v>
      </c>
      <c r="S5" s="93" t="s">
        <v>149</v>
      </c>
      <c r="AB5" s="302">
        <v>1</v>
      </c>
      <c r="AC5" s="302" t="s">
        <v>146</v>
      </c>
      <c r="AD5" s="302" t="s">
        <v>147</v>
      </c>
      <c r="AE5" s="302">
        <v>3</v>
      </c>
      <c r="AF5" s="302" t="s">
        <v>148</v>
      </c>
      <c r="AG5" s="302" t="s">
        <v>149</v>
      </c>
    </row>
    <row r="6" spans="1:33" s="20" customFormat="1" ht="16.5" thickBot="1" x14ac:dyDescent="0.3">
      <c r="A6" s="583"/>
      <c r="B6" s="586"/>
      <c r="C6" s="597"/>
      <c r="D6" s="569"/>
      <c r="E6" s="569"/>
      <c r="F6" s="571"/>
      <c r="G6" s="592"/>
      <c r="H6" s="605"/>
      <c r="I6" s="541"/>
      <c r="J6" s="541"/>
      <c r="K6" s="541"/>
      <c r="L6" s="541"/>
      <c r="M6" s="612"/>
      <c r="N6" s="601" t="s">
        <v>197</v>
      </c>
      <c r="O6" s="602"/>
      <c r="P6" s="603"/>
      <c r="Q6" s="603"/>
      <c r="R6" s="603"/>
      <c r="S6" s="603"/>
      <c r="AB6" s="37"/>
      <c r="AC6" s="37"/>
      <c r="AD6" s="37"/>
      <c r="AE6" s="37"/>
      <c r="AF6" s="37"/>
      <c r="AG6" s="37"/>
    </row>
    <row r="7" spans="1:33" s="20" customFormat="1" ht="23.25" customHeight="1" thickBot="1" x14ac:dyDescent="0.3">
      <c r="A7" s="584"/>
      <c r="B7" s="587"/>
      <c r="C7" s="598"/>
      <c r="D7" s="570"/>
      <c r="E7" s="570"/>
      <c r="F7" s="572"/>
      <c r="G7" s="593"/>
      <c r="H7" s="606"/>
      <c r="I7" s="542"/>
      <c r="J7" s="542"/>
      <c r="K7" s="542"/>
      <c r="L7" s="542"/>
      <c r="M7" s="613"/>
      <c r="N7" s="90">
        <v>15</v>
      </c>
      <c r="O7" s="91">
        <v>9</v>
      </c>
      <c r="P7" s="93">
        <v>9</v>
      </c>
      <c r="Q7" s="90">
        <v>15</v>
      </c>
      <c r="R7" s="91">
        <v>9</v>
      </c>
      <c r="S7" s="93">
        <v>9</v>
      </c>
      <c r="AB7" s="37"/>
      <c r="AC7" s="37"/>
      <c r="AD7" s="37"/>
      <c r="AE7" s="37"/>
      <c r="AF7" s="37"/>
      <c r="AG7" s="37"/>
    </row>
    <row r="8" spans="1:33" s="20" customFormat="1" ht="16.5" thickBot="1" x14ac:dyDescent="0.3">
      <c r="A8" s="94">
        <v>1</v>
      </c>
      <c r="B8" s="95">
        <v>2</v>
      </c>
      <c r="C8" s="96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4">
        <v>12</v>
      </c>
      <c r="M8" s="97">
        <v>13</v>
      </c>
      <c r="N8" s="90">
        <v>14</v>
      </c>
      <c r="O8" s="98">
        <v>15</v>
      </c>
      <c r="P8" s="90">
        <v>16</v>
      </c>
      <c r="Q8" s="98">
        <v>17</v>
      </c>
      <c r="R8" s="90">
        <v>18</v>
      </c>
      <c r="S8" s="98">
        <v>19</v>
      </c>
      <c r="T8" s="22">
        <v>25</v>
      </c>
      <c r="U8" s="21">
        <v>26</v>
      </c>
      <c r="V8" s="27">
        <v>27</v>
      </c>
      <c r="W8" s="21">
        <v>28</v>
      </c>
      <c r="X8" s="27">
        <v>29</v>
      </c>
      <c r="AB8" s="37"/>
      <c r="AC8" s="37"/>
      <c r="AD8" s="37"/>
      <c r="AE8" s="37"/>
      <c r="AF8" s="37"/>
      <c r="AG8" s="37"/>
    </row>
    <row r="9" spans="1:33" s="20" customFormat="1" ht="16.5" thickBot="1" x14ac:dyDescent="0.3">
      <c r="A9" s="616" t="s">
        <v>80</v>
      </c>
      <c r="B9" s="617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7"/>
      <c r="O9" s="617"/>
      <c r="P9" s="617"/>
      <c r="Q9" s="617"/>
      <c r="R9" s="617"/>
      <c r="S9" s="617"/>
      <c r="AB9" s="37"/>
      <c r="AC9" s="37"/>
      <c r="AD9" s="37"/>
      <c r="AE9" s="37"/>
      <c r="AF9" s="37"/>
      <c r="AG9" s="37"/>
    </row>
    <row r="10" spans="1:33" s="20" customFormat="1" ht="16.5" thickBot="1" x14ac:dyDescent="0.3">
      <c r="A10" s="619" t="s">
        <v>81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AB10" s="37"/>
      <c r="AC10" s="37"/>
      <c r="AD10" s="37"/>
      <c r="AE10" s="37"/>
      <c r="AF10" s="37"/>
      <c r="AG10" s="37"/>
    </row>
    <row r="11" spans="1:33" s="23" customFormat="1" x14ac:dyDescent="0.25">
      <c r="A11" s="364" t="s">
        <v>82</v>
      </c>
      <c r="B11" s="99" t="s">
        <v>15</v>
      </c>
      <c r="C11" s="100"/>
      <c r="D11" s="101"/>
      <c r="E11" s="102"/>
      <c r="F11" s="103"/>
      <c r="G11" s="104">
        <f>G12+G13</f>
        <v>6</v>
      </c>
      <c r="H11" s="105">
        <f>SUM(H12:H13)</f>
        <v>180</v>
      </c>
      <c r="I11" s="106">
        <f>SUM(I12:I13)</f>
        <v>81</v>
      </c>
      <c r="J11" s="107"/>
      <c r="K11" s="107"/>
      <c r="L11" s="107">
        <f>SUM(L12:L13)</f>
        <v>81</v>
      </c>
      <c r="M11" s="108">
        <f>SUM(M12:M13)</f>
        <v>99</v>
      </c>
      <c r="N11" s="109"/>
      <c r="O11" s="110"/>
      <c r="P11" s="111"/>
      <c r="Q11" s="112"/>
      <c r="R11" s="110"/>
      <c r="S11" s="111"/>
      <c r="Z11" s="23" t="s">
        <v>78</v>
      </c>
      <c r="AA11" s="43">
        <f>AB25+AC25</f>
        <v>39.5</v>
      </c>
      <c r="AB11" s="40" t="b">
        <f>ISBLANK(N11)</f>
        <v>1</v>
      </c>
      <c r="AC11" s="40" t="b">
        <f>ISBLANK(O11)</f>
        <v>1</v>
      </c>
      <c r="AD11" s="38"/>
      <c r="AE11" s="40" t="b">
        <f>ISBLANK(Q11)</f>
        <v>1</v>
      </c>
      <c r="AF11" s="40" t="b">
        <f>ISBLANK(R11)</f>
        <v>1</v>
      </c>
      <c r="AG11" s="38"/>
    </row>
    <row r="12" spans="1:33" s="23" customFormat="1" x14ac:dyDescent="0.25">
      <c r="A12" s="113" t="s">
        <v>83</v>
      </c>
      <c r="B12" s="114" t="s">
        <v>15</v>
      </c>
      <c r="C12" s="115"/>
      <c r="D12" s="116">
        <v>1</v>
      </c>
      <c r="E12" s="117"/>
      <c r="F12" s="118"/>
      <c r="G12" s="119">
        <v>3</v>
      </c>
      <c r="H12" s="120">
        <f t="shared" ref="H12:H24" si="0">G12*30</f>
        <v>90</v>
      </c>
      <c r="I12" s="121">
        <f>J12+K12+L12</f>
        <v>45</v>
      </c>
      <c r="J12" s="122"/>
      <c r="K12" s="122"/>
      <c r="L12" s="122">
        <v>45</v>
      </c>
      <c r="M12" s="123">
        <f t="shared" ref="M12:M24" si="1">H12-I12</f>
        <v>45</v>
      </c>
      <c r="N12" s="124">
        <v>3</v>
      </c>
      <c r="O12" s="125"/>
      <c r="P12" s="126"/>
      <c r="Q12" s="127"/>
      <c r="R12" s="125"/>
      <c r="S12" s="126"/>
      <c r="Z12" s="23" t="s">
        <v>79</v>
      </c>
      <c r="AA12" s="43">
        <f>AE25+AF25</f>
        <v>3</v>
      </c>
      <c r="AB12" s="40" t="b">
        <f t="shared" ref="AB12:AF24" si="2">ISBLANK(N12)</f>
        <v>0</v>
      </c>
      <c r="AC12" s="40" t="b">
        <f t="shared" si="2"/>
        <v>1</v>
      </c>
      <c r="AD12" s="38"/>
      <c r="AE12" s="40" t="b">
        <f t="shared" si="2"/>
        <v>1</v>
      </c>
      <c r="AF12" s="40" t="b">
        <f t="shared" si="2"/>
        <v>1</v>
      </c>
      <c r="AG12" s="38"/>
    </row>
    <row r="13" spans="1:33" s="23" customFormat="1" x14ac:dyDescent="0.25">
      <c r="A13" s="113" t="s">
        <v>84</v>
      </c>
      <c r="B13" s="114" t="s">
        <v>15</v>
      </c>
      <c r="C13" s="115"/>
      <c r="D13" s="116">
        <v>2</v>
      </c>
      <c r="E13" s="117"/>
      <c r="F13" s="118"/>
      <c r="G13" s="119">
        <v>3</v>
      </c>
      <c r="H13" s="120">
        <f t="shared" si="0"/>
        <v>90</v>
      </c>
      <c r="I13" s="121">
        <f t="shared" ref="I13" si="3">J13+K13+L13</f>
        <v>36</v>
      </c>
      <c r="J13" s="122"/>
      <c r="K13" s="122"/>
      <c r="L13" s="122">
        <v>36</v>
      </c>
      <c r="M13" s="123">
        <f t="shared" si="1"/>
        <v>54</v>
      </c>
      <c r="N13" s="124"/>
      <c r="O13" s="125">
        <v>2</v>
      </c>
      <c r="P13" s="126">
        <v>2</v>
      </c>
      <c r="Q13" s="127"/>
      <c r="R13" s="125"/>
      <c r="S13" s="126"/>
      <c r="AA13" s="43">
        <f>SUM(AA11:AA12)</f>
        <v>42.5</v>
      </c>
      <c r="AB13" s="40" t="b">
        <f t="shared" si="2"/>
        <v>1</v>
      </c>
      <c r="AC13" s="40" t="b">
        <f t="shared" si="2"/>
        <v>0</v>
      </c>
      <c r="AD13" s="38"/>
      <c r="AE13" s="40" t="b">
        <f t="shared" si="2"/>
        <v>1</v>
      </c>
      <c r="AF13" s="40" t="b">
        <f t="shared" si="2"/>
        <v>1</v>
      </c>
      <c r="AG13" s="38"/>
    </row>
    <row r="14" spans="1:33" s="23" customFormat="1" x14ac:dyDescent="0.25">
      <c r="A14" s="128" t="s">
        <v>86</v>
      </c>
      <c r="B14" s="129" t="s">
        <v>17</v>
      </c>
      <c r="C14" s="130"/>
      <c r="D14" s="131"/>
      <c r="E14" s="131"/>
      <c r="F14" s="132"/>
      <c r="G14" s="133">
        <f>G15+G16</f>
        <v>6.5</v>
      </c>
      <c r="H14" s="134">
        <f>SUM(H15:H16)</f>
        <v>195</v>
      </c>
      <c r="I14" s="135">
        <f>SUM(I15:I16)</f>
        <v>132</v>
      </c>
      <c r="J14" s="136">
        <f>SUM(J15:J16)</f>
        <v>0</v>
      </c>
      <c r="K14" s="136"/>
      <c r="L14" s="136">
        <f>SUM(L15:L16)</f>
        <v>132</v>
      </c>
      <c r="M14" s="137">
        <f>SUM(M15:M16)</f>
        <v>63</v>
      </c>
      <c r="N14" s="138"/>
      <c r="O14" s="139"/>
      <c r="P14" s="140"/>
      <c r="Q14" s="141"/>
      <c r="R14" s="139"/>
      <c r="S14" s="140"/>
      <c r="AB14" s="40" t="b">
        <f t="shared" si="2"/>
        <v>1</v>
      </c>
      <c r="AC14" s="40" t="b">
        <f t="shared" si="2"/>
        <v>1</v>
      </c>
      <c r="AD14" s="38"/>
      <c r="AE14" s="40" t="b">
        <f t="shared" si="2"/>
        <v>1</v>
      </c>
      <c r="AF14" s="40" t="b">
        <f t="shared" si="2"/>
        <v>1</v>
      </c>
      <c r="AG14" s="38"/>
    </row>
    <row r="15" spans="1:33" x14ac:dyDescent="0.25">
      <c r="A15" s="142" t="s">
        <v>87</v>
      </c>
      <c r="B15" s="143" t="s">
        <v>17</v>
      </c>
      <c r="C15" s="130"/>
      <c r="D15" s="144">
        <v>1</v>
      </c>
      <c r="E15" s="145"/>
      <c r="F15" s="146"/>
      <c r="G15" s="147">
        <v>3</v>
      </c>
      <c r="H15" s="148">
        <f t="shared" ref="H15:H16" si="4">G15*30</f>
        <v>90</v>
      </c>
      <c r="I15" s="121">
        <f>J15+K15+L15</f>
        <v>60</v>
      </c>
      <c r="J15" s="72"/>
      <c r="K15" s="72"/>
      <c r="L15" s="72">
        <v>60</v>
      </c>
      <c r="M15" s="149">
        <f>H15-I15</f>
        <v>30</v>
      </c>
      <c r="N15" s="124">
        <v>4</v>
      </c>
      <c r="O15" s="125"/>
      <c r="P15" s="126"/>
      <c r="Q15" s="127"/>
      <c r="R15" s="125"/>
      <c r="S15" s="126"/>
      <c r="AB15" s="40" t="b">
        <f t="shared" si="2"/>
        <v>0</v>
      </c>
      <c r="AC15" s="40" t="b">
        <f t="shared" si="2"/>
        <v>1</v>
      </c>
      <c r="AE15" s="40" t="b">
        <f t="shared" si="2"/>
        <v>1</v>
      </c>
      <c r="AF15" s="40" t="b">
        <f t="shared" si="2"/>
        <v>1</v>
      </c>
    </row>
    <row r="16" spans="1:33" x14ac:dyDescent="0.25">
      <c r="A16" s="142" t="s">
        <v>88</v>
      </c>
      <c r="B16" s="143" t="s">
        <v>17</v>
      </c>
      <c r="C16" s="130"/>
      <c r="D16" s="116">
        <v>2</v>
      </c>
      <c r="E16" s="145"/>
      <c r="F16" s="146"/>
      <c r="G16" s="147">
        <v>3.5</v>
      </c>
      <c r="H16" s="148">
        <f t="shared" si="4"/>
        <v>105</v>
      </c>
      <c r="I16" s="121">
        <f t="shared" ref="I16" si="5">J16+K16+L16</f>
        <v>72</v>
      </c>
      <c r="J16" s="72"/>
      <c r="K16" s="72"/>
      <c r="L16" s="72">
        <v>72</v>
      </c>
      <c r="M16" s="149">
        <f>H16-I16</f>
        <v>33</v>
      </c>
      <c r="N16" s="124"/>
      <c r="O16" s="125">
        <v>4</v>
      </c>
      <c r="P16" s="126">
        <v>4</v>
      </c>
      <c r="Q16" s="127"/>
      <c r="R16" s="125"/>
      <c r="S16" s="126"/>
      <c r="AB16" s="40" t="b">
        <f t="shared" si="2"/>
        <v>1</v>
      </c>
      <c r="AC16" s="40" t="b">
        <f t="shared" si="2"/>
        <v>0</v>
      </c>
      <c r="AE16" s="40" t="b">
        <f t="shared" si="2"/>
        <v>1</v>
      </c>
      <c r="AF16" s="40" t="b">
        <f t="shared" si="2"/>
        <v>1</v>
      </c>
    </row>
    <row r="17" spans="1:34" s="23" customFormat="1" x14ac:dyDescent="0.25">
      <c r="A17" s="128" t="s">
        <v>89</v>
      </c>
      <c r="B17" s="150" t="s">
        <v>140</v>
      </c>
      <c r="C17" s="115">
        <v>1</v>
      </c>
      <c r="D17" s="151"/>
      <c r="E17" s="152"/>
      <c r="F17" s="153"/>
      <c r="G17" s="154">
        <v>5</v>
      </c>
      <c r="H17" s="155">
        <f t="shared" si="0"/>
        <v>150</v>
      </c>
      <c r="I17" s="115">
        <f t="shared" ref="I17:I18" si="6">J17+L17</f>
        <v>75</v>
      </c>
      <c r="J17" s="365">
        <v>45</v>
      </c>
      <c r="K17" s="365"/>
      <c r="L17" s="365">
        <v>30</v>
      </c>
      <c r="M17" s="156">
        <f t="shared" si="1"/>
        <v>75</v>
      </c>
      <c r="N17" s="124">
        <v>5</v>
      </c>
      <c r="O17" s="125"/>
      <c r="P17" s="126"/>
      <c r="Q17" s="127"/>
      <c r="R17" s="125"/>
      <c r="S17" s="126"/>
      <c r="AB17" s="40" t="b">
        <f t="shared" si="2"/>
        <v>0</v>
      </c>
      <c r="AC17" s="40" t="b">
        <f t="shared" si="2"/>
        <v>1</v>
      </c>
      <c r="AD17" s="38"/>
      <c r="AE17" s="40" t="b">
        <f t="shared" si="2"/>
        <v>1</v>
      </c>
      <c r="AF17" s="40" t="b">
        <f t="shared" si="2"/>
        <v>1</v>
      </c>
      <c r="AG17" s="38"/>
    </row>
    <row r="18" spans="1:34" s="23" customFormat="1" ht="31.5" x14ac:dyDescent="0.25">
      <c r="A18" s="128" t="s">
        <v>151</v>
      </c>
      <c r="B18" s="150" t="s">
        <v>91</v>
      </c>
      <c r="C18" s="115"/>
      <c r="D18" s="365" t="s">
        <v>121</v>
      </c>
      <c r="E18" s="157"/>
      <c r="F18" s="158"/>
      <c r="G18" s="154">
        <v>3</v>
      </c>
      <c r="H18" s="155">
        <f t="shared" si="0"/>
        <v>90</v>
      </c>
      <c r="I18" s="115">
        <f t="shared" si="6"/>
        <v>36</v>
      </c>
      <c r="J18" s="365">
        <v>18</v>
      </c>
      <c r="K18" s="365"/>
      <c r="L18" s="365">
        <v>18</v>
      </c>
      <c r="M18" s="156">
        <f t="shared" si="1"/>
        <v>54</v>
      </c>
      <c r="N18" s="124"/>
      <c r="O18" s="125">
        <v>2</v>
      </c>
      <c r="P18" s="299">
        <v>2</v>
      </c>
      <c r="Q18" s="127"/>
      <c r="R18" s="125"/>
      <c r="S18" s="126"/>
      <c r="AB18" s="40" t="b">
        <f t="shared" si="2"/>
        <v>1</v>
      </c>
      <c r="AC18" s="40" t="b">
        <f t="shared" si="2"/>
        <v>0</v>
      </c>
      <c r="AD18" s="38"/>
      <c r="AE18" s="40" t="b">
        <f t="shared" si="2"/>
        <v>1</v>
      </c>
      <c r="AF18" s="40" t="b">
        <f t="shared" si="2"/>
        <v>1</v>
      </c>
      <c r="AG18" s="38"/>
    </row>
    <row r="19" spans="1:34" s="385" customFormat="1" x14ac:dyDescent="0.25">
      <c r="A19" s="128" t="s">
        <v>90</v>
      </c>
      <c r="B19" s="150" t="s">
        <v>239</v>
      </c>
      <c r="C19" s="115">
        <v>1</v>
      </c>
      <c r="D19" s="365"/>
      <c r="E19" s="157"/>
      <c r="F19" s="158"/>
      <c r="G19" s="154">
        <v>4</v>
      </c>
      <c r="H19" s="155">
        <f t="shared" si="0"/>
        <v>120</v>
      </c>
      <c r="I19" s="115">
        <f t="shared" ref="I19:I24" si="7">J19+K19+L19</f>
        <v>75</v>
      </c>
      <c r="J19" s="365">
        <v>30</v>
      </c>
      <c r="K19" s="365"/>
      <c r="L19" s="365">
        <v>45</v>
      </c>
      <c r="M19" s="156">
        <f t="shared" si="1"/>
        <v>45</v>
      </c>
      <c r="N19" s="159">
        <v>5</v>
      </c>
      <c r="O19" s="160"/>
      <c r="P19" s="161"/>
      <c r="Q19" s="121"/>
      <c r="R19" s="160"/>
      <c r="S19" s="123"/>
      <c r="AB19" s="40" t="b">
        <f t="shared" si="2"/>
        <v>0</v>
      </c>
      <c r="AC19" s="40" t="b">
        <f t="shared" si="2"/>
        <v>1</v>
      </c>
      <c r="AD19" s="386"/>
      <c r="AE19" s="40" t="b">
        <f t="shared" si="2"/>
        <v>1</v>
      </c>
      <c r="AF19" s="40" t="b">
        <f t="shared" si="2"/>
        <v>1</v>
      </c>
      <c r="AG19" s="386"/>
    </row>
    <row r="20" spans="1:34" s="23" customFormat="1" x14ac:dyDescent="0.25">
      <c r="A20" s="128" t="s">
        <v>92</v>
      </c>
      <c r="B20" s="162" t="s">
        <v>240</v>
      </c>
      <c r="C20" s="163">
        <v>2</v>
      </c>
      <c r="D20" s="365"/>
      <c r="E20" s="157"/>
      <c r="F20" s="156"/>
      <c r="G20" s="154">
        <v>4</v>
      </c>
      <c r="H20" s="155">
        <f t="shared" si="0"/>
        <v>120</v>
      </c>
      <c r="I20" s="115">
        <f t="shared" si="7"/>
        <v>54</v>
      </c>
      <c r="J20" s="365">
        <v>18</v>
      </c>
      <c r="K20" s="365"/>
      <c r="L20" s="365">
        <v>36</v>
      </c>
      <c r="M20" s="156">
        <f t="shared" si="1"/>
        <v>66</v>
      </c>
      <c r="N20" s="159"/>
      <c r="O20" s="160">
        <v>3</v>
      </c>
      <c r="P20" s="123">
        <v>3</v>
      </c>
      <c r="Q20" s="121"/>
      <c r="R20" s="160"/>
      <c r="S20" s="123"/>
      <c r="AB20" s="40" t="b">
        <f t="shared" si="2"/>
        <v>1</v>
      </c>
      <c r="AC20" s="40" t="b">
        <f t="shared" si="2"/>
        <v>0</v>
      </c>
      <c r="AD20" s="38"/>
      <c r="AE20" s="40" t="b">
        <f t="shared" si="2"/>
        <v>1</v>
      </c>
      <c r="AF20" s="40" t="b">
        <f t="shared" si="2"/>
        <v>1</v>
      </c>
      <c r="AG20" s="38"/>
    </row>
    <row r="21" spans="1:34" s="23" customFormat="1" x14ac:dyDescent="0.25">
      <c r="A21" s="128" t="s">
        <v>93</v>
      </c>
      <c r="B21" s="162" t="s">
        <v>19</v>
      </c>
      <c r="C21" s="163"/>
      <c r="D21" s="365" t="s">
        <v>122</v>
      </c>
      <c r="E21" s="365"/>
      <c r="F21" s="156"/>
      <c r="G21" s="164">
        <v>4</v>
      </c>
      <c r="H21" s="155">
        <f t="shared" si="0"/>
        <v>120</v>
      </c>
      <c r="I21" s="115">
        <f t="shared" si="7"/>
        <v>45</v>
      </c>
      <c r="J21" s="365">
        <v>15</v>
      </c>
      <c r="K21" s="365">
        <v>30</v>
      </c>
      <c r="L21" s="365"/>
      <c r="M21" s="156">
        <f t="shared" si="1"/>
        <v>75</v>
      </c>
      <c r="N21" s="159">
        <v>3</v>
      </c>
      <c r="O21" s="160"/>
      <c r="P21" s="123"/>
      <c r="Q21" s="121"/>
      <c r="R21" s="160"/>
      <c r="S21" s="123"/>
      <c r="AB21" s="40" t="b">
        <f t="shared" si="2"/>
        <v>0</v>
      </c>
      <c r="AC21" s="40" t="b">
        <f t="shared" si="2"/>
        <v>1</v>
      </c>
      <c r="AD21" s="38"/>
      <c r="AE21" s="40" t="b">
        <f t="shared" si="2"/>
        <v>1</v>
      </c>
      <c r="AF21" s="40" t="b">
        <f t="shared" si="2"/>
        <v>1</v>
      </c>
      <c r="AG21" s="38"/>
    </row>
    <row r="22" spans="1:34" s="23" customFormat="1" x14ac:dyDescent="0.25">
      <c r="A22" s="128" t="s">
        <v>94</v>
      </c>
      <c r="B22" s="162" t="s">
        <v>173</v>
      </c>
      <c r="C22" s="163">
        <v>1</v>
      </c>
      <c r="D22" s="365"/>
      <c r="E22" s="365"/>
      <c r="F22" s="156"/>
      <c r="G22" s="164">
        <v>4</v>
      </c>
      <c r="H22" s="155">
        <f t="shared" si="0"/>
        <v>120</v>
      </c>
      <c r="I22" s="115">
        <f t="shared" si="7"/>
        <v>60</v>
      </c>
      <c r="J22" s="365">
        <v>30</v>
      </c>
      <c r="K22" s="365"/>
      <c r="L22" s="365">
        <v>30</v>
      </c>
      <c r="M22" s="156">
        <f t="shared" si="1"/>
        <v>60</v>
      </c>
      <c r="N22" s="124">
        <v>4</v>
      </c>
      <c r="O22" s="125"/>
      <c r="P22" s="126"/>
      <c r="Q22" s="127"/>
      <c r="R22" s="125"/>
      <c r="S22" s="126"/>
      <c r="AB22" s="40" t="b">
        <f t="shared" si="2"/>
        <v>0</v>
      </c>
      <c r="AC22" s="40" t="b">
        <f t="shared" si="2"/>
        <v>1</v>
      </c>
      <c r="AD22" s="38"/>
      <c r="AE22" s="40" t="b">
        <f t="shared" si="2"/>
        <v>1</v>
      </c>
      <c r="AF22" s="40" t="b">
        <f t="shared" si="2"/>
        <v>1</v>
      </c>
      <c r="AG22" s="38"/>
    </row>
    <row r="23" spans="1:34" s="23" customFormat="1" ht="31.5" x14ac:dyDescent="0.25">
      <c r="A23" s="128" t="s">
        <v>180</v>
      </c>
      <c r="B23" s="165" t="s">
        <v>29</v>
      </c>
      <c r="C23" s="166"/>
      <c r="D23" s="363" t="s">
        <v>137</v>
      </c>
      <c r="E23" s="363"/>
      <c r="F23" s="167"/>
      <c r="G23" s="164">
        <v>3</v>
      </c>
      <c r="H23" s="168">
        <f t="shared" si="0"/>
        <v>90</v>
      </c>
      <c r="I23" s="362">
        <f t="shared" si="7"/>
        <v>45</v>
      </c>
      <c r="J23" s="363">
        <v>15</v>
      </c>
      <c r="K23" s="363"/>
      <c r="L23" s="363">
        <v>30</v>
      </c>
      <c r="M23" s="167">
        <f t="shared" si="1"/>
        <v>45</v>
      </c>
      <c r="N23" s="169"/>
      <c r="O23" s="170"/>
      <c r="P23" s="171"/>
      <c r="Q23" s="172">
        <v>3</v>
      </c>
      <c r="R23" s="170"/>
      <c r="S23" s="171"/>
      <c r="AB23" s="40" t="b">
        <f t="shared" si="2"/>
        <v>1</v>
      </c>
      <c r="AC23" s="40" t="b">
        <f t="shared" si="2"/>
        <v>1</v>
      </c>
      <c r="AD23" s="38"/>
      <c r="AE23" s="40" t="b">
        <f t="shared" si="2"/>
        <v>0</v>
      </c>
      <c r="AF23" s="40" t="b">
        <f t="shared" si="2"/>
        <v>1</v>
      </c>
      <c r="AG23" s="38"/>
    </row>
    <row r="24" spans="1:34" s="23" customFormat="1" x14ac:dyDescent="0.25">
      <c r="A24" s="128" t="s">
        <v>116</v>
      </c>
      <c r="B24" s="173" t="s">
        <v>169</v>
      </c>
      <c r="C24" s="174"/>
      <c r="D24" s="394">
        <v>1</v>
      </c>
      <c r="E24" s="365"/>
      <c r="F24" s="365"/>
      <c r="G24" s="360">
        <v>3</v>
      </c>
      <c r="H24" s="365">
        <f t="shared" si="0"/>
        <v>90</v>
      </c>
      <c r="I24" s="362">
        <f t="shared" si="7"/>
        <v>30</v>
      </c>
      <c r="J24" s="365">
        <v>15</v>
      </c>
      <c r="K24" s="365"/>
      <c r="L24" s="365">
        <v>15</v>
      </c>
      <c r="M24" s="167">
        <f t="shared" si="1"/>
        <v>60</v>
      </c>
      <c r="N24" s="175">
        <v>2</v>
      </c>
      <c r="O24" s="175"/>
      <c r="P24" s="175"/>
      <c r="Q24" s="175"/>
      <c r="R24" s="175"/>
      <c r="S24" s="175"/>
      <c r="Y24" s="23" t="s">
        <v>260</v>
      </c>
      <c r="AB24" s="40" t="b">
        <f t="shared" si="2"/>
        <v>0</v>
      </c>
      <c r="AC24" s="40" t="b">
        <f t="shared" si="2"/>
        <v>1</v>
      </c>
      <c r="AD24" s="38"/>
      <c r="AE24" s="40" t="b">
        <f t="shared" si="2"/>
        <v>1</v>
      </c>
      <c r="AF24" s="40" t="b">
        <f t="shared" si="2"/>
        <v>1</v>
      </c>
      <c r="AG24" s="38"/>
    </row>
    <row r="25" spans="1:34" s="20" customFormat="1" ht="16.5" thickBot="1" x14ac:dyDescent="0.3">
      <c r="A25" s="625" t="s">
        <v>95</v>
      </c>
      <c r="B25" s="626"/>
      <c r="C25" s="304"/>
      <c r="D25" s="33"/>
      <c r="E25" s="303"/>
      <c r="F25" s="303"/>
      <c r="G25" s="34">
        <f>SUM(G17:G24)+G14+G11</f>
        <v>42.5</v>
      </c>
      <c r="H25" s="28">
        <f t="shared" ref="H25:X25" si="8">SUM(H17:H24)+H14+H11</f>
        <v>1275</v>
      </c>
      <c r="I25" s="28">
        <f t="shared" si="8"/>
        <v>633</v>
      </c>
      <c r="J25" s="28">
        <f t="shared" si="8"/>
        <v>186</v>
      </c>
      <c r="K25" s="28">
        <f t="shared" si="8"/>
        <v>30</v>
      </c>
      <c r="L25" s="28">
        <f t="shared" si="8"/>
        <v>417</v>
      </c>
      <c r="M25" s="28">
        <f t="shared" si="8"/>
        <v>642</v>
      </c>
      <c r="N25" s="28">
        <f>SUM(N11:N24)</f>
        <v>26</v>
      </c>
      <c r="O25" s="28">
        <f t="shared" ref="O25:S25" si="9">SUM(O11:O24)</f>
        <v>11</v>
      </c>
      <c r="P25" s="28">
        <f t="shared" si="9"/>
        <v>11</v>
      </c>
      <c r="Q25" s="28">
        <f t="shared" si="9"/>
        <v>3</v>
      </c>
      <c r="R25" s="28">
        <f t="shared" si="9"/>
        <v>0</v>
      </c>
      <c r="S25" s="28">
        <f t="shared" si="9"/>
        <v>0</v>
      </c>
      <c r="T25" s="34">
        <f t="shared" si="8"/>
        <v>0</v>
      </c>
      <c r="U25" s="34">
        <f t="shared" si="8"/>
        <v>0</v>
      </c>
      <c r="V25" s="34">
        <f t="shared" si="8"/>
        <v>0</v>
      </c>
      <c r="W25" s="34">
        <f t="shared" si="8"/>
        <v>0</v>
      </c>
      <c r="X25" s="34">
        <f t="shared" si="8"/>
        <v>0</v>
      </c>
      <c r="AB25" s="41">
        <f>SUMIF(AB11:AB24,FALSE,$G11:$G24)</f>
        <v>26</v>
      </c>
      <c r="AC25" s="41">
        <f>SUMIF(AC11:AC24,FALSE,$G11:$G24)</f>
        <v>13.5</v>
      </c>
      <c r="AD25" s="41"/>
      <c r="AE25" s="41">
        <f t="shared" ref="AE25:AF25" si="10">SUMIF(AE11:AE24,FALSE,$G11:$G24)</f>
        <v>3</v>
      </c>
      <c r="AF25" s="41">
        <f t="shared" si="10"/>
        <v>0</v>
      </c>
      <c r="AG25" s="41"/>
      <c r="AH25" s="42">
        <f>SUM(AB25:AG25)</f>
        <v>42.5</v>
      </c>
    </row>
    <row r="26" spans="1:34" ht="16.5" customHeight="1" thickBot="1" x14ac:dyDescent="0.3">
      <c r="A26" s="620" t="s">
        <v>96</v>
      </c>
      <c r="B26" s="621"/>
      <c r="C26" s="621"/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2"/>
      <c r="O26" s="622"/>
      <c r="P26" s="622"/>
      <c r="Q26" s="622"/>
      <c r="R26" s="622"/>
      <c r="S26" s="622"/>
    </row>
    <row r="27" spans="1:34" ht="16.5" customHeight="1" x14ac:dyDescent="0.25">
      <c r="A27" s="176" t="s">
        <v>97</v>
      </c>
      <c r="B27" s="177" t="s">
        <v>174</v>
      </c>
      <c r="C27" s="178" t="s">
        <v>150</v>
      </c>
      <c r="D27" s="179"/>
      <c r="E27" s="179"/>
      <c r="F27" s="180"/>
      <c r="G27" s="181">
        <v>4</v>
      </c>
      <c r="H27" s="182">
        <f>G27*30</f>
        <v>120</v>
      </c>
      <c r="I27" s="183">
        <f>J27+K27+L27</f>
        <v>60</v>
      </c>
      <c r="J27" s="184">
        <v>30</v>
      </c>
      <c r="K27" s="184"/>
      <c r="L27" s="184">
        <v>30</v>
      </c>
      <c r="M27" s="185">
        <f>H27-I27</f>
        <v>60</v>
      </c>
      <c r="N27" s="300">
        <v>4</v>
      </c>
      <c r="O27" s="186"/>
      <c r="P27" s="187"/>
      <c r="Q27" s="188"/>
      <c r="R27" s="189"/>
      <c r="S27" s="187"/>
      <c r="Z27" s="23" t="s">
        <v>78</v>
      </c>
      <c r="AA27" s="43">
        <f>AB39+AC39</f>
        <v>12</v>
      </c>
      <c r="AB27" s="40" t="b">
        <f>ISBLANK(N27)</f>
        <v>0</v>
      </c>
      <c r="AC27" s="40" t="b">
        <f>ISBLANK(O27)</f>
        <v>1</v>
      </c>
      <c r="AE27" s="40" t="b">
        <f>ISBLANK(Q27)</f>
        <v>1</v>
      </c>
      <c r="AF27" s="40" t="b">
        <f>ISBLANK(R27)</f>
        <v>1</v>
      </c>
    </row>
    <row r="28" spans="1:34" hidden="1" x14ac:dyDescent="0.25">
      <c r="A28" s="190"/>
      <c r="B28" s="191"/>
      <c r="C28" s="163"/>
      <c r="D28" s="365"/>
      <c r="E28" s="157"/>
      <c r="F28" s="156"/>
      <c r="G28" s="154"/>
      <c r="H28" s="155"/>
      <c r="I28" s="115"/>
      <c r="J28" s="365"/>
      <c r="K28" s="365"/>
      <c r="L28" s="365"/>
      <c r="M28" s="156"/>
      <c r="N28" s="159"/>
      <c r="O28" s="160"/>
      <c r="P28" s="123"/>
      <c r="Q28" s="121"/>
      <c r="R28" s="160"/>
      <c r="S28" s="123"/>
      <c r="Z28" s="23" t="s">
        <v>79</v>
      </c>
      <c r="AA28" s="43">
        <f>AE39+AF39</f>
        <v>25</v>
      </c>
      <c r="AB28" s="40" t="b">
        <f t="shared" ref="AB28:AF38" si="11">ISBLANK(N28)</f>
        <v>1</v>
      </c>
      <c r="AC28" s="40" t="b">
        <f t="shared" si="11"/>
        <v>1</v>
      </c>
      <c r="AE28" s="40" t="b">
        <f t="shared" si="11"/>
        <v>1</v>
      </c>
      <c r="AF28" s="40" t="b">
        <f t="shared" si="11"/>
        <v>1</v>
      </c>
    </row>
    <row r="29" spans="1:34" s="23" customFormat="1" x14ac:dyDescent="0.25">
      <c r="A29" s="192" t="s">
        <v>151</v>
      </c>
      <c r="B29" s="162" t="s">
        <v>160</v>
      </c>
      <c r="C29" s="163">
        <v>2</v>
      </c>
      <c r="D29" s="365"/>
      <c r="E29" s="157"/>
      <c r="F29" s="156"/>
      <c r="G29" s="164">
        <v>4</v>
      </c>
      <c r="H29" s="155">
        <f>G29*30</f>
        <v>120</v>
      </c>
      <c r="I29" s="115">
        <f>J29+K29+L29</f>
        <v>54</v>
      </c>
      <c r="J29" s="365">
        <v>18</v>
      </c>
      <c r="K29" s="365"/>
      <c r="L29" s="365">
        <v>36</v>
      </c>
      <c r="M29" s="156">
        <f>H29-I29</f>
        <v>66</v>
      </c>
      <c r="N29" s="159"/>
      <c r="O29" s="160">
        <v>3</v>
      </c>
      <c r="P29" s="123">
        <v>3</v>
      </c>
      <c r="Q29" s="121"/>
      <c r="R29" s="160"/>
      <c r="S29" s="123"/>
      <c r="AA29" s="43">
        <f>SUM(AA27:AA28)</f>
        <v>37</v>
      </c>
      <c r="AB29" s="40" t="b">
        <f t="shared" si="11"/>
        <v>1</v>
      </c>
      <c r="AC29" s="40" t="b">
        <f t="shared" si="11"/>
        <v>0</v>
      </c>
      <c r="AD29" s="38"/>
      <c r="AE29" s="40" t="b">
        <f t="shared" si="11"/>
        <v>1</v>
      </c>
      <c r="AF29" s="40" t="b">
        <f t="shared" si="11"/>
        <v>1</v>
      </c>
      <c r="AG29" s="38"/>
    </row>
    <row r="30" spans="1:34" x14ac:dyDescent="0.25">
      <c r="A30" s="190" t="s">
        <v>117</v>
      </c>
      <c r="B30" s="366" t="s">
        <v>162</v>
      </c>
      <c r="C30" s="115"/>
      <c r="D30" s="365"/>
      <c r="E30" s="157"/>
      <c r="F30" s="158"/>
      <c r="G30" s="154">
        <f t="shared" ref="G30:M30" si="12">G31+G32</f>
        <v>6</v>
      </c>
      <c r="H30" s="194">
        <f t="shared" si="12"/>
        <v>180</v>
      </c>
      <c r="I30" s="361">
        <f t="shared" si="12"/>
        <v>60</v>
      </c>
      <c r="J30" s="195">
        <f t="shared" si="12"/>
        <v>30</v>
      </c>
      <c r="K30" s="195">
        <f t="shared" si="12"/>
        <v>0</v>
      </c>
      <c r="L30" s="195">
        <f t="shared" si="12"/>
        <v>30</v>
      </c>
      <c r="M30" s="196">
        <f t="shared" si="12"/>
        <v>120</v>
      </c>
      <c r="N30" s="124"/>
      <c r="O30" s="125"/>
      <c r="P30" s="197"/>
      <c r="Q30" s="127"/>
      <c r="R30" s="125"/>
      <c r="S30" s="126"/>
      <c r="AB30" s="40" t="b">
        <f t="shared" si="11"/>
        <v>1</v>
      </c>
      <c r="AC30" s="40" t="b">
        <f t="shared" si="11"/>
        <v>1</v>
      </c>
      <c r="AE30" s="40" t="b">
        <f t="shared" si="11"/>
        <v>1</v>
      </c>
      <c r="AF30" s="40" t="b">
        <f t="shared" si="11"/>
        <v>1</v>
      </c>
    </row>
    <row r="31" spans="1:34" ht="26.25" customHeight="1" x14ac:dyDescent="0.25">
      <c r="A31" s="198" t="s">
        <v>158</v>
      </c>
      <c r="B31" s="199" t="s">
        <v>162</v>
      </c>
      <c r="C31" s="200">
        <v>3</v>
      </c>
      <c r="D31" s="201"/>
      <c r="E31" s="201"/>
      <c r="F31" s="202"/>
      <c r="G31" s="203">
        <v>5</v>
      </c>
      <c r="H31" s="120">
        <f>G31*30</f>
        <v>150</v>
      </c>
      <c r="I31" s="121">
        <f>J31+K31+L31</f>
        <v>60</v>
      </c>
      <c r="J31" s="122">
        <v>30</v>
      </c>
      <c r="K31" s="122"/>
      <c r="L31" s="122">
        <v>30</v>
      </c>
      <c r="M31" s="123">
        <f>H31-I31</f>
        <v>90</v>
      </c>
      <c r="N31" s="204"/>
      <c r="O31" s="205"/>
      <c r="P31" s="206"/>
      <c r="Q31" s="207">
        <v>4</v>
      </c>
      <c r="R31" s="205"/>
      <c r="S31" s="206"/>
      <c r="Y31" s="24">
        <v>1</v>
      </c>
      <c r="AB31" s="40" t="b">
        <f t="shared" si="11"/>
        <v>1</v>
      </c>
      <c r="AC31" s="40" t="b">
        <f t="shared" si="11"/>
        <v>1</v>
      </c>
      <c r="AE31" s="40" t="b">
        <f t="shared" si="11"/>
        <v>0</v>
      </c>
      <c r="AF31" s="40" t="b">
        <f t="shared" si="11"/>
        <v>1</v>
      </c>
    </row>
    <row r="32" spans="1:34" x14ac:dyDescent="0.25">
      <c r="A32" s="198" t="s">
        <v>159</v>
      </c>
      <c r="B32" s="199" t="s">
        <v>171</v>
      </c>
      <c r="C32" s="200"/>
      <c r="D32" s="208"/>
      <c r="E32" s="209"/>
      <c r="F32" s="202" t="s">
        <v>137</v>
      </c>
      <c r="G32" s="203">
        <v>1</v>
      </c>
      <c r="H32" s="120">
        <f>G32*30</f>
        <v>30</v>
      </c>
      <c r="I32" s="121"/>
      <c r="J32" s="122"/>
      <c r="K32" s="122"/>
      <c r="L32" s="122"/>
      <c r="M32" s="123">
        <f>H32-I32</f>
        <v>30</v>
      </c>
      <c r="N32" s="204"/>
      <c r="O32" s="205"/>
      <c r="P32" s="206"/>
      <c r="Q32" s="207" t="s">
        <v>181</v>
      </c>
      <c r="R32" s="205"/>
      <c r="S32" s="210"/>
      <c r="Z32" s="24" t="s">
        <v>62</v>
      </c>
      <c r="AB32" s="40" t="b">
        <f t="shared" si="11"/>
        <v>1</v>
      </c>
      <c r="AC32" s="40" t="b">
        <f t="shared" si="11"/>
        <v>1</v>
      </c>
      <c r="AE32" s="40" t="b">
        <f t="shared" si="11"/>
        <v>0</v>
      </c>
      <c r="AF32" s="40" t="b">
        <f t="shared" si="11"/>
        <v>1</v>
      </c>
    </row>
    <row r="33" spans="1:34" x14ac:dyDescent="0.25">
      <c r="A33" s="190" t="s">
        <v>118</v>
      </c>
      <c r="B33" s="366" t="s">
        <v>163</v>
      </c>
      <c r="C33" s="115">
        <v>3</v>
      </c>
      <c r="D33" s="365"/>
      <c r="E33" s="157"/>
      <c r="F33" s="158"/>
      <c r="G33" s="154">
        <v>4</v>
      </c>
      <c r="H33" s="155">
        <f t="shared" ref="H33:H37" si="13">G33*30</f>
        <v>120</v>
      </c>
      <c r="I33" s="115">
        <f>J33+K33+L33</f>
        <v>45</v>
      </c>
      <c r="J33" s="365">
        <v>15</v>
      </c>
      <c r="K33" s="365"/>
      <c r="L33" s="365">
        <v>30</v>
      </c>
      <c r="M33" s="156">
        <f t="shared" ref="M33:M37" si="14">H33-I33</f>
        <v>75</v>
      </c>
      <c r="N33" s="159"/>
      <c r="O33" s="160"/>
      <c r="P33" s="161"/>
      <c r="Q33" s="121">
        <v>3</v>
      </c>
      <c r="R33" s="160"/>
      <c r="S33" s="123"/>
      <c r="Y33" s="24">
        <v>1</v>
      </c>
      <c r="AB33" s="40" t="b">
        <f t="shared" si="11"/>
        <v>1</v>
      </c>
      <c r="AC33" s="40" t="b">
        <f t="shared" si="11"/>
        <v>1</v>
      </c>
      <c r="AE33" s="40" t="b">
        <f t="shared" si="11"/>
        <v>0</v>
      </c>
      <c r="AF33" s="40" t="b">
        <f t="shared" si="11"/>
        <v>1</v>
      </c>
    </row>
    <row r="34" spans="1:34" x14ac:dyDescent="0.25">
      <c r="A34" s="190" t="s">
        <v>119</v>
      </c>
      <c r="B34" s="366" t="s">
        <v>28</v>
      </c>
      <c r="C34" s="115">
        <v>2</v>
      </c>
      <c r="D34" s="365"/>
      <c r="E34" s="157"/>
      <c r="F34" s="158"/>
      <c r="G34" s="154">
        <v>4</v>
      </c>
      <c r="H34" s="155">
        <f t="shared" si="13"/>
        <v>120</v>
      </c>
      <c r="I34" s="115">
        <f>J34+K34+L34</f>
        <v>54</v>
      </c>
      <c r="J34" s="365">
        <v>18</v>
      </c>
      <c r="K34" s="365"/>
      <c r="L34" s="365">
        <v>36</v>
      </c>
      <c r="M34" s="156">
        <f t="shared" si="14"/>
        <v>66</v>
      </c>
      <c r="N34" s="159"/>
      <c r="O34" s="160">
        <v>3</v>
      </c>
      <c r="P34" s="161">
        <v>3</v>
      </c>
      <c r="Q34" s="121"/>
      <c r="R34" s="160"/>
      <c r="S34" s="123"/>
      <c r="AB34" s="40" t="b">
        <f t="shared" si="11"/>
        <v>1</v>
      </c>
      <c r="AC34" s="40" t="b">
        <f t="shared" si="11"/>
        <v>0</v>
      </c>
      <c r="AE34" s="40" t="b">
        <f t="shared" si="11"/>
        <v>1</v>
      </c>
      <c r="AF34" s="40" t="b">
        <f t="shared" si="11"/>
        <v>1</v>
      </c>
    </row>
    <row r="35" spans="1:34" x14ac:dyDescent="0.25">
      <c r="A35" s="198" t="s">
        <v>152</v>
      </c>
      <c r="B35" s="199" t="s">
        <v>161</v>
      </c>
      <c r="C35" s="200">
        <v>3</v>
      </c>
      <c r="D35" s="201"/>
      <c r="E35" s="201"/>
      <c r="F35" s="202"/>
      <c r="G35" s="203">
        <v>5</v>
      </c>
      <c r="H35" s="120">
        <f>G35*30</f>
        <v>150</v>
      </c>
      <c r="I35" s="121">
        <f>J35+K35+L35</f>
        <v>60</v>
      </c>
      <c r="J35" s="122">
        <v>30</v>
      </c>
      <c r="K35" s="122"/>
      <c r="L35" s="122">
        <v>30</v>
      </c>
      <c r="M35" s="123">
        <f>H35-I35</f>
        <v>90</v>
      </c>
      <c r="N35" s="204"/>
      <c r="O35" s="205"/>
      <c r="P35" s="206"/>
      <c r="Q35" s="207">
        <v>4</v>
      </c>
      <c r="R35" s="205"/>
      <c r="S35" s="206"/>
      <c r="Y35" s="24">
        <v>1</v>
      </c>
      <c r="AB35" s="40" t="b">
        <f t="shared" si="11"/>
        <v>1</v>
      </c>
      <c r="AC35" s="40" t="b">
        <f t="shared" si="11"/>
        <v>1</v>
      </c>
      <c r="AE35" s="40" t="b">
        <f t="shared" si="11"/>
        <v>0</v>
      </c>
      <c r="AF35" s="40" t="b">
        <f t="shared" si="11"/>
        <v>1</v>
      </c>
    </row>
    <row r="36" spans="1:34" ht="28.5" customHeight="1" x14ac:dyDescent="0.25">
      <c r="A36" s="211" t="s">
        <v>153</v>
      </c>
      <c r="B36" s="191" t="s">
        <v>187</v>
      </c>
      <c r="C36" s="163">
        <v>4</v>
      </c>
      <c r="D36" s="365"/>
      <c r="E36" s="365"/>
      <c r="F36" s="156"/>
      <c r="G36" s="164">
        <v>5</v>
      </c>
      <c r="H36" s="155">
        <f t="shared" si="13"/>
        <v>150</v>
      </c>
      <c r="I36" s="115">
        <f t="shared" ref="I36:I37" si="15">J36+K36+L36</f>
        <v>54</v>
      </c>
      <c r="J36" s="365">
        <v>18</v>
      </c>
      <c r="K36" s="365"/>
      <c r="L36" s="365">
        <v>36</v>
      </c>
      <c r="M36" s="156">
        <f t="shared" si="14"/>
        <v>96</v>
      </c>
      <c r="N36" s="124"/>
      <c r="O36" s="125"/>
      <c r="P36" s="126"/>
      <c r="Q36" s="127"/>
      <c r="R36" s="125">
        <v>3</v>
      </c>
      <c r="S36" s="126">
        <v>3</v>
      </c>
      <c r="Y36" s="24">
        <v>1</v>
      </c>
      <c r="AB36" s="40" t="b">
        <f t="shared" si="11"/>
        <v>1</v>
      </c>
      <c r="AC36" s="40" t="b">
        <f t="shared" si="11"/>
        <v>1</v>
      </c>
      <c r="AE36" s="40" t="b">
        <f t="shared" si="11"/>
        <v>1</v>
      </c>
      <c r="AF36" s="40" t="b">
        <f t="shared" si="11"/>
        <v>0</v>
      </c>
    </row>
    <row r="37" spans="1:34" ht="16.5" thickBot="1" x14ac:dyDescent="0.3">
      <c r="A37" s="211" t="s">
        <v>153</v>
      </c>
      <c r="B37" s="191" t="s">
        <v>179</v>
      </c>
      <c r="C37" s="163">
        <v>4</v>
      </c>
      <c r="D37" s="365"/>
      <c r="E37" s="365"/>
      <c r="F37" s="156"/>
      <c r="G37" s="164">
        <v>5</v>
      </c>
      <c r="H37" s="155">
        <f t="shared" si="13"/>
        <v>150</v>
      </c>
      <c r="I37" s="115">
        <f t="shared" si="15"/>
        <v>72</v>
      </c>
      <c r="J37" s="365">
        <v>36</v>
      </c>
      <c r="K37" s="365"/>
      <c r="L37" s="365">
        <v>36</v>
      </c>
      <c r="M37" s="156">
        <f t="shared" si="14"/>
        <v>78</v>
      </c>
      <c r="N37" s="124"/>
      <c r="O37" s="125"/>
      <c r="P37" s="126"/>
      <c r="Q37" s="127"/>
      <c r="R37" s="125">
        <v>4</v>
      </c>
      <c r="S37" s="126">
        <v>4</v>
      </c>
      <c r="Y37" s="24">
        <v>1</v>
      </c>
      <c r="AB37" s="40" t="b">
        <f t="shared" si="11"/>
        <v>1</v>
      </c>
      <c r="AC37" s="40" t="b">
        <f t="shared" si="11"/>
        <v>1</v>
      </c>
      <c r="AE37" s="40" t="b">
        <f t="shared" si="11"/>
        <v>1</v>
      </c>
      <c r="AF37" s="40" t="b">
        <f t="shared" si="11"/>
        <v>0</v>
      </c>
    </row>
    <row r="38" spans="1:34" ht="16.5" hidden="1" thickBot="1" x14ac:dyDescent="0.3">
      <c r="A38" s="211"/>
      <c r="B38" s="191"/>
      <c r="C38" s="163"/>
      <c r="D38" s="365"/>
      <c r="E38" s="365"/>
      <c r="F38" s="156"/>
      <c r="G38" s="164"/>
      <c r="H38" s="155"/>
      <c r="I38" s="212"/>
      <c r="J38" s="213"/>
      <c r="K38" s="213"/>
      <c r="L38" s="213"/>
      <c r="M38" s="214"/>
      <c r="N38" s="124"/>
      <c r="O38" s="125"/>
      <c r="P38" s="126"/>
      <c r="Q38" s="127"/>
      <c r="R38" s="125"/>
      <c r="S38" s="126"/>
      <c r="Y38" s="24">
        <v>1</v>
      </c>
      <c r="AB38" s="40" t="b">
        <f t="shared" si="11"/>
        <v>1</v>
      </c>
      <c r="AC38" s="40" t="b">
        <f t="shared" si="11"/>
        <v>1</v>
      </c>
      <c r="AE38" s="40" t="b">
        <f t="shared" si="11"/>
        <v>1</v>
      </c>
      <c r="AF38" s="40" t="b">
        <f t="shared" si="11"/>
        <v>1</v>
      </c>
    </row>
    <row r="39" spans="1:34" ht="16.5" thickBot="1" x14ac:dyDescent="0.3">
      <c r="A39" s="559" t="s">
        <v>124</v>
      </c>
      <c r="B39" s="560"/>
      <c r="C39" s="560"/>
      <c r="D39" s="560"/>
      <c r="E39" s="560"/>
      <c r="F39" s="561"/>
      <c r="G39" s="215">
        <f>SUM(G27:G38)-G30</f>
        <v>37</v>
      </c>
      <c r="H39" s="215">
        <f t="shared" ref="H39:M39" si="16">SUM(H27:H38)-H30</f>
        <v>1110</v>
      </c>
      <c r="I39" s="215">
        <f t="shared" si="16"/>
        <v>459</v>
      </c>
      <c r="J39" s="215">
        <f t="shared" si="16"/>
        <v>195</v>
      </c>
      <c r="K39" s="215">
        <f t="shared" si="16"/>
        <v>0</v>
      </c>
      <c r="L39" s="215">
        <f t="shared" si="16"/>
        <v>264</v>
      </c>
      <c r="M39" s="215">
        <f t="shared" si="16"/>
        <v>651</v>
      </c>
      <c r="N39" s="216">
        <f t="shared" ref="N39:X39" si="17">SUM(N27:N38)</f>
        <v>4</v>
      </c>
      <c r="O39" s="216">
        <f t="shared" si="17"/>
        <v>6</v>
      </c>
      <c r="P39" s="216">
        <f t="shared" si="17"/>
        <v>6</v>
      </c>
      <c r="Q39" s="216">
        <f t="shared" si="17"/>
        <v>11</v>
      </c>
      <c r="R39" s="216">
        <f t="shared" si="17"/>
        <v>7</v>
      </c>
      <c r="S39" s="216">
        <f t="shared" si="17"/>
        <v>7</v>
      </c>
      <c r="T39" s="387">
        <f t="shared" si="17"/>
        <v>0</v>
      </c>
      <c r="U39" s="216">
        <f t="shared" si="17"/>
        <v>0</v>
      </c>
      <c r="V39" s="216">
        <f t="shared" si="17"/>
        <v>0</v>
      </c>
      <c r="W39" s="216">
        <f t="shared" si="17"/>
        <v>0</v>
      </c>
      <c r="X39" s="216">
        <f t="shared" si="17"/>
        <v>0</v>
      </c>
      <c r="AB39" s="45">
        <f>SUMIF(AB27:AB38,FALSE,$G27:$G38)</f>
        <v>4</v>
      </c>
      <c r="AC39" s="45">
        <f t="shared" ref="AC39:AF39" si="18">SUMIF(AC27:AC38,FALSE,$G27:$G38)</f>
        <v>8</v>
      </c>
      <c r="AD39" s="45">
        <f t="shared" si="18"/>
        <v>0</v>
      </c>
      <c r="AE39" s="45">
        <f t="shared" si="18"/>
        <v>15</v>
      </c>
      <c r="AF39" s="45">
        <f t="shared" si="18"/>
        <v>10</v>
      </c>
      <c r="AG39" s="45"/>
      <c r="AH39" s="46">
        <f>SUM(AB39:AG39)</f>
        <v>37</v>
      </c>
    </row>
    <row r="40" spans="1:34" ht="16.5" thickBot="1" x14ac:dyDescent="0.3">
      <c r="A40" s="623" t="s">
        <v>125</v>
      </c>
      <c r="B40" s="624"/>
      <c r="C40" s="624"/>
      <c r="D40" s="624"/>
      <c r="E40" s="624"/>
      <c r="F40" s="624"/>
      <c r="G40" s="624"/>
      <c r="H40" s="624"/>
      <c r="I40" s="544"/>
      <c r="J40" s="544"/>
      <c r="K40" s="544"/>
      <c r="L40" s="544"/>
      <c r="M40" s="544"/>
      <c r="N40" s="624"/>
      <c r="O40" s="624"/>
      <c r="P40" s="624"/>
      <c r="Q40" s="624"/>
      <c r="R40" s="624"/>
      <c r="S40" s="624"/>
    </row>
    <row r="41" spans="1:34" s="20" customFormat="1" x14ac:dyDescent="0.25">
      <c r="A41" s="364" t="s">
        <v>106</v>
      </c>
      <c r="B41" s="217" t="s">
        <v>141</v>
      </c>
      <c r="C41" s="356"/>
      <c r="D41" s="357">
        <v>2</v>
      </c>
      <c r="E41" s="357"/>
      <c r="F41" s="218"/>
      <c r="G41" s="219">
        <v>4.5</v>
      </c>
      <c r="H41" s="220">
        <f>G41*30</f>
        <v>135</v>
      </c>
      <c r="I41" s="100">
        <f>J41+K41+L41</f>
        <v>0</v>
      </c>
      <c r="J41" s="221"/>
      <c r="K41" s="221"/>
      <c r="L41" s="221"/>
      <c r="M41" s="187">
        <f t="shared" ref="M41:M42" si="19">H41-I41</f>
        <v>135</v>
      </c>
      <c r="N41" s="222"/>
      <c r="O41" s="223"/>
      <c r="P41" s="224"/>
      <c r="Q41" s="225"/>
      <c r="R41" s="226"/>
      <c r="S41" s="224"/>
      <c r="Z41" s="23" t="s">
        <v>78</v>
      </c>
      <c r="AA41" s="42">
        <f>G41</f>
        <v>4.5</v>
      </c>
      <c r="AB41" s="37"/>
      <c r="AC41" s="37"/>
      <c r="AD41" s="37"/>
      <c r="AE41" s="37"/>
      <c r="AF41" s="37"/>
      <c r="AG41" s="37"/>
    </row>
    <row r="42" spans="1:34" s="20" customFormat="1" ht="16.5" thickBot="1" x14ac:dyDescent="0.3">
      <c r="A42" s="128" t="s">
        <v>107</v>
      </c>
      <c r="B42" s="278" t="s">
        <v>166</v>
      </c>
      <c r="C42" s="279"/>
      <c r="D42" s="280" t="s">
        <v>120</v>
      </c>
      <c r="E42" s="280"/>
      <c r="F42" s="281"/>
      <c r="G42" s="282">
        <v>3</v>
      </c>
      <c r="H42" s="230">
        <f>G42*30</f>
        <v>90</v>
      </c>
      <c r="I42" s="115">
        <f>J42+K42+L42</f>
        <v>0</v>
      </c>
      <c r="J42" s="365"/>
      <c r="K42" s="365"/>
      <c r="L42" s="365"/>
      <c r="M42" s="156">
        <f t="shared" si="19"/>
        <v>90</v>
      </c>
      <c r="N42" s="231"/>
      <c r="O42" s="232"/>
      <c r="P42" s="233"/>
      <c r="Q42" s="234"/>
      <c r="R42" s="232"/>
      <c r="S42" s="233"/>
      <c r="Z42" s="23" t="s">
        <v>79</v>
      </c>
      <c r="AA42" s="42">
        <f>G42+G47</f>
        <v>6</v>
      </c>
      <c r="AB42" s="37"/>
      <c r="AC42" s="37"/>
      <c r="AD42" s="37"/>
      <c r="AE42" s="37"/>
      <c r="AF42" s="37"/>
      <c r="AG42" s="37"/>
    </row>
    <row r="43" spans="1:34" s="20" customFormat="1" hidden="1" x14ac:dyDescent="0.25">
      <c r="A43" s="128"/>
      <c r="B43" s="227"/>
      <c r="C43" s="71"/>
      <c r="D43" s="72"/>
      <c r="E43" s="72"/>
      <c r="F43" s="228"/>
      <c r="G43" s="229"/>
      <c r="H43" s="230"/>
      <c r="I43" s="115"/>
      <c r="J43" s="365"/>
      <c r="K43" s="365"/>
      <c r="L43" s="365"/>
      <c r="M43" s="156"/>
      <c r="N43" s="231"/>
      <c r="O43" s="232"/>
      <c r="P43" s="233"/>
      <c r="Q43" s="234"/>
      <c r="R43" s="232"/>
      <c r="S43" s="233"/>
      <c r="AA43" s="42">
        <f>SUM(AA41:AA42)</f>
        <v>10.5</v>
      </c>
      <c r="AB43" s="37"/>
      <c r="AC43" s="37"/>
      <c r="AD43" s="37"/>
      <c r="AE43" s="37"/>
      <c r="AF43" s="37"/>
      <c r="AG43" s="37"/>
    </row>
    <row r="44" spans="1:34" s="20" customFormat="1" ht="16.5" hidden="1" thickBot="1" x14ac:dyDescent="0.3">
      <c r="A44" s="192"/>
      <c r="B44" s="235"/>
      <c r="C44" s="236"/>
      <c r="D44" s="237"/>
      <c r="E44" s="237"/>
      <c r="F44" s="238"/>
      <c r="G44" s="239"/>
      <c r="H44" s="240"/>
      <c r="I44" s="212"/>
      <c r="J44" s="213"/>
      <c r="K44" s="213"/>
      <c r="L44" s="213"/>
      <c r="M44" s="214"/>
      <c r="N44" s="241"/>
      <c r="O44" s="242"/>
      <c r="P44" s="137"/>
      <c r="Q44" s="243"/>
      <c r="R44" s="242"/>
      <c r="S44" s="137"/>
      <c r="AB44" s="37"/>
      <c r="AC44" s="37"/>
      <c r="AD44" s="37"/>
      <c r="AE44" s="37"/>
      <c r="AF44" s="37"/>
      <c r="AG44" s="37"/>
    </row>
    <row r="45" spans="1:34" s="20" customFormat="1" ht="16.5" thickBot="1" x14ac:dyDescent="0.3">
      <c r="A45" s="543" t="s">
        <v>126</v>
      </c>
      <c r="B45" s="544"/>
      <c r="C45" s="544"/>
      <c r="D45" s="544"/>
      <c r="E45" s="544"/>
      <c r="F45" s="545"/>
      <c r="G45" s="244">
        <f>SUM(G41:G44)</f>
        <v>7.5</v>
      </c>
      <c r="H45" s="245">
        <f>SUM(H41:H44)</f>
        <v>225</v>
      </c>
      <c r="I45" s="246">
        <f t="shared" ref="I45:S45" si="20">SUM(I41:I44)</f>
        <v>0</v>
      </c>
      <c r="J45" s="246">
        <f t="shared" si="20"/>
        <v>0</v>
      </c>
      <c r="K45" s="246">
        <f t="shared" si="20"/>
        <v>0</v>
      </c>
      <c r="L45" s="246">
        <f t="shared" si="20"/>
        <v>0</v>
      </c>
      <c r="M45" s="246">
        <f t="shared" si="20"/>
        <v>225</v>
      </c>
      <c r="N45" s="245">
        <f t="shared" si="20"/>
        <v>0</v>
      </c>
      <c r="O45" s="245">
        <f t="shared" si="20"/>
        <v>0</v>
      </c>
      <c r="P45" s="245">
        <f t="shared" si="20"/>
        <v>0</v>
      </c>
      <c r="Q45" s="245">
        <f t="shared" si="20"/>
        <v>0</v>
      </c>
      <c r="R45" s="245">
        <f t="shared" si="20"/>
        <v>0</v>
      </c>
      <c r="S45" s="245">
        <f t="shared" si="20"/>
        <v>0</v>
      </c>
      <c r="AB45" s="37"/>
      <c r="AC45" s="37"/>
      <c r="AD45" s="37"/>
      <c r="AE45" s="37"/>
      <c r="AF45" s="37"/>
      <c r="AG45" s="37"/>
    </row>
    <row r="46" spans="1:34" ht="16.5" thickBot="1" x14ac:dyDescent="0.3">
      <c r="A46" s="543" t="s">
        <v>176</v>
      </c>
      <c r="B46" s="544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</row>
    <row r="47" spans="1:34" s="20" customFormat="1" ht="51" customHeight="1" x14ac:dyDescent="0.25">
      <c r="A47" s="176" t="s">
        <v>108</v>
      </c>
      <c r="B47" s="283" t="s">
        <v>190</v>
      </c>
      <c r="C47" s="284"/>
      <c r="D47" s="285"/>
      <c r="E47" s="285"/>
      <c r="F47" s="286"/>
      <c r="G47" s="287">
        <v>3</v>
      </c>
      <c r="H47" s="288">
        <f>G47*30</f>
        <v>90</v>
      </c>
      <c r="I47" s="289">
        <f>J47+K47+L47</f>
        <v>0</v>
      </c>
      <c r="J47" s="290"/>
      <c r="K47" s="290"/>
      <c r="L47" s="290"/>
      <c r="M47" s="187">
        <f t="shared" ref="M47" si="21">H47-I47</f>
        <v>90</v>
      </c>
      <c r="N47" s="291"/>
      <c r="O47" s="292"/>
      <c r="P47" s="293"/>
      <c r="Q47" s="294"/>
      <c r="R47" s="292"/>
      <c r="S47" s="293"/>
      <c r="AB47" s="37"/>
      <c r="AC47" s="37"/>
      <c r="AD47" s="37"/>
      <c r="AE47" s="37"/>
      <c r="AF47" s="37"/>
      <c r="AG47" s="37"/>
    </row>
    <row r="48" spans="1:34" s="20" customFormat="1" ht="16.5" customHeight="1" thickBot="1" x14ac:dyDescent="0.3">
      <c r="A48" s="562" t="s">
        <v>127</v>
      </c>
      <c r="B48" s="563"/>
      <c r="C48" s="563"/>
      <c r="D48" s="563"/>
      <c r="E48" s="563"/>
      <c r="F48" s="564"/>
      <c r="G48" s="247">
        <f>SUM(G47:G47)</f>
        <v>3</v>
      </c>
      <c r="H48" s="248">
        <f>SUM(H47:H47)</f>
        <v>90</v>
      </c>
      <c r="I48" s="248">
        <f>I47</f>
        <v>0</v>
      </c>
      <c r="J48" s="248">
        <f>J47</f>
        <v>0</v>
      </c>
      <c r="K48" s="248">
        <f>K47</f>
        <v>0</v>
      </c>
      <c r="L48" s="248">
        <f>L47</f>
        <v>0</v>
      </c>
      <c r="M48" s="248">
        <f>SUM(M47:M47)</f>
        <v>90</v>
      </c>
      <c r="N48" s="248">
        <f t="shared" ref="N48:S48" si="22">N47</f>
        <v>0</v>
      </c>
      <c r="O48" s="248">
        <f t="shared" si="22"/>
        <v>0</v>
      </c>
      <c r="P48" s="248">
        <f t="shared" si="22"/>
        <v>0</v>
      </c>
      <c r="Q48" s="248">
        <f t="shared" si="22"/>
        <v>0</v>
      </c>
      <c r="R48" s="248">
        <f t="shared" si="22"/>
        <v>0</v>
      </c>
      <c r="S48" s="248">
        <f t="shared" si="22"/>
        <v>0</v>
      </c>
      <c r="AB48" s="37"/>
      <c r="AC48" s="37"/>
      <c r="AD48" s="37"/>
      <c r="AE48" s="37"/>
      <c r="AF48" s="37"/>
      <c r="AG48" s="37"/>
    </row>
    <row r="49" spans="1:34" ht="16.5" thickBot="1" x14ac:dyDescent="0.3">
      <c r="A49" s="565" t="s">
        <v>128</v>
      </c>
      <c r="B49" s="566"/>
      <c r="C49" s="566"/>
      <c r="D49" s="566"/>
      <c r="E49" s="566"/>
      <c r="F49" s="566"/>
      <c r="G49" s="249">
        <f>G48+G45+G39+G25</f>
        <v>90</v>
      </c>
      <c r="H49" s="250">
        <f>H48+H45+H39+H25</f>
        <v>2700</v>
      </c>
      <c r="I49" s="250">
        <f t="shared" ref="I49:S49" si="23">I39+I25+I45+I48</f>
        <v>1092</v>
      </c>
      <c r="J49" s="250">
        <f t="shared" si="23"/>
        <v>381</v>
      </c>
      <c r="K49" s="250">
        <f t="shared" si="23"/>
        <v>30</v>
      </c>
      <c r="L49" s="250">
        <f t="shared" si="23"/>
        <v>681</v>
      </c>
      <c r="M49" s="250">
        <f t="shared" si="23"/>
        <v>1608</v>
      </c>
      <c r="N49" s="250">
        <f t="shared" si="23"/>
        <v>30</v>
      </c>
      <c r="O49" s="250">
        <f t="shared" si="23"/>
        <v>17</v>
      </c>
      <c r="P49" s="250">
        <f t="shared" si="23"/>
        <v>17</v>
      </c>
      <c r="Q49" s="250">
        <f t="shared" si="23"/>
        <v>14</v>
      </c>
      <c r="R49" s="250">
        <f t="shared" si="23"/>
        <v>7</v>
      </c>
      <c r="S49" s="250">
        <f t="shared" si="23"/>
        <v>7</v>
      </c>
      <c r="T49" s="20">
        <f>30*G49</f>
        <v>2700</v>
      </c>
    </row>
    <row r="50" spans="1:34" x14ac:dyDescent="0.25">
      <c r="A50" s="567" t="s">
        <v>98</v>
      </c>
      <c r="B50" s="568"/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</row>
    <row r="51" spans="1:34" x14ac:dyDescent="0.25">
      <c r="A51" s="633" t="s">
        <v>99</v>
      </c>
      <c r="B51" s="538"/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8"/>
    </row>
    <row r="52" spans="1:34" s="312" customFormat="1" ht="16.5" customHeight="1" x14ac:dyDescent="0.25">
      <c r="A52" s="632" t="s">
        <v>250</v>
      </c>
      <c r="B52" s="632"/>
      <c r="C52" s="195"/>
      <c r="D52" s="195">
        <v>3</v>
      </c>
      <c r="E52" s="195"/>
      <c r="F52" s="195"/>
      <c r="G52" s="195">
        <v>4</v>
      </c>
      <c r="H52" s="360">
        <f t="shared" ref="H52:H58" si="24">G52*30</f>
        <v>120</v>
      </c>
      <c r="I52" s="195"/>
      <c r="J52" s="195"/>
      <c r="K52" s="195"/>
      <c r="L52" s="195"/>
      <c r="M52" s="195"/>
      <c r="N52" s="195"/>
      <c r="O52" s="195"/>
      <c r="P52" s="195"/>
      <c r="Q52" s="195">
        <v>3</v>
      </c>
      <c r="R52" s="195"/>
      <c r="S52" s="195"/>
      <c r="AB52" s="313"/>
      <c r="AC52" s="313"/>
      <c r="AD52" s="313"/>
      <c r="AE52" s="313"/>
      <c r="AF52" s="313"/>
      <c r="AG52" s="313"/>
    </row>
    <row r="53" spans="1:34" s="312" customFormat="1" ht="18" customHeight="1" x14ac:dyDescent="0.25">
      <c r="A53" s="632" t="s">
        <v>251</v>
      </c>
      <c r="B53" s="632"/>
      <c r="C53" s="359"/>
      <c r="D53" s="359">
        <v>4</v>
      </c>
      <c r="E53" s="359"/>
      <c r="F53" s="359"/>
      <c r="G53" s="360">
        <v>4</v>
      </c>
      <c r="H53" s="360">
        <v>90</v>
      </c>
      <c r="I53" s="195"/>
      <c r="J53" s="195"/>
      <c r="K53" s="195"/>
      <c r="L53" s="195"/>
      <c r="M53" s="195"/>
      <c r="N53" s="359"/>
      <c r="O53" s="359"/>
      <c r="P53" s="359"/>
      <c r="Q53" s="359"/>
      <c r="R53" s="359">
        <v>3</v>
      </c>
      <c r="S53" s="359">
        <v>3</v>
      </c>
      <c r="Z53" s="388"/>
      <c r="AB53" s="319"/>
      <c r="AC53" s="319"/>
      <c r="AD53" s="313"/>
      <c r="AE53" s="319"/>
      <c r="AF53" s="319"/>
      <c r="AG53" s="313"/>
    </row>
    <row r="54" spans="1:34" x14ac:dyDescent="0.25">
      <c r="A54" s="325" t="s">
        <v>201</v>
      </c>
      <c r="B54" s="320" t="s">
        <v>242</v>
      </c>
      <c r="C54" s="301"/>
      <c r="D54" s="301">
        <v>3</v>
      </c>
      <c r="E54" s="301"/>
      <c r="F54" s="301"/>
      <c r="G54" s="261">
        <v>4</v>
      </c>
      <c r="H54" s="261">
        <f t="shared" si="24"/>
        <v>120</v>
      </c>
      <c r="I54" s="310">
        <f t="shared" ref="I54:I58" si="25">J54+K54+L54</f>
        <v>45</v>
      </c>
      <c r="J54" s="310"/>
      <c r="K54" s="310"/>
      <c r="L54" s="310">
        <v>45</v>
      </c>
      <c r="M54" s="310">
        <f>H54-I54</f>
        <v>75</v>
      </c>
      <c r="N54" s="301"/>
      <c r="O54" s="301"/>
      <c r="P54" s="301"/>
      <c r="Q54" s="301">
        <v>3</v>
      </c>
      <c r="R54" s="301"/>
      <c r="S54" s="301"/>
      <c r="Z54" s="23" t="s">
        <v>78</v>
      </c>
      <c r="AA54" s="24">
        <f>AB60+AC60</f>
        <v>0</v>
      </c>
      <c r="AB54" s="40" t="b">
        <f t="shared" ref="AB54:AF57" si="26">ISBLANK(N54)</f>
        <v>1</v>
      </c>
      <c r="AC54" s="40" t="b">
        <f t="shared" si="26"/>
        <v>1</v>
      </c>
      <c r="AE54" s="40" t="b">
        <f t="shared" si="26"/>
        <v>0</v>
      </c>
      <c r="AF54" s="40" t="b">
        <f t="shared" si="26"/>
        <v>1</v>
      </c>
    </row>
    <row r="55" spans="1:34" x14ac:dyDescent="0.25">
      <c r="A55" s="325" t="s">
        <v>202</v>
      </c>
      <c r="B55" s="320" t="s">
        <v>252</v>
      </c>
      <c r="C55" s="301"/>
      <c r="D55" s="301">
        <v>3</v>
      </c>
      <c r="E55" s="301"/>
      <c r="F55" s="301"/>
      <c r="G55" s="261">
        <v>4</v>
      </c>
      <c r="H55" s="261">
        <f t="shared" si="24"/>
        <v>120</v>
      </c>
      <c r="I55" s="310">
        <f t="shared" si="25"/>
        <v>45</v>
      </c>
      <c r="J55" s="310">
        <v>15</v>
      </c>
      <c r="K55" s="310"/>
      <c r="L55" s="310">
        <v>30</v>
      </c>
      <c r="M55" s="310">
        <f>H54-I55</f>
        <v>75</v>
      </c>
      <c r="N55" s="301"/>
      <c r="O55" s="301"/>
      <c r="P55" s="301"/>
      <c r="Q55" s="301">
        <v>3</v>
      </c>
      <c r="R55" s="301"/>
      <c r="S55" s="301"/>
      <c r="Z55" s="23" t="s">
        <v>79</v>
      </c>
      <c r="AA55" s="24">
        <f>AE60+AF60</f>
        <v>8</v>
      </c>
      <c r="AB55" s="40"/>
      <c r="AC55" s="40"/>
      <c r="AE55" s="40"/>
      <c r="AF55" s="40"/>
    </row>
    <row r="56" spans="1:34" x14ac:dyDescent="0.25">
      <c r="A56" s="325" t="s">
        <v>101</v>
      </c>
      <c r="B56" s="321" t="s">
        <v>210</v>
      </c>
      <c r="C56" s="301"/>
      <c r="D56" s="301">
        <v>3</v>
      </c>
      <c r="E56" s="301"/>
      <c r="F56" s="301"/>
      <c r="G56" s="261">
        <v>4</v>
      </c>
      <c r="H56" s="261">
        <v>150</v>
      </c>
      <c r="I56" s="310"/>
      <c r="J56" s="310"/>
      <c r="K56" s="310"/>
      <c r="L56" s="310"/>
      <c r="M56" s="310"/>
      <c r="N56" s="301"/>
      <c r="O56" s="301"/>
      <c r="P56" s="301"/>
      <c r="Q56" s="301"/>
      <c r="R56" s="301"/>
      <c r="S56" s="301"/>
      <c r="Z56" s="23"/>
      <c r="AB56" s="40"/>
      <c r="AC56" s="40"/>
      <c r="AE56" s="40"/>
      <c r="AF56" s="40"/>
    </row>
    <row r="57" spans="1:34" ht="31.5" x14ac:dyDescent="0.25">
      <c r="A57" s="325" t="s">
        <v>102</v>
      </c>
      <c r="B57" s="320" t="s">
        <v>243</v>
      </c>
      <c r="C57" s="301"/>
      <c r="D57" s="301">
        <v>4</v>
      </c>
      <c r="E57" s="301"/>
      <c r="F57" s="301"/>
      <c r="G57" s="261">
        <v>4</v>
      </c>
      <c r="H57" s="261">
        <f t="shared" si="24"/>
        <v>120</v>
      </c>
      <c r="I57" s="310">
        <f t="shared" si="25"/>
        <v>54</v>
      </c>
      <c r="J57" s="310"/>
      <c r="K57" s="310"/>
      <c r="L57" s="310">
        <v>54</v>
      </c>
      <c r="M57" s="310">
        <f>H57-I57</f>
        <v>66</v>
      </c>
      <c r="N57" s="301"/>
      <c r="O57" s="301"/>
      <c r="P57" s="301"/>
      <c r="Q57" s="301"/>
      <c r="R57" s="301">
        <v>3</v>
      </c>
      <c r="S57" s="301">
        <v>3</v>
      </c>
      <c r="AA57" s="24">
        <f>SUM(AA54:AA55)</f>
        <v>8</v>
      </c>
      <c r="AB57" s="40" t="b">
        <f t="shared" si="26"/>
        <v>1</v>
      </c>
      <c r="AC57" s="40" t="b">
        <f t="shared" si="26"/>
        <v>1</v>
      </c>
      <c r="AE57" s="40" t="b">
        <f t="shared" si="26"/>
        <v>1</v>
      </c>
      <c r="AF57" s="40" t="b">
        <f t="shared" si="26"/>
        <v>0</v>
      </c>
    </row>
    <row r="58" spans="1:34" x14ac:dyDescent="0.25">
      <c r="A58" s="325" t="s">
        <v>218</v>
      </c>
      <c r="B58" s="320" t="s">
        <v>139</v>
      </c>
      <c r="C58" s="301"/>
      <c r="D58" s="301">
        <v>4</v>
      </c>
      <c r="E58" s="301"/>
      <c r="F58" s="301"/>
      <c r="G58" s="261">
        <v>4</v>
      </c>
      <c r="H58" s="261">
        <f t="shared" si="24"/>
        <v>120</v>
      </c>
      <c r="I58" s="310">
        <f t="shared" si="25"/>
        <v>54</v>
      </c>
      <c r="J58" s="310">
        <v>18</v>
      </c>
      <c r="K58" s="310"/>
      <c r="L58" s="310">
        <v>36</v>
      </c>
      <c r="M58" s="310">
        <f>H57-I58</f>
        <v>66</v>
      </c>
      <c r="N58" s="301"/>
      <c r="O58" s="301"/>
      <c r="P58" s="301"/>
      <c r="Q58" s="301"/>
      <c r="R58" s="301">
        <v>3</v>
      </c>
      <c r="S58" s="301">
        <v>3</v>
      </c>
      <c r="AB58" s="40"/>
      <c r="AC58" s="40"/>
      <c r="AE58" s="40"/>
      <c r="AF58" s="40"/>
    </row>
    <row r="59" spans="1:34" x14ac:dyDescent="0.25">
      <c r="A59" s="325" t="s">
        <v>219</v>
      </c>
      <c r="B59" s="321" t="s">
        <v>210</v>
      </c>
      <c r="C59" s="301"/>
      <c r="D59" s="301">
        <v>4</v>
      </c>
      <c r="E59" s="301"/>
      <c r="F59" s="301"/>
      <c r="G59" s="261">
        <v>4</v>
      </c>
      <c r="H59" s="261">
        <v>90</v>
      </c>
      <c r="I59" s="310"/>
      <c r="J59" s="310"/>
      <c r="K59" s="310"/>
      <c r="L59" s="310"/>
      <c r="M59" s="310"/>
      <c r="N59" s="301"/>
      <c r="O59" s="301"/>
      <c r="P59" s="301"/>
      <c r="Q59" s="301"/>
      <c r="R59" s="301"/>
      <c r="S59" s="301"/>
      <c r="AB59" s="40"/>
      <c r="AC59" s="40"/>
      <c r="AE59" s="40"/>
      <c r="AF59" s="40"/>
    </row>
    <row r="60" spans="1:34" ht="16.5" thickBot="1" x14ac:dyDescent="0.3">
      <c r="A60" s="629" t="s">
        <v>100</v>
      </c>
      <c r="B60" s="629"/>
      <c r="C60" s="629"/>
      <c r="D60" s="629"/>
      <c r="E60" s="629"/>
      <c r="F60" s="629"/>
      <c r="G60" s="326">
        <f t="shared" ref="G60:S60" si="27">G54+G57</f>
        <v>8</v>
      </c>
      <c r="H60" s="326">
        <f t="shared" si="27"/>
        <v>240</v>
      </c>
      <c r="I60" s="326">
        <f t="shared" si="27"/>
        <v>99</v>
      </c>
      <c r="J60" s="326">
        <f t="shared" si="27"/>
        <v>0</v>
      </c>
      <c r="K60" s="326">
        <f t="shared" si="27"/>
        <v>0</v>
      </c>
      <c r="L60" s="326">
        <f t="shared" si="27"/>
        <v>99</v>
      </c>
      <c r="M60" s="326">
        <f t="shared" si="27"/>
        <v>141</v>
      </c>
      <c r="N60" s="326">
        <f t="shared" si="27"/>
        <v>0</v>
      </c>
      <c r="O60" s="326">
        <f t="shared" si="27"/>
        <v>0</v>
      </c>
      <c r="P60" s="326">
        <f t="shared" si="27"/>
        <v>0</v>
      </c>
      <c r="Q60" s="326">
        <f t="shared" si="27"/>
        <v>3</v>
      </c>
      <c r="R60" s="326">
        <f t="shared" si="27"/>
        <v>3</v>
      </c>
      <c r="S60" s="326">
        <f t="shared" si="27"/>
        <v>3</v>
      </c>
      <c r="T60" s="295">
        <f>SUM(T54:T58)</f>
        <v>0</v>
      </c>
      <c r="U60" s="389">
        <f>SUM(U54:U58)</f>
        <v>0</v>
      </c>
      <c r="V60" s="389">
        <f>SUM(V54:V58)</f>
        <v>0</v>
      </c>
      <c r="W60" s="389">
        <f>SUM(W54:W58)</f>
        <v>0</v>
      </c>
      <c r="X60" s="389">
        <f>SUM(X54:X58)</f>
        <v>0</v>
      </c>
      <c r="AB60" s="39">
        <f>SUMIF(AB54:AB58,FALSE,$G54:$G58)</f>
        <v>0</v>
      </c>
      <c r="AC60" s="39">
        <f>SUMIF(AC54:AC58,FALSE,$G54:$G58)</f>
        <v>0</v>
      </c>
      <c r="AD60" s="39">
        <f>SUMIF(AD54:AD58,FALSE,$G54:$G58)</f>
        <v>0</v>
      </c>
      <c r="AE60" s="39">
        <f>SUMIF(AE54:AE58,FALSE,$G54:$G58)</f>
        <v>4</v>
      </c>
      <c r="AF60" s="39">
        <f>SUMIF(AF54:AF58,FALSE,$G54:$G58)</f>
        <v>4</v>
      </c>
      <c r="AH60" s="24">
        <f>SUM(AB60:AG60)</f>
        <v>8</v>
      </c>
    </row>
    <row r="61" spans="1:34" x14ac:dyDescent="0.25">
      <c r="A61" s="630" t="s">
        <v>134</v>
      </c>
      <c r="B61" s="631"/>
      <c r="C61" s="631"/>
      <c r="D61" s="631"/>
      <c r="E61" s="631"/>
      <c r="F61" s="631"/>
      <c r="G61" s="631"/>
      <c r="H61" s="631"/>
      <c r="I61" s="631"/>
      <c r="J61" s="631"/>
      <c r="K61" s="631"/>
      <c r="L61" s="631"/>
      <c r="M61" s="631"/>
      <c r="N61" s="631"/>
      <c r="O61" s="631"/>
      <c r="P61" s="631"/>
      <c r="Q61" s="631"/>
      <c r="R61" s="631"/>
      <c r="S61" s="631"/>
    </row>
    <row r="62" spans="1:34" x14ac:dyDescent="0.25">
      <c r="A62" s="632" t="s">
        <v>255</v>
      </c>
      <c r="B62" s="632"/>
      <c r="C62" s="195"/>
      <c r="D62" s="195">
        <v>2</v>
      </c>
      <c r="E62" s="195"/>
      <c r="F62" s="195"/>
      <c r="G62" s="195">
        <v>4</v>
      </c>
      <c r="H62" s="311">
        <f>G62*30</f>
        <v>120</v>
      </c>
      <c r="I62" s="195"/>
      <c r="J62" s="195"/>
      <c r="K62" s="195"/>
      <c r="L62" s="195"/>
      <c r="M62" s="195"/>
      <c r="N62" s="195"/>
      <c r="O62" s="195">
        <v>3</v>
      </c>
      <c r="P62" s="195">
        <v>3</v>
      </c>
      <c r="Q62" s="195"/>
      <c r="R62" s="195"/>
      <c r="S62" s="195"/>
    </row>
    <row r="63" spans="1:34" s="312" customFormat="1" ht="19.5" customHeight="1" x14ac:dyDescent="0.25">
      <c r="A63" s="632" t="s">
        <v>254</v>
      </c>
      <c r="B63" s="632"/>
      <c r="C63" s="195"/>
      <c r="D63" s="195" t="s">
        <v>245</v>
      </c>
      <c r="E63" s="195"/>
      <c r="F63" s="195"/>
      <c r="G63" s="195">
        <v>8</v>
      </c>
      <c r="H63" s="311">
        <f>G63*30</f>
        <v>240</v>
      </c>
      <c r="I63" s="195"/>
      <c r="J63" s="195"/>
      <c r="K63" s="195"/>
      <c r="L63" s="195"/>
      <c r="M63" s="195"/>
      <c r="N63" s="195"/>
      <c r="O63" s="195"/>
      <c r="P63" s="195"/>
      <c r="Q63" s="195">
        <v>6</v>
      </c>
      <c r="R63" s="195"/>
      <c r="S63" s="195"/>
      <c r="AB63" s="313"/>
      <c r="AC63" s="313"/>
      <c r="AD63" s="313"/>
      <c r="AE63" s="313"/>
      <c r="AF63" s="313"/>
      <c r="AG63" s="313"/>
    </row>
    <row r="64" spans="1:34" s="312" customFormat="1" ht="17.25" customHeight="1" x14ac:dyDescent="0.25">
      <c r="A64" s="632" t="s">
        <v>253</v>
      </c>
      <c r="B64" s="632"/>
      <c r="C64" s="313"/>
      <c r="D64" s="311" t="s">
        <v>209</v>
      </c>
      <c r="E64" s="307"/>
      <c r="F64" s="308"/>
      <c r="G64" s="390">
        <v>10</v>
      </c>
      <c r="H64" s="256">
        <f>G64*30</f>
        <v>300</v>
      </c>
      <c r="I64" s="135"/>
      <c r="J64" s="311"/>
      <c r="K64" s="314"/>
      <c r="L64" s="314"/>
      <c r="M64" s="156"/>
      <c r="N64" s="315"/>
      <c r="O64" s="316"/>
      <c r="P64" s="117"/>
      <c r="Q64" s="317"/>
      <c r="R64" s="316">
        <v>8</v>
      </c>
      <c r="S64" s="318">
        <v>8</v>
      </c>
      <c r="AB64" s="319"/>
      <c r="AC64" s="319"/>
      <c r="AD64" s="313"/>
      <c r="AE64" s="319"/>
      <c r="AF64" s="319"/>
      <c r="AG64" s="313"/>
    </row>
    <row r="65" spans="1:34" x14ac:dyDescent="0.25">
      <c r="A65" s="309" t="s">
        <v>211</v>
      </c>
      <c r="B65" s="252" t="s">
        <v>142</v>
      </c>
      <c r="C65" s="253"/>
      <c r="D65" s="208">
        <v>2</v>
      </c>
      <c r="E65" s="254"/>
      <c r="F65" s="209"/>
      <c r="G65" s="255">
        <v>4</v>
      </c>
      <c r="H65" s="256">
        <f t="shared" ref="H65" si="28">G65*30</f>
        <v>120</v>
      </c>
      <c r="I65" s="257">
        <f>J65+L65+K65</f>
        <v>54</v>
      </c>
      <c r="J65" s="258">
        <v>18</v>
      </c>
      <c r="K65" s="208"/>
      <c r="L65" s="208">
        <v>36</v>
      </c>
      <c r="M65" s="259">
        <f t="shared" ref="M65" si="29">H65-I65</f>
        <v>66</v>
      </c>
      <c r="N65" s="204"/>
      <c r="O65" s="205">
        <v>3</v>
      </c>
      <c r="P65" s="260">
        <v>3</v>
      </c>
      <c r="Q65" s="195"/>
      <c r="R65" s="195"/>
      <c r="S65" s="195"/>
      <c r="AB65" s="40" t="b">
        <f t="shared" ref="AB65" si="30">ISBLANK(N65)</f>
        <v>1</v>
      </c>
      <c r="AC65" s="40" t="b">
        <f t="shared" ref="AC65" si="31">ISBLANK(O65)</f>
        <v>0</v>
      </c>
      <c r="AE65" s="40" t="b">
        <f t="shared" ref="AE65" si="32">ISBLANK(Q65)</f>
        <v>1</v>
      </c>
      <c r="AF65" s="40" t="b">
        <f t="shared" ref="AF65" si="33">ISBLANK(R65)</f>
        <v>1</v>
      </c>
    </row>
    <row r="66" spans="1:34" x14ac:dyDescent="0.25">
      <c r="A66" s="309" t="s">
        <v>212</v>
      </c>
      <c r="B66" s="199" t="s">
        <v>241</v>
      </c>
      <c r="C66" s="258"/>
      <c r="D66" s="208">
        <v>2</v>
      </c>
      <c r="E66" s="201"/>
      <c r="F66" s="208"/>
      <c r="G66" s="261">
        <v>4</v>
      </c>
      <c r="H66" s="258">
        <f t="shared" ref="H66:H67" si="34">G66*30</f>
        <v>120</v>
      </c>
      <c r="I66" s="322">
        <f>J66+L66+K66</f>
        <v>54</v>
      </c>
      <c r="J66" s="258">
        <v>18</v>
      </c>
      <c r="K66" s="208"/>
      <c r="L66" s="208">
        <v>36</v>
      </c>
      <c r="M66" s="323">
        <f t="shared" ref="M66" si="35">H66-I66</f>
        <v>66</v>
      </c>
      <c r="N66" s="324"/>
      <c r="O66" s="324">
        <v>3</v>
      </c>
      <c r="P66" s="324">
        <v>3</v>
      </c>
      <c r="Q66" s="195"/>
      <c r="R66" s="195"/>
      <c r="S66" s="195"/>
    </row>
    <row r="67" spans="1:34" x14ac:dyDescent="0.25">
      <c r="A67" s="309" t="s">
        <v>103</v>
      </c>
      <c r="B67" s="382" t="s">
        <v>210</v>
      </c>
      <c r="C67" s="395"/>
      <c r="D67" s="396"/>
      <c r="E67" s="396"/>
      <c r="F67" s="395"/>
      <c r="G67" s="395">
        <v>4</v>
      </c>
      <c r="H67" s="258">
        <f t="shared" si="34"/>
        <v>120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34" x14ac:dyDescent="0.25">
      <c r="A68" s="309" t="s">
        <v>104</v>
      </c>
      <c r="B68" s="252" t="s">
        <v>175</v>
      </c>
      <c r="C68" s="253"/>
      <c r="D68" s="201" t="s">
        <v>85</v>
      </c>
      <c r="E68" s="254"/>
      <c r="F68" s="209"/>
      <c r="G68" s="255">
        <v>4</v>
      </c>
      <c r="H68" s="256">
        <f t="shared" ref="H68" si="36">G68*30</f>
        <v>120</v>
      </c>
      <c r="I68" s="257">
        <f>J68+L68+K68</f>
        <v>45</v>
      </c>
      <c r="J68" s="258">
        <v>30</v>
      </c>
      <c r="K68" s="208"/>
      <c r="L68" s="208">
        <v>15</v>
      </c>
      <c r="M68" s="259">
        <f t="shared" ref="M68" si="37">H68-I68</f>
        <v>75</v>
      </c>
      <c r="N68" s="204"/>
      <c r="O68" s="205"/>
      <c r="P68" s="206"/>
      <c r="Q68" s="207">
        <v>3</v>
      </c>
      <c r="R68" s="205"/>
      <c r="S68" s="206"/>
      <c r="Z68" s="23" t="s">
        <v>78</v>
      </c>
      <c r="AA68" s="24">
        <f>AB80+AC80</f>
        <v>4</v>
      </c>
      <c r="AB68" s="40" t="b">
        <f t="shared" ref="AB68:AF75" si="38">ISBLANK(N68)</f>
        <v>1</v>
      </c>
      <c r="AC68" s="40" t="b">
        <f t="shared" si="38"/>
        <v>1</v>
      </c>
      <c r="AE68" s="40" t="b">
        <f t="shared" si="38"/>
        <v>0</v>
      </c>
      <c r="AF68" s="40" t="b">
        <f t="shared" si="38"/>
        <v>1</v>
      </c>
    </row>
    <row r="69" spans="1:34" x14ac:dyDescent="0.25">
      <c r="A69" s="309" t="s">
        <v>213</v>
      </c>
      <c r="B69" s="252" t="s">
        <v>244</v>
      </c>
      <c r="C69" s="253"/>
      <c r="D69" s="201" t="s">
        <v>85</v>
      </c>
      <c r="E69" s="254"/>
      <c r="F69" s="209"/>
      <c r="G69" s="255">
        <v>4</v>
      </c>
      <c r="H69" s="256">
        <f t="shared" ref="H69" si="39">G69*30</f>
        <v>120</v>
      </c>
      <c r="I69" s="257">
        <f>J69+L69+K69</f>
        <v>45</v>
      </c>
      <c r="J69" s="258">
        <v>30</v>
      </c>
      <c r="K69" s="208"/>
      <c r="L69" s="208">
        <v>15</v>
      </c>
      <c r="M69" s="259">
        <f t="shared" ref="M69" si="40">H69-I69</f>
        <v>75</v>
      </c>
      <c r="N69" s="204"/>
      <c r="O69" s="205"/>
      <c r="P69" s="206"/>
      <c r="Q69" s="207">
        <v>3</v>
      </c>
      <c r="R69" s="205"/>
      <c r="S69" s="206"/>
      <c r="Z69" s="23" t="s">
        <v>79</v>
      </c>
      <c r="AA69" s="24">
        <f>AE80+AF80</f>
        <v>18</v>
      </c>
      <c r="AB69" s="40"/>
      <c r="AC69" s="40"/>
      <c r="AE69" s="40"/>
      <c r="AF69" s="40"/>
    </row>
    <row r="70" spans="1:34" x14ac:dyDescent="0.25">
      <c r="A70" s="309" t="s">
        <v>214</v>
      </c>
      <c r="B70" s="352" t="s">
        <v>164</v>
      </c>
      <c r="C70" s="253"/>
      <c r="D70" s="201" t="s">
        <v>85</v>
      </c>
      <c r="E70" s="254"/>
      <c r="F70" s="209"/>
      <c r="G70" s="255">
        <v>4</v>
      </c>
      <c r="H70" s="256">
        <f t="shared" ref="H70" si="41">G70*30</f>
        <v>120</v>
      </c>
      <c r="I70" s="257">
        <f>J70+L70+K70</f>
        <v>45</v>
      </c>
      <c r="J70" s="258">
        <v>30</v>
      </c>
      <c r="K70" s="208"/>
      <c r="L70" s="208">
        <v>15</v>
      </c>
      <c r="M70" s="259">
        <f t="shared" ref="M70" si="42">H70-I70</f>
        <v>75</v>
      </c>
      <c r="N70" s="204"/>
      <c r="O70" s="205"/>
      <c r="P70" s="260"/>
      <c r="Q70" s="207">
        <v>3</v>
      </c>
      <c r="R70" s="205"/>
      <c r="S70" s="206"/>
      <c r="AB70" s="40" t="b">
        <f t="shared" si="38"/>
        <v>1</v>
      </c>
      <c r="AC70" s="40" t="b">
        <f t="shared" si="38"/>
        <v>1</v>
      </c>
      <c r="AE70" s="40" t="b">
        <f t="shared" si="38"/>
        <v>0</v>
      </c>
      <c r="AF70" s="40" t="b">
        <f t="shared" si="38"/>
        <v>1</v>
      </c>
    </row>
    <row r="71" spans="1:34" x14ac:dyDescent="0.25">
      <c r="A71" s="309" t="s">
        <v>215</v>
      </c>
      <c r="B71" s="352" t="s">
        <v>165</v>
      </c>
      <c r="C71" s="253"/>
      <c r="D71" s="201" t="s">
        <v>85</v>
      </c>
      <c r="E71" s="254"/>
      <c r="F71" s="209"/>
      <c r="G71" s="255">
        <v>4</v>
      </c>
      <c r="H71" s="256">
        <f t="shared" ref="H71" si="43">G71*30</f>
        <v>120</v>
      </c>
      <c r="I71" s="257">
        <f>J71+L71+K71</f>
        <v>45</v>
      </c>
      <c r="J71" s="258">
        <v>30</v>
      </c>
      <c r="K71" s="208"/>
      <c r="L71" s="208">
        <v>15</v>
      </c>
      <c r="M71" s="259">
        <f t="shared" ref="M71" si="44">H71-I71</f>
        <v>75</v>
      </c>
      <c r="N71" s="204"/>
      <c r="O71" s="205"/>
      <c r="P71" s="260"/>
      <c r="Q71" s="207">
        <v>3</v>
      </c>
      <c r="R71" s="205"/>
      <c r="S71" s="206"/>
      <c r="AB71" s="40"/>
      <c r="AC71" s="40"/>
      <c r="AE71" s="40"/>
      <c r="AF71" s="40"/>
    </row>
    <row r="72" spans="1:34" x14ac:dyDescent="0.25">
      <c r="A72" s="309" t="s">
        <v>105</v>
      </c>
      <c r="B72" s="321" t="s">
        <v>210</v>
      </c>
      <c r="C72" s="253"/>
      <c r="D72" s="201"/>
      <c r="E72" s="254"/>
      <c r="F72" s="209"/>
      <c r="G72" s="255">
        <v>4</v>
      </c>
      <c r="H72" s="256">
        <v>120</v>
      </c>
      <c r="I72" s="257"/>
      <c r="J72" s="258"/>
      <c r="K72" s="208"/>
      <c r="L72" s="208"/>
      <c r="M72" s="123"/>
      <c r="N72" s="204"/>
      <c r="O72" s="205"/>
      <c r="P72" s="260"/>
      <c r="Q72" s="207"/>
      <c r="R72" s="205"/>
      <c r="S72" s="206"/>
      <c r="AB72" s="40"/>
      <c r="AC72" s="40"/>
      <c r="AE72" s="40"/>
      <c r="AF72" s="40"/>
    </row>
    <row r="73" spans="1:34" x14ac:dyDescent="0.25">
      <c r="A73" s="309" t="s">
        <v>154</v>
      </c>
      <c r="B73" s="320" t="s">
        <v>155</v>
      </c>
      <c r="C73" s="39"/>
      <c r="D73" s="258">
        <v>4</v>
      </c>
      <c r="E73" s="209"/>
      <c r="F73" s="254"/>
      <c r="G73" s="255">
        <v>4</v>
      </c>
      <c r="H73" s="256">
        <f t="shared" ref="H73" si="45">G73*30</f>
        <v>120</v>
      </c>
      <c r="I73" s="257">
        <f>J73+L73+K73</f>
        <v>54</v>
      </c>
      <c r="J73" s="258">
        <v>18</v>
      </c>
      <c r="K73" s="208"/>
      <c r="L73" s="208">
        <v>36</v>
      </c>
      <c r="M73" s="259">
        <f t="shared" ref="M73" si="46">H73-I73</f>
        <v>66</v>
      </c>
      <c r="N73" s="204"/>
      <c r="O73" s="205"/>
      <c r="P73" s="260"/>
      <c r="Q73" s="207"/>
      <c r="R73" s="205">
        <v>3</v>
      </c>
      <c r="S73" s="206">
        <v>3</v>
      </c>
      <c r="AB73" s="40" t="b">
        <f t="shared" si="38"/>
        <v>1</v>
      </c>
      <c r="AC73" s="40" t="b">
        <f t="shared" si="38"/>
        <v>1</v>
      </c>
      <c r="AE73" s="40" t="b">
        <f t="shared" si="38"/>
        <v>1</v>
      </c>
      <c r="AF73" s="40" t="b">
        <f t="shared" si="38"/>
        <v>0</v>
      </c>
    </row>
    <row r="74" spans="1:34" x14ac:dyDescent="0.25">
      <c r="A74" s="309" t="s">
        <v>216</v>
      </c>
      <c r="B74" s="320" t="s">
        <v>247</v>
      </c>
      <c r="C74" s="39"/>
      <c r="D74" s="258">
        <v>4</v>
      </c>
      <c r="E74" s="209"/>
      <c r="F74" s="254"/>
      <c r="G74" s="255">
        <v>4</v>
      </c>
      <c r="H74" s="256">
        <f t="shared" ref="H74" si="47">G74*30</f>
        <v>120</v>
      </c>
      <c r="I74" s="257">
        <f>J74+L74+K74</f>
        <v>54</v>
      </c>
      <c r="J74" s="258">
        <v>18</v>
      </c>
      <c r="K74" s="208"/>
      <c r="L74" s="208">
        <v>36</v>
      </c>
      <c r="M74" s="259">
        <f t="shared" ref="M74" si="48">H74-I74</f>
        <v>66</v>
      </c>
      <c r="N74" s="204"/>
      <c r="O74" s="205"/>
      <c r="P74" s="260"/>
      <c r="Q74" s="207"/>
      <c r="R74" s="205">
        <v>3</v>
      </c>
      <c r="S74" s="206">
        <v>3</v>
      </c>
      <c r="AB74" s="40"/>
      <c r="AC74" s="40"/>
      <c r="AE74" s="40"/>
      <c r="AF74" s="40"/>
    </row>
    <row r="75" spans="1:34" x14ac:dyDescent="0.25">
      <c r="A75" s="309" t="s">
        <v>217</v>
      </c>
      <c r="B75" s="391" t="s">
        <v>249</v>
      </c>
      <c r="C75" s="39"/>
      <c r="D75" s="258">
        <v>4</v>
      </c>
      <c r="E75" s="209"/>
      <c r="F75" s="254"/>
      <c r="G75" s="255">
        <v>4</v>
      </c>
      <c r="H75" s="262">
        <f t="shared" ref="H75:H79" si="49">G75*30</f>
        <v>120</v>
      </c>
      <c r="I75" s="257">
        <f>J75+L75</f>
        <v>54</v>
      </c>
      <c r="J75" s="258">
        <v>18</v>
      </c>
      <c r="K75" s="208"/>
      <c r="L75" s="208">
        <v>36</v>
      </c>
      <c r="M75" s="259">
        <f t="shared" ref="M75" si="50">H75-I75</f>
        <v>66</v>
      </c>
      <c r="N75" s="204"/>
      <c r="O75" s="205"/>
      <c r="P75" s="260"/>
      <c r="Q75" s="207"/>
      <c r="R75" s="205">
        <v>3</v>
      </c>
      <c r="S75" s="206">
        <v>3</v>
      </c>
      <c r="AB75" s="40" t="b">
        <f t="shared" si="38"/>
        <v>1</v>
      </c>
      <c r="AC75" s="40" t="b">
        <f t="shared" si="38"/>
        <v>1</v>
      </c>
      <c r="AE75" s="40" t="b">
        <f t="shared" si="38"/>
        <v>1</v>
      </c>
      <c r="AF75" s="40" t="b">
        <f t="shared" si="38"/>
        <v>0</v>
      </c>
    </row>
    <row r="76" spans="1:34" x14ac:dyDescent="0.25">
      <c r="A76" s="309" t="s">
        <v>256</v>
      </c>
      <c r="B76" s="321" t="s">
        <v>248</v>
      </c>
      <c r="C76" s="39"/>
      <c r="D76" s="258">
        <v>4</v>
      </c>
      <c r="E76" s="209"/>
      <c r="F76" s="254"/>
      <c r="G76" s="255">
        <v>4</v>
      </c>
      <c r="H76" s="262">
        <f t="shared" si="49"/>
        <v>120</v>
      </c>
      <c r="I76" s="257">
        <f>J76+L76</f>
        <v>54</v>
      </c>
      <c r="J76" s="258">
        <v>18</v>
      </c>
      <c r="K76" s="208"/>
      <c r="L76" s="208">
        <v>36</v>
      </c>
      <c r="M76" s="259">
        <f t="shared" ref="M76" si="51">H76-I76</f>
        <v>66</v>
      </c>
      <c r="N76" s="204"/>
      <c r="O76" s="205"/>
      <c r="P76" s="260"/>
      <c r="Q76" s="207"/>
      <c r="R76" s="205">
        <v>3</v>
      </c>
      <c r="S76" s="206">
        <v>3</v>
      </c>
      <c r="AB76" s="40"/>
      <c r="AC76" s="40"/>
      <c r="AE76" s="40"/>
      <c r="AF76" s="40"/>
    </row>
    <row r="77" spans="1:34" x14ac:dyDescent="0.25">
      <c r="A77" s="309" t="s">
        <v>257</v>
      </c>
      <c r="B77" s="352" t="s">
        <v>246</v>
      </c>
      <c r="C77" s="39"/>
      <c r="D77" s="258">
        <v>4</v>
      </c>
      <c r="E77" s="208"/>
      <c r="F77" s="201"/>
      <c r="G77" s="261">
        <v>2</v>
      </c>
      <c r="H77" s="301">
        <f t="shared" ref="H77" si="52">G77*30</f>
        <v>60</v>
      </c>
      <c r="I77" s="322">
        <f>J77+L77</f>
        <v>36</v>
      </c>
      <c r="J77" s="258">
        <v>18</v>
      </c>
      <c r="K77" s="208"/>
      <c r="L77" s="208">
        <v>18</v>
      </c>
      <c r="M77" s="323">
        <f t="shared" ref="M77" si="53">H77-I77</f>
        <v>24</v>
      </c>
      <c r="N77" s="324"/>
      <c r="O77" s="324"/>
      <c r="P77" s="324"/>
      <c r="Q77" s="324"/>
      <c r="R77" s="324">
        <v>2</v>
      </c>
      <c r="S77" s="324">
        <v>2</v>
      </c>
      <c r="AB77" s="40" t="b">
        <f t="shared" ref="AB77" si="54">ISBLANK(N77)</f>
        <v>1</v>
      </c>
      <c r="AC77" s="40" t="b">
        <f t="shared" ref="AC77" si="55">ISBLANK(O77)</f>
        <v>1</v>
      </c>
      <c r="AE77" s="40" t="b">
        <f t="shared" ref="AE77" si="56">ISBLANK(Q77)</f>
        <v>1</v>
      </c>
      <c r="AF77" s="40" t="b">
        <f t="shared" ref="AF77" si="57">ISBLANK(R77)</f>
        <v>0</v>
      </c>
    </row>
    <row r="78" spans="1:34" x14ac:dyDescent="0.25">
      <c r="A78" s="309" t="s">
        <v>258</v>
      </c>
      <c r="B78" s="320" t="s">
        <v>177</v>
      </c>
      <c r="C78" s="39"/>
      <c r="D78" s="258">
        <v>4</v>
      </c>
      <c r="E78" s="208"/>
      <c r="F78" s="201"/>
      <c r="G78" s="261">
        <v>2</v>
      </c>
      <c r="H78" s="301">
        <f t="shared" ref="H78" si="58">G78*30</f>
        <v>60</v>
      </c>
      <c r="I78" s="322">
        <f>J78+L78</f>
        <v>36</v>
      </c>
      <c r="J78" s="258">
        <v>18</v>
      </c>
      <c r="K78" s="208"/>
      <c r="L78" s="208">
        <v>18</v>
      </c>
      <c r="M78" s="323">
        <f t="shared" ref="M78" si="59">H78-I78</f>
        <v>24</v>
      </c>
      <c r="N78" s="324"/>
      <c r="O78" s="324"/>
      <c r="P78" s="324"/>
      <c r="Q78" s="324"/>
      <c r="R78" s="324">
        <v>2</v>
      </c>
      <c r="S78" s="324">
        <v>2</v>
      </c>
      <c r="AB78" s="40"/>
      <c r="AC78" s="40"/>
      <c r="AE78" s="40"/>
      <c r="AF78" s="40"/>
    </row>
    <row r="79" spans="1:34" ht="16.5" thickBot="1" x14ac:dyDescent="0.3">
      <c r="A79" s="309" t="s">
        <v>259</v>
      </c>
      <c r="B79" s="382" t="s">
        <v>210</v>
      </c>
      <c r="C79" s="258"/>
      <c r="D79" s="208"/>
      <c r="E79" s="208"/>
      <c r="F79" s="201"/>
      <c r="G79" s="261">
        <v>4</v>
      </c>
      <c r="H79" s="301">
        <f t="shared" si="49"/>
        <v>120</v>
      </c>
      <c r="I79" s="322"/>
      <c r="J79" s="258"/>
      <c r="K79" s="208"/>
      <c r="L79" s="208"/>
      <c r="M79" s="323"/>
      <c r="N79" s="324"/>
      <c r="O79" s="324"/>
      <c r="P79" s="324"/>
      <c r="Q79" s="324"/>
      <c r="R79" s="324"/>
      <c r="S79" s="324"/>
      <c r="AB79" s="40"/>
      <c r="AC79" s="40"/>
      <c r="AE79" s="40"/>
      <c r="AF79" s="40"/>
    </row>
    <row r="80" spans="1:34" ht="16.5" thickBot="1" x14ac:dyDescent="0.3">
      <c r="A80" s="625" t="s">
        <v>123</v>
      </c>
      <c r="B80" s="627"/>
      <c r="C80" s="627"/>
      <c r="D80" s="627"/>
      <c r="E80" s="627"/>
      <c r="F80" s="626"/>
      <c r="G80" s="251">
        <f t="shared" ref="G80:S80" si="60">G65+G68+G70+G73+G75+G77</f>
        <v>22</v>
      </c>
      <c r="H80" s="251">
        <f t="shared" si="60"/>
        <v>660</v>
      </c>
      <c r="I80" s="251">
        <f t="shared" si="60"/>
        <v>288</v>
      </c>
      <c r="J80" s="251">
        <f t="shared" si="60"/>
        <v>132</v>
      </c>
      <c r="K80" s="251">
        <f t="shared" si="60"/>
        <v>0</v>
      </c>
      <c r="L80" s="251">
        <f t="shared" si="60"/>
        <v>156</v>
      </c>
      <c r="M80" s="251">
        <f t="shared" si="60"/>
        <v>372</v>
      </c>
      <c r="N80" s="251">
        <f t="shared" si="60"/>
        <v>0</v>
      </c>
      <c r="O80" s="251">
        <f t="shared" si="60"/>
        <v>3</v>
      </c>
      <c r="P80" s="251">
        <f t="shared" si="60"/>
        <v>3</v>
      </c>
      <c r="Q80" s="251">
        <f t="shared" si="60"/>
        <v>6</v>
      </c>
      <c r="R80" s="251">
        <f t="shared" si="60"/>
        <v>8</v>
      </c>
      <c r="S80" s="251">
        <f t="shared" si="60"/>
        <v>8</v>
      </c>
      <c r="T80" s="387">
        <f>SUM(T68:T76)</f>
        <v>0</v>
      </c>
      <c r="U80" s="216">
        <f>SUM(U68:U76)</f>
        <v>0</v>
      </c>
      <c r="V80" s="216">
        <f>SUM(V68:V76)</f>
        <v>0</v>
      </c>
      <c r="W80" s="216">
        <f>SUM(W68:W76)</f>
        <v>0</v>
      </c>
      <c r="X80" s="216">
        <f>SUM(X68:X76)</f>
        <v>0</v>
      </c>
      <c r="AB80" s="44">
        <f>SUMIF(AB65:AB77,FALSE,$G65:$G77)</f>
        <v>0</v>
      </c>
      <c r="AC80" s="44">
        <f>SUMIF(AC65:AC77,FALSE,$G65:$G77)</f>
        <v>4</v>
      </c>
      <c r="AD80" s="44">
        <f>SUMIF(AD65:AD77,FALSE,$G65:$G77)</f>
        <v>0</v>
      </c>
      <c r="AE80" s="44">
        <f>SUMIF(AE65:AE77,FALSE,$G65:$G77)</f>
        <v>8</v>
      </c>
      <c r="AF80" s="44">
        <f>SUMIF(AF65:AF77,FALSE,$G65:$G77)</f>
        <v>10</v>
      </c>
      <c r="AG80" s="44"/>
      <c r="AH80" s="47">
        <f>SUM(AB80:AG80)</f>
        <v>22</v>
      </c>
    </row>
    <row r="81" spans="1:33" ht="16.5" thickBot="1" x14ac:dyDescent="0.3">
      <c r="A81" s="555" t="s">
        <v>129</v>
      </c>
      <c r="B81" s="556"/>
      <c r="C81" s="556"/>
      <c r="D81" s="556"/>
      <c r="E81" s="556"/>
      <c r="F81" s="557"/>
      <c r="G81" s="263">
        <f t="shared" ref="G81:X81" si="61">G80+G60</f>
        <v>30</v>
      </c>
      <c r="H81" s="264">
        <f t="shared" si="61"/>
        <v>900</v>
      </c>
      <c r="I81" s="264">
        <f t="shared" si="61"/>
        <v>387</v>
      </c>
      <c r="J81" s="264">
        <f t="shared" si="61"/>
        <v>132</v>
      </c>
      <c r="K81" s="264">
        <f t="shared" si="61"/>
        <v>0</v>
      </c>
      <c r="L81" s="264">
        <f t="shared" si="61"/>
        <v>255</v>
      </c>
      <c r="M81" s="264">
        <f t="shared" si="61"/>
        <v>513</v>
      </c>
      <c r="N81" s="216">
        <f t="shared" si="61"/>
        <v>0</v>
      </c>
      <c r="O81" s="216">
        <f t="shared" si="61"/>
        <v>3</v>
      </c>
      <c r="P81" s="216">
        <f t="shared" si="61"/>
        <v>3</v>
      </c>
      <c r="Q81" s="216">
        <f t="shared" si="61"/>
        <v>9</v>
      </c>
      <c r="R81" s="216">
        <f t="shared" si="61"/>
        <v>11</v>
      </c>
      <c r="S81" s="216">
        <f t="shared" si="61"/>
        <v>11</v>
      </c>
      <c r="T81" s="387">
        <f t="shared" si="61"/>
        <v>0</v>
      </c>
      <c r="U81" s="216">
        <f t="shared" si="61"/>
        <v>0</v>
      </c>
      <c r="V81" s="216">
        <f t="shared" si="61"/>
        <v>0</v>
      </c>
      <c r="W81" s="216">
        <f t="shared" si="61"/>
        <v>0</v>
      </c>
      <c r="X81" s="216">
        <f t="shared" si="61"/>
        <v>0</v>
      </c>
    </row>
    <row r="82" spans="1:33" s="20" customFormat="1" ht="16.5" thickBot="1" x14ac:dyDescent="0.3">
      <c r="A82" s="539" t="s">
        <v>130</v>
      </c>
      <c r="B82" s="539"/>
      <c r="C82" s="539"/>
      <c r="D82" s="539"/>
      <c r="E82" s="539"/>
      <c r="F82" s="539"/>
      <c r="G82" s="263">
        <f t="shared" ref="G82:M82" si="62">G81+G49</f>
        <v>120</v>
      </c>
      <c r="H82" s="264">
        <f t="shared" si="62"/>
        <v>3600</v>
      </c>
      <c r="I82" s="264">
        <f t="shared" si="62"/>
        <v>1479</v>
      </c>
      <c r="J82" s="264">
        <f t="shared" si="62"/>
        <v>513</v>
      </c>
      <c r="K82" s="264">
        <f t="shared" si="62"/>
        <v>30</v>
      </c>
      <c r="L82" s="264">
        <f t="shared" si="62"/>
        <v>936</v>
      </c>
      <c r="M82" s="264">
        <f t="shared" si="62"/>
        <v>2121</v>
      </c>
      <c r="N82" s="216">
        <f t="shared" ref="N82:S82" si="63">N49+N81</f>
        <v>30</v>
      </c>
      <c r="O82" s="216">
        <f t="shared" si="63"/>
        <v>20</v>
      </c>
      <c r="P82" s="216">
        <f t="shared" si="63"/>
        <v>20</v>
      </c>
      <c r="Q82" s="216">
        <f t="shared" si="63"/>
        <v>23</v>
      </c>
      <c r="R82" s="216">
        <f t="shared" si="63"/>
        <v>18</v>
      </c>
      <c r="S82" s="216">
        <f t="shared" si="63"/>
        <v>18</v>
      </c>
      <c r="V82" s="392">
        <v>22</v>
      </c>
      <c r="W82" s="392">
        <v>22</v>
      </c>
      <c r="X82" s="392">
        <v>22</v>
      </c>
      <c r="AB82" s="37"/>
      <c r="AC82" s="37"/>
      <c r="AD82" s="37"/>
      <c r="AE82" s="37"/>
      <c r="AF82" s="37"/>
      <c r="AG82" s="37"/>
    </row>
    <row r="83" spans="1:33" s="20" customFormat="1" ht="16.5" thickBot="1" x14ac:dyDescent="0.3">
      <c r="A83" s="558" t="s">
        <v>109</v>
      </c>
      <c r="B83" s="558"/>
      <c r="C83" s="558"/>
      <c r="D83" s="558"/>
      <c r="E83" s="558"/>
      <c r="F83" s="558"/>
      <c r="G83" s="558"/>
      <c r="H83" s="558"/>
      <c r="I83" s="558"/>
      <c r="J83" s="558"/>
      <c r="K83" s="558"/>
      <c r="L83" s="558"/>
      <c r="M83" s="558"/>
      <c r="N83" s="216">
        <f>N82</f>
        <v>30</v>
      </c>
      <c r="O83" s="216">
        <f t="shared" ref="O83:X83" si="64">O82</f>
        <v>20</v>
      </c>
      <c r="P83" s="216">
        <f t="shared" si="64"/>
        <v>20</v>
      </c>
      <c r="Q83" s="216">
        <f t="shared" si="64"/>
        <v>23</v>
      </c>
      <c r="R83" s="216">
        <f t="shared" si="64"/>
        <v>18</v>
      </c>
      <c r="S83" s="216">
        <f t="shared" si="64"/>
        <v>18</v>
      </c>
      <c r="T83" s="387">
        <f t="shared" si="64"/>
        <v>0</v>
      </c>
      <c r="U83" s="216">
        <f t="shared" si="64"/>
        <v>0</v>
      </c>
      <c r="V83" s="216">
        <f t="shared" si="64"/>
        <v>22</v>
      </c>
      <c r="W83" s="216">
        <f t="shared" si="64"/>
        <v>22</v>
      </c>
      <c r="X83" s="216">
        <f t="shared" si="64"/>
        <v>22</v>
      </c>
      <c r="AB83" s="37"/>
      <c r="AC83" s="37"/>
      <c r="AD83" s="37"/>
      <c r="AE83" s="37"/>
      <c r="AF83" s="37"/>
      <c r="AG83" s="37"/>
    </row>
    <row r="84" spans="1:33" s="20" customFormat="1" ht="16.5" thickBot="1" x14ac:dyDescent="0.3">
      <c r="A84" s="554" t="s">
        <v>110</v>
      </c>
      <c r="B84" s="554"/>
      <c r="C84" s="554"/>
      <c r="D84" s="554"/>
      <c r="E84" s="554"/>
      <c r="F84" s="554"/>
      <c r="G84" s="554"/>
      <c r="H84" s="554"/>
      <c r="I84" s="554"/>
      <c r="J84" s="554"/>
      <c r="K84" s="554"/>
      <c r="L84" s="554"/>
      <c r="M84" s="554"/>
      <c r="N84" s="216">
        <v>4</v>
      </c>
      <c r="O84" s="295"/>
      <c r="P84" s="296">
        <v>4</v>
      </c>
      <c r="Q84" s="296">
        <v>3</v>
      </c>
      <c r="R84" s="296"/>
      <c r="S84" s="296">
        <v>3</v>
      </c>
      <c r="AB84" s="37"/>
      <c r="AC84" s="37"/>
      <c r="AD84" s="37"/>
      <c r="AE84" s="37"/>
      <c r="AF84" s="37"/>
      <c r="AG84" s="37"/>
    </row>
    <row r="85" spans="1:33" s="20" customFormat="1" ht="26.25" thickBot="1" x14ac:dyDescent="0.3">
      <c r="A85" s="554" t="s">
        <v>111</v>
      </c>
      <c r="B85" s="554"/>
      <c r="C85" s="554"/>
      <c r="D85" s="554"/>
      <c r="E85" s="554"/>
      <c r="F85" s="554"/>
      <c r="G85" s="554"/>
      <c r="H85" s="554"/>
      <c r="I85" s="554"/>
      <c r="J85" s="554"/>
      <c r="K85" s="554"/>
      <c r="L85" s="554"/>
      <c r="M85" s="554"/>
      <c r="N85" s="250">
        <v>4</v>
      </c>
      <c r="O85" s="297"/>
      <c r="P85" s="298">
        <v>4</v>
      </c>
      <c r="Q85" s="298">
        <v>4</v>
      </c>
      <c r="R85" s="298"/>
      <c r="S85" s="298">
        <v>5</v>
      </c>
      <c r="AA85" s="20" t="s">
        <v>182</v>
      </c>
      <c r="AB85" s="20" t="s">
        <v>183</v>
      </c>
      <c r="AC85" s="48" t="s">
        <v>184</v>
      </c>
      <c r="AD85" s="49" t="s">
        <v>185</v>
      </c>
      <c r="AE85" s="49" t="s">
        <v>186</v>
      </c>
      <c r="AF85" s="37"/>
      <c r="AG85" s="37"/>
    </row>
    <row r="86" spans="1:33" s="20" customFormat="1" ht="16.5" thickBot="1" x14ac:dyDescent="0.3">
      <c r="A86" s="554" t="s">
        <v>112</v>
      </c>
      <c r="B86" s="554"/>
      <c r="C86" s="554"/>
      <c r="D86" s="554"/>
      <c r="E86" s="554"/>
      <c r="F86" s="554"/>
      <c r="G86" s="554"/>
      <c r="H86" s="554"/>
      <c r="I86" s="554"/>
      <c r="J86" s="554"/>
      <c r="K86" s="554"/>
      <c r="L86" s="554"/>
      <c r="M86" s="554"/>
      <c r="N86" s="265"/>
      <c r="O86" s="266"/>
      <c r="P86" s="266"/>
      <c r="Q86" s="267"/>
      <c r="R86" s="267"/>
      <c r="S86" s="267"/>
      <c r="Z86" s="23" t="s">
        <v>78</v>
      </c>
      <c r="AA86" s="20">
        <f>AA11</f>
        <v>39.5</v>
      </c>
      <c r="AB86" s="37">
        <f>AA27</f>
        <v>12</v>
      </c>
      <c r="AC86" s="37">
        <f>AA41</f>
        <v>4.5</v>
      </c>
      <c r="AD86" s="37">
        <f>AA54</f>
        <v>0</v>
      </c>
      <c r="AE86" s="37">
        <f>AA68</f>
        <v>4</v>
      </c>
      <c r="AF86" s="37">
        <f>SUM(AA86:AE86)</f>
        <v>60</v>
      </c>
      <c r="AG86" s="37"/>
    </row>
    <row r="87" spans="1:33" s="20" customFormat="1" ht="16.5" thickBot="1" x14ac:dyDescent="0.3">
      <c r="A87" s="546" t="s">
        <v>113</v>
      </c>
      <c r="B87" s="546"/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268"/>
      <c r="O87" s="269"/>
      <c r="P87" s="269"/>
      <c r="Q87" s="270">
        <v>1</v>
      </c>
      <c r="R87" s="270"/>
      <c r="S87" s="271"/>
      <c r="Z87" s="23" t="s">
        <v>79</v>
      </c>
      <c r="AA87" s="20">
        <f>AA12</f>
        <v>3</v>
      </c>
      <c r="AB87" s="37">
        <f>AA28</f>
        <v>25</v>
      </c>
      <c r="AC87" s="37">
        <f>AA42</f>
        <v>6</v>
      </c>
      <c r="AD87" s="37">
        <f>AA55</f>
        <v>8</v>
      </c>
      <c r="AE87" s="37">
        <f>AA69</f>
        <v>18</v>
      </c>
      <c r="AF87" s="37">
        <f>SUM(AA87:AE87)</f>
        <v>60</v>
      </c>
      <c r="AG87" s="37"/>
    </row>
    <row r="88" spans="1:33" s="20" customFormat="1" ht="16.5" thickBot="1" x14ac:dyDescent="0.3">
      <c r="A88" s="547" t="s">
        <v>132</v>
      </c>
      <c r="B88" s="548"/>
      <c r="C88" s="548"/>
      <c r="D88" s="548"/>
      <c r="E88" s="548"/>
      <c r="F88" s="548"/>
      <c r="G88" s="548"/>
      <c r="H88" s="548"/>
      <c r="I88" s="548"/>
      <c r="J88" s="548"/>
      <c r="K88" s="548"/>
      <c r="L88" s="548"/>
      <c r="M88" s="549"/>
      <c r="N88" s="550" t="s">
        <v>131</v>
      </c>
      <c r="O88" s="550"/>
      <c r="P88" s="551"/>
      <c r="Q88" s="552">
        <f>G49/G82*100</f>
        <v>75</v>
      </c>
      <c r="R88" s="552"/>
      <c r="S88" s="553"/>
      <c r="T88" s="25">
        <f>SUM(N88:S88)</f>
        <v>75</v>
      </c>
      <c r="AB88" s="37"/>
      <c r="AC88" s="37"/>
      <c r="AD88" s="37"/>
      <c r="AE88" s="37"/>
      <c r="AF88" s="37"/>
      <c r="AG88" s="37"/>
    </row>
    <row r="89" spans="1:33" s="20" customFormat="1" x14ac:dyDescent="0.25">
      <c r="A89" s="272"/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552" t="s">
        <v>30</v>
      </c>
      <c r="O89" s="552"/>
      <c r="P89" s="552"/>
      <c r="Q89" s="614">
        <f>G81/G82*100</f>
        <v>25</v>
      </c>
      <c r="R89" s="614"/>
      <c r="S89" s="614"/>
      <c r="AB89" s="37"/>
      <c r="AC89" s="37"/>
      <c r="AD89" s="37"/>
      <c r="AE89" s="37"/>
      <c r="AF89" s="37"/>
      <c r="AG89" s="37"/>
    </row>
    <row r="90" spans="1:33" s="20" customFormat="1" x14ac:dyDescent="0.25">
      <c r="AB90" s="628" t="s">
        <v>78</v>
      </c>
      <c r="AC90" s="628"/>
      <c r="AD90" s="628"/>
      <c r="AE90" s="628" t="s">
        <v>79</v>
      </c>
      <c r="AF90" s="628"/>
      <c r="AG90" s="628"/>
    </row>
    <row r="91" spans="1:33" s="20" customFormat="1" x14ac:dyDescent="0.25"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AB91" s="393">
        <v>1</v>
      </c>
      <c r="AC91" s="393" t="s">
        <v>146</v>
      </c>
      <c r="AD91" s="393" t="s">
        <v>147</v>
      </c>
      <c r="AE91" s="393">
        <v>3</v>
      </c>
      <c r="AF91" s="393" t="s">
        <v>148</v>
      </c>
      <c r="AG91" s="393" t="s">
        <v>149</v>
      </c>
    </row>
    <row r="92" spans="1:33" s="20" customFormat="1" x14ac:dyDescent="0.25">
      <c r="B92" s="358" t="s">
        <v>114</v>
      </c>
      <c r="C92" s="358"/>
      <c r="D92" s="531"/>
      <c r="E92" s="531"/>
      <c r="F92" s="532"/>
      <c r="G92" s="532"/>
      <c r="H92" s="358"/>
      <c r="I92" s="535" t="s">
        <v>115</v>
      </c>
      <c r="J92" s="536"/>
      <c r="K92" s="536"/>
      <c r="AB92" s="50">
        <f>AB25+AB39+AB60+AB80</f>
        <v>30</v>
      </c>
      <c r="AC92" s="50">
        <f>AC25+AC39+AC60+AC80+AA41</f>
        <v>30</v>
      </c>
      <c r="AD92" s="50">
        <f>AD25+AD39+AD60+AD80</f>
        <v>0</v>
      </c>
      <c r="AE92" s="50">
        <f>AE25+AE39+AE60+AE80</f>
        <v>30</v>
      </c>
      <c r="AF92" s="50">
        <f>AF25+AF39+AF60+AF80+AA42</f>
        <v>30</v>
      </c>
      <c r="AG92" s="50">
        <f>AG25+AG39+AG60+AG80</f>
        <v>0</v>
      </c>
    </row>
    <row r="93" spans="1:33" s="20" customFormat="1" x14ac:dyDescent="0.25">
      <c r="AB93" s="37"/>
      <c r="AC93" s="37"/>
      <c r="AD93" s="37"/>
      <c r="AE93" s="37"/>
      <c r="AF93" s="37"/>
      <c r="AG93" s="37"/>
    </row>
    <row r="94" spans="1:33" s="20" customFormat="1" x14ac:dyDescent="0.25">
      <c r="B94" s="358" t="s">
        <v>138</v>
      </c>
      <c r="C94" s="358"/>
      <c r="D94" s="531"/>
      <c r="E94" s="531"/>
      <c r="F94" s="532"/>
      <c r="G94" s="532"/>
      <c r="H94" s="358"/>
      <c r="I94" s="535" t="s">
        <v>156</v>
      </c>
      <c r="J94" s="537"/>
      <c r="K94" s="537"/>
      <c r="AB94" s="37"/>
      <c r="AC94" s="37"/>
      <c r="AD94" s="37"/>
      <c r="AE94" s="37"/>
      <c r="AF94" s="37"/>
      <c r="AG94" s="37"/>
    </row>
    <row r="95" spans="1:33" s="20" customFormat="1" x14ac:dyDescent="0.25">
      <c r="AB95" s="37"/>
      <c r="AC95" s="37"/>
      <c r="AD95" s="37"/>
      <c r="AE95" s="37"/>
      <c r="AF95" s="37"/>
      <c r="AG95" s="37"/>
    </row>
    <row r="96" spans="1:33" s="20" customFormat="1" x14ac:dyDescent="0.25">
      <c r="B96" s="358" t="s">
        <v>195</v>
      </c>
      <c r="C96" s="358"/>
      <c r="D96" s="531"/>
      <c r="E96" s="531"/>
      <c r="F96" s="532"/>
      <c r="G96" s="532"/>
      <c r="H96" s="358"/>
      <c r="I96" s="533"/>
      <c r="J96" s="534"/>
      <c r="K96" s="534"/>
      <c r="AB96" s="37"/>
      <c r="AC96" s="37"/>
      <c r="AD96" s="37"/>
      <c r="AE96" s="37"/>
      <c r="AF96" s="37"/>
      <c r="AG96" s="37"/>
    </row>
    <row r="97" spans="1:33" s="20" customFormat="1" x14ac:dyDescent="0.25">
      <c r="A97" s="96"/>
      <c r="B97" s="273"/>
      <c r="C97" s="530" t="s">
        <v>62</v>
      </c>
      <c r="D97" s="530"/>
      <c r="E97" s="530"/>
      <c r="F97" s="530"/>
      <c r="G97" s="530"/>
      <c r="H97" s="530"/>
      <c r="I97" s="530"/>
      <c r="J97" s="530"/>
      <c r="K97" s="530"/>
      <c r="L97" s="274"/>
      <c r="M97" s="274"/>
      <c r="AB97" s="37"/>
      <c r="AC97" s="37"/>
      <c r="AD97" s="37"/>
      <c r="AE97" s="37"/>
      <c r="AF97" s="37"/>
      <c r="AG97" s="37"/>
    </row>
    <row r="100" spans="1:33" x14ac:dyDescent="0.25">
      <c r="I100" s="47"/>
    </row>
    <row r="101" spans="1:33" hidden="1" x14ac:dyDescent="0.25"/>
    <row r="102" spans="1:33" hidden="1" x14ac:dyDescent="0.25"/>
    <row r="103" spans="1:33" hidden="1" x14ac:dyDescent="0.25"/>
    <row r="104" spans="1:33" hidden="1" x14ac:dyDescent="0.25"/>
    <row r="105" spans="1:33" hidden="1" x14ac:dyDescent="0.25">
      <c r="B105" s="24" t="s">
        <v>207</v>
      </c>
    </row>
    <row r="106" spans="1:33" hidden="1" x14ac:dyDescent="0.25">
      <c r="B106" s="24" t="s">
        <v>208</v>
      </c>
    </row>
    <row r="107" spans="1:33" hidden="1" x14ac:dyDescent="0.25">
      <c r="A107" s="275">
        <v>3</v>
      </c>
      <c r="B107" s="199" t="s">
        <v>162</v>
      </c>
      <c r="C107" s="276">
        <v>1</v>
      </c>
    </row>
    <row r="108" spans="1:33" hidden="1" x14ac:dyDescent="0.25">
      <c r="A108" s="275">
        <v>3</v>
      </c>
      <c r="B108" s="193" t="s">
        <v>163</v>
      </c>
      <c r="C108" s="276">
        <v>1</v>
      </c>
    </row>
    <row r="109" spans="1:33" hidden="1" x14ac:dyDescent="0.25">
      <c r="A109" s="275">
        <v>3</v>
      </c>
      <c r="B109" s="199" t="s">
        <v>161</v>
      </c>
      <c r="C109" s="276">
        <v>1</v>
      </c>
    </row>
    <row r="110" spans="1:33" hidden="1" x14ac:dyDescent="0.25">
      <c r="A110" s="275">
        <v>3</v>
      </c>
      <c r="B110" s="191" t="s">
        <v>164</v>
      </c>
      <c r="C110" s="276">
        <v>1</v>
      </c>
    </row>
    <row r="111" spans="1:33" hidden="1" x14ac:dyDescent="0.25">
      <c r="A111" s="275">
        <v>4</v>
      </c>
      <c r="B111" s="191" t="s">
        <v>187</v>
      </c>
      <c r="C111" s="276">
        <v>2</v>
      </c>
    </row>
    <row r="112" spans="1:33" hidden="1" x14ac:dyDescent="0.25">
      <c r="A112" s="275">
        <v>4</v>
      </c>
      <c r="B112" s="191" t="s">
        <v>165</v>
      </c>
      <c r="C112" s="276">
        <v>2</v>
      </c>
    </row>
    <row r="113" spans="1:1" ht="15" hidden="1" x14ac:dyDescent="0.25">
      <c r="A113" s="24"/>
    </row>
    <row r="114" spans="1:1" hidden="1" x14ac:dyDescent="0.25"/>
  </sheetData>
  <mergeCells count="65"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A45:F45"/>
    <mergeCell ref="N4:P4"/>
    <mergeCell ref="Q4:S4"/>
    <mergeCell ref="AB4:AD4"/>
    <mergeCell ref="AE4:AG4"/>
    <mergeCell ref="N6:S6"/>
    <mergeCell ref="A9:S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S10"/>
    <mergeCell ref="A25:B25"/>
    <mergeCell ref="A26:S26"/>
    <mergeCell ref="A39:F39"/>
    <mergeCell ref="A40:S40"/>
    <mergeCell ref="A46:S46"/>
    <mergeCell ref="A48:F48"/>
    <mergeCell ref="A49:F49"/>
    <mergeCell ref="A50:S50"/>
    <mergeCell ref="A51:S51"/>
    <mergeCell ref="A60:F60"/>
    <mergeCell ref="A61:S61"/>
    <mergeCell ref="A64:B64"/>
    <mergeCell ref="A63:B63"/>
    <mergeCell ref="A52:B52"/>
    <mergeCell ref="A53:B53"/>
    <mergeCell ref="A62:B62"/>
    <mergeCell ref="Q88:S88"/>
    <mergeCell ref="A80:F80"/>
    <mergeCell ref="A81:F81"/>
    <mergeCell ref="A82:F82"/>
    <mergeCell ref="A83:M83"/>
    <mergeCell ref="A84:M84"/>
    <mergeCell ref="A85:M85"/>
    <mergeCell ref="A86:M86"/>
    <mergeCell ref="A87:M87"/>
    <mergeCell ref="A88:M88"/>
    <mergeCell ref="N88:P88"/>
    <mergeCell ref="N89:P89"/>
    <mergeCell ref="Q89:S89"/>
    <mergeCell ref="AB90:AD90"/>
    <mergeCell ref="AE90:AG90"/>
    <mergeCell ref="D92:G92"/>
    <mergeCell ref="I92:K92"/>
    <mergeCell ref="D94:G94"/>
    <mergeCell ref="I94:K94"/>
    <mergeCell ref="D96:G96"/>
    <mergeCell ref="I96:K96"/>
    <mergeCell ref="C97:K9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5"/>
  <sheetViews>
    <sheetView topLeftCell="A22" workbookViewId="0">
      <selection activeCell="C70" sqref="C70"/>
    </sheetView>
  </sheetViews>
  <sheetFormatPr defaultRowHeight="15" x14ac:dyDescent="0.25"/>
  <cols>
    <col min="3" max="3" width="42.42578125" customWidth="1"/>
  </cols>
  <sheetData>
    <row r="1" spans="1:13" ht="23.25" x14ac:dyDescent="0.35">
      <c r="A1" s="26"/>
      <c r="B1" s="327" t="s">
        <v>220</v>
      </c>
      <c r="C1" s="328" t="s">
        <v>221</v>
      </c>
      <c r="D1" s="26"/>
      <c r="E1" s="26"/>
      <c r="F1" s="26"/>
      <c r="G1" s="26"/>
      <c r="H1" s="26"/>
      <c r="I1" s="26"/>
      <c r="J1" s="2"/>
      <c r="K1" s="2"/>
      <c r="L1" s="2"/>
      <c r="M1" s="2"/>
    </row>
    <row r="2" spans="1:13" ht="41.25" customHeight="1" x14ac:dyDescent="0.3">
      <c r="A2" s="26"/>
      <c r="B2" s="329"/>
      <c r="C2" s="330" t="s">
        <v>222</v>
      </c>
      <c r="D2" s="26"/>
      <c r="E2" s="26"/>
      <c r="F2" s="26" t="s">
        <v>224</v>
      </c>
      <c r="G2" s="26"/>
      <c r="H2" s="26"/>
      <c r="I2" s="26"/>
      <c r="J2" s="2"/>
      <c r="K2" s="2"/>
      <c r="L2" s="2"/>
      <c r="M2" s="2"/>
    </row>
    <row r="3" spans="1:13" x14ac:dyDescent="0.25">
      <c r="A3" s="26"/>
      <c r="B3" s="329"/>
      <c r="C3" s="1" t="s">
        <v>135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.75" x14ac:dyDescent="0.25">
      <c r="A4" s="26"/>
      <c r="B4" s="353"/>
      <c r="C4" s="640" t="s">
        <v>0</v>
      </c>
      <c r="D4" s="641" t="s">
        <v>1</v>
      </c>
      <c r="E4" s="637" t="s">
        <v>2</v>
      </c>
      <c r="F4" s="637"/>
      <c r="G4" s="637"/>
      <c r="H4" s="637"/>
      <c r="I4" s="637"/>
      <c r="J4" s="459"/>
      <c r="K4" s="634" t="s">
        <v>3</v>
      </c>
      <c r="L4" s="634" t="s">
        <v>4</v>
      </c>
      <c r="M4" s="634" t="s">
        <v>5</v>
      </c>
    </row>
    <row r="5" spans="1:13" ht="15.75" x14ac:dyDescent="0.25">
      <c r="A5" s="26"/>
      <c r="B5" s="353"/>
      <c r="C5" s="640"/>
      <c r="D5" s="641"/>
      <c r="E5" s="634" t="s">
        <v>6</v>
      </c>
      <c r="F5" s="635" t="s">
        <v>7</v>
      </c>
      <c r="G5" s="635"/>
      <c r="H5" s="635"/>
      <c r="I5" s="635"/>
      <c r="J5" s="634" t="s">
        <v>8</v>
      </c>
      <c r="K5" s="634"/>
      <c r="L5" s="634"/>
      <c r="M5" s="634"/>
    </row>
    <row r="6" spans="1:13" ht="15.75" x14ac:dyDescent="0.25">
      <c r="A6" s="26"/>
      <c r="B6" s="353"/>
      <c r="C6" s="640"/>
      <c r="D6" s="641"/>
      <c r="E6" s="459"/>
      <c r="F6" s="634" t="s">
        <v>9</v>
      </c>
      <c r="G6" s="637" t="s">
        <v>10</v>
      </c>
      <c r="H6" s="459"/>
      <c r="I6" s="459"/>
      <c r="J6" s="459"/>
      <c r="K6" s="634"/>
      <c r="L6" s="634"/>
      <c r="M6" s="634"/>
    </row>
    <row r="7" spans="1:13" ht="15.75" x14ac:dyDescent="0.25">
      <c r="A7" s="26"/>
      <c r="B7" s="353"/>
      <c r="C7" s="640"/>
      <c r="D7" s="641"/>
      <c r="E7" s="459"/>
      <c r="F7" s="636"/>
      <c r="G7" s="634" t="s">
        <v>11</v>
      </c>
      <c r="H7" s="634" t="s">
        <v>12</v>
      </c>
      <c r="I7" s="634" t="s">
        <v>13</v>
      </c>
      <c r="J7" s="459"/>
      <c r="K7" s="634"/>
      <c r="L7" s="634"/>
      <c r="M7" s="634"/>
    </row>
    <row r="8" spans="1:13" ht="15.75" x14ac:dyDescent="0.25">
      <c r="A8" s="26"/>
      <c r="B8" s="353"/>
      <c r="C8" s="640"/>
      <c r="D8" s="641"/>
      <c r="E8" s="459"/>
      <c r="F8" s="636"/>
      <c r="G8" s="634"/>
      <c r="H8" s="634"/>
      <c r="I8" s="634"/>
      <c r="J8" s="459"/>
      <c r="K8" s="634"/>
      <c r="L8" s="634"/>
      <c r="M8" s="634"/>
    </row>
    <row r="9" spans="1:13" ht="15.75" x14ac:dyDescent="0.25">
      <c r="A9" s="26"/>
      <c r="B9" s="353"/>
      <c r="C9" s="640"/>
      <c r="D9" s="641"/>
      <c r="E9" s="459"/>
      <c r="F9" s="636"/>
      <c r="G9" s="634"/>
      <c r="H9" s="634"/>
      <c r="I9" s="634"/>
      <c r="J9" s="459"/>
      <c r="K9" s="634"/>
      <c r="L9" s="634"/>
      <c r="M9" s="634"/>
    </row>
    <row r="10" spans="1:13" ht="15.75" x14ac:dyDescent="0.25">
      <c r="A10" s="26"/>
      <c r="B10" s="353"/>
      <c r="C10" s="640"/>
      <c r="D10" s="641"/>
      <c r="E10" s="459"/>
      <c r="F10" s="636"/>
      <c r="G10" s="634"/>
      <c r="H10" s="634"/>
      <c r="I10" s="634"/>
      <c r="J10" s="459"/>
      <c r="K10" s="634"/>
      <c r="L10" s="634"/>
      <c r="M10" s="634"/>
    </row>
    <row r="11" spans="1:13" s="32" customFormat="1" ht="15.75" x14ac:dyDescent="0.25">
      <c r="B11" s="367"/>
      <c r="C11" s="368" t="s">
        <v>15</v>
      </c>
      <c r="D11" s="369">
        <v>3</v>
      </c>
      <c r="E11" s="30">
        <f>D11*30</f>
        <v>90</v>
      </c>
      <c r="F11" s="30">
        <f>G11+H11+I11</f>
        <v>45</v>
      </c>
      <c r="G11" s="30"/>
      <c r="H11" s="30"/>
      <c r="I11" s="30">
        <v>45</v>
      </c>
      <c r="J11" s="30">
        <f>E11-F11</f>
        <v>45</v>
      </c>
      <c r="K11" s="31">
        <f>F11/15</f>
        <v>3</v>
      </c>
      <c r="L11" s="30" t="s">
        <v>16</v>
      </c>
      <c r="M11" s="31">
        <f>F11/E11*100</f>
        <v>50</v>
      </c>
    </row>
    <row r="12" spans="1:13" ht="15.75" x14ac:dyDescent="0.25">
      <c r="A12" s="26"/>
      <c r="B12" s="350"/>
      <c r="C12" s="346"/>
      <c r="D12" s="345"/>
      <c r="E12" s="3"/>
      <c r="F12" s="3"/>
      <c r="G12" s="3"/>
      <c r="H12" s="3"/>
      <c r="I12" s="3"/>
      <c r="J12" s="3"/>
      <c r="K12" s="4"/>
      <c r="L12" s="3"/>
      <c r="M12" s="4"/>
    </row>
    <row r="13" spans="1:13" s="32" customFormat="1" ht="15" customHeight="1" x14ac:dyDescent="0.25">
      <c r="B13" s="367"/>
      <c r="C13" s="368" t="s">
        <v>17</v>
      </c>
      <c r="D13" s="354">
        <v>3</v>
      </c>
      <c r="E13" s="30">
        <f t="shared" ref="E13:E19" si="0">D13*30</f>
        <v>90</v>
      </c>
      <c r="F13" s="30">
        <f>G13+H13+I13</f>
        <v>60</v>
      </c>
      <c r="G13" s="30"/>
      <c r="H13" s="30"/>
      <c r="I13" s="30">
        <v>60</v>
      </c>
      <c r="J13" s="30">
        <f>E13-F13</f>
        <v>30</v>
      </c>
      <c r="K13" s="31">
        <v>4</v>
      </c>
      <c r="L13" s="30" t="s">
        <v>18</v>
      </c>
      <c r="M13" s="31">
        <f>F13/E13*100</f>
        <v>66.666666666666657</v>
      </c>
    </row>
    <row r="14" spans="1:13" s="32" customFormat="1" ht="35.25" customHeight="1" x14ac:dyDescent="0.25">
      <c r="B14" s="367"/>
      <c r="C14" s="368" t="s">
        <v>233</v>
      </c>
      <c r="D14" s="354">
        <v>4</v>
      </c>
      <c r="E14" s="30">
        <f t="shared" si="0"/>
        <v>120</v>
      </c>
      <c r="F14" s="30">
        <f>G14+H14+I14</f>
        <v>75</v>
      </c>
      <c r="G14" s="30">
        <v>30</v>
      </c>
      <c r="H14" s="30"/>
      <c r="I14" s="30">
        <v>45</v>
      </c>
      <c r="J14" s="30">
        <f>E14-F14</f>
        <v>45</v>
      </c>
      <c r="K14" s="31">
        <f>F14/15</f>
        <v>5</v>
      </c>
      <c r="L14" s="30" t="s">
        <v>18</v>
      </c>
      <c r="M14" s="31">
        <f>F14/E14*100</f>
        <v>62.5</v>
      </c>
    </row>
    <row r="15" spans="1:13" s="32" customFormat="1" ht="32.25" customHeight="1" x14ac:dyDescent="0.25">
      <c r="B15" s="367"/>
      <c r="C15" s="368" t="s">
        <v>140</v>
      </c>
      <c r="D15" s="354">
        <v>5</v>
      </c>
      <c r="E15" s="30">
        <f t="shared" si="0"/>
        <v>150</v>
      </c>
      <c r="F15" s="30">
        <f>G15+H15+I15</f>
        <v>60</v>
      </c>
      <c r="G15" s="30">
        <v>30</v>
      </c>
      <c r="H15" s="30"/>
      <c r="I15" s="30">
        <v>30</v>
      </c>
      <c r="J15" s="30">
        <f>E15-F15</f>
        <v>90</v>
      </c>
      <c r="K15" s="31">
        <f>F15/15</f>
        <v>4</v>
      </c>
      <c r="L15" s="30" t="s">
        <v>18</v>
      </c>
      <c r="M15" s="31">
        <f>F15/E15*100</f>
        <v>40</v>
      </c>
    </row>
    <row r="16" spans="1:13" s="32" customFormat="1" ht="27.75" customHeight="1" x14ac:dyDescent="0.25">
      <c r="B16" s="367"/>
      <c r="C16" s="368" t="s">
        <v>19</v>
      </c>
      <c r="D16" s="354">
        <v>4</v>
      </c>
      <c r="E16" s="30">
        <f t="shared" si="0"/>
        <v>120</v>
      </c>
      <c r="F16" s="30"/>
      <c r="G16" s="30"/>
      <c r="H16" s="30"/>
      <c r="I16" s="30"/>
      <c r="J16" s="30"/>
      <c r="K16" s="31"/>
      <c r="L16" s="30" t="s">
        <v>16</v>
      </c>
      <c r="M16" s="31"/>
    </row>
    <row r="17" spans="1:13" s="32" customFormat="1" ht="24.75" customHeight="1" x14ac:dyDescent="0.25">
      <c r="B17" s="367"/>
      <c r="C17" s="368" t="s">
        <v>172</v>
      </c>
      <c r="D17" s="354">
        <v>4</v>
      </c>
      <c r="E17" s="30">
        <f t="shared" si="0"/>
        <v>120</v>
      </c>
      <c r="F17" s="30">
        <f>G17+H17+I17</f>
        <v>60</v>
      </c>
      <c r="G17" s="36">
        <v>15</v>
      </c>
      <c r="H17" s="36">
        <v>45</v>
      </c>
      <c r="I17" s="36"/>
      <c r="J17" s="36">
        <f>E17-F17</f>
        <v>60</v>
      </c>
      <c r="K17" s="35">
        <f>F17/15</f>
        <v>4</v>
      </c>
      <c r="L17" s="36" t="s">
        <v>16</v>
      </c>
      <c r="M17" s="35">
        <f>F17/E17*100</f>
        <v>50</v>
      </c>
    </row>
    <row r="18" spans="1:13" s="32" customFormat="1" ht="24.75" customHeight="1" x14ac:dyDescent="0.25">
      <c r="B18" s="367"/>
      <c r="C18" s="368" t="s">
        <v>174</v>
      </c>
      <c r="D18" s="354">
        <v>4</v>
      </c>
      <c r="E18" s="30">
        <f t="shared" si="0"/>
        <v>120</v>
      </c>
      <c r="F18" s="30"/>
      <c r="G18" s="30"/>
      <c r="H18" s="30"/>
      <c r="I18" s="30"/>
      <c r="J18" s="30"/>
      <c r="K18" s="31"/>
      <c r="L18" s="30"/>
      <c r="M18" s="31"/>
    </row>
    <row r="19" spans="1:13" s="32" customFormat="1" ht="28.5" customHeight="1" x14ac:dyDescent="0.25">
      <c r="B19" s="367"/>
      <c r="C19" s="368" t="s">
        <v>169</v>
      </c>
      <c r="D19" s="354">
        <v>3</v>
      </c>
      <c r="E19" s="30">
        <f t="shared" si="0"/>
        <v>90</v>
      </c>
      <c r="F19" s="30">
        <f>G19+H19+I19</f>
        <v>15</v>
      </c>
      <c r="G19" s="30">
        <v>8</v>
      </c>
      <c r="H19" s="30"/>
      <c r="I19" s="30">
        <v>7</v>
      </c>
      <c r="J19" s="30">
        <f>E19-F19</f>
        <v>75</v>
      </c>
      <c r="K19" s="31">
        <f>F19/15</f>
        <v>1</v>
      </c>
      <c r="L19" s="30" t="s">
        <v>16</v>
      </c>
      <c r="M19" s="31">
        <f>F19/E19*100</f>
        <v>16.666666666666664</v>
      </c>
    </row>
    <row r="20" spans="1:13" ht="15.75" x14ac:dyDescent="0.25">
      <c r="A20" s="26"/>
      <c r="B20" s="350"/>
      <c r="C20" s="344" t="s">
        <v>20</v>
      </c>
      <c r="D20" s="349">
        <f>SUM(D11:D19)</f>
        <v>30</v>
      </c>
      <c r="E20" s="306">
        <f t="shared" ref="E20:K20" si="1">SUM(E11:E19)</f>
        <v>900</v>
      </c>
      <c r="F20" s="306">
        <f t="shared" si="1"/>
        <v>315</v>
      </c>
      <c r="G20" s="306">
        <f t="shared" si="1"/>
        <v>83</v>
      </c>
      <c r="H20" s="306">
        <f t="shared" si="1"/>
        <v>45</v>
      </c>
      <c r="I20" s="306">
        <f t="shared" si="1"/>
        <v>187</v>
      </c>
      <c r="J20" s="306">
        <f t="shared" si="1"/>
        <v>345</v>
      </c>
      <c r="K20" s="306">
        <f t="shared" si="1"/>
        <v>21</v>
      </c>
      <c r="L20" s="306"/>
      <c r="M20" s="306"/>
    </row>
    <row r="21" spans="1:13" x14ac:dyDescent="0.25">
      <c r="A21" s="26"/>
      <c r="B21" s="329"/>
      <c r="C21" s="6"/>
      <c r="D21" s="7">
        <f>30-D20</f>
        <v>0</v>
      </c>
      <c r="E21" s="7"/>
      <c r="F21" s="7"/>
      <c r="G21" s="7"/>
      <c r="H21" s="7"/>
      <c r="I21" s="7"/>
      <c r="J21" s="7"/>
      <c r="K21" s="7"/>
      <c r="L21" s="7"/>
      <c r="M21" s="2"/>
    </row>
    <row r="22" spans="1:13" x14ac:dyDescent="0.25">
      <c r="A22" s="26"/>
      <c r="B22" s="329"/>
      <c r="C22" s="1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x14ac:dyDescent="0.25">
      <c r="A23" s="26"/>
      <c r="B23" s="353"/>
      <c r="C23" s="640" t="s">
        <v>0</v>
      </c>
      <c r="D23" s="641" t="s">
        <v>1</v>
      </c>
      <c r="E23" s="637" t="s">
        <v>2</v>
      </c>
      <c r="F23" s="637"/>
      <c r="G23" s="637"/>
      <c r="H23" s="637"/>
      <c r="I23" s="637"/>
      <c r="J23" s="459"/>
      <c r="K23" s="634" t="s">
        <v>3</v>
      </c>
      <c r="L23" s="634" t="s">
        <v>4</v>
      </c>
      <c r="M23" s="634" t="s">
        <v>5</v>
      </c>
    </row>
    <row r="24" spans="1:13" ht="15.75" x14ac:dyDescent="0.25">
      <c r="A24" s="26"/>
      <c r="B24" s="353"/>
      <c r="C24" s="640"/>
      <c r="D24" s="641"/>
      <c r="E24" s="634" t="s">
        <v>6</v>
      </c>
      <c r="F24" s="635" t="s">
        <v>7</v>
      </c>
      <c r="G24" s="635"/>
      <c r="H24" s="635"/>
      <c r="I24" s="635"/>
      <c r="J24" s="634" t="s">
        <v>22</v>
      </c>
      <c r="K24" s="634"/>
      <c r="L24" s="634"/>
      <c r="M24" s="634"/>
    </row>
    <row r="25" spans="1:13" ht="15.75" x14ac:dyDescent="0.25">
      <c r="A25" s="26"/>
      <c r="B25" s="353"/>
      <c r="C25" s="640"/>
      <c r="D25" s="641"/>
      <c r="E25" s="459"/>
      <c r="F25" s="634" t="s">
        <v>9</v>
      </c>
      <c r="G25" s="637" t="s">
        <v>10</v>
      </c>
      <c r="H25" s="459"/>
      <c r="I25" s="459"/>
      <c r="J25" s="459"/>
      <c r="K25" s="634"/>
      <c r="L25" s="634"/>
      <c r="M25" s="634"/>
    </row>
    <row r="26" spans="1:13" ht="15.75" x14ac:dyDescent="0.25">
      <c r="A26" s="26"/>
      <c r="B26" s="353"/>
      <c r="C26" s="640"/>
      <c r="D26" s="641"/>
      <c r="E26" s="459"/>
      <c r="F26" s="636"/>
      <c r="G26" s="639" t="s">
        <v>23</v>
      </c>
      <c r="H26" s="639" t="s">
        <v>24</v>
      </c>
      <c r="I26" s="639" t="s">
        <v>25</v>
      </c>
      <c r="J26" s="459"/>
      <c r="K26" s="634"/>
      <c r="L26" s="634"/>
      <c r="M26" s="634"/>
    </row>
    <row r="27" spans="1:13" ht="15.75" x14ac:dyDescent="0.25">
      <c r="A27" s="26"/>
      <c r="B27" s="353"/>
      <c r="C27" s="640"/>
      <c r="D27" s="641"/>
      <c r="E27" s="459"/>
      <c r="F27" s="636"/>
      <c r="G27" s="639"/>
      <c r="H27" s="639"/>
      <c r="I27" s="639"/>
      <c r="J27" s="459"/>
      <c r="K27" s="634"/>
      <c r="L27" s="634"/>
      <c r="M27" s="634"/>
    </row>
    <row r="28" spans="1:13" ht="15.75" x14ac:dyDescent="0.25">
      <c r="A28" s="26"/>
      <c r="B28" s="353"/>
      <c r="C28" s="640"/>
      <c r="D28" s="641"/>
      <c r="E28" s="459"/>
      <c r="F28" s="636"/>
      <c r="G28" s="639"/>
      <c r="H28" s="639"/>
      <c r="I28" s="639"/>
      <c r="J28" s="459"/>
      <c r="K28" s="634"/>
      <c r="L28" s="634"/>
      <c r="M28" s="634"/>
    </row>
    <row r="29" spans="1:13" ht="15.75" x14ac:dyDescent="0.25">
      <c r="A29" s="26"/>
      <c r="B29" s="353"/>
      <c r="C29" s="640"/>
      <c r="D29" s="641"/>
      <c r="E29" s="459"/>
      <c r="F29" s="636"/>
      <c r="G29" s="639"/>
      <c r="H29" s="639"/>
      <c r="I29" s="639"/>
      <c r="J29" s="459"/>
      <c r="K29" s="634"/>
      <c r="L29" s="634"/>
      <c r="M29" s="634"/>
    </row>
    <row r="30" spans="1:13" s="32" customFormat="1" ht="15.75" x14ac:dyDescent="0.25">
      <c r="B30" s="367"/>
      <c r="C30" s="368" t="s">
        <v>15</v>
      </c>
      <c r="D30" s="369">
        <v>3</v>
      </c>
      <c r="E30" s="30">
        <f>D30*30</f>
        <v>90</v>
      </c>
      <c r="F30" s="30">
        <f>G30+H30+I30</f>
        <v>36</v>
      </c>
      <c r="G30" s="30"/>
      <c r="H30" s="30"/>
      <c r="I30" s="30">
        <v>36</v>
      </c>
      <c r="J30" s="30">
        <f>E30-F30</f>
        <v>54</v>
      </c>
      <c r="K30" s="31">
        <f>F30/18</f>
        <v>2</v>
      </c>
      <c r="L30" s="30" t="s">
        <v>16</v>
      </c>
      <c r="M30" s="31">
        <f>F30/E30*100</f>
        <v>40</v>
      </c>
    </row>
    <row r="31" spans="1:13" s="32" customFormat="1" ht="15.75" customHeight="1" x14ac:dyDescent="0.25">
      <c r="B31" s="367"/>
      <c r="C31" s="368" t="s">
        <v>17</v>
      </c>
      <c r="D31" s="354">
        <v>3.5</v>
      </c>
      <c r="E31" s="30">
        <f t="shared" ref="E31:E38" si="2">D31*30</f>
        <v>105</v>
      </c>
      <c r="F31" s="30">
        <f t="shared" ref="F31:F38" si="3">G31+H31+I31</f>
        <v>36</v>
      </c>
      <c r="G31" s="30">
        <v>18</v>
      </c>
      <c r="H31" s="30"/>
      <c r="I31" s="30">
        <v>18</v>
      </c>
      <c r="J31" s="30">
        <f t="shared" ref="J31:J38" si="4">E31-F31</f>
        <v>69</v>
      </c>
      <c r="K31" s="31">
        <v>2</v>
      </c>
      <c r="L31" s="30" t="s">
        <v>16</v>
      </c>
      <c r="M31" s="31">
        <f t="shared" ref="M31:M38" si="5">F31/E31*100</f>
        <v>34.285714285714285</v>
      </c>
    </row>
    <row r="32" spans="1:13" s="32" customFormat="1" ht="33.75" customHeight="1" x14ac:dyDescent="0.25">
      <c r="B32" s="367"/>
      <c r="C32" s="368" t="s">
        <v>27</v>
      </c>
      <c r="D32" s="354">
        <v>3</v>
      </c>
      <c r="E32" s="30">
        <f t="shared" si="2"/>
        <v>90</v>
      </c>
      <c r="F32" s="30">
        <f t="shared" si="3"/>
        <v>72</v>
      </c>
      <c r="G32" s="30">
        <v>36</v>
      </c>
      <c r="H32" s="30">
        <v>18</v>
      </c>
      <c r="I32" s="30">
        <v>18</v>
      </c>
      <c r="J32" s="30">
        <f t="shared" si="4"/>
        <v>18</v>
      </c>
      <c r="K32" s="31">
        <f t="shared" ref="K32:K38" si="6">F32/18</f>
        <v>4</v>
      </c>
      <c r="L32" s="30" t="s">
        <v>18</v>
      </c>
      <c r="M32" s="31">
        <f t="shared" si="5"/>
        <v>80</v>
      </c>
    </row>
    <row r="33" spans="1:14" s="32" customFormat="1" ht="22.5" customHeight="1" x14ac:dyDescent="0.25">
      <c r="B33" s="367"/>
      <c r="C33" s="368" t="s">
        <v>178</v>
      </c>
      <c r="D33" s="354">
        <v>4</v>
      </c>
      <c r="E33" s="30">
        <f t="shared" si="2"/>
        <v>120</v>
      </c>
      <c r="F33" s="30">
        <f t="shared" si="3"/>
        <v>54</v>
      </c>
      <c r="G33" s="30">
        <v>18</v>
      </c>
      <c r="H33" s="30"/>
      <c r="I33" s="30">
        <v>36</v>
      </c>
      <c r="J33" s="30">
        <f t="shared" si="4"/>
        <v>66</v>
      </c>
      <c r="K33" s="370">
        <v>3</v>
      </c>
      <c r="L33" s="30" t="s">
        <v>18</v>
      </c>
      <c r="M33" s="31">
        <f t="shared" si="5"/>
        <v>45</v>
      </c>
    </row>
    <row r="34" spans="1:14" s="32" customFormat="1" ht="31.5" x14ac:dyDescent="0.25">
      <c r="B34" s="367"/>
      <c r="C34" s="368" t="s">
        <v>238</v>
      </c>
      <c r="D34" s="354">
        <v>4</v>
      </c>
      <c r="E34" s="30">
        <f t="shared" si="2"/>
        <v>120</v>
      </c>
      <c r="F34" s="30">
        <f t="shared" si="3"/>
        <v>54</v>
      </c>
      <c r="G34" s="30">
        <v>18</v>
      </c>
      <c r="H34" s="30"/>
      <c r="I34" s="30">
        <v>36</v>
      </c>
      <c r="J34" s="30">
        <f t="shared" si="4"/>
        <v>66</v>
      </c>
      <c r="K34" s="31">
        <f t="shared" si="6"/>
        <v>3</v>
      </c>
      <c r="L34" s="30" t="s">
        <v>18</v>
      </c>
      <c r="M34" s="31">
        <f t="shared" si="5"/>
        <v>45</v>
      </c>
      <c r="N34" s="32">
        <v>4</v>
      </c>
    </row>
    <row r="35" spans="1:14" s="32" customFormat="1" ht="20.25" customHeight="1" x14ac:dyDescent="0.25">
      <c r="B35" s="367"/>
      <c r="C35" s="368" t="s">
        <v>170</v>
      </c>
      <c r="D35" s="354">
        <v>4</v>
      </c>
      <c r="E35" s="30">
        <f t="shared" si="2"/>
        <v>120</v>
      </c>
      <c r="F35" s="30">
        <f t="shared" si="3"/>
        <v>18</v>
      </c>
      <c r="G35" s="30"/>
      <c r="H35" s="30"/>
      <c r="I35" s="30">
        <v>18</v>
      </c>
      <c r="J35" s="30">
        <f t="shared" si="4"/>
        <v>102</v>
      </c>
      <c r="K35" s="31">
        <f t="shared" si="6"/>
        <v>1</v>
      </c>
      <c r="L35" s="30" t="s">
        <v>16</v>
      </c>
      <c r="M35" s="31">
        <f t="shared" si="5"/>
        <v>15</v>
      </c>
    </row>
    <row r="36" spans="1:14" s="371" customFormat="1" ht="21.75" customHeight="1" x14ac:dyDescent="0.25">
      <c r="B36" s="372"/>
      <c r="C36" s="373" t="s">
        <v>225</v>
      </c>
      <c r="D36" s="374">
        <v>4.5</v>
      </c>
      <c r="E36" s="375">
        <f t="shared" si="2"/>
        <v>135</v>
      </c>
      <c r="F36" s="375"/>
      <c r="G36" s="375"/>
      <c r="H36" s="375"/>
      <c r="I36" s="375"/>
      <c r="J36" s="375"/>
      <c r="K36" s="376"/>
      <c r="L36" s="375"/>
      <c r="M36" s="376"/>
    </row>
    <row r="37" spans="1:14" s="371" customFormat="1" ht="18.75" customHeight="1" x14ac:dyDescent="0.25">
      <c r="B37" s="372"/>
      <c r="C37" s="373" t="s">
        <v>28</v>
      </c>
      <c r="D37" s="374">
        <v>4</v>
      </c>
      <c r="E37" s="375">
        <f t="shared" si="2"/>
        <v>120</v>
      </c>
      <c r="F37" s="375">
        <f t="shared" si="3"/>
        <v>54</v>
      </c>
      <c r="G37" s="375">
        <v>18</v>
      </c>
      <c r="H37" s="375"/>
      <c r="I37" s="375">
        <v>36</v>
      </c>
      <c r="J37" s="375">
        <f t="shared" si="4"/>
        <v>66</v>
      </c>
      <c r="K37" s="376">
        <v>3</v>
      </c>
      <c r="L37" s="375" t="s">
        <v>16</v>
      </c>
      <c r="M37" s="376">
        <f t="shared" si="5"/>
        <v>45</v>
      </c>
    </row>
    <row r="38" spans="1:14" ht="15.75" x14ac:dyDescent="0.25">
      <c r="A38" s="26"/>
      <c r="B38" s="353"/>
      <c r="C38" s="352"/>
      <c r="D38" s="345"/>
      <c r="E38" s="3">
        <f t="shared" si="2"/>
        <v>0</v>
      </c>
      <c r="F38" s="3">
        <f t="shared" si="3"/>
        <v>0</v>
      </c>
      <c r="G38" s="3"/>
      <c r="H38" s="3"/>
      <c r="I38" s="3"/>
      <c r="J38" s="3">
        <f t="shared" si="4"/>
        <v>0</v>
      </c>
      <c r="K38" s="4">
        <f t="shared" si="6"/>
        <v>0</v>
      </c>
      <c r="L38" s="3"/>
      <c r="M38" s="4" t="e">
        <f t="shared" si="5"/>
        <v>#DIV/0!</v>
      </c>
    </row>
    <row r="39" spans="1:14" ht="15.75" x14ac:dyDescent="0.25">
      <c r="A39" s="26"/>
      <c r="B39" s="353"/>
      <c r="C39" s="348" t="s">
        <v>20</v>
      </c>
      <c r="D39" s="349">
        <f>SUM(D30:D38)</f>
        <v>30</v>
      </c>
      <c r="E39" s="306">
        <f t="shared" ref="E39:J39" si="7">SUM(E30:E38)</f>
        <v>900</v>
      </c>
      <c r="F39" s="306">
        <f t="shared" si="7"/>
        <v>324</v>
      </c>
      <c r="G39" s="306">
        <f t="shared" si="7"/>
        <v>108</v>
      </c>
      <c r="H39" s="306">
        <f t="shared" si="7"/>
        <v>18</v>
      </c>
      <c r="I39" s="306">
        <f t="shared" si="7"/>
        <v>198</v>
      </c>
      <c r="J39" s="306">
        <f t="shared" si="7"/>
        <v>441</v>
      </c>
      <c r="K39" s="306">
        <f>SUM(K30:K38)</f>
        <v>18</v>
      </c>
      <c r="L39" s="306"/>
      <c r="M39" s="306"/>
    </row>
    <row r="40" spans="1:14" x14ac:dyDescent="0.25">
      <c r="A40" s="26"/>
      <c r="B40" s="329"/>
      <c r="C40" s="26"/>
      <c r="D40" s="26"/>
      <c r="E40" s="26"/>
      <c r="F40" s="26"/>
      <c r="G40" s="26"/>
      <c r="H40" s="26"/>
      <c r="I40" s="26"/>
      <c r="J40" s="2"/>
      <c r="K40" s="2"/>
      <c r="L40" s="2"/>
      <c r="M40" s="2"/>
    </row>
    <row r="41" spans="1:14" x14ac:dyDescent="0.25">
      <c r="A41" s="26"/>
      <c r="B41" s="329"/>
      <c r="C41" s="26"/>
      <c r="D41" s="26"/>
      <c r="E41" s="26"/>
      <c r="F41" s="26"/>
      <c r="G41" s="26"/>
      <c r="H41" s="26"/>
      <c r="I41" s="26"/>
      <c r="J41" s="2"/>
      <c r="K41" s="2"/>
      <c r="L41" s="2"/>
      <c r="M41" s="2"/>
    </row>
    <row r="42" spans="1:14" x14ac:dyDescent="0.25">
      <c r="A42" s="26"/>
      <c r="B42" s="329"/>
      <c r="C42" s="26"/>
      <c r="D42" s="26"/>
      <c r="E42" s="26"/>
      <c r="F42" s="26"/>
      <c r="G42" s="26"/>
      <c r="H42" s="26"/>
      <c r="I42" s="26"/>
      <c r="J42" s="2"/>
      <c r="K42" s="2"/>
      <c r="L42" s="2"/>
      <c r="M42" s="2"/>
    </row>
    <row r="43" spans="1:14" x14ac:dyDescent="0.25">
      <c r="A43" s="26"/>
      <c r="B43" s="329"/>
      <c r="C43" s="26"/>
      <c r="D43" s="26"/>
      <c r="E43" s="26"/>
      <c r="F43" s="26"/>
      <c r="G43" s="26"/>
      <c r="H43" s="26"/>
      <c r="I43" s="26"/>
      <c r="J43" s="2"/>
      <c r="K43" s="2"/>
      <c r="L43" s="2"/>
      <c r="M43" s="2"/>
    </row>
    <row r="44" spans="1:14" x14ac:dyDescent="0.25">
      <c r="A44" s="26"/>
      <c r="B44" s="329"/>
      <c r="C44" s="1" t="s">
        <v>136</v>
      </c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4" x14ac:dyDescent="0.25">
      <c r="A45" s="26"/>
      <c r="B45" s="329"/>
      <c r="C45" s="638" t="s">
        <v>0</v>
      </c>
      <c r="D45" s="634" t="s">
        <v>1</v>
      </c>
      <c r="E45" s="637" t="s">
        <v>2</v>
      </c>
      <c r="F45" s="637"/>
      <c r="G45" s="637"/>
      <c r="H45" s="637"/>
      <c r="I45" s="637"/>
      <c r="J45" s="459"/>
      <c r="K45" s="634" t="s">
        <v>3</v>
      </c>
      <c r="L45" s="634" t="s">
        <v>4</v>
      </c>
      <c r="M45" s="634" t="s">
        <v>5</v>
      </c>
    </row>
    <row r="46" spans="1:14" x14ac:dyDescent="0.25">
      <c r="A46" s="26"/>
      <c r="B46" s="329"/>
      <c r="C46" s="638"/>
      <c r="D46" s="634"/>
      <c r="E46" s="634" t="s">
        <v>6</v>
      </c>
      <c r="F46" s="635" t="s">
        <v>7</v>
      </c>
      <c r="G46" s="635"/>
      <c r="H46" s="635"/>
      <c r="I46" s="635"/>
      <c r="J46" s="634" t="s">
        <v>22</v>
      </c>
      <c r="K46" s="634"/>
      <c r="L46" s="634"/>
      <c r="M46" s="634"/>
    </row>
    <row r="47" spans="1:14" x14ac:dyDescent="0.25">
      <c r="A47" s="26"/>
      <c r="B47" s="329"/>
      <c r="C47" s="638"/>
      <c r="D47" s="634"/>
      <c r="E47" s="459"/>
      <c r="F47" s="634" t="s">
        <v>9</v>
      </c>
      <c r="G47" s="637" t="s">
        <v>10</v>
      </c>
      <c r="H47" s="459"/>
      <c r="I47" s="459"/>
      <c r="J47" s="459"/>
      <c r="K47" s="634"/>
      <c r="L47" s="634"/>
      <c r="M47" s="634"/>
    </row>
    <row r="48" spans="1:14" x14ac:dyDescent="0.25">
      <c r="A48" s="26"/>
      <c r="B48" s="329"/>
      <c r="C48" s="638"/>
      <c r="D48" s="634"/>
      <c r="E48" s="459"/>
      <c r="F48" s="636"/>
      <c r="G48" s="634" t="s">
        <v>23</v>
      </c>
      <c r="H48" s="634" t="s">
        <v>24</v>
      </c>
      <c r="I48" s="634" t="s">
        <v>25</v>
      </c>
      <c r="J48" s="459"/>
      <c r="K48" s="634"/>
      <c r="L48" s="634"/>
      <c r="M48" s="634"/>
    </row>
    <row r="49" spans="1:14" x14ac:dyDescent="0.25">
      <c r="A49" s="26"/>
      <c r="B49" s="329"/>
      <c r="C49" s="638"/>
      <c r="D49" s="634"/>
      <c r="E49" s="459"/>
      <c r="F49" s="636"/>
      <c r="G49" s="634"/>
      <c r="H49" s="634"/>
      <c r="I49" s="634"/>
      <c r="J49" s="459"/>
      <c r="K49" s="634"/>
      <c r="L49" s="634"/>
      <c r="M49" s="634"/>
    </row>
    <row r="50" spans="1:14" x14ac:dyDescent="0.25">
      <c r="A50" s="26"/>
      <c r="B50" s="329"/>
      <c r="C50" s="638"/>
      <c r="D50" s="634"/>
      <c r="E50" s="459"/>
      <c r="F50" s="636"/>
      <c r="G50" s="634"/>
      <c r="H50" s="634"/>
      <c r="I50" s="634"/>
      <c r="J50" s="459"/>
      <c r="K50" s="634"/>
      <c r="L50" s="634"/>
      <c r="M50" s="634"/>
    </row>
    <row r="51" spans="1:14" x14ac:dyDescent="0.25">
      <c r="A51" s="26"/>
      <c r="B51" s="329"/>
      <c r="C51" s="638"/>
      <c r="D51" s="634"/>
      <c r="E51" s="459"/>
      <c r="F51" s="636"/>
      <c r="G51" s="634"/>
      <c r="H51" s="634"/>
      <c r="I51" s="634"/>
      <c r="J51" s="459"/>
      <c r="K51" s="634"/>
      <c r="L51" s="634"/>
      <c r="M51" s="634"/>
    </row>
    <row r="52" spans="1:14" s="32" customFormat="1" ht="31.5" x14ac:dyDescent="0.25">
      <c r="B52" s="367"/>
      <c r="C52" s="368" t="s">
        <v>226</v>
      </c>
      <c r="D52" s="369">
        <v>3</v>
      </c>
      <c r="E52" s="30">
        <f>D52*30</f>
        <v>90</v>
      </c>
      <c r="F52" s="30">
        <f>G52+H52+I52</f>
        <v>45</v>
      </c>
      <c r="G52" s="30"/>
      <c r="H52" s="30"/>
      <c r="I52" s="30">
        <v>45</v>
      </c>
      <c r="J52" s="30">
        <f>E52-F52</f>
        <v>45</v>
      </c>
      <c r="K52" s="31">
        <f>F52/15</f>
        <v>3</v>
      </c>
      <c r="L52" s="30" t="s">
        <v>16</v>
      </c>
      <c r="M52" s="31">
        <f>F52/E52*100</f>
        <v>50</v>
      </c>
    </row>
    <row r="53" spans="1:14" s="32" customFormat="1" ht="15.75" x14ac:dyDescent="0.25">
      <c r="B53" s="367"/>
      <c r="C53" s="368" t="s">
        <v>162</v>
      </c>
      <c r="D53" s="354">
        <v>5</v>
      </c>
      <c r="E53" s="30"/>
      <c r="F53" s="30"/>
      <c r="G53" s="30"/>
      <c r="H53" s="30"/>
      <c r="I53" s="30"/>
      <c r="J53" s="30"/>
      <c r="K53" s="31"/>
      <c r="L53" s="30"/>
      <c r="M53" s="31"/>
    </row>
    <row r="54" spans="1:14" s="32" customFormat="1" ht="15.75" x14ac:dyDescent="0.25">
      <c r="B54" s="367"/>
      <c r="C54" s="368" t="s">
        <v>227</v>
      </c>
      <c r="D54" s="354">
        <v>1</v>
      </c>
      <c r="E54" s="30">
        <f t="shared" ref="E54:E59" si="8">D54*30</f>
        <v>30</v>
      </c>
      <c r="F54" s="30">
        <f t="shared" ref="F54:F58" si="9">G54+H54+I54</f>
        <v>60</v>
      </c>
      <c r="G54" s="30">
        <v>30</v>
      </c>
      <c r="H54" s="30"/>
      <c r="I54" s="30">
        <v>30</v>
      </c>
      <c r="J54" s="30">
        <f t="shared" ref="J54:J58" si="10">E54-F54</f>
        <v>-30</v>
      </c>
      <c r="K54" s="31">
        <f>F54/15</f>
        <v>4</v>
      </c>
      <c r="L54" s="30" t="s">
        <v>16</v>
      </c>
      <c r="M54" s="31">
        <f t="shared" ref="M54:M58" si="11">F54/E54*100</f>
        <v>200</v>
      </c>
    </row>
    <row r="55" spans="1:14" s="32" customFormat="1" ht="15.75" x14ac:dyDescent="0.25">
      <c r="B55" s="367"/>
      <c r="C55" s="368" t="s">
        <v>228</v>
      </c>
      <c r="D55" s="354">
        <v>4</v>
      </c>
      <c r="E55" s="30">
        <f t="shared" si="8"/>
        <v>120</v>
      </c>
      <c r="F55" s="30">
        <f t="shared" si="9"/>
        <v>60</v>
      </c>
      <c r="G55" s="30">
        <v>30</v>
      </c>
      <c r="H55" s="30"/>
      <c r="I55" s="30">
        <v>30</v>
      </c>
      <c r="J55" s="30">
        <f t="shared" si="10"/>
        <v>60</v>
      </c>
      <c r="K55" s="31">
        <f>F55/15</f>
        <v>4</v>
      </c>
      <c r="L55" s="30" t="s">
        <v>18</v>
      </c>
      <c r="M55" s="31">
        <f t="shared" si="11"/>
        <v>50</v>
      </c>
    </row>
    <row r="56" spans="1:14" s="32" customFormat="1" ht="24" customHeight="1" x14ac:dyDescent="0.25">
      <c r="B56" s="367"/>
      <c r="C56" s="368" t="s">
        <v>161</v>
      </c>
      <c r="D56" s="354">
        <v>5</v>
      </c>
      <c r="E56" s="30">
        <f t="shared" si="8"/>
        <v>150</v>
      </c>
      <c r="F56" s="30">
        <f t="shared" si="9"/>
        <v>60</v>
      </c>
      <c r="G56" s="30">
        <v>30</v>
      </c>
      <c r="H56" s="30"/>
      <c r="I56" s="30">
        <v>30</v>
      </c>
      <c r="J56" s="30">
        <f t="shared" si="10"/>
        <v>90</v>
      </c>
      <c r="K56" s="31">
        <f>F56/15</f>
        <v>4</v>
      </c>
      <c r="L56" s="30" t="s">
        <v>18</v>
      </c>
      <c r="M56" s="31">
        <f t="shared" si="11"/>
        <v>40</v>
      </c>
    </row>
    <row r="57" spans="1:14" s="32" customFormat="1" ht="30.75" customHeight="1" x14ac:dyDescent="0.25">
      <c r="B57" s="367"/>
      <c r="C57" s="368" t="s">
        <v>229</v>
      </c>
      <c r="D57" s="354">
        <v>4</v>
      </c>
      <c r="E57" s="30">
        <f t="shared" si="8"/>
        <v>120</v>
      </c>
      <c r="F57" s="30">
        <f t="shared" si="9"/>
        <v>60</v>
      </c>
      <c r="G57" s="30">
        <v>30</v>
      </c>
      <c r="H57" s="30"/>
      <c r="I57" s="30">
        <v>30</v>
      </c>
      <c r="J57" s="30">
        <f t="shared" si="10"/>
        <v>60</v>
      </c>
      <c r="K57" s="31">
        <f>F57/15</f>
        <v>4</v>
      </c>
      <c r="L57" s="30" t="s">
        <v>16</v>
      </c>
      <c r="M57" s="31">
        <f t="shared" si="11"/>
        <v>50</v>
      </c>
      <c r="N57" s="32">
        <v>4</v>
      </c>
    </row>
    <row r="58" spans="1:14" s="32" customFormat="1" ht="31.5" customHeight="1" x14ac:dyDescent="0.25">
      <c r="B58" s="367"/>
      <c r="C58" s="368" t="s">
        <v>234</v>
      </c>
      <c r="D58" s="354">
        <v>4</v>
      </c>
      <c r="E58" s="30">
        <f t="shared" si="8"/>
        <v>120</v>
      </c>
      <c r="F58" s="30">
        <f t="shared" si="9"/>
        <v>45</v>
      </c>
      <c r="G58" s="36">
        <v>30</v>
      </c>
      <c r="H58" s="30"/>
      <c r="I58" s="30">
        <v>15</v>
      </c>
      <c r="J58" s="30">
        <f t="shared" si="10"/>
        <v>75</v>
      </c>
      <c r="K58" s="35">
        <v>3</v>
      </c>
      <c r="L58" s="30" t="s">
        <v>16</v>
      </c>
      <c r="M58" s="31">
        <f t="shared" si="11"/>
        <v>37.5</v>
      </c>
      <c r="N58" s="32">
        <v>4</v>
      </c>
    </row>
    <row r="59" spans="1:14" s="32" customFormat="1" ht="27.75" customHeight="1" x14ac:dyDescent="0.25">
      <c r="B59" s="367"/>
      <c r="C59" s="368" t="s">
        <v>235</v>
      </c>
      <c r="D59" s="354">
        <v>4</v>
      </c>
      <c r="E59" s="30">
        <f t="shared" si="8"/>
        <v>120</v>
      </c>
      <c r="F59" s="30"/>
      <c r="G59" s="30"/>
      <c r="H59" s="30"/>
      <c r="I59" s="30"/>
      <c r="J59" s="30"/>
      <c r="K59" s="31"/>
      <c r="L59" s="30" t="s">
        <v>16</v>
      </c>
      <c r="M59" s="31"/>
      <c r="N59" s="32">
        <v>4</v>
      </c>
    </row>
    <row r="60" spans="1:14" ht="15.75" x14ac:dyDescent="0.25">
      <c r="A60" s="26"/>
      <c r="B60" s="351"/>
      <c r="C60" s="348" t="s">
        <v>20</v>
      </c>
      <c r="D60" s="349">
        <f>SUM(D52:D59)</f>
        <v>30</v>
      </c>
      <c r="E60" s="306">
        <f>SUM(E52:E59)</f>
        <v>750</v>
      </c>
      <c r="F60" s="306">
        <f t="shared" ref="F60:L60" si="12">SUM(F52:F59)</f>
        <v>330</v>
      </c>
      <c r="G60" s="306">
        <f t="shared" si="12"/>
        <v>150</v>
      </c>
      <c r="H60" s="306">
        <f t="shared" si="12"/>
        <v>0</v>
      </c>
      <c r="I60" s="306">
        <f t="shared" si="12"/>
        <v>180</v>
      </c>
      <c r="J60" s="306">
        <f t="shared" si="12"/>
        <v>300</v>
      </c>
      <c r="K60" s="306">
        <f t="shared" si="12"/>
        <v>22</v>
      </c>
      <c r="L60" s="306">
        <f t="shared" si="12"/>
        <v>0</v>
      </c>
      <c r="M60" s="306"/>
    </row>
    <row r="61" spans="1:14" x14ac:dyDescent="0.25">
      <c r="A61" s="26"/>
      <c r="B61" s="329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</row>
    <row r="62" spans="1:14" x14ac:dyDescent="0.25">
      <c r="A62" s="26"/>
      <c r="B62" s="329"/>
      <c r="C62" s="1" t="s">
        <v>223</v>
      </c>
      <c r="D62" s="26"/>
      <c r="E62" s="26"/>
      <c r="F62" s="26"/>
      <c r="G62" s="26"/>
      <c r="H62" s="26"/>
      <c r="I62" s="26"/>
      <c r="J62" s="2"/>
      <c r="K62" s="2"/>
      <c r="L62" s="2"/>
      <c r="M62" s="2"/>
    </row>
    <row r="63" spans="1:14" x14ac:dyDescent="0.25">
      <c r="A63" s="26"/>
      <c r="B63" s="329"/>
      <c r="C63" s="638" t="s">
        <v>0</v>
      </c>
      <c r="D63" s="634" t="s">
        <v>1</v>
      </c>
      <c r="E63" s="637" t="s">
        <v>2</v>
      </c>
      <c r="F63" s="637"/>
      <c r="G63" s="637"/>
      <c r="H63" s="637"/>
      <c r="I63" s="637"/>
      <c r="J63" s="459"/>
      <c r="K63" s="634" t="s">
        <v>3</v>
      </c>
      <c r="L63" s="634" t="s">
        <v>4</v>
      </c>
      <c r="M63" s="634" t="s">
        <v>5</v>
      </c>
    </row>
    <row r="64" spans="1:14" x14ac:dyDescent="0.25">
      <c r="A64" s="26"/>
      <c r="B64" s="329"/>
      <c r="C64" s="638"/>
      <c r="D64" s="634"/>
      <c r="E64" s="634" t="s">
        <v>6</v>
      </c>
      <c r="F64" s="635" t="s">
        <v>7</v>
      </c>
      <c r="G64" s="635"/>
      <c r="H64" s="635"/>
      <c r="I64" s="635"/>
      <c r="J64" s="634" t="s">
        <v>22</v>
      </c>
      <c r="K64" s="634"/>
      <c r="L64" s="634"/>
      <c r="M64" s="634"/>
    </row>
    <row r="65" spans="1:14" x14ac:dyDescent="0.25">
      <c r="A65" s="26"/>
      <c r="B65" s="329"/>
      <c r="C65" s="638"/>
      <c r="D65" s="634"/>
      <c r="E65" s="459"/>
      <c r="F65" s="634" t="s">
        <v>9</v>
      </c>
      <c r="G65" s="637" t="s">
        <v>10</v>
      </c>
      <c r="H65" s="459"/>
      <c r="I65" s="459"/>
      <c r="J65" s="459"/>
      <c r="K65" s="634"/>
      <c r="L65" s="634"/>
      <c r="M65" s="634"/>
    </row>
    <row r="66" spans="1:14" x14ac:dyDescent="0.25">
      <c r="A66" s="26"/>
      <c r="B66" s="329"/>
      <c r="C66" s="638"/>
      <c r="D66" s="634"/>
      <c r="E66" s="459"/>
      <c r="F66" s="636"/>
      <c r="G66" s="634" t="s">
        <v>23</v>
      </c>
      <c r="H66" s="634" t="s">
        <v>24</v>
      </c>
      <c r="I66" s="634" t="s">
        <v>25</v>
      </c>
      <c r="J66" s="459"/>
      <c r="K66" s="634"/>
      <c r="L66" s="634"/>
      <c r="M66" s="634"/>
    </row>
    <row r="67" spans="1:14" x14ac:dyDescent="0.25">
      <c r="A67" s="26"/>
      <c r="B67" s="329"/>
      <c r="C67" s="638"/>
      <c r="D67" s="634"/>
      <c r="E67" s="459"/>
      <c r="F67" s="636"/>
      <c r="G67" s="634"/>
      <c r="H67" s="634"/>
      <c r="I67" s="634"/>
      <c r="J67" s="459"/>
      <c r="K67" s="634"/>
      <c r="L67" s="634"/>
      <c r="M67" s="634"/>
    </row>
    <row r="68" spans="1:14" x14ac:dyDescent="0.25">
      <c r="A68" s="26"/>
      <c r="B68" s="329"/>
      <c r="C68" s="638"/>
      <c r="D68" s="634"/>
      <c r="E68" s="459"/>
      <c r="F68" s="636"/>
      <c r="G68" s="634"/>
      <c r="H68" s="634"/>
      <c r="I68" s="634"/>
      <c r="J68" s="459"/>
      <c r="K68" s="634"/>
      <c r="L68" s="634"/>
      <c r="M68" s="634"/>
    </row>
    <row r="69" spans="1:14" x14ac:dyDescent="0.25">
      <c r="A69" s="26"/>
      <c r="B69" s="329"/>
      <c r="C69" s="638"/>
      <c r="D69" s="634"/>
      <c r="E69" s="459"/>
      <c r="F69" s="636"/>
      <c r="G69" s="634"/>
      <c r="H69" s="634"/>
      <c r="I69" s="634"/>
      <c r="J69" s="459"/>
      <c r="K69" s="634"/>
      <c r="L69" s="634"/>
      <c r="M69" s="634"/>
    </row>
    <row r="70" spans="1:14" s="32" customFormat="1" ht="32.25" customHeight="1" x14ac:dyDescent="0.25">
      <c r="B70" s="377"/>
      <c r="C70" s="384" t="s">
        <v>179</v>
      </c>
      <c r="D70" s="369">
        <v>5</v>
      </c>
      <c r="E70" s="30">
        <f>D70*30</f>
        <v>150</v>
      </c>
      <c r="F70" s="30">
        <f>G70+H70+I70</f>
        <v>0</v>
      </c>
      <c r="G70" s="30"/>
      <c r="H70" s="30"/>
      <c r="I70" s="30"/>
      <c r="J70" s="30">
        <f>E70-F70</f>
        <v>150</v>
      </c>
      <c r="K70" s="31">
        <f>F70/18</f>
        <v>0</v>
      </c>
      <c r="L70" s="30" t="s">
        <v>26</v>
      </c>
      <c r="M70" s="31">
        <f>F70/E70*100</f>
        <v>0</v>
      </c>
    </row>
    <row r="71" spans="1:14" s="32" customFormat="1" ht="15.75" x14ac:dyDescent="0.25">
      <c r="B71" s="377"/>
      <c r="C71" s="368" t="s">
        <v>166</v>
      </c>
      <c r="D71" s="354">
        <v>3</v>
      </c>
      <c r="E71" s="30">
        <f t="shared" ref="E71:E77" si="13">D71*30</f>
        <v>90</v>
      </c>
      <c r="F71" s="30">
        <f t="shared" ref="F71:F77" si="14">G71+H71+I71</f>
        <v>54</v>
      </c>
      <c r="G71" s="30"/>
      <c r="H71" s="30"/>
      <c r="I71" s="30">
        <v>54</v>
      </c>
      <c r="J71" s="30">
        <f t="shared" ref="J71:J77" si="15">E71-F71</f>
        <v>36</v>
      </c>
      <c r="K71" s="31">
        <f t="shared" ref="K71:K76" si="16">F71/18</f>
        <v>3</v>
      </c>
      <c r="L71" s="30" t="s">
        <v>16</v>
      </c>
      <c r="M71" s="31">
        <f t="shared" ref="M71:M77" si="17">F71/E71*100</f>
        <v>60</v>
      </c>
    </row>
    <row r="72" spans="1:14" s="32" customFormat="1" ht="24.75" customHeight="1" x14ac:dyDescent="0.25">
      <c r="B72" s="377"/>
      <c r="C72" s="368" t="s">
        <v>187</v>
      </c>
      <c r="D72" s="354">
        <v>5</v>
      </c>
      <c r="E72" s="30">
        <f t="shared" si="13"/>
        <v>150</v>
      </c>
      <c r="F72" s="30">
        <f t="shared" si="14"/>
        <v>54</v>
      </c>
      <c r="G72" s="30">
        <v>18</v>
      </c>
      <c r="H72" s="30"/>
      <c r="I72" s="30">
        <v>36</v>
      </c>
      <c r="J72" s="30">
        <f t="shared" si="15"/>
        <v>96</v>
      </c>
      <c r="K72" s="31">
        <v>3</v>
      </c>
      <c r="L72" s="30" t="s">
        <v>18</v>
      </c>
      <c r="M72" s="31">
        <f t="shared" si="17"/>
        <v>36</v>
      </c>
    </row>
    <row r="73" spans="1:14" s="32" customFormat="1" ht="45" customHeight="1" x14ac:dyDescent="0.25">
      <c r="B73" s="377"/>
      <c r="C73" s="368" t="s">
        <v>230</v>
      </c>
      <c r="D73" s="354">
        <v>4</v>
      </c>
      <c r="E73" s="30">
        <f t="shared" si="13"/>
        <v>120</v>
      </c>
      <c r="F73" s="30">
        <f t="shared" si="14"/>
        <v>54</v>
      </c>
      <c r="G73" s="30">
        <v>18</v>
      </c>
      <c r="H73" s="30"/>
      <c r="I73" s="30">
        <v>36</v>
      </c>
      <c r="J73" s="30">
        <f t="shared" si="15"/>
        <v>66</v>
      </c>
      <c r="K73" s="31">
        <f t="shared" si="16"/>
        <v>3</v>
      </c>
      <c r="L73" s="30" t="s">
        <v>16</v>
      </c>
      <c r="M73" s="31">
        <f t="shared" si="17"/>
        <v>45</v>
      </c>
      <c r="N73" s="32">
        <v>4</v>
      </c>
    </row>
    <row r="74" spans="1:14" s="32" customFormat="1" ht="31.5" x14ac:dyDescent="0.25">
      <c r="B74" s="377"/>
      <c r="C74" s="368" t="s">
        <v>231</v>
      </c>
      <c r="D74" s="354">
        <v>2</v>
      </c>
      <c r="E74" s="30">
        <f t="shared" si="13"/>
        <v>60</v>
      </c>
      <c r="F74" s="30">
        <f t="shared" si="14"/>
        <v>72</v>
      </c>
      <c r="G74" s="30">
        <v>36</v>
      </c>
      <c r="H74" s="30"/>
      <c r="I74" s="30">
        <v>36</v>
      </c>
      <c r="J74" s="30">
        <f t="shared" si="15"/>
        <v>-12</v>
      </c>
      <c r="K74" s="31">
        <f t="shared" si="16"/>
        <v>4</v>
      </c>
      <c r="L74" s="30" t="s">
        <v>18</v>
      </c>
      <c r="M74" s="31">
        <f t="shared" si="17"/>
        <v>120</v>
      </c>
      <c r="N74" s="32">
        <v>2</v>
      </c>
    </row>
    <row r="75" spans="1:14" s="32" customFormat="1" ht="30" customHeight="1" x14ac:dyDescent="0.25">
      <c r="B75" s="377"/>
      <c r="C75" s="368" t="s">
        <v>236</v>
      </c>
      <c r="D75" s="354">
        <v>4</v>
      </c>
      <c r="E75" s="30">
        <f t="shared" si="13"/>
        <v>120</v>
      </c>
      <c r="F75" s="30">
        <f t="shared" si="14"/>
        <v>54</v>
      </c>
      <c r="G75" s="30">
        <v>18</v>
      </c>
      <c r="H75" s="30"/>
      <c r="I75" s="30">
        <v>36</v>
      </c>
      <c r="J75" s="30">
        <f t="shared" si="15"/>
        <v>66</v>
      </c>
      <c r="K75" s="31">
        <f t="shared" si="16"/>
        <v>3</v>
      </c>
      <c r="L75" s="30" t="s">
        <v>16</v>
      </c>
      <c r="M75" s="31">
        <f t="shared" si="17"/>
        <v>45</v>
      </c>
      <c r="N75" s="32">
        <v>4</v>
      </c>
    </row>
    <row r="76" spans="1:14" s="32" customFormat="1" ht="24" customHeight="1" x14ac:dyDescent="0.25">
      <c r="B76" s="377"/>
      <c r="C76" s="383" t="s">
        <v>237</v>
      </c>
      <c r="D76" s="354">
        <v>4</v>
      </c>
      <c r="E76" s="30">
        <f t="shared" si="13"/>
        <v>120</v>
      </c>
      <c r="F76" s="30">
        <f t="shared" si="14"/>
        <v>36</v>
      </c>
      <c r="G76" s="30">
        <v>18</v>
      </c>
      <c r="H76" s="30"/>
      <c r="I76" s="30">
        <v>18</v>
      </c>
      <c r="J76" s="30">
        <f t="shared" si="15"/>
        <v>84</v>
      </c>
      <c r="K76" s="31">
        <f t="shared" si="16"/>
        <v>2</v>
      </c>
      <c r="L76" s="30" t="s">
        <v>16</v>
      </c>
      <c r="M76" s="31">
        <f t="shared" si="17"/>
        <v>30</v>
      </c>
      <c r="N76" s="32">
        <v>4</v>
      </c>
    </row>
    <row r="77" spans="1:14" s="32" customFormat="1" ht="25.5" customHeight="1" x14ac:dyDescent="0.25">
      <c r="A77" s="378"/>
      <c r="B77" s="377"/>
      <c r="C77" s="368" t="s">
        <v>232</v>
      </c>
      <c r="D77" s="379">
        <v>3</v>
      </c>
      <c r="E77" s="380">
        <f t="shared" si="13"/>
        <v>90</v>
      </c>
      <c r="F77" s="380">
        <f t="shared" si="14"/>
        <v>15</v>
      </c>
      <c r="G77" s="380"/>
      <c r="H77" s="380"/>
      <c r="I77" s="380">
        <v>15</v>
      </c>
      <c r="J77" s="380">
        <f t="shared" si="15"/>
        <v>75</v>
      </c>
      <c r="K77" s="381">
        <v>1</v>
      </c>
      <c r="L77" s="380" t="s">
        <v>16</v>
      </c>
      <c r="M77" s="381">
        <f t="shared" si="17"/>
        <v>16.666666666666664</v>
      </c>
    </row>
    <row r="78" spans="1:14" ht="15.75" x14ac:dyDescent="0.25">
      <c r="A78" s="26"/>
      <c r="B78" s="347"/>
      <c r="C78" s="348" t="s">
        <v>20</v>
      </c>
      <c r="D78" s="349">
        <f>SUM(D70:D77)</f>
        <v>30</v>
      </c>
      <c r="E78" s="306">
        <f t="shared" ref="E78:L78" si="18">SUM(E70:E77)</f>
        <v>900</v>
      </c>
      <c r="F78" s="306">
        <f t="shared" si="18"/>
        <v>339</v>
      </c>
      <c r="G78" s="306">
        <f t="shared" si="18"/>
        <v>108</v>
      </c>
      <c r="H78" s="306">
        <f t="shared" si="18"/>
        <v>0</v>
      </c>
      <c r="I78" s="306">
        <f t="shared" si="18"/>
        <v>231</v>
      </c>
      <c r="J78" s="306">
        <f t="shared" si="18"/>
        <v>561</v>
      </c>
      <c r="K78" s="306">
        <f t="shared" si="18"/>
        <v>19</v>
      </c>
      <c r="L78" s="306">
        <f t="shared" si="18"/>
        <v>0</v>
      </c>
      <c r="M78" s="306"/>
      <c r="N78" s="355"/>
    </row>
    <row r="79" spans="1:14" x14ac:dyDescent="0.25">
      <c r="A79" s="26"/>
      <c r="B79" s="329"/>
      <c r="C79" s="26"/>
      <c r="D79" s="26"/>
      <c r="E79" s="26"/>
      <c r="F79" s="26"/>
      <c r="G79" s="26"/>
      <c r="H79" s="26"/>
      <c r="I79" s="26"/>
      <c r="J79" s="2"/>
      <c r="K79" s="2"/>
      <c r="L79" s="2"/>
      <c r="M79" s="2"/>
    </row>
    <row r="80" spans="1:14" x14ac:dyDescent="0.25">
      <c r="A80" s="26"/>
      <c r="B80" s="329"/>
      <c r="C80" s="26"/>
      <c r="D80" s="26"/>
      <c r="E80" s="26"/>
      <c r="F80" s="26"/>
      <c r="G80" s="26"/>
      <c r="H80" s="26"/>
      <c r="I80" s="26"/>
      <c r="J80" s="2"/>
      <c r="K80" s="2"/>
      <c r="L80" s="2"/>
      <c r="M80" s="2"/>
      <c r="N80">
        <f>SUM(N4:N79)</f>
        <v>30</v>
      </c>
    </row>
    <row r="81" spans="1:13" x14ac:dyDescent="0.25">
      <c r="A81" s="26"/>
      <c r="B81" s="329"/>
      <c r="C81" s="26"/>
      <c r="D81" s="26"/>
      <c r="E81" s="26"/>
      <c r="F81" s="26"/>
      <c r="G81" s="26"/>
      <c r="H81" s="26"/>
      <c r="I81" s="339"/>
      <c r="J81" s="2"/>
      <c r="K81" s="2"/>
      <c r="L81" s="2"/>
      <c r="M81" s="2"/>
    </row>
    <row r="82" spans="1:13" x14ac:dyDescent="0.25">
      <c r="A82" s="26"/>
      <c r="B82" s="329"/>
      <c r="C82" s="26"/>
      <c r="D82" s="26"/>
      <c r="E82" s="26"/>
      <c r="F82" s="26"/>
      <c r="G82" s="26"/>
      <c r="H82" s="26"/>
      <c r="I82" s="26"/>
      <c r="J82" s="2"/>
      <c r="K82" s="2"/>
      <c r="L82" s="2"/>
      <c r="M82" s="2"/>
    </row>
    <row r="83" spans="1:13" x14ac:dyDescent="0.25">
      <c r="A83" s="26"/>
      <c r="B83" s="329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6"/>
      <c r="B84" s="329"/>
      <c r="C84" s="638"/>
      <c r="D84" s="634"/>
      <c r="E84" s="637"/>
      <c r="F84" s="637"/>
      <c r="G84" s="637"/>
      <c r="H84" s="637"/>
      <c r="I84" s="637"/>
      <c r="J84" s="459"/>
      <c r="K84" s="634"/>
      <c r="L84" s="634"/>
      <c r="M84" s="634"/>
    </row>
    <row r="85" spans="1:13" x14ac:dyDescent="0.25">
      <c r="A85" s="26"/>
      <c r="B85" s="329"/>
      <c r="C85" s="638"/>
      <c r="D85" s="634"/>
      <c r="E85" s="634"/>
      <c r="F85" s="635"/>
      <c r="G85" s="635"/>
      <c r="H85" s="635"/>
      <c r="I85" s="635"/>
      <c r="J85" s="634"/>
      <c r="K85" s="634"/>
      <c r="L85" s="634"/>
      <c r="M85" s="634"/>
    </row>
    <row r="86" spans="1:13" x14ac:dyDescent="0.25">
      <c r="A86" s="26"/>
      <c r="B86" s="329"/>
      <c r="C86" s="638"/>
      <c r="D86" s="634"/>
      <c r="E86" s="459"/>
      <c r="F86" s="634"/>
      <c r="G86" s="637"/>
      <c r="H86" s="459"/>
      <c r="I86" s="459"/>
      <c r="J86" s="459"/>
      <c r="K86" s="634"/>
      <c r="L86" s="634"/>
      <c r="M86" s="634"/>
    </row>
    <row r="87" spans="1:13" x14ac:dyDescent="0.25">
      <c r="A87" s="26"/>
      <c r="B87" s="329"/>
      <c r="C87" s="638"/>
      <c r="D87" s="634"/>
      <c r="E87" s="459"/>
      <c r="F87" s="636"/>
      <c r="G87" s="634"/>
      <c r="H87" s="634"/>
      <c r="I87" s="634"/>
      <c r="J87" s="459"/>
      <c r="K87" s="634"/>
      <c r="L87" s="634"/>
      <c r="M87" s="634"/>
    </row>
    <row r="88" spans="1:13" x14ac:dyDescent="0.25">
      <c r="A88" s="26"/>
      <c r="B88" s="329"/>
      <c r="C88" s="638"/>
      <c r="D88" s="634"/>
      <c r="E88" s="459"/>
      <c r="F88" s="636"/>
      <c r="G88" s="634"/>
      <c r="H88" s="634"/>
      <c r="I88" s="634"/>
      <c r="J88" s="459"/>
      <c r="K88" s="634"/>
      <c r="L88" s="634"/>
      <c r="M88" s="634"/>
    </row>
    <row r="89" spans="1:13" x14ac:dyDescent="0.25">
      <c r="A89" s="26"/>
      <c r="B89" s="329"/>
      <c r="C89" s="638"/>
      <c r="D89" s="634"/>
      <c r="E89" s="459"/>
      <c r="F89" s="636"/>
      <c r="G89" s="634"/>
      <c r="H89" s="634"/>
      <c r="I89" s="634"/>
      <c r="J89" s="459"/>
      <c r="K89" s="634"/>
      <c r="L89" s="634"/>
      <c r="M89" s="634"/>
    </row>
    <row r="90" spans="1:13" x14ac:dyDescent="0.25">
      <c r="A90" s="26"/>
      <c r="B90" s="329"/>
      <c r="C90" s="638"/>
      <c r="D90" s="634"/>
      <c r="E90" s="459"/>
      <c r="F90" s="636"/>
      <c r="G90" s="634"/>
      <c r="H90" s="634"/>
      <c r="I90" s="634"/>
      <c r="J90" s="459"/>
      <c r="K90" s="634"/>
      <c r="L90" s="634"/>
      <c r="M90" s="634"/>
    </row>
    <row r="91" spans="1:13" ht="61.5" customHeight="1" x14ac:dyDescent="0.25">
      <c r="A91" s="26"/>
      <c r="B91" s="336"/>
      <c r="C91" s="340"/>
      <c r="D91" s="332"/>
      <c r="E91" s="3"/>
      <c r="F91" s="3"/>
      <c r="G91" s="3"/>
      <c r="H91" s="3"/>
      <c r="I91" s="3"/>
      <c r="J91" s="3"/>
      <c r="K91" s="4"/>
      <c r="L91" s="3"/>
      <c r="M91" s="4"/>
    </row>
    <row r="92" spans="1:13" x14ac:dyDescent="0.25">
      <c r="A92" s="26"/>
      <c r="B92" s="333"/>
      <c r="C92" s="331"/>
      <c r="D92" s="4"/>
      <c r="E92" s="3"/>
      <c r="F92" s="3"/>
      <c r="G92" s="3"/>
      <c r="H92" s="3"/>
      <c r="I92" s="3"/>
      <c r="J92" s="3"/>
      <c r="K92" s="4"/>
      <c r="L92" s="3"/>
      <c r="M92" s="4"/>
    </row>
    <row r="93" spans="1:13" x14ac:dyDescent="0.25">
      <c r="A93" s="26"/>
      <c r="B93" s="333"/>
      <c r="C93" s="334"/>
      <c r="D93" s="4"/>
      <c r="E93" s="3"/>
      <c r="F93" s="3"/>
      <c r="G93" s="3"/>
      <c r="H93" s="3"/>
      <c r="I93" s="3"/>
      <c r="J93" s="3"/>
      <c r="K93" s="4"/>
      <c r="L93" s="3"/>
      <c r="M93" s="4"/>
    </row>
    <row r="94" spans="1:13" x14ac:dyDescent="0.25">
      <c r="A94" s="26"/>
      <c r="B94" s="333"/>
      <c r="C94" s="334"/>
      <c r="D94" s="4"/>
      <c r="E94" s="3"/>
      <c r="F94" s="3"/>
      <c r="G94" s="3"/>
      <c r="H94" s="3"/>
      <c r="I94" s="3"/>
      <c r="J94" s="3"/>
      <c r="K94" s="4"/>
      <c r="L94" s="3"/>
      <c r="M94" s="4"/>
    </row>
    <row r="95" spans="1:13" x14ac:dyDescent="0.25">
      <c r="A95" s="26"/>
      <c r="B95" s="333"/>
      <c r="C95" s="334"/>
      <c r="D95" s="4"/>
      <c r="E95" s="3"/>
      <c r="F95" s="3"/>
      <c r="G95" s="3"/>
      <c r="H95" s="3"/>
      <c r="I95" s="3"/>
      <c r="J95" s="3"/>
      <c r="K95" s="4"/>
      <c r="L95" s="3"/>
      <c r="M95" s="4"/>
    </row>
    <row r="96" spans="1:13" x14ac:dyDescent="0.25">
      <c r="A96" s="26"/>
      <c r="B96" s="333"/>
      <c r="C96" s="331"/>
      <c r="D96" s="4"/>
      <c r="E96" s="3"/>
      <c r="F96" s="3"/>
      <c r="G96" s="3"/>
      <c r="H96" s="3"/>
      <c r="I96" s="3"/>
      <c r="J96" s="3"/>
      <c r="K96" s="4"/>
      <c r="L96" s="3"/>
      <c r="M96" s="4"/>
    </row>
    <row r="97" spans="1:13" x14ac:dyDescent="0.25">
      <c r="A97" s="26"/>
      <c r="B97" s="333"/>
      <c r="C97" s="334"/>
      <c r="D97" s="4"/>
      <c r="E97" s="3"/>
      <c r="F97" s="3"/>
      <c r="G97" s="3"/>
      <c r="H97" s="3"/>
      <c r="I97" s="3"/>
      <c r="J97" s="3"/>
      <c r="K97" s="4"/>
      <c r="L97" s="3"/>
      <c r="M97" s="4"/>
    </row>
    <row r="98" spans="1:13" x14ac:dyDescent="0.25">
      <c r="A98" s="26"/>
      <c r="B98" s="336"/>
      <c r="C98" s="338"/>
      <c r="D98" s="4"/>
      <c r="E98" s="3"/>
      <c r="F98" s="3"/>
      <c r="G98" s="3"/>
      <c r="H98" s="3"/>
      <c r="I98" s="3"/>
      <c r="J98" s="3"/>
      <c r="K98" s="4"/>
      <c r="L98" s="3"/>
      <c r="M98" s="4"/>
    </row>
    <row r="99" spans="1:13" x14ac:dyDescent="0.25">
      <c r="A99" s="26"/>
      <c r="B99" s="337"/>
      <c r="C99" s="5"/>
      <c r="D99" s="29"/>
      <c r="E99" s="306"/>
      <c r="F99" s="306"/>
      <c r="G99" s="306"/>
      <c r="H99" s="306"/>
      <c r="I99" s="306"/>
      <c r="J99" s="306"/>
      <c r="K99" s="306"/>
      <c r="L99" s="306"/>
      <c r="M99" s="306"/>
    </row>
    <row r="100" spans="1:13" x14ac:dyDescent="0.25">
      <c r="A100" s="26"/>
      <c r="B100" s="329"/>
      <c r="C100" s="26"/>
      <c r="D100" s="26"/>
      <c r="E100" s="26"/>
      <c r="F100" s="26"/>
      <c r="G100" s="26"/>
      <c r="H100" s="26"/>
      <c r="I100" s="26"/>
      <c r="J100" s="2"/>
      <c r="K100" s="2"/>
      <c r="L100" s="2"/>
      <c r="M100" s="2"/>
    </row>
    <row r="101" spans="1:13" x14ac:dyDescent="0.25">
      <c r="A101" s="26"/>
      <c r="B101" s="329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26"/>
      <c r="B102" s="329"/>
      <c r="C102" s="638"/>
      <c r="D102" s="634"/>
      <c r="E102" s="637"/>
      <c r="F102" s="637"/>
      <c r="G102" s="637"/>
      <c r="H102" s="637"/>
      <c r="I102" s="637"/>
      <c r="J102" s="459"/>
      <c r="K102" s="634"/>
      <c r="L102" s="634"/>
      <c r="M102" s="634"/>
    </row>
    <row r="103" spans="1:13" x14ac:dyDescent="0.25">
      <c r="A103" s="26"/>
      <c r="B103" s="329"/>
      <c r="C103" s="638"/>
      <c r="D103" s="634"/>
      <c r="E103" s="634"/>
      <c r="F103" s="635"/>
      <c r="G103" s="635"/>
      <c r="H103" s="635"/>
      <c r="I103" s="635"/>
      <c r="J103" s="634"/>
      <c r="K103" s="634"/>
      <c r="L103" s="634"/>
      <c r="M103" s="634"/>
    </row>
    <row r="104" spans="1:13" x14ac:dyDescent="0.25">
      <c r="A104" s="26"/>
      <c r="B104" s="329"/>
      <c r="C104" s="638"/>
      <c r="D104" s="634"/>
      <c r="E104" s="459"/>
      <c r="F104" s="634"/>
      <c r="G104" s="637"/>
      <c r="H104" s="459"/>
      <c r="I104" s="459"/>
      <c r="J104" s="459"/>
      <c r="K104" s="634"/>
      <c r="L104" s="634"/>
      <c r="M104" s="634"/>
    </row>
    <row r="105" spans="1:13" x14ac:dyDescent="0.25">
      <c r="A105" s="26"/>
      <c r="B105" s="329"/>
      <c r="C105" s="638"/>
      <c r="D105" s="634"/>
      <c r="E105" s="459"/>
      <c r="F105" s="636"/>
      <c r="G105" s="634"/>
      <c r="H105" s="634"/>
      <c r="I105" s="634"/>
      <c r="J105" s="459"/>
      <c r="K105" s="634"/>
      <c r="L105" s="634"/>
      <c r="M105" s="634"/>
    </row>
    <row r="106" spans="1:13" x14ac:dyDescent="0.25">
      <c r="A106" s="26"/>
      <c r="B106" s="329"/>
      <c r="C106" s="638"/>
      <c r="D106" s="634"/>
      <c r="E106" s="459"/>
      <c r="F106" s="636"/>
      <c r="G106" s="634"/>
      <c r="H106" s="634"/>
      <c r="I106" s="634"/>
      <c r="J106" s="459"/>
      <c r="K106" s="634"/>
      <c r="L106" s="634"/>
      <c r="M106" s="634"/>
    </row>
    <row r="107" spans="1:13" x14ac:dyDescent="0.25">
      <c r="A107" s="26"/>
      <c r="B107" s="329"/>
      <c r="C107" s="638"/>
      <c r="D107" s="634"/>
      <c r="E107" s="459"/>
      <c r="F107" s="636"/>
      <c r="G107" s="634"/>
      <c r="H107" s="634"/>
      <c r="I107" s="634"/>
      <c r="J107" s="459"/>
      <c r="K107" s="634"/>
      <c r="L107" s="634"/>
      <c r="M107" s="634"/>
    </row>
    <row r="108" spans="1:13" x14ac:dyDescent="0.25">
      <c r="A108" s="26"/>
      <c r="B108" s="329"/>
      <c r="C108" s="638"/>
      <c r="D108" s="634"/>
      <c r="E108" s="459"/>
      <c r="F108" s="636"/>
      <c r="G108" s="634"/>
      <c r="H108" s="634"/>
      <c r="I108" s="634"/>
      <c r="J108" s="459"/>
      <c r="K108" s="634"/>
      <c r="L108" s="634"/>
      <c r="M108" s="634"/>
    </row>
    <row r="109" spans="1:13" x14ac:dyDescent="0.25">
      <c r="A109" s="26"/>
      <c r="B109" s="333"/>
      <c r="C109" s="335"/>
      <c r="D109" s="332"/>
      <c r="E109" s="3"/>
      <c r="F109" s="3"/>
      <c r="G109" s="3"/>
      <c r="H109" s="3"/>
      <c r="I109" s="3"/>
      <c r="J109" s="3"/>
      <c r="K109" s="4"/>
      <c r="L109" s="3"/>
      <c r="M109" s="4"/>
    </row>
    <row r="110" spans="1:13" x14ac:dyDescent="0.25">
      <c r="A110" s="26"/>
      <c r="B110" s="336"/>
      <c r="C110" s="340"/>
      <c r="D110" s="4"/>
      <c r="E110" s="3"/>
      <c r="F110" s="3"/>
      <c r="G110" s="3"/>
      <c r="H110" s="3"/>
      <c r="I110" s="3"/>
      <c r="J110" s="3"/>
      <c r="K110" s="4"/>
      <c r="L110" s="3"/>
      <c r="M110" s="4"/>
    </row>
    <row r="111" spans="1:13" x14ac:dyDescent="0.25">
      <c r="A111" s="26"/>
      <c r="B111" s="333"/>
      <c r="C111" s="334"/>
      <c r="D111" s="4"/>
      <c r="E111" s="3"/>
      <c r="F111" s="3"/>
      <c r="G111" s="3"/>
      <c r="H111" s="3"/>
      <c r="I111" s="3"/>
      <c r="J111" s="3"/>
      <c r="K111" s="4"/>
      <c r="L111" s="3"/>
      <c r="M111" s="4"/>
    </row>
    <row r="112" spans="1:13" x14ac:dyDescent="0.25">
      <c r="A112" s="26"/>
      <c r="B112" s="336"/>
      <c r="C112" s="341"/>
      <c r="D112" s="4"/>
      <c r="E112" s="3"/>
      <c r="F112" s="3"/>
      <c r="G112" s="3"/>
      <c r="H112" s="3"/>
      <c r="I112" s="3"/>
      <c r="J112" s="3"/>
      <c r="K112" s="4"/>
      <c r="L112" s="3"/>
      <c r="M112" s="4"/>
    </row>
    <row r="113" spans="1:13" x14ac:dyDescent="0.25">
      <c r="A113" s="26"/>
      <c r="B113" s="333"/>
      <c r="C113" s="334"/>
      <c r="D113" s="342"/>
      <c r="E113" s="3"/>
      <c r="F113" s="3"/>
      <c r="G113" s="3"/>
      <c r="H113" s="3"/>
      <c r="I113" s="3"/>
      <c r="J113" s="3"/>
      <c r="K113" s="4"/>
      <c r="L113" s="3"/>
      <c r="M113" s="4"/>
    </row>
    <row r="114" spans="1:13" x14ac:dyDescent="0.25">
      <c r="A114" s="26"/>
      <c r="B114" s="333"/>
      <c r="C114" s="334"/>
      <c r="D114" s="342"/>
      <c r="E114" s="3"/>
      <c r="F114" s="3"/>
      <c r="G114" s="3"/>
      <c r="H114" s="3"/>
      <c r="I114" s="3"/>
      <c r="J114" s="3"/>
      <c r="K114" s="4"/>
      <c r="L114" s="3"/>
      <c r="M114" s="4"/>
    </row>
    <row r="115" spans="1:13" x14ac:dyDescent="0.25">
      <c r="A115" s="26"/>
      <c r="B115" s="337"/>
      <c r="C115" s="338"/>
      <c r="D115" s="4"/>
      <c r="E115" s="3"/>
      <c r="F115" s="3"/>
      <c r="G115" s="3"/>
      <c r="H115" s="3"/>
      <c r="I115" s="3"/>
      <c r="J115" s="3"/>
      <c r="K115" s="4"/>
      <c r="L115" s="3"/>
      <c r="M115" s="4"/>
    </row>
    <row r="116" spans="1:13" x14ac:dyDescent="0.25">
      <c r="A116" s="26"/>
      <c r="B116" s="337"/>
      <c r="C116" s="5"/>
      <c r="D116" s="29"/>
      <c r="E116" s="306"/>
      <c r="F116" s="306"/>
      <c r="G116" s="306"/>
      <c r="H116" s="306"/>
      <c r="I116" s="306"/>
      <c r="J116" s="306"/>
      <c r="K116" s="306"/>
      <c r="L116" s="306"/>
      <c r="M116" s="306"/>
    </row>
    <row r="117" spans="1:13" x14ac:dyDescent="0.25">
      <c r="A117" s="26"/>
      <c r="B117" s="329"/>
      <c r="C117" s="26"/>
      <c r="D117" s="26"/>
      <c r="E117" s="26"/>
      <c r="F117" s="26"/>
      <c r="G117" s="26"/>
      <c r="H117" s="26"/>
      <c r="I117" s="26"/>
      <c r="J117" s="2"/>
      <c r="K117" s="2"/>
      <c r="L117" s="2"/>
      <c r="M117" s="2"/>
    </row>
    <row r="118" spans="1:13" x14ac:dyDescent="0.25">
      <c r="A118" s="26"/>
      <c r="B118" s="329"/>
      <c r="C118" s="26"/>
      <c r="D118" s="26"/>
      <c r="E118" s="26"/>
      <c r="F118" s="26"/>
      <c r="G118" s="26"/>
      <c r="H118" s="26"/>
      <c r="I118" s="26"/>
      <c r="J118" s="2"/>
      <c r="K118" s="2"/>
      <c r="L118" s="2"/>
      <c r="M118" s="2"/>
    </row>
    <row r="119" spans="1:13" x14ac:dyDescent="0.25">
      <c r="A119" s="26"/>
      <c r="B119" s="329"/>
      <c r="C119" s="26"/>
      <c r="D119" s="26"/>
      <c r="E119" s="26"/>
      <c r="F119" s="26"/>
      <c r="G119" s="26"/>
      <c r="H119" s="26"/>
      <c r="I119" s="26"/>
      <c r="J119" s="2"/>
      <c r="K119" s="2"/>
      <c r="L119" s="2"/>
      <c r="M119" s="2"/>
    </row>
    <row r="120" spans="1:13" x14ac:dyDescent="0.25">
      <c r="A120" s="26"/>
      <c r="B120" s="329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x14ac:dyDescent="0.25">
      <c r="A121" s="26"/>
      <c r="B121" s="329"/>
      <c r="C121" s="638"/>
      <c r="D121" s="634"/>
      <c r="E121" s="637"/>
      <c r="F121" s="637"/>
      <c r="G121" s="637"/>
      <c r="H121" s="637"/>
      <c r="I121" s="637"/>
      <c r="J121" s="459"/>
      <c r="K121" s="634"/>
      <c r="L121" s="634"/>
      <c r="M121" s="634"/>
    </row>
    <row r="122" spans="1:13" x14ac:dyDescent="0.25">
      <c r="A122" s="26"/>
      <c r="B122" s="329"/>
      <c r="C122" s="638"/>
      <c r="D122" s="634"/>
      <c r="E122" s="634"/>
      <c r="F122" s="635"/>
      <c r="G122" s="635"/>
      <c r="H122" s="635"/>
      <c r="I122" s="635"/>
      <c r="J122" s="634"/>
      <c r="K122" s="634"/>
      <c r="L122" s="634"/>
      <c r="M122" s="634"/>
    </row>
    <row r="123" spans="1:13" x14ac:dyDescent="0.25">
      <c r="A123" s="26"/>
      <c r="B123" s="329"/>
      <c r="C123" s="638"/>
      <c r="D123" s="634"/>
      <c r="E123" s="459"/>
      <c r="F123" s="634"/>
      <c r="G123" s="637"/>
      <c r="H123" s="459"/>
      <c r="I123" s="459"/>
      <c r="J123" s="459"/>
      <c r="K123" s="634"/>
      <c r="L123" s="634"/>
      <c r="M123" s="634"/>
    </row>
    <row r="124" spans="1:13" x14ac:dyDescent="0.25">
      <c r="A124" s="26"/>
      <c r="B124" s="329"/>
      <c r="C124" s="638"/>
      <c r="D124" s="634"/>
      <c r="E124" s="459"/>
      <c r="F124" s="636"/>
      <c r="G124" s="634"/>
      <c r="H124" s="634"/>
      <c r="I124" s="634"/>
      <c r="J124" s="459"/>
      <c r="K124" s="634"/>
      <c r="L124" s="634"/>
      <c r="M124" s="634"/>
    </row>
    <row r="125" spans="1:13" x14ac:dyDescent="0.25">
      <c r="A125" s="26"/>
      <c r="B125" s="329"/>
      <c r="C125" s="638"/>
      <c r="D125" s="634"/>
      <c r="E125" s="459"/>
      <c r="F125" s="636"/>
      <c r="G125" s="634"/>
      <c r="H125" s="634"/>
      <c r="I125" s="634"/>
      <c r="J125" s="459"/>
      <c r="K125" s="634"/>
      <c r="L125" s="634"/>
      <c r="M125" s="634"/>
    </row>
    <row r="126" spans="1:13" x14ac:dyDescent="0.25">
      <c r="A126" s="26"/>
      <c r="B126" s="329"/>
      <c r="C126" s="638"/>
      <c r="D126" s="634"/>
      <c r="E126" s="459"/>
      <c r="F126" s="636"/>
      <c r="G126" s="634"/>
      <c r="H126" s="634"/>
      <c r="I126" s="634"/>
      <c r="J126" s="459"/>
      <c r="K126" s="634"/>
      <c r="L126" s="634"/>
      <c r="M126" s="634"/>
    </row>
    <row r="127" spans="1:13" x14ac:dyDescent="0.25">
      <c r="A127" s="26"/>
      <c r="B127" s="329"/>
      <c r="C127" s="638"/>
      <c r="D127" s="634"/>
      <c r="E127" s="459"/>
      <c r="F127" s="636"/>
      <c r="G127" s="634"/>
      <c r="H127" s="634"/>
      <c r="I127" s="634"/>
      <c r="J127" s="459"/>
      <c r="K127" s="634"/>
      <c r="L127" s="634"/>
      <c r="M127" s="634"/>
    </row>
    <row r="128" spans="1:13" x14ac:dyDescent="0.25">
      <c r="A128" s="26"/>
      <c r="B128" s="336"/>
      <c r="C128" s="338"/>
      <c r="D128" s="332"/>
      <c r="E128" s="3"/>
      <c r="F128" s="3"/>
      <c r="G128" s="3"/>
      <c r="H128" s="3"/>
      <c r="I128" s="3"/>
      <c r="J128" s="3"/>
      <c r="K128" s="4"/>
      <c r="L128" s="3"/>
      <c r="M128" s="4"/>
    </row>
    <row r="129" spans="1:13" x14ac:dyDescent="0.25">
      <c r="A129" s="26"/>
      <c r="B129" s="333"/>
      <c r="C129" s="334"/>
      <c r="D129" s="4"/>
      <c r="E129" s="3"/>
      <c r="F129" s="3"/>
      <c r="G129" s="3"/>
      <c r="H129" s="3"/>
      <c r="I129" s="3"/>
      <c r="J129" s="3"/>
      <c r="K129" s="4"/>
      <c r="L129" s="3"/>
      <c r="M129" s="4"/>
    </row>
    <row r="130" spans="1:13" x14ac:dyDescent="0.25">
      <c r="A130" s="26"/>
      <c r="B130" s="333"/>
      <c r="C130" s="334"/>
      <c r="D130" s="4"/>
      <c r="E130" s="3"/>
      <c r="F130" s="3"/>
      <c r="G130" s="3"/>
      <c r="H130" s="3"/>
      <c r="I130" s="3"/>
      <c r="J130" s="3"/>
      <c r="K130" s="4"/>
      <c r="L130" s="3"/>
      <c r="M130" s="4"/>
    </row>
    <row r="131" spans="1:13" x14ac:dyDescent="0.25">
      <c r="A131" s="26"/>
      <c r="B131" s="333"/>
      <c r="C131" s="334"/>
      <c r="D131" s="4"/>
      <c r="E131" s="3"/>
      <c r="F131" s="3"/>
      <c r="G131" s="3"/>
      <c r="H131" s="3"/>
      <c r="I131" s="3"/>
      <c r="J131" s="3"/>
      <c r="K131" s="4"/>
      <c r="L131" s="3"/>
      <c r="M131" s="4"/>
    </row>
    <row r="132" spans="1:13" x14ac:dyDescent="0.25">
      <c r="A132" s="26"/>
      <c r="B132" s="336"/>
      <c r="C132" s="338"/>
      <c r="D132" s="4"/>
      <c r="E132" s="3"/>
      <c r="F132" s="3"/>
      <c r="G132" s="3"/>
      <c r="H132" s="3"/>
      <c r="I132" s="3"/>
      <c r="J132" s="3"/>
      <c r="K132" s="4"/>
      <c r="L132" s="3"/>
      <c r="M132" s="4"/>
    </row>
    <row r="133" spans="1:13" x14ac:dyDescent="0.25">
      <c r="A133" s="26"/>
      <c r="B133" s="336"/>
      <c r="C133" s="338"/>
      <c r="D133" s="4"/>
      <c r="E133" s="3"/>
      <c r="F133" s="3"/>
      <c r="G133" s="3"/>
      <c r="H133" s="3"/>
      <c r="I133" s="3"/>
      <c r="J133" s="3"/>
      <c r="K133" s="4"/>
      <c r="L133" s="3"/>
      <c r="M133" s="4"/>
    </row>
    <row r="134" spans="1:13" x14ac:dyDescent="0.25">
      <c r="A134" s="26"/>
      <c r="B134" s="333"/>
      <c r="C134" s="334"/>
      <c r="D134" s="4"/>
      <c r="E134" s="3"/>
      <c r="F134" s="3"/>
      <c r="G134" s="3"/>
      <c r="H134" s="3"/>
      <c r="I134" s="3"/>
      <c r="J134" s="3"/>
      <c r="K134" s="4"/>
      <c r="L134" s="3"/>
      <c r="M134" s="4"/>
    </row>
    <row r="135" spans="1:13" x14ac:dyDescent="0.25">
      <c r="A135" s="26"/>
      <c r="B135" s="333"/>
      <c r="C135" s="334"/>
      <c r="D135" s="4"/>
      <c r="E135" s="3"/>
      <c r="F135" s="3"/>
      <c r="G135" s="3"/>
      <c r="H135" s="3"/>
      <c r="I135" s="3"/>
      <c r="J135" s="3"/>
      <c r="K135" s="4"/>
      <c r="L135" s="3"/>
      <c r="M135" s="4"/>
    </row>
    <row r="136" spans="1:13" x14ac:dyDescent="0.25">
      <c r="A136" s="26"/>
      <c r="B136" s="329"/>
      <c r="C136" s="5"/>
      <c r="D136" s="29"/>
      <c r="E136" s="306"/>
      <c r="F136" s="306"/>
      <c r="G136" s="306"/>
      <c r="H136" s="306"/>
      <c r="I136" s="306"/>
      <c r="J136" s="306"/>
      <c r="K136" s="306"/>
      <c r="L136" s="306"/>
      <c r="M136" s="306"/>
    </row>
    <row r="137" spans="1:13" x14ac:dyDescent="0.25">
      <c r="A137" s="26"/>
      <c r="B137" s="329"/>
      <c r="C137" s="26"/>
      <c r="D137" s="26"/>
      <c r="E137" s="26"/>
      <c r="F137" s="26"/>
      <c r="G137" s="26"/>
      <c r="H137" s="26"/>
      <c r="I137" s="26"/>
      <c r="J137" s="2"/>
      <c r="K137" s="2"/>
      <c r="L137" s="2"/>
      <c r="M137" s="2"/>
    </row>
    <row r="138" spans="1:13" x14ac:dyDescent="0.25">
      <c r="A138" s="26"/>
      <c r="B138" s="329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26"/>
      <c r="B139" s="329"/>
      <c r="C139" s="638"/>
      <c r="D139" s="634"/>
      <c r="E139" s="637"/>
      <c r="F139" s="637"/>
      <c r="G139" s="637"/>
      <c r="H139" s="637"/>
      <c r="I139" s="637"/>
      <c r="J139" s="459"/>
      <c r="K139" s="634"/>
      <c r="L139" s="634"/>
      <c r="M139" s="634"/>
    </row>
    <row r="140" spans="1:13" x14ac:dyDescent="0.25">
      <c r="A140" s="26"/>
      <c r="B140" s="329"/>
      <c r="C140" s="638"/>
      <c r="D140" s="634"/>
      <c r="E140" s="634"/>
      <c r="F140" s="635"/>
      <c r="G140" s="635"/>
      <c r="H140" s="635"/>
      <c r="I140" s="635"/>
      <c r="J140" s="634"/>
      <c r="K140" s="634"/>
      <c r="L140" s="634"/>
      <c r="M140" s="634"/>
    </row>
    <row r="141" spans="1:13" x14ac:dyDescent="0.25">
      <c r="A141" s="26"/>
      <c r="B141" s="329"/>
      <c r="C141" s="638"/>
      <c r="D141" s="634"/>
      <c r="E141" s="459"/>
      <c r="F141" s="634"/>
      <c r="G141" s="637"/>
      <c r="H141" s="459"/>
      <c r="I141" s="459"/>
      <c r="J141" s="459"/>
      <c r="K141" s="634"/>
      <c r="L141" s="634"/>
      <c r="M141" s="634"/>
    </row>
    <row r="142" spans="1:13" x14ac:dyDescent="0.25">
      <c r="A142" s="26"/>
      <c r="B142" s="329"/>
      <c r="C142" s="638"/>
      <c r="D142" s="634"/>
      <c r="E142" s="459"/>
      <c r="F142" s="636"/>
      <c r="G142" s="634"/>
      <c r="H142" s="634"/>
      <c r="I142" s="634"/>
      <c r="J142" s="459"/>
      <c r="K142" s="634"/>
      <c r="L142" s="634"/>
      <c r="M142" s="634"/>
    </row>
    <row r="143" spans="1:13" x14ac:dyDescent="0.25">
      <c r="A143" s="26"/>
      <c r="B143" s="329"/>
      <c r="C143" s="638"/>
      <c r="D143" s="634"/>
      <c r="E143" s="459"/>
      <c r="F143" s="636"/>
      <c r="G143" s="634"/>
      <c r="H143" s="634"/>
      <c r="I143" s="634"/>
      <c r="J143" s="459"/>
      <c r="K143" s="634"/>
      <c r="L143" s="634"/>
      <c r="M143" s="634"/>
    </row>
    <row r="144" spans="1:13" x14ac:dyDescent="0.25">
      <c r="A144" s="26"/>
      <c r="B144" s="329"/>
      <c r="C144" s="638"/>
      <c r="D144" s="634"/>
      <c r="E144" s="459"/>
      <c r="F144" s="636"/>
      <c r="G144" s="634"/>
      <c r="H144" s="634"/>
      <c r="I144" s="634"/>
      <c r="J144" s="459"/>
      <c r="K144" s="634"/>
      <c r="L144" s="634"/>
      <c r="M144" s="634"/>
    </row>
    <row r="145" spans="1:13" x14ac:dyDescent="0.25">
      <c r="A145" s="26"/>
      <c r="B145" s="329"/>
      <c r="C145" s="638"/>
      <c r="D145" s="634"/>
      <c r="E145" s="459"/>
      <c r="F145" s="636"/>
      <c r="G145" s="634"/>
      <c r="H145" s="634"/>
      <c r="I145" s="634"/>
      <c r="J145" s="459"/>
      <c r="K145" s="634"/>
      <c r="L145" s="634"/>
      <c r="M145" s="634"/>
    </row>
    <row r="146" spans="1:13" x14ac:dyDescent="0.25">
      <c r="A146" s="26"/>
      <c r="B146" s="333"/>
      <c r="C146" s="343"/>
      <c r="D146" s="332"/>
      <c r="E146" s="3"/>
      <c r="F146" s="3"/>
      <c r="G146" s="3"/>
      <c r="H146" s="3"/>
      <c r="I146" s="3"/>
      <c r="J146" s="3"/>
      <c r="K146" s="4"/>
      <c r="L146" s="3"/>
      <c r="M146" s="4"/>
    </row>
    <row r="147" spans="1:13" x14ac:dyDescent="0.25">
      <c r="A147" s="26"/>
      <c r="B147" s="333"/>
      <c r="C147" s="331"/>
      <c r="D147" s="4"/>
      <c r="E147" s="3"/>
      <c r="F147" s="3"/>
      <c r="G147" s="3"/>
      <c r="H147" s="3"/>
      <c r="I147" s="3"/>
      <c r="J147" s="3"/>
      <c r="K147" s="4"/>
      <c r="L147" s="3"/>
      <c r="M147" s="4"/>
    </row>
    <row r="148" spans="1:13" x14ac:dyDescent="0.25">
      <c r="A148" s="26"/>
      <c r="B148" s="333"/>
      <c r="C148" s="334"/>
      <c r="D148" s="4"/>
      <c r="E148" s="3"/>
      <c r="F148" s="3"/>
      <c r="G148" s="3"/>
      <c r="H148" s="3"/>
      <c r="I148" s="3"/>
      <c r="J148" s="3"/>
      <c r="K148" s="4"/>
      <c r="L148" s="3"/>
      <c r="M148" s="4"/>
    </row>
    <row r="149" spans="1:13" x14ac:dyDescent="0.25">
      <c r="A149" s="26"/>
      <c r="B149" s="336"/>
      <c r="C149" s="340"/>
      <c r="D149" s="4"/>
      <c r="E149" s="3"/>
      <c r="F149" s="3"/>
      <c r="G149" s="3"/>
      <c r="H149" s="3"/>
      <c r="I149" s="3"/>
      <c r="J149" s="3"/>
      <c r="K149" s="4"/>
      <c r="L149" s="3"/>
      <c r="M149" s="4"/>
    </row>
    <row r="150" spans="1:13" x14ac:dyDescent="0.25">
      <c r="A150" s="26"/>
      <c r="B150" s="333"/>
      <c r="C150" s="334"/>
      <c r="D150" s="4"/>
      <c r="E150" s="3"/>
      <c r="F150" s="3"/>
      <c r="G150" s="3"/>
      <c r="H150" s="3"/>
      <c r="I150" s="3"/>
      <c r="J150" s="3"/>
      <c r="K150" s="4"/>
      <c r="L150" s="3"/>
      <c r="M150" s="4"/>
    </row>
    <row r="151" spans="1:13" x14ac:dyDescent="0.25">
      <c r="A151" s="26"/>
      <c r="B151" s="336"/>
      <c r="C151" s="338"/>
      <c r="D151" s="4"/>
      <c r="E151" s="3"/>
      <c r="F151" s="3"/>
      <c r="G151" s="3"/>
      <c r="H151" s="3"/>
      <c r="I151" s="3"/>
      <c r="J151" s="3"/>
      <c r="K151" s="4"/>
      <c r="L151" s="3"/>
      <c r="M151" s="4"/>
    </row>
    <row r="152" spans="1:13" x14ac:dyDescent="0.25">
      <c r="A152" s="26"/>
      <c r="B152" s="336"/>
      <c r="C152" s="338"/>
      <c r="D152" s="4"/>
      <c r="E152" s="3"/>
      <c r="F152" s="3"/>
      <c r="G152" s="3"/>
      <c r="H152" s="3"/>
      <c r="I152" s="3"/>
      <c r="J152" s="3"/>
      <c r="K152" s="4"/>
      <c r="L152" s="3"/>
      <c r="M152" s="4"/>
    </row>
    <row r="153" spans="1:13" x14ac:dyDescent="0.25">
      <c r="A153" s="26"/>
      <c r="B153" s="329"/>
      <c r="C153" s="5"/>
      <c r="D153" s="29"/>
      <c r="E153" s="306"/>
      <c r="F153" s="306"/>
      <c r="G153" s="306"/>
      <c r="H153" s="306"/>
      <c r="I153" s="306"/>
      <c r="J153" s="306"/>
      <c r="K153" s="306"/>
      <c r="L153" s="306"/>
      <c r="M153" s="306"/>
    </row>
    <row r="154" spans="1:13" x14ac:dyDescent="0.25">
      <c r="A154" s="26"/>
      <c r="B154" s="329"/>
      <c r="C154" s="26"/>
      <c r="D154" s="26"/>
      <c r="E154" s="26"/>
      <c r="F154" s="26"/>
      <c r="G154" s="26"/>
      <c r="H154" s="26"/>
      <c r="I154" s="26"/>
      <c r="J154" s="2"/>
      <c r="K154" s="2"/>
      <c r="L154" s="2"/>
      <c r="M154" s="2"/>
    </row>
    <row r="155" spans="1:13" x14ac:dyDescent="0.25">
      <c r="A155" s="26"/>
      <c r="B155" s="329"/>
      <c r="C155" s="26"/>
      <c r="D155" s="26"/>
      <c r="E155" s="26"/>
      <c r="F155" s="26"/>
      <c r="G155" s="26"/>
      <c r="H155" s="26"/>
      <c r="I155" s="26"/>
      <c r="J155" s="2"/>
      <c r="K155" s="2"/>
      <c r="L155" s="2"/>
      <c r="M155" s="2"/>
    </row>
  </sheetData>
  <mergeCells count="112"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4:C10"/>
    <mergeCell ref="D4:D10"/>
    <mergeCell ref="E4:J4"/>
    <mergeCell ref="K45:K51"/>
    <mergeCell ref="L45:L51"/>
    <mergeCell ref="K4:K10"/>
    <mergeCell ref="L4:L10"/>
    <mergeCell ref="K23:K29"/>
    <mergeCell ref="L23:L29"/>
    <mergeCell ref="M23:M29"/>
    <mergeCell ref="E24:E29"/>
    <mergeCell ref="F24:I24"/>
    <mergeCell ref="J24:J29"/>
    <mergeCell ref="F25:F29"/>
    <mergeCell ref="G25:I25"/>
    <mergeCell ref="G26:G29"/>
    <mergeCell ref="H26:H29"/>
    <mergeCell ref="C45:C51"/>
    <mergeCell ref="D45:D51"/>
    <mergeCell ref="E45:J45"/>
    <mergeCell ref="C23:C29"/>
    <mergeCell ref="D23:D29"/>
    <mergeCell ref="E23:J23"/>
    <mergeCell ref="I26:I29"/>
    <mergeCell ref="M63:M69"/>
    <mergeCell ref="E64:E69"/>
    <mergeCell ref="F64:I64"/>
    <mergeCell ref="J64:J69"/>
    <mergeCell ref="F65:F69"/>
    <mergeCell ref="G65:I65"/>
    <mergeCell ref="G66:G69"/>
    <mergeCell ref="H66:H69"/>
    <mergeCell ref="M84:M90"/>
    <mergeCell ref="M45:M51"/>
    <mergeCell ref="E46:E51"/>
    <mergeCell ref="F46:I46"/>
    <mergeCell ref="J46:J51"/>
    <mergeCell ref="F47:F51"/>
    <mergeCell ref="G47:I47"/>
    <mergeCell ref="G48:G51"/>
    <mergeCell ref="H48:H51"/>
    <mergeCell ref="I48:I51"/>
    <mergeCell ref="C84:C90"/>
    <mergeCell ref="D84:D90"/>
    <mergeCell ref="E84:J84"/>
    <mergeCell ref="C63:C69"/>
    <mergeCell ref="D63:D69"/>
    <mergeCell ref="E63:J63"/>
    <mergeCell ref="I66:I69"/>
    <mergeCell ref="K102:K108"/>
    <mergeCell ref="L102:L108"/>
    <mergeCell ref="E85:E90"/>
    <mergeCell ref="F85:I85"/>
    <mergeCell ref="J85:J90"/>
    <mergeCell ref="F86:F90"/>
    <mergeCell ref="G86:I86"/>
    <mergeCell ref="G87:G90"/>
    <mergeCell ref="H87:H90"/>
    <mergeCell ref="I87:I90"/>
    <mergeCell ref="K84:K90"/>
    <mergeCell ref="L84:L90"/>
    <mergeCell ref="K63:K69"/>
    <mergeCell ref="L63:L69"/>
    <mergeCell ref="M102:M108"/>
    <mergeCell ref="E103:E108"/>
    <mergeCell ref="F103:I103"/>
    <mergeCell ref="J103:J108"/>
    <mergeCell ref="F104:F108"/>
    <mergeCell ref="G104:I104"/>
    <mergeCell ref="G105:G108"/>
    <mergeCell ref="H105:H108"/>
    <mergeCell ref="C121:C127"/>
    <mergeCell ref="D121:D127"/>
    <mergeCell ref="E121:J121"/>
    <mergeCell ref="C102:C108"/>
    <mergeCell ref="D102:D108"/>
    <mergeCell ref="E102:J102"/>
    <mergeCell ref="I105:I108"/>
    <mergeCell ref="L121:L127"/>
    <mergeCell ref="C139:C145"/>
    <mergeCell ref="D139:D145"/>
    <mergeCell ref="E139:J139"/>
    <mergeCell ref="I142:I145"/>
    <mergeCell ref="K139:K145"/>
    <mergeCell ref="L139:L145"/>
    <mergeCell ref="M121:M127"/>
    <mergeCell ref="E122:E127"/>
    <mergeCell ref="F122:I122"/>
    <mergeCell ref="J122:J127"/>
    <mergeCell ref="F123:F127"/>
    <mergeCell ref="G123:I123"/>
    <mergeCell ref="G124:G127"/>
    <mergeCell ref="H124:H127"/>
    <mergeCell ref="I124:I127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K121:K1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 073</vt:lpstr>
      <vt:lpstr>Лист1</vt:lpstr>
      <vt:lpstr>план</vt:lpstr>
      <vt:lpstr>сем 21-22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2021-09-07T05:37:21Z</cp:lastPrinted>
  <dcterms:created xsi:type="dcterms:W3CDTF">2018-09-25T13:00:18Z</dcterms:created>
  <dcterms:modified xsi:type="dcterms:W3CDTF">2021-11-03T06:25:49Z</dcterms:modified>
</cp:coreProperties>
</file>