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320" windowHeight="10920" activeTab="1"/>
  </bookViews>
  <sheets>
    <sheet name="Титул ОАА" sheetId="2" r:id="rId1"/>
    <sheet name="План ОАА" sheetId="3" r:id="rId2"/>
    <sheet name="семестровка" sheetId="8" state="hidden" r:id="rId3"/>
    <sheet name="сем для дисп" sheetId="9" state="hidden" r:id="rId4"/>
    <sheet name="Титул ФПМР" sheetId="6" state="hidden" r:id="rId5"/>
    <sheet name="План ФПМР" sheetId="7" state="hidden" r:id="rId6"/>
  </sheets>
  <definedNames>
    <definedName name="_xlnm.Print_Area" localSheetId="1">'План ОАА'!$A$1:$X$132</definedName>
    <definedName name="_xlnm.Print_Area" localSheetId="2">семестровка!$A$1:$N$174</definedName>
  </definedNames>
  <calcPr calcId="145621"/>
</workbook>
</file>

<file path=xl/calcChain.xml><?xml version="1.0" encoding="utf-8"?>
<calcChain xmlns="http://schemas.openxmlformats.org/spreadsheetml/2006/main">
  <c r="F23" i="9" l="1"/>
  <c r="K34" i="9"/>
  <c r="I34" i="9"/>
  <c r="G34" i="9"/>
  <c r="F34" i="9"/>
  <c r="L33" i="9"/>
  <c r="L34" i="9" s="1"/>
  <c r="J33" i="9"/>
  <c r="J34" i="9" s="1"/>
  <c r="H33" i="9"/>
  <c r="H34" i="9" s="1"/>
  <c r="L31" i="9"/>
  <c r="J31" i="9"/>
  <c r="H31" i="9"/>
  <c r="L30" i="9"/>
  <c r="J30" i="9"/>
  <c r="H30" i="9"/>
  <c r="L29" i="9"/>
  <c r="J29" i="9"/>
  <c r="H29" i="9"/>
  <c r="L28" i="9"/>
  <c r="J28" i="9"/>
  <c r="H28" i="9"/>
  <c r="L27" i="9"/>
  <c r="J27" i="9"/>
  <c r="H27" i="9"/>
  <c r="L26" i="9"/>
  <c r="J26" i="9"/>
  <c r="H26" i="9"/>
  <c r="K23" i="9"/>
  <c r="I23" i="9"/>
  <c r="G23" i="9"/>
  <c r="L22" i="9"/>
  <c r="L23" i="9" s="1"/>
  <c r="J22" i="9"/>
  <c r="J23" i="9" s="1"/>
  <c r="H22" i="9"/>
  <c r="H23" i="9" s="1"/>
  <c r="L21" i="9"/>
  <c r="J21" i="9"/>
  <c r="H21" i="9"/>
  <c r="L20" i="9"/>
  <c r="J20" i="9"/>
  <c r="H20" i="9"/>
  <c r="L19" i="9"/>
  <c r="J19" i="9"/>
  <c r="H19" i="9"/>
  <c r="L18" i="9"/>
  <c r="J18" i="9"/>
  <c r="H18" i="9"/>
  <c r="L17" i="9"/>
  <c r="J17" i="9"/>
  <c r="H17" i="9"/>
  <c r="L16" i="9"/>
  <c r="J16" i="9"/>
  <c r="H16" i="9"/>
  <c r="K13" i="9"/>
  <c r="I13" i="9"/>
  <c r="G13" i="9"/>
  <c r="F13" i="9"/>
  <c r="J12" i="9"/>
  <c r="L11" i="9"/>
  <c r="J11" i="9"/>
  <c r="H11" i="9"/>
  <c r="L10" i="9"/>
  <c r="J10" i="9"/>
  <c r="H10" i="9"/>
  <c r="L9" i="9"/>
  <c r="J9" i="9"/>
  <c r="H9" i="9"/>
  <c r="L8" i="9"/>
  <c r="J8" i="9"/>
  <c r="H8" i="9"/>
  <c r="L7" i="9"/>
  <c r="J7" i="9"/>
  <c r="H7" i="9"/>
  <c r="L6" i="9"/>
  <c r="J6" i="9"/>
  <c r="H6" i="9"/>
  <c r="L5" i="9"/>
  <c r="J5" i="9"/>
  <c r="H5" i="9"/>
  <c r="H13" i="9" s="1"/>
  <c r="L13" i="9" l="1"/>
  <c r="J13" i="9"/>
  <c r="E173" i="8"/>
  <c r="D173" i="8"/>
  <c r="D172" i="8"/>
  <c r="M171" i="8"/>
  <c r="N171" i="8" s="1"/>
  <c r="N170" i="8"/>
  <c r="M170" i="8"/>
  <c r="D170" i="8"/>
  <c r="E170" i="8" s="1"/>
  <c r="M169" i="8"/>
  <c r="N169" i="8" s="1"/>
  <c r="E169" i="8"/>
  <c r="D169" i="8"/>
  <c r="N168" i="8"/>
  <c r="M168" i="8"/>
  <c r="D168" i="8"/>
  <c r="M167" i="8"/>
  <c r="N167" i="8" s="1"/>
  <c r="M166" i="8"/>
  <c r="N166" i="8" s="1"/>
  <c r="E166" i="8"/>
  <c r="D166" i="8"/>
  <c r="N165" i="8"/>
  <c r="M165" i="8"/>
  <c r="D165" i="8"/>
  <c r="M164" i="8"/>
  <c r="L161" i="8"/>
  <c r="I161" i="8"/>
  <c r="H161" i="8"/>
  <c r="G161" i="8"/>
  <c r="D161" i="8"/>
  <c r="D162" i="8" s="1"/>
  <c r="F160" i="8"/>
  <c r="M160" i="8" s="1"/>
  <c r="E160" i="8"/>
  <c r="M159" i="8"/>
  <c r="F159" i="8"/>
  <c r="K159" i="8" s="1"/>
  <c r="E159" i="8"/>
  <c r="J159" i="8" s="1"/>
  <c r="K158" i="8"/>
  <c r="F158" i="8"/>
  <c r="M158" i="8" s="1"/>
  <c r="E158" i="8"/>
  <c r="J158" i="8" s="1"/>
  <c r="F157" i="8"/>
  <c r="K157" i="8" s="1"/>
  <c r="E157" i="8"/>
  <c r="M157" i="8" s="1"/>
  <c r="F156" i="8"/>
  <c r="M156" i="8" s="1"/>
  <c r="E156" i="8"/>
  <c r="M155" i="8"/>
  <c r="F155" i="8"/>
  <c r="K155" i="8" s="1"/>
  <c r="E155" i="8"/>
  <c r="D145" i="8"/>
  <c r="L141" i="8"/>
  <c r="I141" i="8"/>
  <c r="H141" i="8"/>
  <c r="G141" i="8"/>
  <c r="D141" i="8"/>
  <c r="D142" i="8" s="1"/>
  <c r="F140" i="8"/>
  <c r="M140" i="8" s="1"/>
  <c r="E140" i="8"/>
  <c r="M139" i="8"/>
  <c r="F139" i="8"/>
  <c r="K139" i="8" s="1"/>
  <c r="E139" i="8"/>
  <c r="J139" i="8" s="1"/>
  <c r="K138" i="8"/>
  <c r="F138" i="8"/>
  <c r="M138" i="8" s="1"/>
  <c r="E138" i="8"/>
  <c r="J138" i="8" s="1"/>
  <c r="F137" i="8"/>
  <c r="K137" i="8" s="1"/>
  <c r="E137" i="8"/>
  <c r="M137" i="8" s="1"/>
  <c r="F136" i="8"/>
  <c r="M136" i="8" s="1"/>
  <c r="E136" i="8"/>
  <c r="M135" i="8"/>
  <c r="F135" i="8"/>
  <c r="K135" i="8" s="1"/>
  <c r="E135" i="8"/>
  <c r="J135" i="8" s="1"/>
  <c r="K134" i="8"/>
  <c r="F134" i="8"/>
  <c r="M134" i="8" s="1"/>
  <c r="E134" i="8"/>
  <c r="E141" i="8" s="1"/>
  <c r="I122" i="8"/>
  <c r="H122" i="8"/>
  <c r="G122" i="8"/>
  <c r="D122" i="8"/>
  <c r="D123" i="8" s="1"/>
  <c r="K121" i="8"/>
  <c r="F121" i="8"/>
  <c r="M121" i="8" s="1"/>
  <c r="E121" i="8"/>
  <c r="J121" i="8" s="1"/>
  <c r="F120" i="8"/>
  <c r="K120" i="8" s="1"/>
  <c r="E120" i="8"/>
  <c r="M120" i="8" s="1"/>
  <c r="F119" i="8"/>
  <c r="M119" i="8" s="1"/>
  <c r="E119" i="8"/>
  <c r="M118" i="8"/>
  <c r="F118" i="8"/>
  <c r="K118" i="8" s="1"/>
  <c r="E118" i="8"/>
  <c r="J118" i="8" s="1"/>
  <c r="K117" i="8"/>
  <c r="F117" i="8"/>
  <c r="M117" i="8" s="1"/>
  <c r="E117" i="8"/>
  <c r="J117" i="8" s="1"/>
  <c r="F116" i="8"/>
  <c r="K116" i="8" s="1"/>
  <c r="E116" i="8"/>
  <c r="M116" i="8" s="1"/>
  <c r="F115" i="8"/>
  <c r="M115" i="8" s="1"/>
  <c r="E115" i="8"/>
  <c r="D104" i="8"/>
  <c r="L103" i="8"/>
  <c r="I103" i="8"/>
  <c r="H103" i="8"/>
  <c r="G103" i="8"/>
  <c r="D103" i="8"/>
  <c r="K102" i="8"/>
  <c r="F102" i="8"/>
  <c r="M102" i="8" s="1"/>
  <c r="E102" i="8"/>
  <c r="J102" i="8" s="1"/>
  <c r="F101" i="8"/>
  <c r="K101" i="8" s="1"/>
  <c r="E101" i="8"/>
  <c r="M101" i="8" s="1"/>
  <c r="F100" i="8"/>
  <c r="M100" i="8" s="1"/>
  <c r="E100" i="8"/>
  <c r="M99" i="8"/>
  <c r="F99" i="8"/>
  <c r="K99" i="8" s="1"/>
  <c r="E99" i="8"/>
  <c r="J99" i="8" s="1"/>
  <c r="K98" i="8"/>
  <c r="F98" i="8"/>
  <c r="M98" i="8" s="1"/>
  <c r="E98" i="8"/>
  <c r="J98" i="8" s="1"/>
  <c r="F97" i="8"/>
  <c r="K97" i="8" s="1"/>
  <c r="E97" i="8"/>
  <c r="E103" i="8" s="1"/>
  <c r="I80" i="8"/>
  <c r="H80" i="8"/>
  <c r="G80" i="8"/>
  <c r="D80" i="8"/>
  <c r="D81" i="8" s="1"/>
  <c r="K79" i="8"/>
  <c r="F79" i="8"/>
  <c r="M79" i="8" s="1"/>
  <c r="E79" i="8"/>
  <c r="J79" i="8" s="1"/>
  <c r="F78" i="8"/>
  <c r="K78" i="8" s="1"/>
  <c r="E78" i="8"/>
  <c r="M78" i="8" s="1"/>
  <c r="F77" i="8"/>
  <c r="M77" i="8" s="1"/>
  <c r="E77" i="8"/>
  <c r="M76" i="8"/>
  <c r="F76" i="8"/>
  <c r="K76" i="8" s="1"/>
  <c r="E76" i="8"/>
  <c r="J76" i="8" s="1"/>
  <c r="K75" i="8"/>
  <c r="F75" i="8"/>
  <c r="M75" i="8" s="1"/>
  <c r="E75" i="8"/>
  <c r="J75" i="8" s="1"/>
  <c r="F74" i="8"/>
  <c r="K74" i="8" s="1"/>
  <c r="E74" i="8"/>
  <c r="M74" i="8" s="1"/>
  <c r="F73" i="8"/>
  <c r="M73" i="8" s="1"/>
  <c r="E73" i="8"/>
  <c r="M72" i="8"/>
  <c r="F72" i="8"/>
  <c r="K72" i="8" s="1"/>
  <c r="E72" i="8"/>
  <c r="L61" i="8"/>
  <c r="I61" i="8"/>
  <c r="H61" i="8"/>
  <c r="G61" i="8"/>
  <c r="D61" i="8"/>
  <c r="D62" i="8" s="1"/>
  <c r="F59" i="8"/>
  <c r="K59" i="8" s="1"/>
  <c r="E59" i="8"/>
  <c r="M59" i="8" s="1"/>
  <c r="F58" i="8"/>
  <c r="M58" i="8" s="1"/>
  <c r="E58" i="8"/>
  <c r="J58" i="8" s="1"/>
  <c r="F57" i="8"/>
  <c r="K57" i="8" s="1"/>
  <c r="E57" i="8"/>
  <c r="M57" i="8" s="1"/>
  <c r="F56" i="8"/>
  <c r="M56" i="8" s="1"/>
  <c r="E56" i="8"/>
  <c r="J56" i="8" s="1"/>
  <c r="F55" i="8"/>
  <c r="K55" i="8" s="1"/>
  <c r="E55" i="8"/>
  <c r="M55" i="8" s="1"/>
  <c r="F54" i="8"/>
  <c r="M54" i="8" s="1"/>
  <c r="E54" i="8"/>
  <c r="J54" i="8" s="1"/>
  <c r="F53" i="8"/>
  <c r="F61" i="8" s="1"/>
  <c r="E53" i="8"/>
  <c r="E61" i="8" s="1"/>
  <c r="I37" i="8"/>
  <c r="H37" i="8"/>
  <c r="G37" i="8"/>
  <c r="D37" i="8"/>
  <c r="D38" i="8" s="1"/>
  <c r="F35" i="8"/>
  <c r="K35" i="8" s="1"/>
  <c r="E35" i="8"/>
  <c r="M35" i="8" s="1"/>
  <c r="F34" i="8"/>
  <c r="M34" i="8" s="1"/>
  <c r="E34" i="8"/>
  <c r="J34" i="8" s="1"/>
  <c r="F33" i="8"/>
  <c r="K33" i="8" s="1"/>
  <c r="E33" i="8"/>
  <c r="M33" i="8" s="1"/>
  <c r="F32" i="8"/>
  <c r="M32" i="8" s="1"/>
  <c r="E32" i="8"/>
  <c r="J32" i="8" s="1"/>
  <c r="F31" i="8"/>
  <c r="K31" i="8" s="1"/>
  <c r="E31" i="8"/>
  <c r="M31" i="8" s="1"/>
  <c r="F30" i="8"/>
  <c r="M30" i="8" s="1"/>
  <c r="E30" i="8"/>
  <c r="J30" i="8" s="1"/>
  <c r="F29" i="8"/>
  <c r="F37" i="8" s="1"/>
  <c r="E29" i="8"/>
  <c r="E37" i="8" s="1"/>
  <c r="I18" i="8"/>
  <c r="H18" i="8"/>
  <c r="G18" i="8"/>
  <c r="D18" i="8"/>
  <c r="D82" i="8" s="1"/>
  <c r="F17" i="8"/>
  <c r="K17" i="8" s="1"/>
  <c r="E17" i="8"/>
  <c r="M17" i="8" s="1"/>
  <c r="F16" i="8"/>
  <c r="M16" i="8" s="1"/>
  <c r="E16" i="8"/>
  <c r="J16" i="8" s="1"/>
  <c r="F15" i="8"/>
  <c r="K15" i="8" s="1"/>
  <c r="E15" i="8"/>
  <c r="M15" i="8" s="1"/>
  <c r="F14" i="8"/>
  <c r="M14" i="8" s="1"/>
  <c r="E14" i="8"/>
  <c r="J14" i="8" s="1"/>
  <c r="F13" i="8"/>
  <c r="K13" i="8" s="1"/>
  <c r="E13" i="8"/>
  <c r="M13" i="8" s="1"/>
  <c r="F12" i="8"/>
  <c r="M12" i="8" s="1"/>
  <c r="E12" i="8"/>
  <c r="J12" i="8" s="1"/>
  <c r="F11" i="8"/>
  <c r="F18" i="8" s="1"/>
  <c r="E11" i="8"/>
  <c r="E18" i="8" s="1"/>
  <c r="J11" i="8" l="1"/>
  <c r="M11" i="8"/>
  <c r="K12" i="8"/>
  <c r="J13" i="8"/>
  <c r="K14" i="8"/>
  <c r="J15" i="8"/>
  <c r="K16" i="8"/>
  <c r="J17" i="8"/>
  <c r="J29" i="8"/>
  <c r="M29" i="8"/>
  <c r="K30" i="8"/>
  <c r="J31" i="8"/>
  <c r="K32" i="8"/>
  <c r="J33" i="8"/>
  <c r="K34" i="8"/>
  <c r="J35" i="8"/>
  <c r="J53" i="8"/>
  <c r="M53" i="8"/>
  <c r="K54" i="8"/>
  <c r="J55" i="8"/>
  <c r="K56" i="8"/>
  <c r="J57" i="8"/>
  <c r="K58" i="8"/>
  <c r="J59" i="8"/>
  <c r="J74" i="8"/>
  <c r="J78" i="8"/>
  <c r="F80" i="8"/>
  <c r="J97" i="8"/>
  <c r="J101" i="8"/>
  <c r="F103" i="8"/>
  <c r="J116" i="8"/>
  <c r="J120" i="8"/>
  <c r="F122" i="8"/>
  <c r="J137" i="8"/>
  <c r="M161" i="8"/>
  <c r="J157" i="8"/>
  <c r="E165" i="8"/>
  <c r="D164" i="8"/>
  <c r="K11" i="8"/>
  <c r="K18" i="8" s="1"/>
  <c r="D19" i="8"/>
  <c r="K29" i="8"/>
  <c r="K37" i="8" s="1"/>
  <c r="K53" i="8"/>
  <c r="K61" i="8" s="1"/>
  <c r="E80" i="8"/>
  <c r="J72" i="8"/>
  <c r="J73" i="8"/>
  <c r="K73" i="8"/>
  <c r="K80" i="8" s="1"/>
  <c r="J77" i="8"/>
  <c r="K77" i="8"/>
  <c r="K103" i="8"/>
  <c r="M97" i="8"/>
  <c r="M103" i="8" s="1"/>
  <c r="J100" i="8"/>
  <c r="K100" i="8"/>
  <c r="E122" i="8"/>
  <c r="K115" i="8"/>
  <c r="J119" i="8"/>
  <c r="K119" i="8"/>
  <c r="M141" i="8"/>
  <c r="J136" i="8"/>
  <c r="K136" i="8"/>
  <c r="K141" i="8" s="1"/>
  <c r="J140" i="8"/>
  <c r="K140" i="8"/>
  <c r="F141" i="8"/>
  <c r="E161" i="8"/>
  <c r="J155" i="8"/>
  <c r="J156" i="8"/>
  <c r="K156" i="8"/>
  <c r="K161" i="8" s="1"/>
  <c r="J160" i="8"/>
  <c r="K160" i="8"/>
  <c r="F161" i="8"/>
  <c r="M172" i="8"/>
  <c r="N164" i="8"/>
  <c r="N172" i="8" s="1"/>
  <c r="F169" i="8"/>
  <c r="E168" i="8"/>
  <c r="E172" i="8"/>
  <c r="D171" i="8"/>
  <c r="J115" i="8"/>
  <c r="J134" i="8"/>
  <c r="J141" i="8" s="1"/>
  <c r="E171" i="8" l="1"/>
  <c r="F172" i="8"/>
  <c r="E164" i="8"/>
  <c r="J122" i="8"/>
  <c r="F168" i="8"/>
  <c r="F170" i="8"/>
  <c r="J161" i="8"/>
  <c r="K122" i="8"/>
  <c r="J80" i="8"/>
  <c r="J103" i="8"/>
  <c r="J61" i="8"/>
  <c r="J37" i="8"/>
  <c r="J18" i="8"/>
  <c r="F164" i="8" l="1"/>
  <c r="F166" i="8"/>
  <c r="F165" i="8"/>
  <c r="F171" i="8"/>
  <c r="F173" i="8"/>
  <c r="H107" i="3" l="1"/>
  <c r="I107" i="3"/>
  <c r="J107" i="3"/>
  <c r="L107" i="3"/>
  <c r="M107" i="3"/>
  <c r="R107" i="3"/>
  <c r="S107" i="3"/>
  <c r="T107" i="3"/>
  <c r="U107" i="3"/>
  <c r="V107" i="3"/>
  <c r="W107" i="3"/>
  <c r="X107" i="3"/>
  <c r="G107" i="3"/>
  <c r="G83" i="3"/>
  <c r="S106" i="3"/>
  <c r="T106" i="3"/>
  <c r="U106" i="3"/>
  <c r="V106" i="3"/>
  <c r="W106" i="3"/>
  <c r="X106" i="3"/>
  <c r="R106" i="3"/>
  <c r="H106" i="3"/>
  <c r="I106" i="3"/>
  <c r="J106" i="3"/>
  <c r="L106" i="3"/>
  <c r="M106" i="3"/>
  <c r="G106" i="3"/>
  <c r="I91" i="3"/>
  <c r="H91" i="3"/>
  <c r="I90" i="3"/>
  <c r="H90" i="3"/>
  <c r="I89" i="3"/>
  <c r="H89" i="3"/>
  <c r="I88" i="3"/>
  <c r="H88" i="3"/>
  <c r="I87" i="3"/>
  <c r="H87" i="3"/>
  <c r="H86" i="3"/>
  <c r="I85" i="3"/>
  <c r="H85" i="3"/>
  <c r="L83" i="3"/>
  <c r="I69" i="3"/>
  <c r="H66" i="3"/>
  <c r="H67" i="3"/>
  <c r="H68" i="3"/>
  <c r="H69" i="3"/>
  <c r="H65" i="3"/>
  <c r="H83" i="3" s="1"/>
  <c r="T68" i="3"/>
  <c r="S68" i="3"/>
  <c r="R68" i="3"/>
  <c r="Q68" i="3"/>
  <c r="P68" i="3"/>
  <c r="O68" i="3"/>
  <c r="N68" i="3"/>
  <c r="K68" i="3"/>
  <c r="I68" i="3" s="1"/>
  <c r="T67" i="3"/>
  <c r="S67" i="3"/>
  <c r="R67" i="3"/>
  <c r="Q67" i="3"/>
  <c r="P67" i="3"/>
  <c r="O67" i="3"/>
  <c r="N67" i="3"/>
  <c r="K67" i="3"/>
  <c r="J67" i="3"/>
  <c r="S66" i="3"/>
  <c r="S83" i="3" s="1"/>
  <c r="R66" i="3"/>
  <c r="R83" i="3" s="1"/>
  <c r="Q66" i="3"/>
  <c r="P66" i="3"/>
  <c r="O66" i="3"/>
  <c r="N66" i="3"/>
  <c r="K66" i="3"/>
  <c r="J66" i="3"/>
  <c r="J83" i="3" s="1"/>
  <c r="I73" i="3"/>
  <c r="H73" i="3"/>
  <c r="I72" i="3"/>
  <c r="H72" i="3"/>
  <c r="I71" i="3"/>
  <c r="H71" i="3"/>
  <c r="I70" i="3"/>
  <c r="H70" i="3"/>
  <c r="H74" i="3"/>
  <c r="I74" i="3"/>
  <c r="M74" i="3" s="1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X65" i="3"/>
  <c r="X83" i="3" s="1"/>
  <c r="W65" i="3"/>
  <c r="W83" i="3" s="1"/>
  <c r="V65" i="3"/>
  <c r="V83" i="3" s="1"/>
  <c r="U65" i="3"/>
  <c r="U83" i="3" s="1"/>
  <c r="T65" i="3"/>
  <c r="Q65" i="3"/>
  <c r="P65" i="3"/>
  <c r="O65" i="3"/>
  <c r="N65" i="3"/>
  <c r="K65" i="3"/>
  <c r="I65" i="3" s="1"/>
  <c r="G58" i="3"/>
  <c r="S29" i="3"/>
  <c r="J29" i="3"/>
  <c r="K29" i="3"/>
  <c r="L29" i="3"/>
  <c r="N29" i="3"/>
  <c r="O29" i="3"/>
  <c r="P29" i="3"/>
  <c r="Q29" i="3"/>
  <c r="R29" i="3"/>
  <c r="G29" i="3"/>
  <c r="I42" i="3"/>
  <c r="H42" i="3"/>
  <c r="I16" i="3"/>
  <c r="H16" i="3"/>
  <c r="M88" i="3" l="1"/>
  <c r="M69" i="3"/>
  <c r="M87" i="3"/>
  <c r="T83" i="3"/>
  <c r="I66" i="3"/>
  <c r="M66" i="3" s="1"/>
  <c r="M85" i="3"/>
  <c r="M89" i="3"/>
  <c r="M90" i="3"/>
  <c r="M91" i="3"/>
  <c r="I86" i="3"/>
  <c r="M86" i="3" s="1"/>
  <c r="I67" i="3"/>
  <c r="M67" i="3" s="1"/>
  <c r="M65" i="3"/>
  <c r="M68" i="3"/>
  <c r="M76" i="3"/>
  <c r="M80" i="3"/>
  <c r="M82" i="3"/>
  <c r="M70" i="3"/>
  <c r="M71" i="3"/>
  <c r="M72" i="3"/>
  <c r="M73" i="3"/>
  <c r="M77" i="3"/>
  <c r="M75" i="3"/>
  <c r="M78" i="3"/>
  <c r="M79" i="3"/>
  <c r="M81" i="3"/>
  <c r="M16" i="3"/>
  <c r="M42" i="3"/>
  <c r="I83" i="3" l="1"/>
  <c r="M83" i="3"/>
  <c r="H103" i="3" l="1"/>
  <c r="I103" i="3"/>
  <c r="H95" i="3"/>
  <c r="I95" i="3"/>
  <c r="H99" i="3"/>
  <c r="I99" i="3"/>
  <c r="H101" i="3"/>
  <c r="I101" i="3"/>
  <c r="H93" i="3"/>
  <c r="I93" i="3"/>
  <c r="H105" i="3"/>
  <c r="I105" i="3"/>
  <c r="H97" i="3"/>
  <c r="I97" i="3"/>
  <c r="M97" i="3" l="1"/>
  <c r="M105" i="3"/>
  <c r="M93" i="3"/>
  <c r="M101" i="3"/>
  <c r="M99" i="3"/>
  <c r="M95" i="3"/>
  <c r="M103" i="3"/>
  <c r="T29" i="3" l="1"/>
  <c r="U29" i="3"/>
  <c r="V29" i="3"/>
  <c r="W29" i="3"/>
  <c r="X29" i="3"/>
  <c r="I35" i="3"/>
  <c r="H35" i="3"/>
  <c r="I36" i="3"/>
  <c r="H36" i="3"/>
  <c r="I46" i="3"/>
  <c r="H46" i="3"/>
  <c r="M46" i="3" l="1"/>
  <c r="M35" i="3"/>
  <c r="M36" i="3"/>
  <c r="I124" i="3"/>
  <c r="H124" i="3"/>
  <c r="I123" i="3"/>
  <c r="H123" i="3"/>
  <c r="I122" i="3"/>
  <c r="H122" i="3"/>
  <c r="I121" i="3"/>
  <c r="H121" i="3"/>
  <c r="L120" i="3"/>
  <c r="K120" i="3"/>
  <c r="J120" i="3"/>
  <c r="H120" i="3"/>
  <c r="G120" i="3"/>
  <c r="M121" i="3" l="1"/>
  <c r="M122" i="3"/>
  <c r="M123" i="3"/>
  <c r="M124" i="3"/>
  <c r="I120" i="3"/>
  <c r="M120" i="3" l="1"/>
  <c r="J116" i="3"/>
  <c r="L116" i="3"/>
  <c r="G116" i="3"/>
  <c r="M119" i="3"/>
  <c r="I118" i="3"/>
  <c r="H118" i="3"/>
  <c r="I117" i="3"/>
  <c r="I116" i="3" s="1"/>
  <c r="H117" i="3"/>
  <c r="H116" i="3" s="1"/>
  <c r="M118" i="3" l="1"/>
  <c r="M117" i="3"/>
  <c r="M116" i="3" s="1"/>
  <c r="I52" i="7" l="1"/>
  <c r="H52" i="7"/>
  <c r="M52" i="7" l="1"/>
  <c r="AC102" i="7" l="1"/>
  <c r="AB102" i="7"/>
  <c r="AA102" i="7"/>
  <c r="Z102" i="7"/>
  <c r="Y102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L99" i="7"/>
  <c r="J99" i="7"/>
  <c r="G99" i="7"/>
  <c r="I97" i="7"/>
  <c r="H97" i="7"/>
  <c r="I95" i="7"/>
  <c r="H95" i="7"/>
  <c r="I93" i="7"/>
  <c r="H93" i="7"/>
  <c r="I91" i="7"/>
  <c r="H91" i="7"/>
  <c r="I89" i="7"/>
  <c r="H89" i="7"/>
  <c r="I87" i="7"/>
  <c r="H87" i="7"/>
  <c r="I85" i="7"/>
  <c r="H85" i="7"/>
  <c r="K84" i="7"/>
  <c r="K99" i="7" s="1"/>
  <c r="I83" i="7"/>
  <c r="H83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L81" i="7"/>
  <c r="K81" i="7"/>
  <c r="J81" i="7"/>
  <c r="G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1" i="7"/>
  <c r="H71" i="7"/>
  <c r="I69" i="7"/>
  <c r="H69" i="7"/>
  <c r="X65" i="7"/>
  <c r="W65" i="7"/>
  <c r="V65" i="7"/>
  <c r="U65" i="7"/>
  <c r="T65" i="7"/>
  <c r="S65" i="7"/>
  <c r="R65" i="7"/>
  <c r="Q65" i="7"/>
  <c r="P65" i="7"/>
  <c r="O65" i="7"/>
  <c r="N65" i="7"/>
  <c r="L65" i="7"/>
  <c r="K65" i="7"/>
  <c r="J65" i="7"/>
  <c r="G65" i="7"/>
  <c r="I64" i="7"/>
  <c r="H64" i="7"/>
  <c r="I63" i="7"/>
  <c r="I65" i="7" s="1"/>
  <c r="H63" i="7"/>
  <c r="X61" i="7"/>
  <c r="W61" i="7"/>
  <c r="V61" i="7"/>
  <c r="U61" i="7"/>
  <c r="T61" i="7"/>
  <c r="S61" i="7"/>
  <c r="R61" i="7"/>
  <c r="Q61" i="7"/>
  <c r="P61" i="7"/>
  <c r="O61" i="7"/>
  <c r="N61" i="7"/>
  <c r="L61" i="7"/>
  <c r="K61" i="7"/>
  <c r="J61" i="7"/>
  <c r="G61" i="7"/>
  <c r="I60" i="7"/>
  <c r="H60" i="7"/>
  <c r="I59" i="7"/>
  <c r="H59" i="7"/>
  <c r="I58" i="7"/>
  <c r="H58" i="7"/>
  <c r="I57" i="7"/>
  <c r="I61" i="7" s="1"/>
  <c r="H57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I54" i="7"/>
  <c r="H54" i="7"/>
  <c r="I53" i="7"/>
  <c r="H53" i="7"/>
  <c r="I51" i="7"/>
  <c r="H51" i="7"/>
  <c r="I50" i="7"/>
  <c r="H50" i="7"/>
  <c r="I49" i="7"/>
  <c r="H49" i="7"/>
  <c r="I48" i="7"/>
  <c r="H48" i="7"/>
  <c r="L47" i="7"/>
  <c r="K47" i="7"/>
  <c r="J47" i="7"/>
  <c r="G47" i="7"/>
  <c r="H46" i="7"/>
  <c r="M46" i="7" s="1"/>
  <c r="I45" i="7"/>
  <c r="I44" i="7" s="1"/>
  <c r="H45" i="7"/>
  <c r="L44" i="7"/>
  <c r="K44" i="7"/>
  <c r="J44" i="7"/>
  <c r="G44" i="7"/>
  <c r="I43" i="7"/>
  <c r="H43" i="7"/>
  <c r="I42" i="7"/>
  <c r="H42" i="7"/>
  <c r="H41" i="7"/>
  <c r="M41" i="7" s="1"/>
  <c r="I40" i="7"/>
  <c r="I39" i="7" s="1"/>
  <c r="H40" i="7"/>
  <c r="L39" i="7"/>
  <c r="K39" i="7"/>
  <c r="J39" i="7"/>
  <c r="H39" i="7"/>
  <c r="G39" i="7"/>
  <c r="I38" i="7"/>
  <c r="H38" i="7"/>
  <c r="I37" i="7"/>
  <c r="H37" i="7"/>
  <c r="I36" i="7"/>
  <c r="H36" i="7"/>
  <c r="I35" i="7"/>
  <c r="H35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K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M21" i="7"/>
  <c r="I20" i="7"/>
  <c r="H20" i="7"/>
  <c r="I19" i="7"/>
  <c r="H19" i="7"/>
  <c r="I18" i="7"/>
  <c r="H18" i="7"/>
  <c r="I17" i="7"/>
  <c r="H17" i="7"/>
  <c r="L16" i="7"/>
  <c r="J16" i="7"/>
  <c r="J33" i="7" s="1"/>
  <c r="G16" i="7"/>
  <c r="I15" i="7"/>
  <c r="H15" i="7"/>
  <c r="I14" i="7"/>
  <c r="H14" i="7"/>
  <c r="I13" i="7"/>
  <c r="H13" i="7"/>
  <c r="I12" i="7"/>
  <c r="H12" i="7"/>
  <c r="L11" i="7"/>
  <c r="G11" i="7"/>
  <c r="M25" i="7" l="1"/>
  <c r="G33" i="7"/>
  <c r="H47" i="7"/>
  <c r="G55" i="7"/>
  <c r="G66" i="7" s="1"/>
  <c r="M43" i="7"/>
  <c r="M64" i="7"/>
  <c r="M85" i="7"/>
  <c r="M89" i="7"/>
  <c r="M93" i="7"/>
  <c r="M97" i="7"/>
  <c r="I11" i="7"/>
  <c r="H16" i="7"/>
  <c r="M13" i="7"/>
  <c r="M15" i="7"/>
  <c r="M29" i="7"/>
  <c r="M31" i="7"/>
  <c r="I47" i="7"/>
  <c r="I55" i="7" s="1"/>
  <c r="L55" i="7"/>
  <c r="L33" i="7"/>
  <c r="I16" i="7"/>
  <c r="H81" i="7"/>
  <c r="M42" i="7"/>
  <c r="M63" i="7"/>
  <c r="M65" i="7" s="1"/>
  <c r="I99" i="7"/>
  <c r="M87" i="7"/>
  <c r="M91" i="7"/>
  <c r="M95" i="7"/>
  <c r="M12" i="7"/>
  <c r="M14" i="7"/>
  <c r="M24" i="7"/>
  <c r="M26" i="7"/>
  <c r="M30" i="7"/>
  <c r="M32" i="7"/>
  <c r="M45" i="7"/>
  <c r="M44" i="7" s="1"/>
  <c r="M27" i="7"/>
  <c r="M28" i="7"/>
  <c r="M23" i="7"/>
  <c r="O66" i="7"/>
  <c r="W66" i="7"/>
  <c r="Y100" i="7"/>
  <c r="J55" i="7"/>
  <c r="J66" i="7" s="1"/>
  <c r="Q66" i="7"/>
  <c r="U66" i="7"/>
  <c r="I81" i="7"/>
  <c r="G100" i="7"/>
  <c r="O100" i="7"/>
  <c r="S100" i="7"/>
  <c r="W100" i="7"/>
  <c r="AA100" i="7"/>
  <c r="M18" i="7"/>
  <c r="M20" i="7"/>
  <c r="I33" i="7"/>
  <c r="M37" i="7"/>
  <c r="K55" i="7"/>
  <c r="K66" i="7" s="1"/>
  <c r="M48" i="7"/>
  <c r="M50" i="7"/>
  <c r="M53" i="7"/>
  <c r="N66" i="7"/>
  <c r="R66" i="7"/>
  <c r="V66" i="7"/>
  <c r="M57" i="7"/>
  <c r="M59" i="7"/>
  <c r="M71" i="7"/>
  <c r="K100" i="7"/>
  <c r="J100" i="7"/>
  <c r="P100" i="7"/>
  <c r="T100" i="7"/>
  <c r="X100" i="7"/>
  <c r="AB100" i="7"/>
  <c r="S66" i="7"/>
  <c r="L100" i="7"/>
  <c r="Q100" i="7"/>
  <c r="U100" i="7"/>
  <c r="AC100" i="7"/>
  <c r="H11" i="7"/>
  <c r="H33" i="7" s="1"/>
  <c r="M17" i="7"/>
  <c r="M19" i="7"/>
  <c r="M36" i="7"/>
  <c r="M38" i="7"/>
  <c r="M40" i="7"/>
  <c r="M39" i="7" s="1"/>
  <c r="H44" i="7"/>
  <c r="M49" i="7"/>
  <c r="M51" i="7"/>
  <c r="M54" i="7"/>
  <c r="P66" i="7"/>
  <c r="T66" i="7"/>
  <c r="T101" i="7" s="1"/>
  <c r="T102" i="7" s="1"/>
  <c r="X66" i="7"/>
  <c r="M58" i="7"/>
  <c r="M60" i="7"/>
  <c r="M74" i="7"/>
  <c r="M76" i="7"/>
  <c r="M78" i="7"/>
  <c r="M80" i="7"/>
  <c r="H99" i="7"/>
  <c r="H100" i="7" s="1"/>
  <c r="N100" i="7"/>
  <c r="R100" i="7"/>
  <c r="V100" i="7"/>
  <c r="Z100" i="7"/>
  <c r="M22" i="7"/>
  <c r="H61" i="7"/>
  <c r="H65" i="7"/>
  <c r="M69" i="7"/>
  <c r="M73" i="7"/>
  <c r="M75" i="7"/>
  <c r="M77" i="7"/>
  <c r="M79" i="7"/>
  <c r="M35" i="7"/>
  <c r="M83" i="7"/>
  <c r="K101" i="7" l="1"/>
  <c r="O101" i="7"/>
  <c r="O102" i="7" s="1"/>
  <c r="X101" i="7"/>
  <c r="X102" i="7" s="1"/>
  <c r="P101" i="7"/>
  <c r="P102" i="7" s="1"/>
  <c r="H55" i="7"/>
  <c r="I100" i="7"/>
  <c r="M11" i="7"/>
  <c r="L66" i="7"/>
  <c r="J101" i="7"/>
  <c r="M99" i="7"/>
  <c r="V101" i="7"/>
  <c r="V102" i="7" s="1"/>
  <c r="U101" i="7"/>
  <c r="U102" i="7" s="1"/>
  <c r="M16" i="7"/>
  <c r="L101" i="7"/>
  <c r="I66" i="7"/>
  <c r="M61" i="7"/>
  <c r="M33" i="7"/>
  <c r="S101" i="7"/>
  <c r="S102" i="7" s="1"/>
  <c r="R101" i="7"/>
  <c r="R102" i="7" s="1"/>
  <c r="M47" i="7"/>
  <c r="M55" i="7" s="1"/>
  <c r="Q101" i="7"/>
  <c r="Q102" i="7" s="1"/>
  <c r="N101" i="7"/>
  <c r="N102" i="7" s="1"/>
  <c r="W101" i="7"/>
  <c r="W102" i="7" s="1"/>
  <c r="Y66" i="7"/>
  <c r="M81" i="7"/>
  <c r="G101" i="7"/>
  <c r="W107" i="7" s="1"/>
  <c r="H66" i="7"/>
  <c r="H101" i="7" s="1"/>
  <c r="I101" i="7" l="1"/>
  <c r="M100" i="7"/>
  <c r="M66" i="7"/>
  <c r="Q107" i="7"/>
  <c r="Y107" i="7" s="1"/>
  <c r="M101" i="7" l="1"/>
  <c r="Y109" i="3"/>
  <c r="Z109" i="3"/>
  <c r="AA109" i="3"/>
  <c r="AB109" i="3"/>
  <c r="AC109" i="3"/>
  <c r="Y106" i="3"/>
  <c r="Z106" i="3"/>
  <c r="AA106" i="3"/>
  <c r="AB106" i="3"/>
  <c r="AC106" i="3"/>
  <c r="Y83" i="3"/>
  <c r="Z83" i="3"/>
  <c r="AA83" i="3"/>
  <c r="AB83" i="3"/>
  <c r="AC83" i="3"/>
  <c r="O61" i="3"/>
  <c r="P61" i="3"/>
  <c r="Q61" i="3"/>
  <c r="R61" i="3"/>
  <c r="S61" i="3"/>
  <c r="T61" i="3"/>
  <c r="U61" i="3"/>
  <c r="V61" i="3"/>
  <c r="W61" i="3"/>
  <c r="X61" i="3"/>
  <c r="O58" i="3"/>
  <c r="P58" i="3"/>
  <c r="Q58" i="3"/>
  <c r="R58" i="3"/>
  <c r="S58" i="3"/>
  <c r="T58" i="3"/>
  <c r="U58" i="3"/>
  <c r="V58" i="3"/>
  <c r="W58" i="3"/>
  <c r="X58" i="3"/>
  <c r="O52" i="3"/>
  <c r="P52" i="3"/>
  <c r="Q52" i="3"/>
  <c r="R52" i="3"/>
  <c r="S52" i="3"/>
  <c r="T52" i="3"/>
  <c r="U52" i="3"/>
  <c r="V52" i="3"/>
  <c r="W52" i="3"/>
  <c r="X52" i="3"/>
  <c r="N52" i="3"/>
  <c r="Y29" i="3"/>
  <c r="Z29" i="3"/>
  <c r="AA29" i="3"/>
  <c r="AB29" i="3"/>
  <c r="AC29" i="3"/>
  <c r="I55" i="3"/>
  <c r="I19" i="3"/>
  <c r="H19" i="3"/>
  <c r="X62" i="3" l="1"/>
  <c r="V62" i="3"/>
  <c r="T62" i="3"/>
  <c r="R62" i="3"/>
  <c r="P62" i="3"/>
  <c r="W62" i="3"/>
  <c r="U62" i="3"/>
  <c r="S62" i="3"/>
  <c r="Q62" i="3"/>
  <c r="O62" i="3"/>
  <c r="Z107" i="3"/>
  <c r="M19" i="3"/>
  <c r="R108" i="3"/>
  <c r="R109" i="3" s="1"/>
  <c r="AC107" i="3"/>
  <c r="Y107" i="3"/>
  <c r="AB107" i="3"/>
  <c r="AA107" i="3"/>
  <c r="O108" i="3" l="1"/>
  <c r="O109" i="3" s="1"/>
  <c r="S108" i="3"/>
  <c r="S109" i="3" s="1"/>
  <c r="U108" i="3"/>
  <c r="U109" i="3" s="1"/>
  <c r="T108" i="3"/>
  <c r="T109" i="3" s="1"/>
  <c r="Q108" i="3"/>
  <c r="Q109" i="3" s="1"/>
  <c r="V108" i="3"/>
  <c r="V109" i="3" s="1"/>
  <c r="X108" i="3"/>
  <c r="X109" i="3" s="1"/>
  <c r="P108" i="3"/>
  <c r="P109" i="3" s="1"/>
  <c r="W108" i="3"/>
  <c r="W109" i="3" s="1"/>
  <c r="T38" i="6" l="1"/>
  <c r="Q38" i="6"/>
  <c r="N38" i="6"/>
  <c r="J38" i="6"/>
  <c r="G38" i="6"/>
  <c r="W37" i="6"/>
  <c r="C36" i="6"/>
  <c r="W36" i="6" s="1"/>
  <c r="C35" i="6"/>
  <c r="W35" i="6" s="1"/>
  <c r="C34" i="6"/>
  <c r="W34" i="6" s="1"/>
  <c r="H55" i="3"/>
  <c r="M55" i="3" s="1"/>
  <c r="H56" i="3"/>
  <c r="C34" i="2"/>
  <c r="W38" i="6" l="1"/>
  <c r="C38" i="6"/>
  <c r="Y52" i="3"/>
  <c r="Z52" i="3"/>
  <c r="AA52" i="3"/>
  <c r="AB52" i="3"/>
  <c r="AC52" i="3"/>
  <c r="I92" i="3"/>
  <c r="H92" i="3"/>
  <c r="G61" i="3"/>
  <c r="H33" i="3"/>
  <c r="M33" i="3" s="1"/>
  <c r="I32" i="3"/>
  <c r="I31" i="3" s="1"/>
  <c r="H32" i="3"/>
  <c r="L31" i="3"/>
  <c r="K31" i="3"/>
  <c r="J31" i="3"/>
  <c r="G31" i="3"/>
  <c r="I49" i="3"/>
  <c r="J47" i="3"/>
  <c r="K47" i="3"/>
  <c r="L47" i="3"/>
  <c r="G47" i="3"/>
  <c r="H49" i="3"/>
  <c r="I48" i="3"/>
  <c r="H48" i="3"/>
  <c r="G43" i="3"/>
  <c r="G52" i="3" s="1"/>
  <c r="J43" i="3"/>
  <c r="J52" i="3" s="1"/>
  <c r="K43" i="3"/>
  <c r="K52" i="3" s="1"/>
  <c r="L43" i="3"/>
  <c r="L52" i="3" s="1"/>
  <c r="I37" i="3"/>
  <c r="H37" i="3"/>
  <c r="G62" i="3" l="1"/>
  <c r="M92" i="3"/>
  <c r="M32" i="3"/>
  <c r="H31" i="3"/>
  <c r="M49" i="3"/>
  <c r="M48" i="3"/>
  <c r="M37" i="3"/>
  <c r="M31" i="3" l="1"/>
  <c r="L11" i="3" l="1"/>
  <c r="J58" i="3"/>
  <c r="K58" i="3"/>
  <c r="L58" i="3"/>
  <c r="N58" i="3"/>
  <c r="I57" i="3"/>
  <c r="I56" i="3"/>
  <c r="I54" i="3"/>
  <c r="I60" i="3"/>
  <c r="H57" i="3"/>
  <c r="I51" i="3"/>
  <c r="H51" i="3"/>
  <c r="I34" i="3"/>
  <c r="H34" i="3"/>
  <c r="I39" i="3"/>
  <c r="H39" i="3"/>
  <c r="I41" i="3"/>
  <c r="H41" i="3"/>
  <c r="I50" i="3"/>
  <c r="I47" i="3" s="1"/>
  <c r="H50" i="3"/>
  <c r="H47" i="3" s="1"/>
  <c r="I40" i="3"/>
  <c r="H40" i="3"/>
  <c r="I38" i="3"/>
  <c r="H38" i="3"/>
  <c r="H45" i="3"/>
  <c r="M45" i="3" s="1"/>
  <c r="I44" i="3"/>
  <c r="H44" i="3"/>
  <c r="I27" i="3"/>
  <c r="H27" i="3"/>
  <c r="I26" i="3"/>
  <c r="H26" i="3"/>
  <c r="I43" i="3" l="1"/>
  <c r="I52" i="3" s="1"/>
  <c r="H43" i="3"/>
  <c r="H52" i="3" s="1"/>
  <c r="I58" i="3"/>
  <c r="M57" i="3"/>
  <c r="M44" i="3"/>
  <c r="M51" i="3"/>
  <c r="M34" i="3"/>
  <c r="M39" i="3"/>
  <c r="M50" i="3"/>
  <c r="M47" i="3" s="1"/>
  <c r="M41" i="3"/>
  <c r="M40" i="3"/>
  <c r="M38" i="3"/>
  <c r="M26" i="3"/>
  <c r="M27" i="3"/>
  <c r="N61" i="3"/>
  <c r="N62" i="3" s="1"/>
  <c r="L61" i="3"/>
  <c r="L62" i="3" s="1"/>
  <c r="K61" i="3"/>
  <c r="K62" i="3" s="1"/>
  <c r="J61" i="3"/>
  <c r="J62" i="3" s="1"/>
  <c r="I61" i="3"/>
  <c r="H60" i="3"/>
  <c r="H61" i="3" s="1"/>
  <c r="M56" i="3"/>
  <c r="H54" i="3"/>
  <c r="I102" i="3"/>
  <c r="H102" i="3"/>
  <c r="I100" i="3"/>
  <c r="H100" i="3"/>
  <c r="I94" i="3"/>
  <c r="H94" i="3"/>
  <c r="I98" i="3"/>
  <c r="H98" i="3"/>
  <c r="I104" i="3"/>
  <c r="H104" i="3"/>
  <c r="I96" i="3"/>
  <c r="H96" i="3"/>
  <c r="I28" i="3"/>
  <c r="H28" i="3"/>
  <c r="I25" i="3"/>
  <c r="H25" i="3"/>
  <c r="I24" i="3"/>
  <c r="H24" i="3"/>
  <c r="I23" i="3"/>
  <c r="H23" i="3"/>
  <c r="I22" i="3"/>
  <c r="H22" i="3"/>
  <c r="I20" i="3"/>
  <c r="H20" i="3"/>
  <c r="I21" i="3"/>
  <c r="H21" i="3"/>
  <c r="I18" i="3"/>
  <c r="H18" i="3"/>
  <c r="I17" i="3"/>
  <c r="H17" i="3"/>
  <c r="I15" i="3"/>
  <c r="H15" i="3"/>
  <c r="I14" i="3"/>
  <c r="H14" i="3"/>
  <c r="I13" i="3"/>
  <c r="H13" i="3"/>
  <c r="I12" i="3"/>
  <c r="H12" i="3"/>
  <c r="H29" i="3" s="1"/>
  <c r="G11" i="3"/>
  <c r="C35" i="2"/>
  <c r="W35" i="2" s="1"/>
  <c r="C36" i="2"/>
  <c r="W36" i="2" s="1"/>
  <c r="W37" i="2"/>
  <c r="T38" i="2"/>
  <c r="Q38" i="2"/>
  <c r="N38" i="2"/>
  <c r="J38" i="2"/>
  <c r="G38" i="2"/>
  <c r="I29" i="3" l="1"/>
  <c r="I62" i="3" s="1"/>
  <c r="M43" i="3"/>
  <c r="M52" i="3" s="1"/>
  <c r="N108" i="3"/>
  <c r="N109" i="3" s="1"/>
  <c r="K108" i="3"/>
  <c r="H11" i="3"/>
  <c r="L108" i="3"/>
  <c r="J108" i="3"/>
  <c r="I11" i="3"/>
  <c r="H58" i="3"/>
  <c r="H62" i="3" s="1"/>
  <c r="M54" i="3"/>
  <c r="M58" i="3" s="1"/>
  <c r="M60" i="3"/>
  <c r="M61" i="3" s="1"/>
  <c r="M96" i="3"/>
  <c r="M13" i="3"/>
  <c r="M21" i="3"/>
  <c r="M104" i="3"/>
  <c r="M98" i="3"/>
  <c r="M102" i="3"/>
  <c r="M12" i="3"/>
  <c r="M14" i="3"/>
  <c r="M20" i="3"/>
  <c r="M94" i="3"/>
  <c r="M100" i="3"/>
  <c r="M18" i="3"/>
  <c r="M15" i="3"/>
  <c r="C38" i="2"/>
  <c r="M17" i="3"/>
  <c r="M23" i="3"/>
  <c r="M22" i="3"/>
  <c r="M24" i="3"/>
  <c r="M25" i="3"/>
  <c r="M28" i="3"/>
  <c r="W34" i="2"/>
  <c r="W38" i="2" s="1"/>
  <c r="M29" i="3" l="1"/>
  <c r="M62" i="3" s="1"/>
  <c r="H108" i="3"/>
  <c r="G108" i="3"/>
  <c r="M11" i="3"/>
  <c r="I108" i="3"/>
  <c r="W114" i="3" l="1"/>
  <c r="Q114" i="3"/>
  <c r="M108" i="3"/>
  <c r="Y114" i="3" l="1"/>
  <c r="Y62" i="3"/>
</calcChain>
</file>

<file path=xl/sharedStrings.xml><?xml version="1.0" encoding="utf-8"?>
<sst xmlns="http://schemas.openxmlformats.org/spreadsheetml/2006/main" count="1679" uniqueCount="454">
  <si>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</si>
  <si>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</si>
  <si>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</si>
  <si>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</si>
  <si>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</si>
  <si>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</si>
  <si>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</si>
  <si>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</si>
  <si>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</si>
  <si>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</si>
  <si>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</si>
  <si>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</si>
  <si>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</si>
  <si>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</si>
  <si>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</si>
  <si>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</si>
  <si>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</si>
  <si>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</si>
  <si>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</si>
  <si>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</si>
  <si>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</si>
  <si>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</si>
  <si>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</si>
  <si>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</si>
  <si>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</si>
  <si>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</si>
  <si>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</si>
  <si>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</si>
  <si>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</si>
  <si>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</si>
  <si>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</si>
  <si>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</si>
  <si>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</si>
  <si>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</si>
  <si>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</si>
  <si>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</si>
  <si>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</si>
  <si>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Облік у бюджетних установах</t>
  </si>
  <si>
    <t>Гроші та кредит</t>
  </si>
  <si>
    <t>Фінанси</t>
  </si>
  <si>
    <t>Менеджмент</t>
  </si>
  <si>
    <t>Безпека життєдіяльності та основи охорони праці</t>
  </si>
  <si>
    <t>Державний фінансовий контроль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</si>
  <si>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</si>
  <si>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</si>
  <si>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</si>
  <si>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</si>
  <si>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</si>
  <si>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</si>
  <si>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</si>
  <si>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</si>
  <si>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</si>
  <si>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</si>
  <si>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</si>
  <si>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</si>
  <si>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</si>
  <si>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</si>
  <si>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</si>
  <si>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</si>
  <si>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</si>
  <si>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</si>
  <si>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</si>
  <si>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</si>
  <si>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</si>
  <si>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</si>
  <si>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</si>
  <si>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</si>
  <si>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</si>
  <si>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</si>
  <si>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</si>
  <si>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</si>
  <si>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</si>
  <si>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</si>
  <si>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</si>
  <si>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</si>
  <si>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</si>
  <si>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</si>
  <si>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</si>
  <si>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</si>
  <si>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</si>
  <si>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</si>
  <si>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</si>
  <si>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</si>
  <si>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</si>
  <si>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</si>
  <si>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</si>
  <si>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</si>
  <si>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</si>
  <si>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</si>
  <si>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</si>
  <si>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</si>
  <si>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</si>
  <si>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</si>
  <si>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</si>
  <si>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№ п/п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</si>
  <si>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</si>
  <si>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</si>
  <si>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</si>
  <si>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</si>
  <si>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</si>
  <si>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</si>
  <si>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</si>
  <si>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</si>
  <si>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</si>
  <si>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</si>
  <si>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</si>
  <si>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</si>
  <si>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</si>
  <si>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</si>
  <si>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</si>
  <si>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</si>
  <si>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</si>
  <si>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</si>
  <si>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</si>
  <si>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</si>
  <si>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</si>
  <si>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</si>
  <si>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</si>
  <si>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</si>
  <si>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</si>
  <si>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</si>
  <si>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</si>
  <si>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</si>
  <si>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</si>
  <si>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1.1.2.4</t>
  </si>
  <si>
    <t>1.1.2.5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</si>
  <si>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</si>
  <si>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</si>
  <si>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</si>
  <si>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</si>
  <si>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</si>
  <si>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</si>
  <si>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</si>
  <si>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</si>
  <si>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</si>
  <si>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</si>
  <si>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</si>
  <si>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</si>
  <si>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</si>
  <si>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</si>
  <si>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</si>
  <si>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</si>
  <si>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</si>
  <si>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</si>
  <si>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Звітність підприємств</t>
  </si>
  <si>
    <t>Управлінський облік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</si>
  <si>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</si>
  <si>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</si>
  <si>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</si>
  <si>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</si>
  <si>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</si>
  <si>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</si>
  <si>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</si>
  <si>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</si>
  <si>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</si>
  <si>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</si>
  <si>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</si>
  <si>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</si>
  <si>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Внутрішньогосподарський контроль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</si>
  <si>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</si>
  <si>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</si>
  <si>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</si>
  <si>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</si>
  <si>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</si>
  <si>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</si>
  <si>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</si>
  <si>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</si>
  <si>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</si>
  <si>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</si>
  <si>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</si>
  <si>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</si>
  <si>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</si>
  <si>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</si>
  <si>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</si>
  <si>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</si>
  <si>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</si>
  <si>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</si>
  <si>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</si>
  <si>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</si>
  <si>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</si>
  <si>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</si>
  <si>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</si>
  <si>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</si>
  <si>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</si>
  <si>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</si>
  <si>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</si>
  <si>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</si>
  <si>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</si>
  <si>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</si>
  <si>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</si>
  <si>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</si>
  <si>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</si>
  <si>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</si>
  <si>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</si>
  <si>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</si>
  <si>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</si>
  <si>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</si>
  <si>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</si>
  <si>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</si>
  <si>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Бюджетування і проектне фінансування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</si>
  <si>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</si>
  <si>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</si>
  <si>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</si>
  <si>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</si>
  <si>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</si>
  <si>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</si>
  <si>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</si>
  <si>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</si>
  <si>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</si>
  <si>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</si>
  <si>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</si>
  <si>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</si>
  <si>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Теорія бухгалтерського обліку</t>
  </si>
  <si>
    <t>Курсова робота "Теорія бухгалтерського обліку"</t>
  </si>
  <si>
    <t>Фінансовий облік</t>
  </si>
  <si>
    <t>Виробнича практика 2 (обліково-аналітична)</t>
  </si>
  <si>
    <t>Іноземна мова (за професійним спрямуванням) / Соціологія</t>
  </si>
  <si>
    <t>Курсова робота "Фінансовий облік"</t>
  </si>
  <si>
    <t>Іноземна мова (за професійним спрямуванням) / Політологія</t>
  </si>
  <si>
    <t>Інформаційні системи та технології в обліку та оподаткуванні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</si>
  <si>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</si>
  <si>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</si>
  <si>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</si>
  <si>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</si>
  <si>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бакалавр з обліку та оподаткування</t>
  </si>
  <si>
    <t>Дипломна робота</t>
  </si>
  <si>
    <t>Аналіз господарської діяльності</t>
  </si>
  <si>
    <t>Курсова робота "Аналіз господарської діяльності"</t>
  </si>
  <si>
    <t xml:space="preserve">Аналіз господарської діяльності </t>
  </si>
  <si>
    <t>Фінансовий облік І</t>
  </si>
  <si>
    <t>Фінансовий облік ІІ</t>
  </si>
  <si>
    <t>1.2.8.1</t>
  </si>
  <si>
    <t>1.2.8.2</t>
  </si>
  <si>
    <t>Виробнича практика (обліково-економічна)</t>
  </si>
  <si>
    <t>4.2</t>
  </si>
  <si>
    <t>Конституційне право</t>
  </si>
  <si>
    <t>Соціологія</t>
  </si>
  <si>
    <t>2.2.  Цикл професійної підготовки</t>
  </si>
  <si>
    <t>Податковий облік та звітність</t>
  </si>
  <si>
    <t>Казначейська справа та казначейський облік</t>
  </si>
  <si>
    <t>Д</t>
  </si>
  <si>
    <t>Переддипломна</t>
  </si>
  <si>
    <t>Виробнича (обліково-економічна)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</si>
  <si>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</si>
  <si>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</si>
  <si>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</si>
  <si>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</si>
  <si>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</si>
  <si>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</si>
  <si>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</si>
  <si>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Виробнича практика 1 (обліково-економічна)</t>
  </si>
  <si>
    <t>Аудит</t>
  </si>
  <si>
    <t>3д</t>
  </si>
  <si>
    <t>Виробнича практика (обліково-аналітична)</t>
  </si>
  <si>
    <t>3.4</t>
  </si>
  <si>
    <t>Фінансове право</t>
  </si>
  <si>
    <t>Фінансова діяльність суб'єктів господарювання</t>
  </si>
  <si>
    <t>Фінанси підприємств</t>
  </si>
  <si>
    <t>Оцінка ризиків господарської діяльності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</si>
  <si>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Фіскальна політика та митне регулювання</t>
    </r>
  </si>
  <si>
    <t>Митна справа</t>
  </si>
  <si>
    <t>Фіскальна політика</t>
  </si>
  <si>
    <t>Митний аудит</t>
  </si>
  <si>
    <t>Голова проектної групи</t>
  </si>
  <si>
    <t>Зав. кафедри</t>
  </si>
  <si>
    <t>Н.Ю. Рекова</t>
  </si>
  <si>
    <t>О.В. Акімова</t>
  </si>
  <si>
    <t>Професійна етика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</si>
  <si>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</si>
  <si>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</si>
  <si>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</si>
  <si>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t>Виробнича (обліково-аналітична)</t>
  </si>
  <si>
    <t>Облік у галузях економіки</t>
  </si>
  <si>
    <t>Фінансова діяльність субєктів господарювання / Фінанси підприємств</t>
  </si>
  <si>
    <t>Г</t>
  </si>
  <si>
    <t>М</t>
  </si>
  <si>
    <t>ЕП</t>
  </si>
  <si>
    <t>Вступ до навчального процесу</t>
  </si>
  <si>
    <t>Макро- та мікроекономіка</t>
  </si>
  <si>
    <t>Маркетинг</t>
  </si>
  <si>
    <t>2а</t>
  </si>
  <si>
    <t>2б</t>
  </si>
  <si>
    <t>4а</t>
  </si>
  <si>
    <t>4б</t>
  </si>
  <si>
    <t>6а</t>
  </si>
  <si>
    <t>6б</t>
  </si>
  <si>
    <t>1.1.4</t>
  </si>
  <si>
    <t>1</t>
  </si>
  <si>
    <t>Мікро- та макроекономіка</t>
  </si>
  <si>
    <t>Державна атестація (захист дипломної роботи)</t>
  </si>
  <si>
    <t>1.2.5.1</t>
  </si>
  <si>
    <t>1.2.5.2</t>
  </si>
  <si>
    <t>1.2.9.1</t>
  </si>
  <si>
    <t>1.2.9.2</t>
  </si>
  <si>
    <t>1.2.9.3</t>
  </si>
  <si>
    <t>1.2.12</t>
  </si>
  <si>
    <t>Зовнішньоекономічна діяльність підприємств</t>
  </si>
  <si>
    <t>Облік у банках</t>
  </si>
  <si>
    <t>Виробнича 1 (обліково-економічна)</t>
  </si>
  <si>
    <t>Виробнича 2 (обліково-аналітична)</t>
  </si>
  <si>
    <t>Митно-тарифне та нетарифне регулювання</t>
  </si>
  <si>
    <t>Податкове адміністрування та контроль</t>
  </si>
  <si>
    <t>Кількість аудиторних годин за триместрами</t>
  </si>
  <si>
    <t>кількість тижнів у триместрі</t>
  </si>
  <si>
    <t>№ з/п</t>
  </si>
  <si>
    <t>Оподаткування</t>
  </si>
  <si>
    <t>Фінансовий облік 1</t>
  </si>
  <si>
    <t>Фінансовий облік 2</t>
  </si>
  <si>
    <t>Облік у галузях економіки / Казначейська справа та казначейський облік</t>
  </si>
  <si>
    <t>1.2.13</t>
  </si>
  <si>
    <t>Облік на малих підприємствах та у неприбуткових установах</t>
  </si>
  <si>
    <t>1.2.14</t>
  </si>
  <si>
    <t>Облік у небанківських фінансових установах</t>
  </si>
  <si>
    <t xml:space="preserve">V. План освітнього процесу                               </t>
  </si>
  <si>
    <t>1, 2б д*</t>
  </si>
  <si>
    <t>3, 4б д*</t>
  </si>
  <si>
    <t>1.4 Атестація</t>
  </si>
  <si>
    <t>Кваліфікаційна робота бакалавра</t>
  </si>
  <si>
    <t>І . ГРАФІК ОСВІТНЬОГО ПРОЦЕСУ</t>
  </si>
  <si>
    <t>Атест.</t>
  </si>
  <si>
    <t>IV.  АТЕСТАЦІЯ</t>
  </si>
  <si>
    <t>№</t>
  </si>
  <si>
    <t>Кількість аудиторних годин за семестрами</t>
  </si>
  <si>
    <t>кількість тижнів у семестрі</t>
  </si>
  <si>
    <t xml:space="preserve">Управлінський облік </t>
  </si>
  <si>
    <t xml:space="preserve">Державний фінансовий контроль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</si>
  <si>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</si>
  <si>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</si>
  <si>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</si>
  <si>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</t>
  </si>
  <si>
    <t>1.2</t>
  </si>
  <si>
    <t>1.3</t>
  </si>
  <si>
    <t>2</t>
  </si>
  <si>
    <t>2.1</t>
  </si>
  <si>
    <t>2.2</t>
  </si>
  <si>
    <t>2.3</t>
  </si>
  <si>
    <t>2.4</t>
  </si>
  <si>
    <t>Основи обліку за МСФЗ/ Фінансова звітність за міжнародними стандартами</t>
  </si>
  <si>
    <t>Фінансова звітність підприємств</t>
  </si>
  <si>
    <t>Управлінська та спеціальна звітість</t>
  </si>
  <si>
    <t>Історія бухгалтерського обліку</t>
  </si>
  <si>
    <t>Основи обліку за МСФЗ</t>
  </si>
  <si>
    <t>Фінансова звітність за міжнародними стандартами</t>
  </si>
  <si>
    <t>Оподаткування субєктів  малого бізнесу</t>
  </si>
  <si>
    <t>Х</t>
  </si>
  <si>
    <t>МП</t>
  </si>
  <si>
    <t>ВМ</t>
  </si>
  <si>
    <t>ФБСП</t>
  </si>
  <si>
    <t>ООЕБ</t>
  </si>
  <si>
    <t>ОБЛІК  І ОПОДАТКУВАННЯ</t>
  </si>
  <si>
    <t>Фінансова звітність підприємств / Управлінська та спеціальна звітість</t>
  </si>
  <si>
    <t>семестровка на 21/22 уч. год</t>
  </si>
  <si>
    <t>Управління освітнім процесом</t>
  </si>
  <si>
    <t xml:space="preserve">Політична економія </t>
  </si>
  <si>
    <t>Новітні інформаційні технології</t>
  </si>
  <si>
    <t>Іноземна мова (за професійним спрямуванням) / Ділове листування іноземною мовою</t>
  </si>
  <si>
    <t>Кваліфікаційна робота</t>
  </si>
  <si>
    <t>Основи наукових досліджень</t>
  </si>
  <si>
    <t>Гроші та кредит/Маркетинг</t>
  </si>
  <si>
    <t>Конституційне право / Договірне право / Основи адміністративного права / Трудове право</t>
  </si>
  <si>
    <t>Іноземна мова (за професійним спрямуванням) / Психологія управління</t>
  </si>
  <si>
    <t>Оцінка ризиків господарської діяльності/ Оподаткування субєктів  малого бізнесу</t>
  </si>
  <si>
    <t>Податковий облік і звітність</t>
  </si>
  <si>
    <t xml:space="preserve">Облік у банках / Облік у небанківських фінансових установах/ </t>
  </si>
  <si>
    <t>Облік у бюджетних установах / Облік на малих підприємствах та у неприбуткових організаціях</t>
  </si>
  <si>
    <t>Безпека життєдіяльності та основи охорони праці/Психологія управління</t>
  </si>
  <si>
    <t>освітня програма: Облік, аналіз і аудит</t>
  </si>
  <si>
    <t>Зав. кафедрою</t>
  </si>
  <si>
    <t>О.С. Дубинська</t>
  </si>
  <si>
    <t>4</t>
  </si>
  <si>
    <t>6</t>
  </si>
  <si>
    <t>1.2.1.1</t>
  </si>
  <si>
    <t>1.2.1.2</t>
  </si>
  <si>
    <t>1.2.11.1</t>
  </si>
  <si>
    <t>1.2.11.2</t>
  </si>
  <si>
    <t>1.1.14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</si>
  <si>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</si>
  <si>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</si>
  <si>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</si>
  <si>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</si>
  <si>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</si>
  <si>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Основи адміністративного права</t>
  </si>
  <si>
    <t xml:space="preserve">Соціологія </t>
  </si>
  <si>
    <t>Ділове листування іноземною мовою</t>
  </si>
  <si>
    <t>2.1.7</t>
  </si>
  <si>
    <t>2.1.8</t>
  </si>
  <si>
    <t>2.1.9</t>
  </si>
  <si>
    <t>2.1.10</t>
  </si>
  <si>
    <t>2.1.11</t>
  </si>
  <si>
    <t>2.1.12</t>
  </si>
  <si>
    <t>2.1.13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</si>
  <si>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</si>
  <si>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</si>
  <si>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</si>
  <si>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</si>
  <si>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</si>
  <si>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</si>
  <si>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</si>
  <si>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</si>
  <si>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</si>
  <si>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</si>
  <si>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</si>
  <si>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</si>
  <si>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</si>
  <si>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Виконання кваліф.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</si>
  <si>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</si>
  <si>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</si>
  <si>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Загальні, обов</t>
  </si>
  <si>
    <t>1.2.13.1</t>
  </si>
  <si>
    <t>1.2.13.2</t>
  </si>
  <si>
    <t>1.2.13.3</t>
  </si>
  <si>
    <t>код з
 плану</t>
  </si>
  <si>
    <t>цикл</t>
  </si>
  <si>
    <t>Освітній компонент</t>
  </si>
  <si>
    <t>семестр</t>
  </si>
  <si>
    <t>потік, групи</t>
  </si>
  <si>
    <t>Кількість годин / тиждень</t>
  </si>
  <si>
    <t>лекц.</t>
  </si>
  <si>
    <t>лаб.</t>
  </si>
  <si>
    <t>практ</t>
  </si>
  <si>
    <t>викладач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</si>
  <si>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</si>
  <si>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</si>
  <si>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</si>
  <si>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</si>
  <si>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</si>
  <si>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сем.</t>
  </si>
  <si>
    <t>тижд.</t>
  </si>
  <si>
    <t>1 семестр</t>
  </si>
  <si>
    <t>ЗО</t>
  </si>
  <si>
    <t>Ф-21-1</t>
  </si>
  <si>
    <t>залік</t>
  </si>
  <si>
    <t>мп</t>
  </si>
  <si>
    <t>ФЕМ</t>
  </si>
  <si>
    <t>перший</t>
  </si>
  <si>
    <t>м</t>
  </si>
  <si>
    <t>ф</t>
  </si>
  <si>
    <t>екзамен</t>
  </si>
  <si>
    <t>філ</t>
  </si>
  <si>
    <t>вм</t>
  </si>
  <si>
    <t>ФМ</t>
  </si>
  <si>
    <t>ііг</t>
  </si>
  <si>
    <t>ФАМІТ</t>
  </si>
  <si>
    <t>ПК</t>
  </si>
  <si>
    <t>фв</t>
  </si>
  <si>
    <t>Кількість аудиторних годин (без фізвиховання)</t>
  </si>
  <si>
    <t>2а семестр</t>
  </si>
  <si>
    <t>2б семестр</t>
  </si>
  <si>
    <t>1.3.1</t>
  </si>
  <si>
    <t>ПР</t>
  </si>
  <si>
    <t>диф.залік</t>
  </si>
  <si>
    <t>ОО-21-1, 2021/2022 навч.р</t>
  </si>
  <si>
    <t>протокол №  10</t>
  </si>
  <si>
    <t>" 29 "  квітня   2021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</si>
</sst>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  <numFmt numFmtId="173" formatCode="_-* #,##0.00&quot; грн.&quot;_-;\-* #,##0.00&quot; грн.&quot;_-;_-* \-??&quot; грн.&quot;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33" fillId="0" borderId="0"/>
    <xf numFmtId="173" fontId="33" fillId="0" borderId="0" applyFill="0" applyBorder="0" applyAlignment="0" applyProtection="0"/>
    <xf numFmtId="0" fontId="33" fillId="0" borderId="0"/>
    <xf numFmtId="0" fontId="33" fillId="0" borderId="0"/>
    <xf numFmtId="43" fontId="36" fillId="0" borderId="0" applyFill="0" applyBorder="0" applyAlignment="0" applyProtection="0"/>
  </cellStyleXfs>
  <cellXfs count="117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6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69" fontId="7" fillId="0" borderId="0" xfId="3" applyNumberFormat="1" applyFont="1" applyFill="1" applyBorder="1" applyAlignment="1" applyProtection="1">
      <alignment vertical="center"/>
    </xf>
    <xf numFmtId="0" fontId="7" fillId="2" borderId="66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49" fontId="11" fillId="2" borderId="62" xfId="3" applyNumberFormat="1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center" vertical="center" wrapText="1"/>
    </xf>
    <xf numFmtId="49" fontId="11" fillId="2" borderId="17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169" fontId="11" fillId="2" borderId="19" xfId="3" applyNumberFormat="1" applyFont="1" applyFill="1" applyBorder="1" applyAlignment="1" applyProtection="1">
      <alignment horizontal="center" vertical="center" wrapText="1"/>
    </xf>
    <xf numFmtId="166" fontId="11" fillId="2" borderId="33" xfId="3" applyNumberFormat="1" applyFont="1" applyFill="1" applyBorder="1" applyAlignment="1" applyProtection="1">
      <alignment horizontal="center" vertical="center"/>
    </xf>
    <xf numFmtId="1" fontId="11" fillId="2" borderId="30" xfId="3" applyNumberFormat="1" applyFont="1" applyFill="1" applyBorder="1" applyAlignment="1" applyProtection="1">
      <alignment horizontal="center" vertical="center"/>
    </xf>
    <xf numFmtId="1" fontId="11" fillId="2" borderId="16" xfId="3" applyNumberFormat="1" applyFont="1" applyFill="1" applyBorder="1" applyAlignment="1" applyProtection="1">
      <alignment horizontal="center" vertical="center"/>
    </xf>
    <xf numFmtId="1" fontId="11" fillId="2" borderId="17" xfId="3" applyNumberFormat="1" applyFont="1" applyFill="1" applyBorder="1" applyAlignment="1" applyProtection="1">
      <alignment horizontal="center" vertical="center"/>
    </xf>
    <xf numFmtId="0" fontId="27" fillId="2" borderId="16" xfId="3" applyFont="1" applyFill="1" applyBorder="1" applyAlignment="1">
      <alignment horizontal="center" vertical="center" wrapText="1"/>
    </xf>
    <xf numFmtId="0" fontId="27" fillId="2" borderId="19" xfId="3" applyFont="1" applyFill="1" applyBorder="1" applyAlignment="1">
      <alignment horizontal="center" vertical="center" wrapText="1"/>
    </xf>
    <xf numFmtId="169" fontId="27" fillId="0" borderId="0" xfId="3" applyNumberFormat="1" applyFont="1" applyFill="1" applyBorder="1" applyAlignment="1" applyProtection="1">
      <alignment vertical="center"/>
    </xf>
    <xf numFmtId="49" fontId="27" fillId="2" borderId="37" xfId="0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0" fontId="11" fillId="2" borderId="3" xfId="3" applyNumberFormat="1" applyFont="1" applyFill="1" applyBorder="1" applyAlignment="1">
      <alignment horizontal="center" vertical="center" wrapText="1"/>
    </xf>
    <xf numFmtId="169" fontId="11" fillId="2" borderId="28" xfId="3" applyNumberFormat="1" applyFont="1" applyFill="1" applyBorder="1" applyAlignment="1" applyProtection="1">
      <alignment horizontal="center" vertical="center" wrapText="1"/>
    </xf>
    <xf numFmtId="166" fontId="7" fillId="2" borderId="39" xfId="3" applyNumberFormat="1" applyFont="1" applyFill="1" applyBorder="1" applyAlignment="1" applyProtection="1">
      <alignment horizontal="center" vertical="center"/>
    </xf>
    <xf numFmtId="0" fontId="7" fillId="2" borderId="37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7" fillId="2" borderId="49" xfId="3" applyFont="1" applyFill="1" applyBorder="1" applyAlignment="1">
      <alignment horizontal="center" vertical="center" wrapText="1"/>
    </xf>
    <xf numFmtId="0" fontId="27" fillId="2" borderId="28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69" fontId="27" fillId="2" borderId="49" xfId="3" applyNumberFormat="1" applyFont="1" applyFill="1" applyBorder="1" applyAlignment="1" applyProtection="1">
      <alignment vertical="center"/>
    </xf>
    <xf numFmtId="169" fontId="27" fillId="2" borderId="28" xfId="3" applyNumberFormat="1" applyFont="1" applyFill="1" applyBorder="1" applyAlignment="1" applyProtection="1">
      <alignment vertical="center"/>
    </xf>
    <xf numFmtId="49" fontId="27" fillId="2" borderId="3" xfId="0" applyNumberFormat="1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9" fontId="11" fillId="2" borderId="28" xfId="0" applyNumberFormat="1" applyFont="1" applyFill="1" applyBorder="1" applyAlignment="1" applyProtection="1">
      <alignment horizontal="center" vertical="center" wrapText="1"/>
    </xf>
    <xf numFmtId="166" fontId="7" fillId="2" borderId="39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/>
    </xf>
    <xf numFmtId="49" fontId="28" fillId="2" borderId="63" xfId="0" applyNumberFormat="1" applyFont="1" applyFill="1" applyBorder="1" applyAlignment="1">
      <alignment vertical="center" wrapText="1"/>
    </xf>
    <xf numFmtId="166" fontId="11" fillId="2" borderId="73" xfId="3" applyNumberFormat="1" applyFont="1" applyFill="1" applyBorder="1" applyAlignment="1" applyProtection="1">
      <alignment horizontal="center" vertical="center"/>
    </xf>
    <xf numFmtId="1" fontId="11" fillId="2" borderId="74" xfId="3" applyNumberFormat="1" applyFont="1" applyFill="1" applyBorder="1" applyAlignment="1" applyProtection="1">
      <alignment horizontal="center" vertical="center"/>
    </xf>
    <xf numFmtId="1" fontId="11" fillId="2" borderId="49" xfId="3" applyNumberFormat="1" applyFont="1" applyFill="1" applyBorder="1" applyAlignment="1" applyProtection="1">
      <alignment horizontal="center" vertical="center"/>
    </xf>
    <xf numFmtId="1" fontId="11" fillId="2" borderId="1" xfId="3" applyNumberFormat="1" applyFont="1" applyFill="1" applyBorder="1" applyAlignment="1" applyProtection="1">
      <alignment horizontal="center" vertical="center"/>
    </xf>
    <xf numFmtId="49" fontId="27" fillId="2" borderId="46" xfId="0" applyNumberFormat="1" applyFont="1" applyFill="1" applyBorder="1" applyAlignment="1" applyProtection="1">
      <alignment horizontal="center" vertical="center"/>
    </xf>
    <xf numFmtId="49" fontId="27" fillId="2" borderId="63" xfId="3" applyNumberFormat="1" applyFont="1" applyFill="1" applyBorder="1" applyAlignment="1">
      <alignment horizontal="left" vertical="center" wrapText="1"/>
    </xf>
    <xf numFmtId="0" fontId="11" fillId="2" borderId="75" xfId="0" applyNumberFormat="1" applyFont="1" applyFill="1" applyBorder="1" applyAlignment="1">
      <alignment horizontal="center" vertical="center" wrapText="1"/>
    </xf>
    <xf numFmtId="49" fontId="3" fillId="2" borderId="75" xfId="0" applyNumberFormat="1" applyFont="1" applyFill="1" applyBorder="1" applyAlignment="1">
      <alignment horizontal="center" vertical="center" wrapText="1"/>
    </xf>
    <xf numFmtId="164" fontId="11" fillId="2" borderId="76" xfId="0" applyNumberFormat="1" applyFont="1" applyFill="1" applyBorder="1" applyAlignment="1" applyProtection="1">
      <alignment horizontal="center" vertical="center" wrapText="1"/>
    </xf>
    <xf numFmtId="166" fontId="7" fillId="2" borderId="77" xfId="0" applyNumberFormat="1" applyFont="1" applyFill="1" applyBorder="1" applyAlignment="1" applyProtection="1">
      <alignment horizontal="center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49" xfId="3" applyNumberFormat="1" applyFont="1" applyFill="1" applyBorder="1" applyAlignment="1" applyProtection="1">
      <alignment vertical="center"/>
    </xf>
    <xf numFmtId="0" fontId="7" fillId="2" borderId="28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49" fontId="11" fillId="2" borderId="75" xfId="0" applyNumberFormat="1" applyFont="1" applyFill="1" applyBorder="1" applyAlignment="1">
      <alignment horizontal="center" vertical="center" wrapText="1"/>
    </xf>
    <xf numFmtId="164" fontId="7" fillId="2" borderId="49" xfId="0" applyNumberFormat="1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49" fontId="11" fillId="2" borderId="37" xfId="0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horizontal="left" vertical="center" wrapText="1"/>
    </xf>
    <xf numFmtId="169" fontId="11" fillId="2" borderId="28" xfId="3" applyNumberFormat="1" applyFont="1" applyFill="1" applyBorder="1" applyAlignment="1" applyProtection="1">
      <alignment horizontal="center" vertical="center"/>
    </xf>
    <xf numFmtId="171" fontId="11" fillId="2" borderId="39" xfId="3" applyNumberFormat="1" applyFont="1" applyFill="1" applyBorder="1" applyAlignment="1" applyProtection="1">
      <alignment horizontal="center" vertical="center"/>
    </xf>
    <xf numFmtId="0" fontId="11" fillId="2" borderId="37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69" fontId="27" fillId="2" borderId="28" xfId="3" applyNumberFormat="1" applyFont="1" applyFill="1" applyBorder="1" applyAlignment="1" applyProtection="1">
      <alignment horizontal="center" vertical="center"/>
    </xf>
    <xf numFmtId="170" fontId="30" fillId="2" borderId="28" xfId="3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vertical="center" wrapText="1"/>
    </xf>
    <xf numFmtId="169" fontId="11" fillId="2" borderId="49" xfId="3" applyNumberFormat="1" applyFont="1" applyFill="1" applyBorder="1" applyAlignment="1" applyProtection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49" fontId="11" fillId="2" borderId="46" xfId="0" applyNumberFormat="1" applyFont="1" applyFill="1" applyBorder="1" applyAlignment="1" applyProtection="1">
      <alignment horizontal="center" vertical="center"/>
    </xf>
    <xf numFmtId="171" fontId="11" fillId="2" borderId="48" xfId="3" applyNumberFormat="1" applyFont="1" applyFill="1" applyBorder="1" applyAlignment="1" applyProtection="1">
      <alignment horizontal="center" vertical="center"/>
    </xf>
    <xf numFmtId="170" fontId="11" fillId="2" borderId="49" xfId="3" applyNumberFormat="1" applyFont="1" applyFill="1" applyBorder="1" applyAlignment="1" applyProtection="1">
      <alignment horizontal="center" vertical="center"/>
    </xf>
    <xf numFmtId="171" fontId="7" fillId="2" borderId="48" xfId="3" applyNumberFormat="1" applyFont="1" applyFill="1" applyBorder="1" applyAlignment="1" applyProtection="1">
      <alignment horizontal="center" vertical="center"/>
    </xf>
    <xf numFmtId="49" fontId="11" fillId="2" borderId="64" xfId="3" applyNumberFormat="1" applyFont="1" applyFill="1" applyBorder="1" applyAlignment="1">
      <alignment vertical="center" wrapText="1"/>
    </xf>
    <xf numFmtId="169" fontId="11" fillId="2" borderId="23" xfId="3" applyNumberFormat="1" applyFont="1" applyFill="1" applyBorder="1" applyAlignment="1" applyProtection="1">
      <alignment horizontal="center" vertical="center"/>
    </xf>
    <xf numFmtId="0" fontId="11" fillId="2" borderId="24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171" fontId="11" fillId="2" borderId="79" xfId="3" applyNumberFormat="1" applyFont="1" applyFill="1" applyBorder="1" applyAlignment="1" applyProtection="1">
      <alignment horizontal="center" vertical="center"/>
    </xf>
    <xf numFmtId="0" fontId="11" fillId="2" borderId="80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3" xfId="3" applyFont="1" applyFill="1" applyBorder="1" applyAlignment="1">
      <alignment horizontal="center" vertical="center" wrapText="1"/>
    </xf>
    <xf numFmtId="166" fontId="11" fillId="2" borderId="60" xfId="3" applyNumberFormat="1" applyFont="1" applyFill="1" applyBorder="1" applyAlignment="1">
      <alignment horizontal="center" vertical="center" wrapText="1"/>
    </xf>
    <xf numFmtId="1" fontId="11" fillId="2" borderId="60" xfId="3" applyNumberFormat="1" applyFont="1" applyFill="1" applyBorder="1" applyAlignment="1">
      <alignment horizontal="center" vertical="center" wrapText="1"/>
    </xf>
    <xf numFmtId="49" fontId="7" fillId="2" borderId="39" xfId="3" applyNumberFormat="1" applyFont="1" applyFill="1" applyBorder="1" applyAlignment="1">
      <alignment vertical="center" wrapText="1"/>
    </xf>
    <xf numFmtId="0" fontId="7" fillId="2" borderId="1" xfId="3" applyNumberFormat="1" applyFont="1" applyFill="1" applyBorder="1" applyAlignment="1">
      <alignment horizontal="center" vertical="center"/>
    </xf>
    <xf numFmtId="0" fontId="7" fillId="2" borderId="3" xfId="3" applyNumberFormat="1" applyFont="1" applyFill="1" applyBorder="1" applyAlignment="1">
      <alignment horizontal="center" vertical="center"/>
    </xf>
    <xf numFmtId="171" fontId="7" fillId="2" borderId="63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>
      <alignment horizontal="center" vertical="center" wrapText="1"/>
    </xf>
    <xf numFmtId="49" fontId="7" fillId="2" borderId="28" xfId="3" applyNumberFormat="1" applyFont="1" applyFill="1" applyBorder="1" applyAlignment="1">
      <alignment vertical="center" wrapText="1"/>
    </xf>
    <xf numFmtId="0" fontId="7" fillId="2" borderId="27" xfId="3" applyNumberFormat="1" applyFont="1" applyFill="1" applyBorder="1" applyAlignment="1">
      <alignment horizontal="center" vertical="center" wrapText="1"/>
    </xf>
    <xf numFmtId="0" fontId="7" fillId="2" borderId="28" xfId="3" applyNumberFormat="1" applyFont="1" applyFill="1" applyBorder="1" applyAlignment="1">
      <alignment horizontal="center" vertical="center" wrapText="1"/>
    </xf>
    <xf numFmtId="166" fontId="11" fillId="2" borderId="65" xfId="3" applyNumberFormat="1" applyFont="1" applyFill="1" applyBorder="1" applyAlignment="1">
      <alignment horizontal="center" vertical="center" wrapText="1"/>
    </xf>
    <xf numFmtId="1" fontId="11" fillId="2" borderId="65" xfId="3" applyNumberFormat="1" applyFont="1" applyFill="1" applyBorder="1" applyAlignment="1">
      <alignment horizontal="center" vertical="center" wrapText="1"/>
    </xf>
    <xf numFmtId="0" fontId="7" fillId="2" borderId="16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horizontal="center" vertical="center"/>
    </xf>
    <xf numFmtId="171" fontId="7" fillId="0" borderId="64" xfId="3" applyNumberFormat="1" applyFont="1" applyFill="1" applyBorder="1" applyAlignment="1" applyProtection="1">
      <alignment horizontal="center" vertical="center"/>
    </xf>
    <xf numFmtId="0" fontId="7" fillId="0" borderId="24" xfId="3" applyNumberFormat="1" applyFont="1" applyFill="1" applyBorder="1" applyAlignment="1" applyProtection="1">
      <alignment horizontal="center" vertical="center"/>
    </xf>
    <xf numFmtId="166" fontId="11" fillId="2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1" fontId="7" fillId="0" borderId="85" xfId="3" applyNumberFormat="1" applyFont="1" applyFill="1" applyBorder="1" applyAlignment="1" applyProtection="1">
      <alignment horizontal="center" vertical="center"/>
    </xf>
    <xf numFmtId="0" fontId="7" fillId="0" borderId="11" xfId="3" applyNumberFormat="1" applyFont="1" applyFill="1" applyBorder="1" applyAlignment="1" applyProtection="1">
      <alignment horizontal="center" vertical="center"/>
    </xf>
    <xf numFmtId="0" fontId="7" fillId="0" borderId="35" xfId="3" applyNumberFormat="1" applyFont="1" applyFill="1" applyBorder="1" applyAlignment="1" applyProtection="1">
      <alignment horizontal="center" vertical="center"/>
    </xf>
    <xf numFmtId="0" fontId="7" fillId="0" borderId="34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28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>
      <alignment vertical="center" wrapText="1"/>
    </xf>
    <xf numFmtId="171" fontId="7" fillId="0" borderId="63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>
      <alignment horizontal="center" vertical="center" wrapText="1"/>
    </xf>
    <xf numFmtId="0" fontId="7" fillId="0" borderId="28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 applyProtection="1">
      <alignment horizontal="center" vertical="center"/>
    </xf>
    <xf numFmtId="0" fontId="7" fillId="0" borderId="17" xfId="3" applyNumberFormat="1" applyFont="1" applyFill="1" applyBorder="1" applyAlignment="1" applyProtection="1">
      <alignment horizontal="center" vertical="center"/>
    </xf>
    <xf numFmtId="0" fontId="7" fillId="0" borderId="49" xfId="3" applyNumberFormat="1" applyFont="1" applyFill="1" applyBorder="1" applyAlignment="1" applyProtection="1">
      <alignment horizontal="center" vertical="center"/>
    </xf>
    <xf numFmtId="0" fontId="7" fillId="2" borderId="27" xfId="3" applyFont="1" applyFill="1" applyBorder="1" applyAlignment="1">
      <alignment horizontal="center" vertical="center" wrapText="1"/>
    </xf>
    <xf numFmtId="166" fontId="11" fillId="2" borderId="60" xfId="3" applyNumberFormat="1" applyFont="1" applyFill="1" applyBorder="1" applyAlignment="1" applyProtection="1">
      <alignment horizontal="center" vertical="center"/>
    </xf>
    <xf numFmtId="1" fontId="11" fillId="2" borderId="60" xfId="3" applyNumberFormat="1" applyFont="1" applyFill="1" applyBorder="1" applyAlignment="1" applyProtection="1">
      <alignment horizontal="center" vertical="center"/>
    </xf>
    <xf numFmtId="0" fontId="7" fillId="2" borderId="17" xfId="3" applyNumberFormat="1" applyFont="1" applyFill="1" applyBorder="1" applyAlignment="1" applyProtection="1">
      <alignment horizontal="center" vertical="center"/>
    </xf>
    <xf numFmtId="0" fontId="7" fillId="2" borderId="28" xfId="3" applyFont="1" applyFill="1" applyBorder="1" applyAlignment="1">
      <alignment horizontal="center" vertical="center" wrapText="1"/>
    </xf>
    <xf numFmtId="49" fontId="7" fillId="2" borderId="73" xfId="3" applyNumberFormat="1" applyFont="1" applyFill="1" applyBorder="1" applyAlignment="1">
      <alignment vertical="center" wrapText="1"/>
    </xf>
    <xf numFmtId="169" fontId="7" fillId="2" borderId="28" xfId="3" applyNumberFormat="1" applyFont="1" applyFill="1" applyBorder="1" applyAlignment="1" applyProtection="1">
      <alignment vertical="center"/>
    </xf>
    <xf numFmtId="1" fontId="11" fillId="2" borderId="28" xfId="3" applyNumberFormat="1" applyFont="1" applyFill="1" applyBorder="1" applyAlignment="1" applyProtection="1">
      <alignment horizontal="center" vertical="center"/>
    </xf>
    <xf numFmtId="171" fontId="7" fillId="2" borderId="62" xfId="3" applyNumberFormat="1" applyFont="1" applyFill="1" applyBorder="1" applyAlignment="1" applyProtection="1">
      <alignment horizontal="center" vertical="center"/>
    </xf>
    <xf numFmtId="0" fontId="7" fillId="2" borderId="35" xfId="3" applyNumberFormat="1" applyFont="1" applyFill="1" applyBorder="1" applyAlignment="1" applyProtection="1">
      <alignment horizontal="center" vertical="center"/>
    </xf>
    <xf numFmtId="0" fontId="7" fillId="2" borderId="34" xfId="3" applyNumberFormat="1" applyFont="1" applyFill="1" applyBorder="1" applyAlignment="1" applyProtection="1">
      <alignment horizontal="center" vertical="center"/>
    </xf>
    <xf numFmtId="169" fontId="7" fillId="2" borderId="49" xfId="3" applyNumberFormat="1" applyFont="1" applyFill="1" applyBorder="1" applyAlignment="1" applyProtection="1">
      <alignment horizontal="center" vertical="center"/>
    </xf>
    <xf numFmtId="49" fontId="27" fillId="2" borderId="63" xfId="0" applyNumberFormat="1" applyFont="1" applyFill="1" applyBorder="1" applyAlignment="1" applyProtection="1">
      <alignment horizontal="center" vertical="center"/>
    </xf>
    <xf numFmtId="0" fontId="7" fillId="2" borderId="28" xfId="3" applyNumberFormat="1" applyFont="1" applyFill="1" applyBorder="1" applyAlignment="1" applyProtection="1">
      <alignment horizontal="center" vertical="center"/>
    </xf>
    <xf numFmtId="170" fontId="31" fillId="2" borderId="28" xfId="0" applyNumberFormat="1" applyFont="1" applyFill="1" applyBorder="1" applyAlignment="1" applyProtection="1">
      <alignment horizontal="center" vertical="center"/>
    </xf>
    <xf numFmtId="1" fontId="11" fillId="2" borderId="90" xfId="3" applyNumberFormat="1" applyFont="1" applyFill="1" applyBorder="1" applyAlignment="1" applyProtection="1">
      <alignment horizontal="center" vertical="center"/>
    </xf>
    <xf numFmtId="166" fontId="11" fillId="2" borderId="89" xfId="3" applyNumberFormat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0" fontId="31" fillId="2" borderId="19" xfId="0" applyNumberFormat="1" applyFont="1" applyFill="1" applyBorder="1" applyAlignment="1" applyProtection="1">
      <alignment horizontal="center" vertical="center"/>
    </xf>
    <xf numFmtId="166" fontId="11" fillId="2" borderId="34" xfId="3" applyNumberFormat="1" applyFont="1" applyFill="1" applyBorder="1" applyAlignment="1" applyProtection="1">
      <alignment horizontal="center" vertical="center"/>
    </xf>
    <xf numFmtId="1" fontId="11" fillId="2" borderId="35" xfId="3" applyNumberFormat="1" applyFont="1" applyFill="1" applyBorder="1" applyAlignment="1" applyProtection="1">
      <alignment horizontal="center" vertical="center"/>
    </xf>
    <xf numFmtId="166" fontId="11" fillId="2" borderId="49" xfId="3" applyNumberFormat="1" applyFont="1" applyFill="1" applyBorder="1" applyAlignment="1" applyProtection="1">
      <alignment horizontal="center" vertical="center"/>
    </xf>
    <xf numFmtId="170" fontId="7" fillId="2" borderId="16" xfId="0" applyNumberFormat="1" applyFont="1" applyFill="1" applyBorder="1" applyAlignment="1" applyProtection="1">
      <alignment horizontal="center" vertical="center"/>
    </xf>
    <xf numFmtId="170" fontId="7" fillId="2" borderId="17" xfId="0" applyNumberFormat="1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166" fontId="32" fillId="4" borderId="70" xfId="3" applyNumberFormat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2" fontId="7" fillId="0" borderId="0" xfId="3" applyNumberFormat="1" applyFont="1" applyFill="1" applyBorder="1" applyAlignment="1" applyProtection="1">
      <alignment vertical="center"/>
    </xf>
    <xf numFmtId="169" fontId="7" fillId="2" borderId="0" xfId="3" applyNumberFormat="1" applyFont="1" applyFill="1" applyBorder="1" applyAlignment="1" applyProtection="1">
      <alignment horizontal="right" vertical="center"/>
    </xf>
    <xf numFmtId="169" fontId="7" fillId="2" borderId="0" xfId="3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right" vertical="center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 wrapText="1"/>
    </xf>
    <xf numFmtId="0" fontId="27" fillId="2" borderId="0" xfId="3" applyNumberFormat="1" applyFont="1" applyFill="1" applyBorder="1" applyAlignment="1" applyProtection="1">
      <alignment horizontal="center" vertical="center"/>
    </xf>
    <xf numFmtId="169" fontId="29" fillId="2" borderId="0" xfId="3" applyNumberFormat="1" applyFont="1" applyFill="1" applyBorder="1" applyAlignment="1" applyProtection="1">
      <alignment vertical="center"/>
    </xf>
    <xf numFmtId="169" fontId="29" fillId="2" borderId="0" xfId="3" applyNumberFormat="1" applyFont="1" applyFill="1" applyBorder="1" applyAlignment="1" applyProtection="1">
      <alignment horizontal="center" vertical="center" wrapText="1"/>
    </xf>
    <xf numFmtId="0" fontId="29" fillId="2" borderId="0" xfId="3" applyNumberFormat="1" applyFont="1" applyFill="1" applyBorder="1" applyAlignment="1" applyProtection="1">
      <alignment horizontal="center" vertical="center" wrapText="1"/>
    </xf>
    <xf numFmtId="0" fontId="7" fillId="2" borderId="60" xfId="3" applyNumberFormat="1" applyFont="1" applyFill="1" applyBorder="1" applyAlignment="1" applyProtection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horizontal="center" vertical="center"/>
    </xf>
    <xf numFmtId="169" fontId="11" fillId="0" borderId="0" xfId="3" applyNumberFormat="1" applyFont="1" applyFill="1" applyBorder="1" applyAlignment="1" applyProtection="1">
      <alignment vertical="center"/>
    </xf>
    <xf numFmtId="49" fontId="11" fillId="2" borderId="47" xfId="0" applyNumberFormat="1" applyFont="1" applyFill="1" applyBorder="1" applyAlignment="1" applyProtection="1">
      <alignment horizontal="center" vertical="center"/>
    </xf>
    <xf numFmtId="49" fontId="11" fillId="2" borderId="83" xfId="3" applyNumberFormat="1" applyFont="1" applyFill="1" applyBorder="1" applyAlignment="1">
      <alignment vertical="center" wrapText="1"/>
    </xf>
    <xf numFmtId="169" fontId="11" fillId="2" borderId="42" xfId="3" applyNumberFormat="1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46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66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44" xfId="3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0" fontId="11" fillId="0" borderId="19" xfId="3" applyFont="1" applyFill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>
      <alignment horizontal="center" vertical="center"/>
    </xf>
    <xf numFmtId="1" fontId="7" fillId="2" borderId="49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5" fontId="11" fillId="0" borderId="62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>
      <alignment horizontal="left"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2" borderId="39" xfId="3" applyNumberFormat="1" applyFont="1" applyFill="1" applyBorder="1" applyAlignment="1">
      <alignment horizontal="left" vertical="center" wrapText="1"/>
    </xf>
    <xf numFmtId="49" fontId="11" fillId="2" borderId="39" xfId="3" applyNumberFormat="1" applyFont="1" applyFill="1" applyBorder="1" applyAlignment="1">
      <alignment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49" fontId="11" fillId="2" borderId="63" xfId="0" applyNumberFormat="1" applyFont="1" applyFill="1" applyBorder="1" applyAlignment="1" applyProtection="1">
      <alignment horizontal="center" vertical="center"/>
    </xf>
    <xf numFmtId="49" fontId="11" fillId="2" borderId="83" xfId="0" applyNumberFormat="1" applyFont="1" applyFill="1" applyBorder="1" applyAlignment="1" applyProtection="1">
      <alignment horizontal="center" vertical="center"/>
    </xf>
    <xf numFmtId="166" fontId="11" fillId="2" borderId="92" xfId="3" applyNumberFormat="1" applyFont="1" applyFill="1" applyBorder="1" applyAlignment="1" applyProtection="1">
      <alignment horizontal="center" vertical="center"/>
    </xf>
    <xf numFmtId="166" fontId="11" fillId="2" borderId="11" xfId="3" applyNumberFormat="1" applyFont="1" applyFill="1" applyBorder="1" applyAlignment="1" applyProtection="1">
      <alignment horizontal="center" vertical="center"/>
    </xf>
    <xf numFmtId="166" fontId="11" fillId="2" borderId="27" xfId="3" applyNumberFormat="1" applyFont="1" applyFill="1" applyBorder="1" applyAlignment="1" applyProtection="1">
      <alignment horizontal="center" vertical="center"/>
    </xf>
    <xf numFmtId="1" fontId="11" fillId="2" borderId="19" xfId="3" applyNumberFormat="1" applyFont="1" applyFill="1" applyBorder="1" applyAlignment="1" applyProtection="1">
      <alignment horizontal="center" vertical="center"/>
    </xf>
    <xf numFmtId="166" fontId="11" fillId="2" borderId="62" xfId="0" applyNumberFormat="1" applyFont="1" applyFill="1" applyBorder="1" applyAlignment="1" applyProtection="1">
      <alignment horizontal="center" vertical="center"/>
    </xf>
    <xf numFmtId="166" fontId="11" fillId="2" borderId="63" xfId="0" applyNumberFormat="1" applyFont="1" applyFill="1" applyBorder="1" applyAlignment="1" applyProtection="1">
      <alignment horizontal="center" vertical="center"/>
    </xf>
    <xf numFmtId="166" fontId="11" fillId="2" borderId="64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49" fontId="7" fillId="2" borderId="33" xfId="3" applyNumberFormat="1" applyFont="1" applyFill="1" applyBorder="1" applyAlignment="1">
      <alignment vertical="center" wrapText="1"/>
    </xf>
    <xf numFmtId="49" fontId="7" fillId="0" borderId="79" xfId="3" applyNumberFormat="1" applyFont="1" applyFill="1" applyBorder="1" applyAlignment="1">
      <alignment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70" fontId="7" fillId="2" borderId="16" xfId="3" applyNumberFormat="1" applyFont="1" applyFill="1" applyBorder="1" applyAlignment="1" applyProtection="1">
      <alignment horizontal="center" vertical="center"/>
    </xf>
    <xf numFmtId="170" fontId="7" fillId="2" borderId="17" xfId="3" applyNumberFormat="1" applyFont="1" applyFill="1" applyBorder="1" applyAlignment="1" applyProtection="1">
      <alignment horizontal="center" vertical="center"/>
    </xf>
    <xf numFmtId="0" fontId="7" fillId="2" borderId="12" xfId="3" applyNumberFormat="1" applyFont="1" applyFill="1" applyBorder="1" applyAlignment="1" applyProtection="1">
      <alignment horizontal="center" vertical="center"/>
    </xf>
    <xf numFmtId="171" fontId="7" fillId="2" borderId="85" xfId="3" applyNumberFormat="1" applyFont="1" applyFill="1" applyBorder="1" applyAlignment="1" applyProtection="1">
      <alignment horizontal="center" vertical="center"/>
    </xf>
    <xf numFmtId="170" fontId="7" fillId="2" borderId="34" xfId="3" applyNumberFormat="1" applyFont="1" applyFill="1" applyBorder="1" applyAlignment="1" applyProtection="1">
      <alignment horizontal="center" vertical="center"/>
    </xf>
    <xf numFmtId="170" fontId="7" fillId="2" borderId="12" xfId="3" applyNumberFormat="1" applyFont="1" applyFill="1" applyBorder="1" applyAlignment="1" applyProtection="1">
      <alignment horizontal="center" vertical="center"/>
    </xf>
    <xf numFmtId="171" fontId="7" fillId="2" borderId="70" xfId="3" applyNumberFormat="1" applyFont="1" applyFill="1" applyBorder="1" applyAlignment="1" applyProtection="1">
      <alignment horizontal="center" vertical="center"/>
    </xf>
    <xf numFmtId="170" fontId="7" fillId="2" borderId="19" xfId="3" applyNumberFormat="1" applyFont="1" applyFill="1" applyBorder="1" applyAlignment="1" applyProtection="1">
      <alignment horizontal="center" vertical="center"/>
    </xf>
    <xf numFmtId="170" fontId="7" fillId="2" borderId="35" xfId="3" applyNumberFormat="1" applyFont="1" applyFill="1" applyBorder="1" applyAlignment="1" applyProtection="1">
      <alignment horizontal="center" vertical="center"/>
    </xf>
    <xf numFmtId="170" fontId="7" fillId="2" borderId="8" xfId="3" applyNumberFormat="1" applyFont="1" applyFill="1" applyBorder="1" applyAlignment="1" applyProtection="1">
      <alignment horizontal="center" vertical="center"/>
    </xf>
    <xf numFmtId="170" fontId="7" fillId="2" borderId="9" xfId="3" applyNumberFormat="1" applyFont="1" applyFill="1" applyBorder="1" applyAlignment="1" applyProtection="1">
      <alignment horizontal="center" vertical="center"/>
    </xf>
    <xf numFmtId="170" fontId="7" fillId="2" borderId="10" xfId="3" applyNumberFormat="1" applyFont="1" applyFill="1" applyBorder="1" applyAlignment="1" applyProtection="1">
      <alignment horizontal="center" vertical="center"/>
    </xf>
    <xf numFmtId="0" fontId="7" fillId="2" borderId="20" xfId="3" applyNumberFormat="1" applyFont="1" applyFill="1" applyBorder="1" applyAlignment="1" applyProtection="1">
      <alignment horizontal="center" vertical="center"/>
    </xf>
    <xf numFmtId="0" fontId="7" fillId="2" borderId="4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7" fillId="2" borderId="81" xfId="3" applyNumberFormat="1" applyFont="1" applyFill="1" applyBorder="1" applyAlignment="1" applyProtection="1">
      <alignment horizontal="center" vertical="center"/>
    </xf>
    <xf numFmtId="170" fontId="7" fillId="0" borderId="1" xfId="3" applyNumberFormat="1" applyFont="1" applyFill="1" applyBorder="1" applyAlignment="1" applyProtection="1">
      <alignment horizontal="center" vertical="center"/>
    </xf>
    <xf numFmtId="170" fontId="7" fillId="0" borderId="28" xfId="3" applyNumberFormat="1" applyFont="1" applyFill="1" applyBorder="1" applyAlignment="1" applyProtection="1">
      <alignment horizontal="center" vertical="center"/>
    </xf>
    <xf numFmtId="1" fontId="7" fillId="0" borderId="28" xfId="3" applyNumberFormat="1" applyFont="1" applyFill="1" applyBorder="1" applyAlignment="1" applyProtection="1">
      <alignment horizontal="center" vertical="center"/>
    </xf>
    <xf numFmtId="0" fontId="7" fillId="0" borderId="74" xfId="3" applyFont="1" applyFill="1" applyBorder="1" applyAlignment="1">
      <alignment horizontal="center" vertical="center" wrapText="1"/>
    </xf>
    <xf numFmtId="170" fontId="7" fillId="0" borderId="37" xfId="3" applyNumberFormat="1" applyFont="1" applyFill="1" applyBorder="1" applyAlignment="1" applyProtection="1">
      <alignment horizontal="center" vertical="center"/>
    </xf>
    <xf numFmtId="1" fontId="7" fillId="0" borderId="37" xfId="3" applyNumberFormat="1" applyFont="1" applyFill="1" applyBorder="1" applyAlignment="1">
      <alignment horizontal="center" vertical="center"/>
    </xf>
    <xf numFmtId="0" fontId="7" fillId="0" borderId="37" xfId="3" applyNumberFormat="1" applyFont="1" applyFill="1" applyBorder="1" applyAlignment="1" applyProtection="1">
      <alignment horizontal="center" vertical="center"/>
    </xf>
    <xf numFmtId="0" fontId="7" fillId="0" borderId="37" xfId="3" applyFont="1" applyFill="1" applyBorder="1" applyAlignment="1">
      <alignment horizontal="center" vertical="center" wrapText="1"/>
    </xf>
    <xf numFmtId="171" fontId="7" fillId="0" borderId="37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0" fontId="7" fillId="0" borderId="16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>
      <alignment horizontal="center" vertical="center" wrapText="1"/>
    </xf>
    <xf numFmtId="170" fontId="7" fillId="0" borderId="49" xfId="3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 applyProtection="1">
      <alignment horizontal="center" vertical="center"/>
    </xf>
    <xf numFmtId="171" fontId="7" fillId="0" borderId="49" xfId="3" applyNumberFormat="1" applyFont="1" applyFill="1" applyBorder="1" applyAlignment="1" applyProtection="1">
      <alignment horizontal="center" vertical="center"/>
    </xf>
    <xf numFmtId="0" fontId="11" fillId="2" borderId="62" xfId="0" applyNumberFormat="1" applyFont="1" applyFill="1" applyBorder="1" applyAlignment="1" applyProtection="1">
      <alignment horizontal="left" vertical="center"/>
    </xf>
    <xf numFmtId="0" fontId="11" fillId="2" borderId="63" xfId="0" applyNumberFormat="1" applyFont="1" applyFill="1" applyBorder="1" applyAlignment="1" applyProtection="1">
      <alignment horizontal="left" vertical="center" wrapText="1"/>
    </xf>
    <xf numFmtId="0" fontId="11" fillId="2" borderId="83" xfId="0" applyNumberFormat="1" applyFont="1" applyFill="1" applyBorder="1" applyAlignment="1" applyProtection="1">
      <alignment horizontal="left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0" fontId="31" fillId="2" borderId="43" xfId="0" applyNumberFormat="1" applyFont="1" applyFill="1" applyBorder="1" applyAlignment="1" applyProtection="1">
      <alignment horizontal="center" vertical="center"/>
    </xf>
    <xf numFmtId="166" fontId="11" fillId="2" borderId="0" xfId="3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66" fontId="7" fillId="2" borderId="0" xfId="3" applyNumberFormat="1" applyFont="1" applyFill="1" applyBorder="1" applyAlignment="1" applyProtection="1">
      <alignment horizontal="center" vertical="center"/>
    </xf>
    <xf numFmtId="171" fontId="7" fillId="2" borderId="0" xfId="3" applyNumberFormat="1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66" fontId="2" fillId="5" borderId="0" xfId="0" applyNumberFormat="1" applyFont="1" applyFill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170" fontId="11" fillId="2" borderId="38" xfId="3" applyNumberFormat="1" applyFont="1" applyFill="1" applyBorder="1" applyAlignment="1" applyProtection="1">
      <alignment horizontal="center" vertical="center"/>
    </xf>
    <xf numFmtId="170" fontId="11" fillId="2" borderId="28" xfId="3" applyNumberFormat="1" applyFont="1" applyFill="1" applyBorder="1" applyAlignment="1" applyProtection="1">
      <alignment horizontal="center" vertical="center"/>
    </xf>
    <xf numFmtId="49" fontId="7" fillId="2" borderId="83" xfId="0" applyNumberFormat="1" applyFont="1" applyFill="1" applyBorder="1" applyAlignment="1" applyProtection="1">
      <alignment horizontal="center" vertical="center"/>
    </xf>
    <xf numFmtId="49" fontId="11" fillId="2" borderId="62" xfId="0" applyNumberFormat="1" applyFont="1" applyFill="1" applyBorder="1" applyAlignment="1" applyProtection="1">
      <alignment horizontal="center" vertical="center"/>
    </xf>
    <xf numFmtId="170" fontId="11" fillId="2" borderId="31" xfId="0" applyNumberFormat="1" applyFont="1" applyFill="1" applyBorder="1" applyAlignment="1" applyProtection="1">
      <alignment horizontal="left" vertical="center" wrapText="1"/>
    </xf>
    <xf numFmtId="170" fontId="11" fillId="2" borderId="88" xfId="0" applyNumberFormat="1" applyFont="1" applyFill="1" applyBorder="1" applyAlignment="1" applyProtection="1">
      <alignment horizontal="left" vertical="center" wrapText="1"/>
    </xf>
    <xf numFmtId="170" fontId="7" fillId="2" borderId="23" xfId="0" applyNumberFormat="1" applyFont="1" applyFill="1" applyBorder="1" applyAlignment="1" applyProtection="1">
      <alignment horizontal="center" vertical="center"/>
    </xf>
    <xf numFmtId="170" fontId="7" fillId="2" borderId="24" xfId="0" applyNumberFormat="1" applyFont="1" applyFill="1" applyBorder="1" applyAlignment="1" applyProtection="1">
      <alignment horizontal="center" vertical="center"/>
    </xf>
    <xf numFmtId="49" fontId="11" fillId="2" borderId="64" xfId="0" applyNumberFormat="1" applyFont="1" applyFill="1" applyBorder="1" applyAlignment="1" applyProtection="1">
      <alignment horizontal="center" vertical="center"/>
    </xf>
    <xf numFmtId="170" fontId="7" fillId="2" borderId="32" xfId="0" applyNumberFormat="1" applyFont="1" applyFill="1" applyBorder="1" applyAlignment="1" applyProtection="1">
      <alignment horizontal="center" vertical="center"/>
    </xf>
    <xf numFmtId="170" fontId="7" fillId="2" borderId="61" xfId="0" applyNumberFormat="1" applyFont="1" applyFill="1" applyBorder="1" applyAlignment="1" applyProtection="1">
      <alignment horizontal="center" vertical="center"/>
    </xf>
    <xf numFmtId="166" fontId="11" fillId="2" borderId="98" xfId="0" applyNumberFormat="1" applyFont="1" applyFill="1" applyBorder="1" applyAlignment="1" applyProtection="1">
      <alignment horizontal="center" vertical="center"/>
    </xf>
    <xf numFmtId="166" fontId="11" fillId="2" borderId="30" xfId="0" applyNumberFormat="1" applyFont="1" applyFill="1" applyBorder="1" applyAlignment="1" applyProtection="1">
      <alignment horizontal="center" vertical="center"/>
    </xf>
    <xf numFmtId="166" fontId="11" fillId="2" borderId="80" xfId="0" applyNumberFormat="1" applyFont="1" applyFill="1" applyBorder="1" applyAlignment="1" applyProtection="1">
      <alignment horizontal="center" vertical="center"/>
    </xf>
    <xf numFmtId="1" fontId="11" fillId="2" borderId="98" xfId="0" applyNumberFormat="1" applyFont="1" applyFill="1" applyBorder="1" applyAlignment="1" applyProtection="1">
      <alignment horizontal="center" vertical="center"/>
    </xf>
    <xf numFmtId="170" fontId="11" fillId="2" borderId="30" xfId="0" applyNumberFormat="1" applyFont="1" applyFill="1" applyBorder="1" applyAlignment="1" applyProtection="1">
      <alignment horizontal="center" vertical="center"/>
    </xf>
    <xf numFmtId="170" fontId="11" fillId="2" borderId="80" xfId="0" applyNumberFormat="1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 vertical="top" wrapText="1"/>
    </xf>
    <xf numFmtId="0" fontId="11" fillId="2" borderId="61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0" fontId="31" fillId="2" borderId="35" xfId="0" applyNumberFormat="1" applyFont="1" applyFill="1" applyBorder="1" applyAlignment="1" applyProtection="1">
      <alignment horizontal="center" vertical="center"/>
    </xf>
    <xf numFmtId="166" fontId="11" fillId="2" borderId="85" xfId="0" applyNumberFormat="1" applyFont="1" applyFill="1" applyBorder="1" applyAlignment="1" applyProtection="1">
      <alignment horizontal="center" vertical="center"/>
    </xf>
    <xf numFmtId="170" fontId="11" fillId="2" borderId="1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right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0" fontId="7" fillId="2" borderId="84" xfId="3" applyNumberFormat="1" applyFont="1" applyFill="1" applyBorder="1" applyAlignment="1" applyProtection="1">
      <alignment horizontal="center" vertical="center"/>
    </xf>
    <xf numFmtId="0" fontId="27" fillId="2" borderId="31" xfId="3" applyFont="1" applyFill="1" applyBorder="1" applyAlignment="1">
      <alignment horizontal="center" vertical="center" wrapText="1"/>
    </xf>
    <xf numFmtId="0" fontId="27" fillId="2" borderId="38" xfId="3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7" fillId="0" borderId="38" xfId="3" applyNumberFormat="1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 wrapText="1"/>
    </xf>
    <xf numFmtId="166" fontId="11" fillId="2" borderId="100" xfId="3" applyNumberFormat="1" applyFont="1" applyFill="1" applyBorder="1" applyAlignment="1" applyProtection="1">
      <alignment horizontal="center" vertical="center"/>
    </xf>
    <xf numFmtId="166" fontId="11" fillId="2" borderId="50" xfId="3" applyNumberFormat="1" applyFont="1" applyFill="1" applyBorder="1" applyAlignment="1" applyProtection="1">
      <alignment horizontal="center" vertical="center"/>
    </xf>
    <xf numFmtId="166" fontId="11" fillId="2" borderId="38" xfId="3" applyNumberFormat="1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>
      <alignment horizontal="left" vertical="top" wrapText="1"/>
    </xf>
    <xf numFmtId="0" fontId="11" fillId="2" borderId="88" xfId="0" applyFont="1" applyFill="1" applyBorder="1" applyAlignment="1">
      <alignment horizontal="left" vertical="top" wrapText="1"/>
    </xf>
    <xf numFmtId="0" fontId="7" fillId="2" borderId="31" xfId="3" applyNumberFormat="1" applyFont="1" applyFill="1" applyBorder="1" applyAlignment="1" applyProtection="1">
      <alignment horizontal="center" vertical="center"/>
    </xf>
    <xf numFmtId="0" fontId="7" fillId="2" borderId="50" xfId="3" applyNumberFormat="1" applyFont="1" applyFill="1" applyBorder="1" applyAlignment="1" applyProtection="1">
      <alignment horizontal="center" vertical="center"/>
    </xf>
    <xf numFmtId="0" fontId="7" fillId="2" borderId="38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50" xfId="3" applyNumberFormat="1" applyFont="1" applyFill="1" applyBorder="1" applyAlignment="1" applyProtection="1">
      <alignment horizontal="center" vertical="center"/>
    </xf>
    <xf numFmtId="0" fontId="7" fillId="0" borderId="38" xfId="3" applyNumberFormat="1" applyFont="1" applyFill="1" applyBorder="1" applyAlignment="1" applyProtection="1">
      <alignment horizontal="center" vertical="center"/>
    </xf>
    <xf numFmtId="1" fontId="11" fillId="2" borderId="26" xfId="3" applyNumberFormat="1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 applyProtection="1">
      <alignment vertical="center"/>
    </xf>
    <xf numFmtId="0" fontId="7" fillId="2" borderId="38" xfId="0" applyNumberFormat="1" applyFont="1" applyFill="1" applyBorder="1" applyAlignment="1" applyProtection="1">
      <alignment horizontal="center" vertical="center"/>
    </xf>
    <xf numFmtId="0" fontId="11" fillId="0" borderId="31" xfId="3" applyFont="1" applyFill="1" applyBorder="1" applyAlignment="1">
      <alignment horizontal="center" vertical="center" wrapText="1"/>
    </xf>
    <xf numFmtId="0" fontId="11" fillId="2" borderId="85" xfId="0" applyNumberFormat="1" applyFont="1" applyFill="1" applyBorder="1" applyAlignment="1" applyProtection="1">
      <alignment horizontal="left" vertical="center" wrapText="1"/>
    </xf>
    <xf numFmtId="49" fontId="7" fillId="0" borderId="39" xfId="0" applyNumberFormat="1" applyFont="1" applyBorder="1" applyAlignment="1">
      <alignment vertical="center" wrapText="1"/>
    </xf>
    <xf numFmtId="49" fontId="7" fillId="0" borderId="73" xfId="0" applyNumberFormat="1" applyFont="1" applyBorder="1" applyAlignment="1">
      <alignment vertical="center" wrapText="1"/>
    </xf>
    <xf numFmtId="0" fontId="7" fillId="2" borderId="7" xfId="3" applyNumberFormat="1" applyFont="1" applyFill="1" applyBorder="1" applyAlignment="1" applyProtection="1">
      <alignment horizontal="center" vertical="center"/>
    </xf>
    <xf numFmtId="0" fontId="7" fillId="2" borderId="102" xfId="3" applyNumberFormat="1" applyFont="1" applyFill="1" applyBorder="1" applyAlignment="1" applyProtection="1">
      <alignment horizontal="center" vertical="center"/>
    </xf>
    <xf numFmtId="170" fontId="11" fillId="2" borderId="41" xfId="3" applyNumberFormat="1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" fontId="11" fillId="2" borderId="80" xfId="0" applyNumberFormat="1" applyFont="1" applyFill="1" applyBorder="1" applyAlignment="1" applyProtection="1">
      <alignment horizontal="center" vertical="center"/>
    </xf>
    <xf numFmtId="1" fontId="11" fillId="2" borderId="68" xfId="0" applyNumberFormat="1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left" vertical="top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" fontId="11" fillId="2" borderId="101" xfId="3" applyNumberFormat="1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1" fontId="11" fillId="2" borderId="100" xfId="3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9" fontId="7" fillId="0" borderId="0" xfId="3" applyNumberFormat="1" applyFont="1" applyFill="1" applyBorder="1" applyAlignment="1" applyProtection="1">
      <alignment vertical="center"/>
    </xf>
    <xf numFmtId="0" fontId="11" fillId="2" borderId="1" xfId="3" applyNumberFormat="1" applyFont="1" applyFill="1" applyBorder="1" applyAlignment="1">
      <alignment horizontal="center" vertical="center" wrapText="1"/>
    </xf>
    <xf numFmtId="172" fontId="7" fillId="0" borderId="0" xfId="3" applyNumberFormat="1" applyFont="1" applyFill="1" applyBorder="1" applyAlignment="1" applyProtection="1">
      <alignment vertical="center"/>
    </xf>
    <xf numFmtId="166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169" fontId="11" fillId="2" borderId="1" xfId="3" applyNumberFormat="1" applyFont="1" applyFill="1" applyBorder="1" applyAlignment="1" applyProtection="1">
      <alignment horizontal="right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center" vertical="center" wrapText="1"/>
    </xf>
    <xf numFmtId="166" fontId="11" fillId="0" borderId="1" xfId="0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166" fontId="7" fillId="0" borderId="1" xfId="0" applyNumberFormat="1" applyFont="1" applyFill="1" applyBorder="1" applyAlignment="1" applyProtection="1">
      <alignment horizontal="center" vertical="center"/>
    </xf>
    <xf numFmtId="164" fontId="7" fillId="0" borderId="28" xfId="0" applyNumberFormat="1" applyFont="1" applyFill="1" applyBorder="1" applyAlignment="1">
      <alignment horizontal="center" vertical="center" wrapText="1"/>
    </xf>
    <xf numFmtId="166" fontId="28" fillId="2" borderId="1" xfId="3" applyNumberFormat="1" applyFont="1" applyFill="1" applyBorder="1" applyAlignment="1" applyProtection="1">
      <alignment horizontal="center" vertical="center"/>
    </xf>
    <xf numFmtId="0" fontId="28" fillId="2" borderId="1" xfId="3" applyNumberFormat="1" applyFont="1" applyFill="1" applyBorder="1" applyAlignment="1" applyProtection="1">
      <alignment horizontal="center" vertical="center"/>
    </xf>
    <xf numFmtId="166" fontId="11" fillId="2" borderId="1" xfId="3" applyNumberFormat="1" applyFont="1" applyFill="1" applyBorder="1" applyAlignment="1" applyProtection="1">
      <alignment horizontal="center" vertical="center"/>
    </xf>
    <xf numFmtId="0" fontId="11" fillId="2" borderId="1" xfId="3" applyNumberFormat="1" applyFont="1" applyFill="1" applyBorder="1" applyAlignment="1" applyProtection="1">
      <alignment horizontal="center" vertical="center"/>
    </xf>
    <xf numFmtId="49" fontId="2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69" fontId="11" fillId="2" borderId="1" xfId="0" applyNumberFormat="1" applyFont="1" applyFill="1" applyBorder="1" applyAlignment="1" applyProtection="1">
      <alignment horizontal="center" vertical="center" wrapText="1"/>
    </xf>
    <xf numFmtId="49" fontId="27" fillId="2" borderId="1" xfId="3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6" fontId="7" fillId="2" borderId="1" xfId="0" applyNumberFormat="1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1" xfId="3" applyNumberFormat="1" applyFont="1" applyFill="1" applyBorder="1" applyAlignment="1">
      <alignment horizontal="center" vertical="center" wrapText="1"/>
    </xf>
    <xf numFmtId="164" fontId="11" fillId="0" borderId="76" xfId="0" applyNumberFormat="1" applyFont="1" applyFill="1" applyBorder="1" applyAlignment="1" applyProtection="1">
      <alignment horizontal="center" vertical="center" wrapText="1"/>
    </xf>
    <xf numFmtId="166" fontId="7" fillId="0" borderId="77" xfId="0" applyNumberFormat="1" applyFont="1" applyFill="1" applyBorder="1" applyAlignment="1" applyProtection="1">
      <alignment horizontal="center" vertical="center"/>
    </xf>
    <xf numFmtId="0" fontId="7" fillId="0" borderId="78" xfId="0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 applyProtection="1">
      <alignment vertical="center"/>
    </xf>
    <xf numFmtId="0" fontId="7" fillId="0" borderId="38" xfId="3" applyNumberFormat="1" applyFont="1" applyFill="1" applyBorder="1" applyAlignment="1" applyProtection="1">
      <alignment vertical="center"/>
    </xf>
    <xf numFmtId="166" fontId="6" fillId="2" borderId="0" xfId="3" applyNumberFormat="1" applyFont="1" applyFill="1" applyBorder="1" applyAlignment="1" applyProtection="1">
      <alignment horizontal="center" vertical="center"/>
    </xf>
    <xf numFmtId="171" fontId="6" fillId="2" borderId="0" xfId="3" applyNumberFormat="1" applyFont="1" applyFill="1" applyBorder="1" applyAlignment="1" applyProtection="1">
      <alignment horizontal="center" vertical="center"/>
    </xf>
    <xf numFmtId="49" fontId="11" fillId="0" borderId="37" xfId="0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left" vertical="center" wrapText="1"/>
    </xf>
    <xf numFmtId="0" fontId="11" fillId="0" borderId="49" xfId="3" applyFont="1" applyFill="1" applyBorder="1" applyAlignment="1">
      <alignment horizontal="center" vertical="center" wrapText="1"/>
    </xf>
    <xf numFmtId="169" fontId="11" fillId="0" borderId="28" xfId="3" applyNumberFormat="1" applyFont="1" applyFill="1" applyBorder="1" applyAlignment="1" applyProtection="1">
      <alignment horizontal="center" vertical="center"/>
    </xf>
    <xf numFmtId="171" fontId="11" fillId="0" borderId="39" xfId="3" applyNumberFormat="1" applyFont="1" applyFill="1" applyBorder="1" applyAlignment="1" applyProtection="1">
      <alignment horizontal="center" vertical="center"/>
    </xf>
    <xf numFmtId="0" fontId="11" fillId="0" borderId="3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69" fontId="27" fillId="0" borderId="28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0" fontId="30" fillId="0" borderId="28" xfId="3" applyNumberFormat="1" applyFont="1" applyFill="1" applyBorder="1" applyAlignment="1" applyProtection="1">
      <alignment horizontal="center" vertical="center"/>
    </xf>
    <xf numFmtId="0" fontId="7" fillId="0" borderId="2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169" fontId="7" fillId="0" borderId="28" xfId="3" applyNumberFormat="1" applyFont="1" applyFill="1" applyBorder="1" applyAlignment="1" applyProtection="1">
      <alignment vertical="center"/>
    </xf>
    <xf numFmtId="49" fontId="11" fillId="0" borderId="63" xfId="3" applyNumberFormat="1" applyFont="1" applyFill="1" applyBorder="1" applyAlignment="1">
      <alignment vertical="center" wrapText="1"/>
    </xf>
    <xf numFmtId="49" fontId="11" fillId="0" borderId="46" xfId="0" applyNumberFormat="1" applyFont="1" applyFill="1" applyBorder="1" applyAlignment="1" applyProtection="1">
      <alignment horizontal="center"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0" fontId="11" fillId="0" borderId="43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 wrapText="1"/>
    </xf>
    <xf numFmtId="0" fontId="27" fillId="0" borderId="44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171" fontId="11" fillId="0" borderId="79" xfId="3" applyNumberFormat="1" applyFont="1" applyFill="1" applyBorder="1" applyAlignment="1" applyProtection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170" fontId="11" fillId="0" borderId="49" xfId="3" applyNumberFormat="1" applyFont="1" applyFill="1" applyBorder="1" applyAlignment="1" applyProtection="1">
      <alignment horizontal="center" vertical="center"/>
    </xf>
    <xf numFmtId="170" fontId="11" fillId="0" borderId="1" xfId="3" applyNumberFormat="1" applyFont="1" applyFill="1" applyBorder="1" applyAlignment="1" applyProtection="1">
      <alignment horizontal="center" vertical="center"/>
    </xf>
    <xf numFmtId="170" fontId="11" fillId="0" borderId="28" xfId="3" applyNumberFormat="1" applyFont="1" applyFill="1" applyBorder="1" applyAlignment="1" applyProtection="1">
      <alignment horizontal="center" vertical="center"/>
    </xf>
    <xf numFmtId="49" fontId="7" fillId="0" borderId="33" xfId="3" applyNumberFormat="1" applyFont="1" applyFill="1" applyBorder="1" applyAlignment="1">
      <alignment vertical="center" wrapText="1"/>
    </xf>
    <xf numFmtId="0" fontId="7" fillId="0" borderId="19" xfId="3" applyNumberFormat="1" applyFont="1" applyFill="1" applyBorder="1" applyAlignment="1" applyProtection="1">
      <alignment horizontal="center" vertical="center"/>
    </xf>
    <xf numFmtId="171" fontId="7" fillId="0" borderId="62" xfId="3" applyNumberFormat="1" applyFont="1" applyFill="1" applyBorder="1" applyAlignment="1" applyProtection="1">
      <alignment horizontal="center" vertical="center"/>
    </xf>
    <xf numFmtId="170" fontId="7" fillId="0" borderId="16" xfId="3" applyNumberFormat="1" applyFont="1" applyFill="1" applyBorder="1" applyAlignment="1" applyProtection="1">
      <alignment horizontal="center" vertical="center"/>
    </xf>
    <xf numFmtId="49" fontId="7" fillId="0" borderId="73" xfId="3" applyNumberFormat="1" applyFont="1" applyFill="1" applyBorder="1" applyAlignment="1">
      <alignment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170" fontId="7" fillId="0" borderId="34" xfId="3" applyNumberFormat="1" applyFont="1" applyFill="1" applyBorder="1" applyAlignment="1" applyProtection="1">
      <alignment horizontal="center" vertical="center"/>
    </xf>
    <xf numFmtId="49" fontId="7" fillId="0" borderId="73" xfId="0" applyNumberFormat="1" applyFont="1" applyFill="1" applyBorder="1" applyAlignment="1">
      <alignment vertical="center" wrapText="1"/>
    </xf>
    <xf numFmtId="166" fontId="11" fillId="0" borderId="33" xfId="3" applyNumberFormat="1" applyFont="1" applyFill="1" applyBorder="1" applyAlignment="1" applyProtection="1">
      <alignment horizontal="center" vertical="center"/>
    </xf>
    <xf numFmtId="166" fontId="7" fillId="0" borderId="39" xfId="3" applyNumberFormat="1" applyFont="1" applyFill="1" applyBorder="1" applyAlignment="1" applyProtection="1">
      <alignment horizontal="center" vertical="center"/>
    </xf>
    <xf numFmtId="49" fontId="11" fillId="0" borderId="79" xfId="3" applyNumberFormat="1" applyFont="1" applyFill="1" applyBorder="1" applyAlignment="1">
      <alignment vertical="center" wrapText="1"/>
    </xf>
    <xf numFmtId="166" fontId="11" fillId="0" borderId="92" xfId="3" applyNumberFormat="1" applyFont="1" applyFill="1" applyBorder="1" applyAlignment="1" applyProtection="1">
      <alignment horizontal="center" vertical="center"/>
    </xf>
    <xf numFmtId="1" fontId="11" fillId="0" borderId="100" xfId="3" applyNumberFormat="1" applyFont="1" applyFill="1" applyBorder="1" applyAlignment="1" applyProtection="1">
      <alignment horizontal="center" vertical="center"/>
    </xf>
    <xf numFmtId="1" fontId="11" fillId="0" borderId="90" xfId="3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166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64" fontId="3" fillId="0" borderId="0" xfId="0" applyNumberFormat="1" applyFont="1" applyFill="1" applyBorder="1" applyAlignment="1" applyProtection="1">
      <alignment horizontal="left" vertical="center" textRotation="90" wrapText="1"/>
    </xf>
    <xf numFmtId="0" fontId="2" fillId="0" borderId="0" xfId="0" applyFont="1" applyFill="1" applyAlignment="1">
      <alignment horizontal="left"/>
    </xf>
    <xf numFmtId="164" fontId="3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6" fontId="2" fillId="0" borderId="1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0" fontId="11" fillId="2" borderId="1" xfId="3" applyNumberFormat="1" applyFont="1" applyFill="1" applyBorder="1" applyAlignment="1" applyProtection="1">
      <alignment horizontal="center" vertical="center"/>
    </xf>
    <xf numFmtId="170" fontId="11" fillId="2" borderId="2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170" fontId="11" fillId="2" borderId="24" xfId="3" applyNumberFormat="1" applyFont="1" applyFill="1" applyBorder="1" applyAlignment="1" applyProtection="1">
      <alignment horizontal="center" vertical="center"/>
    </xf>
    <xf numFmtId="166" fontId="11" fillId="2" borderId="0" xfId="3" applyNumberFormat="1" applyFont="1" applyFill="1" applyBorder="1" applyAlignment="1" applyProtection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49" fontId="11" fillId="0" borderId="74" xfId="0" applyNumberFormat="1" applyFont="1" applyFill="1" applyBorder="1" applyAlignment="1" applyProtection="1">
      <alignment horizontal="center" vertical="center"/>
    </xf>
    <xf numFmtId="49" fontId="11" fillId="2" borderId="60" xfId="0" applyNumberFormat="1" applyFont="1" applyFill="1" applyBorder="1" applyAlignment="1" applyProtection="1">
      <alignment horizontal="center" vertical="center"/>
    </xf>
    <xf numFmtId="49" fontId="11" fillId="0" borderId="70" xfId="3" applyNumberFormat="1" applyFont="1" applyFill="1" applyBorder="1" applyAlignment="1">
      <alignment vertical="center" wrapText="1"/>
    </xf>
    <xf numFmtId="170" fontId="11" fillId="2" borderId="42" xfId="3" applyNumberFormat="1" applyFont="1" applyFill="1" applyBorder="1" applyAlignment="1" applyProtection="1">
      <alignment horizontal="center" vertical="center"/>
    </xf>
    <xf numFmtId="170" fontId="11" fillId="2" borderId="43" xfId="3" applyNumberFormat="1" applyFont="1" applyFill="1" applyBorder="1" applyAlignment="1" applyProtection="1">
      <alignment horizontal="center" vertical="center"/>
    </xf>
    <xf numFmtId="0" fontId="27" fillId="2" borderId="3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/>
    </xf>
    <xf numFmtId="171" fontId="11" fillId="0" borderId="63" xfId="3" applyNumberFormat="1" applyFont="1" applyFill="1" applyBorder="1" applyAlignment="1" applyProtection="1">
      <alignment horizontal="center" vertical="center"/>
    </xf>
    <xf numFmtId="1" fontId="11" fillId="0" borderId="37" xfId="3" applyNumberFormat="1" applyFont="1" applyFill="1" applyBorder="1" applyAlignment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0" fontId="11" fillId="0" borderId="27" xfId="3" applyNumberFormat="1" applyFont="1" applyFill="1" applyBorder="1" applyAlignment="1">
      <alignment horizontal="center" vertical="center" wrapText="1"/>
    </xf>
    <xf numFmtId="0" fontId="11" fillId="0" borderId="38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0" fontId="11" fillId="0" borderId="49" xfId="3" applyNumberFormat="1" applyFont="1" applyFill="1" applyBorder="1" applyAlignment="1">
      <alignment horizontal="center" vertical="center" wrapText="1"/>
    </xf>
    <xf numFmtId="0" fontId="11" fillId="0" borderId="28" xfId="3" applyNumberFormat="1" applyFont="1" applyFill="1" applyBorder="1" applyAlignment="1">
      <alignment horizontal="center" vertical="center" wrapText="1"/>
    </xf>
    <xf numFmtId="49" fontId="11" fillId="0" borderId="62" xfId="3" applyNumberFormat="1" applyFont="1" applyFill="1" applyBorder="1" applyAlignment="1">
      <alignment vertical="center" wrapText="1"/>
    </xf>
    <xf numFmtId="49" fontId="7" fillId="0" borderId="63" xfId="3" applyNumberFormat="1" applyFont="1" applyFill="1" applyBorder="1" applyAlignment="1">
      <alignment vertical="center" wrapText="1"/>
    </xf>
    <xf numFmtId="0" fontId="11" fillId="0" borderId="62" xfId="0" applyNumberFormat="1" applyFont="1" applyFill="1" applyBorder="1" applyAlignment="1" applyProtection="1">
      <alignment horizontal="left" vertical="center"/>
    </xf>
    <xf numFmtId="0" fontId="11" fillId="0" borderId="85" xfId="0" applyNumberFormat="1" applyFont="1" applyFill="1" applyBorder="1" applyAlignment="1" applyProtection="1">
      <alignment horizontal="left" vertical="center" wrapText="1"/>
    </xf>
    <xf numFmtId="0" fontId="11" fillId="0" borderId="63" xfId="0" applyNumberFormat="1" applyFont="1" applyFill="1" applyBorder="1" applyAlignment="1" applyProtection="1">
      <alignment horizontal="left" vertical="center" wrapText="1"/>
    </xf>
    <xf numFmtId="0" fontId="11" fillId="0" borderId="83" xfId="0" applyNumberFormat="1" applyFont="1" applyFill="1" applyBorder="1" applyAlignment="1" applyProtection="1">
      <alignment horizontal="left" vertical="center"/>
    </xf>
    <xf numFmtId="0" fontId="7" fillId="0" borderId="64" xfId="4" applyNumberFormat="1" applyFont="1" applyFill="1" applyBorder="1" applyAlignment="1" applyProtection="1">
      <alignment horizontal="left" vertical="center"/>
    </xf>
    <xf numFmtId="170" fontId="11" fillId="0" borderId="81" xfId="3" applyNumberFormat="1" applyFont="1" applyFill="1" applyBorder="1" applyAlignment="1" applyProtection="1">
      <alignment horizontal="center" vertical="center"/>
    </xf>
    <xf numFmtId="170" fontId="11" fillId="0" borderId="60" xfId="3" applyNumberFormat="1" applyFont="1" applyFill="1" applyBorder="1" applyAlignment="1" applyProtection="1">
      <alignment horizontal="center" vertical="center"/>
    </xf>
    <xf numFmtId="170" fontId="11" fillId="0" borderId="85" xfId="3" applyNumberFormat="1" applyFont="1" applyFill="1" applyBorder="1" applyAlignment="1" applyProtection="1">
      <alignment horizontal="center" vertical="center"/>
    </xf>
    <xf numFmtId="170" fontId="11" fillId="0" borderId="11" xfId="3" applyNumberFormat="1" applyFont="1" applyFill="1" applyBorder="1" applyAlignment="1" applyProtection="1">
      <alignment horizontal="center" vertical="center"/>
    </xf>
    <xf numFmtId="170" fontId="11" fillId="0" borderId="35" xfId="3" applyNumberFormat="1" applyFont="1" applyFill="1" applyBorder="1" applyAlignment="1" applyProtection="1">
      <alignment horizontal="center" vertical="center"/>
    </xf>
    <xf numFmtId="170" fontId="11" fillId="0" borderId="12" xfId="3" applyNumberFormat="1" applyFont="1" applyFill="1" applyBorder="1" applyAlignment="1" applyProtection="1">
      <alignment horizontal="center" vertical="center"/>
    </xf>
    <xf numFmtId="170" fontId="11" fillId="0" borderId="34" xfId="3" applyNumberFormat="1" applyFont="1" applyFill="1" applyBorder="1" applyAlignment="1" applyProtection="1">
      <alignment horizontal="center" vertical="center"/>
    </xf>
    <xf numFmtId="170" fontId="7" fillId="0" borderId="12" xfId="3" applyNumberFormat="1" applyFont="1" applyFill="1" applyBorder="1" applyAlignment="1" applyProtection="1">
      <alignment horizontal="center" vertical="center"/>
    </xf>
    <xf numFmtId="170" fontId="7" fillId="0" borderId="35" xfId="3" applyNumberFormat="1" applyFont="1" applyFill="1" applyBorder="1" applyAlignment="1" applyProtection="1">
      <alignment horizontal="center" vertical="center"/>
    </xf>
    <xf numFmtId="170" fontId="11" fillId="0" borderId="63" xfId="3" applyNumberFormat="1" applyFont="1" applyFill="1" applyBorder="1" applyAlignment="1" applyProtection="1">
      <alignment horizontal="center" vertical="center"/>
    </xf>
    <xf numFmtId="170" fontId="11" fillId="0" borderId="27" xfId="3" applyNumberFormat="1" applyFont="1" applyFill="1" applyBorder="1" applyAlignment="1" applyProtection="1">
      <alignment horizontal="center" vertical="center"/>
    </xf>
    <xf numFmtId="170" fontId="11" fillId="0" borderId="64" xfId="3" applyNumberFormat="1" applyFont="1" applyFill="1" applyBorder="1" applyAlignment="1" applyProtection="1">
      <alignment horizontal="center" vertical="center"/>
    </xf>
    <xf numFmtId="170" fontId="11" fillId="0" borderId="40" xfId="3" applyNumberFormat="1" applyFont="1" applyFill="1" applyBorder="1" applyAlignment="1" applyProtection="1">
      <alignment horizontal="center" vertical="center"/>
    </xf>
    <xf numFmtId="170" fontId="11" fillId="0" borderId="41" xfId="3" applyNumberFormat="1" applyFont="1" applyFill="1" applyBorder="1" applyAlignment="1" applyProtection="1">
      <alignment horizontal="center" vertical="center"/>
    </xf>
    <xf numFmtId="170" fontId="11" fillId="0" borderId="24" xfId="3" applyNumberFormat="1" applyFont="1" applyFill="1" applyBorder="1" applyAlignment="1" applyProtection="1">
      <alignment horizontal="center" vertical="center"/>
    </xf>
    <xf numFmtId="170" fontId="11" fillId="0" borderId="23" xfId="3" applyNumberFormat="1" applyFont="1" applyFill="1" applyBorder="1" applyAlignment="1" applyProtection="1">
      <alignment horizontal="center" vertical="center"/>
    </xf>
    <xf numFmtId="170" fontId="7" fillId="0" borderId="23" xfId="3" applyNumberFormat="1" applyFont="1" applyFill="1" applyBorder="1" applyAlignment="1" applyProtection="1">
      <alignment horizontal="center" vertical="center"/>
    </xf>
    <xf numFmtId="170" fontId="7" fillId="0" borderId="24" xfId="3" applyNumberFormat="1" applyFont="1" applyFill="1" applyBorder="1" applyAlignment="1" applyProtection="1">
      <alignment horizontal="center" vertical="center"/>
    </xf>
    <xf numFmtId="170" fontId="7" fillId="0" borderId="41" xfId="3" applyNumberFormat="1" applyFont="1" applyFill="1" applyBorder="1" applyAlignment="1" applyProtection="1">
      <alignment horizontal="center" vertical="center"/>
    </xf>
    <xf numFmtId="49" fontId="7" fillId="0" borderId="26" xfId="3" applyNumberFormat="1" applyFont="1" applyFill="1" applyBorder="1" applyAlignment="1">
      <alignment vertical="center" wrapText="1"/>
    </xf>
    <xf numFmtId="49" fontId="11" fillId="0" borderId="63" xfId="3" applyNumberFormat="1" applyFont="1" applyFill="1" applyBorder="1" applyAlignment="1" applyProtection="1">
      <alignment horizontal="center" vertical="center"/>
    </xf>
    <xf numFmtId="49" fontId="11" fillId="0" borderId="85" xfId="3" applyNumberFormat="1" applyFont="1" applyFill="1" applyBorder="1" applyAlignment="1" applyProtection="1">
      <alignment horizontal="center" vertical="center"/>
    </xf>
    <xf numFmtId="0" fontId="7" fillId="0" borderId="62" xfId="3" applyNumberFormat="1" applyFont="1" applyFill="1" applyBorder="1" applyAlignment="1" applyProtection="1">
      <alignment horizontal="center" vertical="center"/>
    </xf>
    <xf numFmtId="0" fontId="7" fillId="0" borderId="18" xfId="3" applyNumberFormat="1" applyFont="1" applyFill="1" applyBorder="1" applyAlignment="1" applyProtection="1">
      <alignment horizontal="center" vertical="center"/>
    </xf>
    <xf numFmtId="1" fontId="7" fillId="0" borderId="62" xfId="3" applyNumberFormat="1" applyFont="1" applyFill="1" applyBorder="1" applyAlignment="1" applyProtection="1">
      <alignment horizontal="center" vertical="center"/>
    </xf>
    <xf numFmtId="1" fontId="7" fillId="0" borderId="18" xfId="3" applyNumberFormat="1" applyFont="1" applyFill="1" applyBorder="1" applyAlignment="1" applyProtection="1">
      <alignment horizontal="center" vertical="center"/>
    </xf>
    <xf numFmtId="1" fontId="7" fillId="0" borderId="17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 applyProtection="1">
      <alignment horizontal="center" vertical="center"/>
    </xf>
    <xf numFmtId="1" fontId="7" fillId="0" borderId="16" xfId="3" applyNumberFormat="1" applyFont="1" applyFill="1" applyBorder="1" applyAlignment="1" applyProtection="1">
      <alignment horizontal="center" vertical="center"/>
    </xf>
    <xf numFmtId="1" fontId="7" fillId="0" borderId="31" xfId="3" applyNumberFormat="1" applyFont="1" applyFill="1" applyBorder="1" applyAlignment="1" applyProtection="1">
      <alignment horizontal="center" vertical="center"/>
    </xf>
    <xf numFmtId="0" fontId="7" fillId="0" borderId="85" xfId="3" applyNumberFormat="1" applyFont="1" applyFill="1" applyBorder="1" applyAlignment="1" applyProtection="1">
      <alignment horizontal="center" vertical="center"/>
    </xf>
    <xf numFmtId="1" fontId="7" fillId="0" borderId="85" xfId="3" applyNumberFormat="1" applyFont="1" applyFill="1" applyBorder="1" applyAlignment="1" applyProtection="1">
      <alignment horizontal="center" vertical="center"/>
    </xf>
    <xf numFmtId="1" fontId="7" fillId="0" borderId="11" xfId="3" applyNumberFormat="1" applyFont="1" applyFill="1" applyBorder="1" applyAlignment="1" applyProtection="1">
      <alignment horizontal="center" vertical="center"/>
    </xf>
    <xf numFmtId="1" fontId="7" fillId="0" borderId="12" xfId="3" applyNumberFormat="1" applyFont="1" applyFill="1" applyBorder="1" applyAlignment="1" applyProtection="1">
      <alignment horizontal="center" vertical="center"/>
    </xf>
    <xf numFmtId="1" fontId="7" fillId="0" borderId="35" xfId="3" applyNumberFormat="1" applyFont="1" applyFill="1" applyBorder="1" applyAlignment="1" applyProtection="1">
      <alignment horizontal="center" vertical="center"/>
    </xf>
    <xf numFmtId="1" fontId="7" fillId="0" borderId="34" xfId="3" applyNumberFormat="1" applyFont="1" applyFill="1" applyBorder="1" applyAlignment="1" applyProtection="1">
      <alignment horizontal="center" vertical="center"/>
    </xf>
    <xf numFmtId="1" fontId="7" fillId="0" borderId="50" xfId="3" applyNumberFormat="1" applyFont="1" applyFill="1" applyBorder="1" applyAlignment="1" applyProtection="1">
      <alignment horizontal="center" vertical="center"/>
    </xf>
    <xf numFmtId="0" fontId="7" fillId="0" borderId="63" xfId="3" applyNumberFormat="1" applyFont="1" applyFill="1" applyBorder="1" applyAlignment="1" applyProtection="1">
      <alignment horizontal="center" vertical="center"/>
    </xf>
    <xf numFmtId="1" fontId="7" fillId="0" borderId="38" xfId="3" applyNumberFormat="1" applyFont="1" applyFill="1" applyBorder="1" applyAlignment="1" applyProtection="1">
      <alignment horizontal="center" vertical="center"/>
    </xf>
    <xf numFmtId="1" fontId="7" fillId="0" borderId="63" xfId="3" applyNumberFormat="1" applyFont="1" applyFill="1" applyBorder="1" applyAlignment="1" applyProtection="1">
      <alignment horizontal="center" vertical="center"/>
    </xf>
    <xf numFmtId="0" fontId="7" fillId="0" borderId="64" xfId="3" applyNumberFormat="1" applyFont="1" applyFill="1" applyBorder="1" applyAlignment="1" applyProtection="1">
      <alignment horizontal="center" vertical="center"/>
    </xf>
    <xf numFmtId="0" fontId="7" fillId="0" borderId="40" xfId="3" applyNumberFormat="1" applyFont="1" applyFill="1" applyBorder="1" applyAlignment="1" applyProtection="1">
      <alignment horizontal="center" vertical="center"/>
    </xf>
    <xf numFmtId="1" fontId="7" fillId="0" borderId="70" xfId="3" applyNumberFormat="1" applyFont="1" applyFill="1" applyBorder="1" applyAlignment="1" applyProtection="1">
      <alignment horizontal="center" vertical="center"/>
    </xf>
    <xf numFmtId="1" fontId="7" fillId="0" borderId="103" xfId="3" applyNumberFormat="1" applyFont="1" applyFill="1" applyBorder="1" applyAlignment="1" applyProtection="1">
      <alignment horizontal="center" vertical="center"/>
    </xf>
    <xf numFmtId="1" fontId="7" fillId="0" borderId="9" xfId="3" applyNumberFormat="1" applyFont="1" applyFill="1" applyBorder="1" applyAlignment="1" applyProtection="1">
      <alignment horizontal="center" vertical="center"/>
    </xf>
    <xf numFmtId="1" fontId="7" fillId="0" borderId="10" xfId="3" applyNumberFormat="1" applyFont="1" applyFill="1" applyBorder="1" applyAlignment="1" applyProtection="1">
      <alignment horizontal="center" vertical="center"/>
    </xf>
    <xf numFmtId="1" fontId="7" fillId="0" borderId="23" xfId="3" applyNumberFormat="1" applyFont="1" applyFill="1" applyBorder="1" applyAlignment="1" applyProtection="1">
      <alignment horizontal="center" vertical="center"/>
    </xf>
    <xf numFmtId="1" fontId="7" fillId="0" borderId="88" xfId="3" applyNumberFormat="1" applyFont="1" applyFill="1" applyBorder="1" applyAlignment="1" applyProtection="1">
      <alignment horizontal="center" vertical="center"/>
    </xf>
    <xf numFmtId="1" fontId="7" fillId="0" borderId="41" xfId="3" applyNumberFormat="1" applyFont="1" applyFill="1" applyBorder="1" applyAlignment="1" applyProtection="1">
      <alignment horizontal="center" vertical="center"/>
    </xf>
    <xf numFmtId="0" fontId="7" fillId="0" borderId="70" xfId="3" applyNumberFormat="1" applyFont="1" applyFill="1" applyBorder="1" applyAlignment="1" applyProtection="1">
      <alignment horizontal="center" vertical="center"/>
    </xf>
    <xf numFmtId="171" fontId="7" fillId="0" borderId="70" xfId="3" applyNumberFormat="1" applyFont="1" applyFill="1" applyBorder="1" applyAlignment="1" applyProtection="1">
      <alignment horizontal="center" vertical="center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7" fillId="0" borderId="25" xfId="3" applyNumberFormat="1" applyFont="1" applyFill="1" applyBorder="1" applyAlignment="1" applyProtection="1">
      <alignment horizontal="center" vertical="center"/>
    </xf>
    <xf numFmtId="1" fontId="7" fillId="0" borderId="35" xfId="3" applyNumberFormat="1" applyFont="1" applyFill="1" applyBorder="1" applyAlignment="1">
      <alignment horizontal="center" vertical="center" wrapText="1"/>
    </xf>
    <xf numFmtId="170" fontId="11" fillId="0" borderId="62" xfId="3" applyNumberFormat="1" applyFont="1" applyFill="1" applyBorder="1" applyAlignment="1" applyProtection="1">
      <alignment horizontal="center" vertical="center"/>
    </xf>
    <xf numFmtId="49" fontId="11" fillId="0" borderId="64" xfId="3" applyNumberFormat="1" applyFont="1" applyFill="1" applyBorder="1" applyAlignment="1" applyProtection="1">
      <alignment horizontal="center" vertical="center"/>
    </xf>
    <xf numFmtId="49" fontId="11" fillId="0" borderId="37" xfId="3" applyNumberFormat="1" applyFont="1" applyFill="1" applyBorder="1" applyAlignment="1">
      <alignment horizontal="center" vertical="center" wrapText="1"/>
    </xf>
    <xf numFmtId="49" fontId="7" fillId="0" borderId="62" xfId="3" applyNumberFormat="1" applyFont="1" applyFill="1" applyBorder="1" applyAlignment="1">
      <alignment vertical="center" wrapText="1"/>
    </xf>
    <xf numFmtId="170" fontId="7" fillId="0" borderId="17" xfId="3" applyNumberFormat="1" applyFont="1" applyFill="1" applyBorder="1" applyAlignment="1" applyProtection="1">
      <alignment horizontal="center" vertical="center"/>
    </xf>
    <xf numFmtId="170" fontId="7" fillId="0" borderId="19" xfId="3" applyNumberFormat="1" applyFont="1" applyFill="1" applyBorder="1" applyAlignment="1" applyProtection="1">
      <alignment horizontal="center" vertical="center"/>
    </xf>
    <xf numFmtId="0" fontId="7" fillId="0" borderId="36" xfId="3" applyNumberFormat="1" applyFont="1" applyFill="1" applyBorder="1" applyAlignment="1" applyProtection="1">
      <alignment horizontal="center" vertical="center"/>
    </xf>
    <xf numFmtId="0" fontId="7" fillId="0" borderId="31" xfId="3" applyNumberFormat="1" applyFont="1" applyFill="1" applyBorder="1" applyAlignment="1" applyProtection="1">
      <alignment horizontal="center" vertical="center"/>
    </xf>
    <xf numFmtId="170" fontId="7" fillId="0" borderId="85" xfId="3" applyNumberFormat="1" applyFont="1" applyFill="1" applyBorder="1" applyAlignment="1" applyProtection="1">
      <alignment horizontal="center" vertical="center"/>
    </xf>
    <xf numFmtId="0" fontId="7" fillId="0" borderId="3" xfId="3" applyNumberFormat="1" applyFont="1" applyFill="1" applyBorder="1" applyAlignment="1" applyProtection="1">
      <alignment horizontal="center" vertical="center"/>
    </xf>
    <xf numFmtId="1" fontId="7" fillId="0" borderId="63" xfId="3" applyNumberFormat="1" applyFont="1" applyFill="1" applyBorder="1" applyAlignment="1">
      <alignment horizontal="center" vertical="center"/>
    </xf>
    <xf numFmtId="49" fontId="7" fillId="0" borderId="63" xfId="3" applyNumberFormat="1" applyFont="1" applyFill="1" applyBorder="1" applyAlignment="1">
      <alignment horizontal="center" vertical="center"/>
    </xf>
    <xf numFmtId="170" fontId="11" fillId="2" borderId="17" xfId="3" applyNumberFormat="1" applyFont="1" applyFill="1" applyBorder="1" applyAlignment="1" applyProtection="1">
      <alignment horizontal="center" vertical="center"/>
    </xf>
    <xf numFmtId="170" fontId="11" fillId="0" borderId="18" xfId="3" applyNumberFormat="1" applyFont="1" applyFill="1" applyBorder="1" applyAlignment="1" applyProtection="1">
      <alignment horizontal="center" vertical="center"/>
    </xf>
    <xf numFmtId="170" fontId="11" fillId="0" borderId="17" xfId="3" applyNumberFormat="1" applyFont="1" applyFill="1" applyBorder="1" applyAlignment="1" applyProtection="1">
      <alignment horizontal="center" vertical="center"/>
    </xf>
    <xf numFmtId="171" fontId="11" fillId="0" borderId="62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 applyProtection="1">
      <alignment horizontal="center" vertical="center"/>
    </xf>
    <xf numFmtId="0" fontId="7" fillId="0" borderId="85" xfId="3" applyFont="1" applyFill="1" applyBorder="1" applyAlignment="1">
      <alignment horizontal="center" vertical="center" wrapText="1"/>
    </xf>
    <xf numFmtId="1" fontId="7" fillId="0" borderId="64" xfId="3" applyNumberFormat="1" applyFont="1" applyFill="1" applyBorder="1" applyAlignment="1">
      <alignment horizontal="center" vertical="center"/>
    </xf>
    <xf numFmtId="1" fontId="7" fillId="0" borderId="64" xfId="3" applyNumberFormat="1" applyFont="1" applyFill="1" applyBorder="1" applyAlignment="1" applyProtection="1">
      <alignment horizontal="center" vertical="center"/>
    </xf>
    <xf numFmtId="0" fontId="11" fillId="2" borderId="62" xfId="3" applyFont="1" applyFill="1" applyBorder="1" applyAlignment="1">
      <alignment horizontal="center" vertical="center" wrapText="1"/>
    </xf>
    <xf numFmtId="0" fontId="11" fillId="2" borderId="63" xfId="3" applyFont="1" applyFill="1" applyBorder="1" applyAlignment="1">
      <alignment horizontal="center" vertical="center" wrapText="1"/>
    </xf>
    <xf numFmtId="0" fontId="11" fillId="2" borderId="64" xfId="3" applyFont="1" applyFill="1" applyBorder="1" applyAlignment="1">
      <alignment horizontal="center" vertical="center" wrapText="1"/>
    </xf>
    <xf numFmtId="0" fontId="7" fillId="0" borderId="24" xfId="3" applyNumberFormat="1" applyFont="1" applyFill="1" applyBorder="1" applyAlignment="1">
      <alignment horizontal="center" vertical="center"/>
    </xf>
    <xf numFmtId="1" fontId="7" fillId="0" borderId="41" xfId="3" applyNumberFormat="1" applyFont="1" applyFill="1" applyBorder="1" applyAlignment="1">
      <alignment horizontal="center" vertical="center" wrapText="1"/>
    </xf>
    <xf numFmtId="0" fontId="7" fillId="0" borderId="9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wrapText="1"/>
    </xf>
    <xf numFmtId="0" fontId="2" fillId="4" borderId="1" xfId="0" applyFont="1" applyFill="1" applyBorder="1"/>
    <xf numFmtId="166" fontId="2" fillId="0" borderId="27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0" fontId="11" fillId="2" borderId="27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>
      <alignment horizontal="center" vertical="center" wrapText="1"/>
    </xf>
    <xf numFmtId="0" fontId="7" fillId="0" borderId="88" xfId="3" applyNumberFormat="1" applyFont="1" applyFill="1" applyBorder="1" applyAlignment="1">
      <alignment horizontal="center" vertical="center" wrapText="1"/>
    </xf>
    <xf numFmtId="0" fontId="7" fillId="0" borderId="41" xfId="3" applyNumberFormat="1" applyFont="1" applyFill="1" applyBorder="1" applyAlignment="1">
      <alignment horizontal="center" vertical="center" wrapText="1"/>
    </xf>
    <xf numFmtId="0" fontId="7" fillId="0" borderId="30" xfId="3" applyNumberFormat="1" applyFont="1" applyFill="1" applyBorder="1" applyAlignment="1" applyProtection="1">
      <alignment horizontal="center" vertical="center"/>
    </xf>
    <xf numFmtId="0" fontId="7" fillId="0" borderId="74" xfId="3" applyNumberFormat="1" applyFont="1" applyFill="1" applyBorder="1" applyAlignment="1" applyProtection="1">
      <alignment horizontal="center" vertical="center"/>
    </xf>
    <xf numFmtId="1" fontId="7" fillId="0" borderId="38" xfId="3" applyNumberFormat="1" applyFont="1" applyFill="1" applyBorder="1" applyAlignment="1">
      <alignment horizontal="center" vertical="center"/>
    </xf>
    <xf numFmtId="49" fontId="7" fillId="0" borderId="38" xfId="3" applyNumberFormat="1" applyFont="1" applyFill="1" applyBorder="1" applyAlignment="1">
      <alignment horizontal="center" vertical="center"/>
    </xf>
    <xf numFmtId="0" fontId="7" fillId="0" borderId="38" xfId="3" applyNumberFormat="1" applyFont="1" applyFill="1" applyBorder="1" applyAlignment="1">
      <alignment horizontal="center" vertical="center"/>
    </xf>
    <xf numFmtId="170" fontId="11" fillId="0" borderId="16" xfId="3" applyNumberFormat="1" applyFont="1" applyFill="1" applyBorder="1" applyAlignment="1" applyProtection="1">
      <alignment horizontal="center" vertical="center"/>
    </xf>
    <xf numFmtId="170" fontId="11" fillId="0" borderId="19" xfId="3" applyNumberFormat="1" applyFont="1" applyFill="1" applyBorder="1" applyAlignment="1" applyProtection="1">
      <alignment horizontal="center" vertical="center"/>
    </xf>
    <xf numFmtId="170" fontId="11" fillId="2" borderId="16" xfId="3" applyNumberFormat="1" applyFont="1" applyFill="1" applyBorder="1" applyAlignment="1" applyProtection="1">
      <alignment horizontal="center" vertical="center"/>
    </xf>
    <xf numFmtId="170" fontId="11" fillId="2" borderId="19" xfId="3" applyNumberFormat="1" applyFont="1" applyFill="1" applyBorder="1" applyAlignment="1" applyProtection="1">
      <alignment horizontal="center" vertical="center"/>
    </xf>
    <xf numFmtId="49" fontId="11" fillId="0" borderId="68" xfId="3" applyNumberFormat="1" applyFont="1" applyFill="1" applyBorder="1" applyAlignment="1" applyProtection="1">
      <alignment horizontal="center" vertical="center"/>
    </xf>
    <xf numFmtId="49" fontId="7" fillId="0" borderId="101" xfId="3" applyNumberFormat="1" applyFont="1" applyFill="1" applyBorder="1" applyAlignment="1">
      <alignment vertical="center" wrapText="1"/>
    </xf>
    <xf numFmtId="0" fontId="7" fillId="0" borderId="68" xfId="3" applyNumberFormat="1" applyFont="1" applyFill="1" applyBorder="1" applyAlignment="1" applyProtection="1">
      <alignment horizontal="center" vertical="center"/>
    </xf>
    <xf numFmtId="171" fontId="7" fillId="0" borderId="68" xfId="3" applyNumberFormat="1" applyFont="1" applyFill="1" applyBorder="1" applyAlignment="1" applyProtection="1">
      <alignment horizontal="center" vertical="center"/>
    </xf>
    <xf numFmtId="1" fontId="7" fillId="0" borderId="68" xfId="3" applyNumberFormat="1" applyFont="1" applyFill="1" applyBorder="1" applyAlignment="1" applyProtection="1">
      <alignment horizontal="center" vertical="center"/>
    </xf>
    <xf numFmtId="1" fontId="7" fillId="0" borderId="21" xfId="3" applyNumberFormat="1" applyFont="1" applyFill="1" applyBorder="1" applyAlignment="1" applyProtection="1">
      <alignment horizontal="center" vertical="center"/>
    </xf>
    <xf numFmtId="1" fontId="7" fillId="0" borderId="69" xfId="3" applyNumberFormat="1" applyFont="1" applyFill="1" applyBorder="1" applyAlignment="1" applyProtection="1">
      <alignment horizontal="center" vertical="center"/>
    </xf>
    <xf numFmtId="1" fontId="7" fillId="0" borderId="67" xfId="3" applyNumberFormat="1" applyFont="1" applyFill="1" applyBorder="1" applyAlignment="1" applyProtection="1">
      <alignment horizontal="center" vertical="center"/>
    </xf>
    <xf numFmtId="1" fontId="7" fillId="0" borderId="66" xfId="3" applyNumberFormat="1" applyFont="1" applyFill="1" applyBorder="1" applyAlignment="1" applyProtection="1">
      <alignment horizontal="center" vertical="center"/>
    </xf>
    <xf numFmtId="1" fontId="7" fillId="0" borderId="0" xfId="3" applyNumberFormat="1" applyFont="1" applyFill="1" applyBorder="1" applyAlignment="1" applyProtection="1">
      <alignment horizontal="center" vertical="center"/>
    </xf>
    <xf numFmtId="170" fontId="11" fillId="2" borderId="44" xfId="3" applyNumberFormat="1" applyFont="1" applyFill="1" applyBorder="1" applyAlignment="1" applyProtection="1">
      <alignment horizontal="center" vertical="center"/>
    </xf>
    <xf numFmtId="49" fontId="11" fillId="0" borderId="62" xfId="3" applyNumberFormat="1" applyFont="1" applyFill="1" applyBorder="1" applyAlignment="1" applyProtection="1">
      <alignment horizontal="center" vertical="center"/>
    </xf>
    <xf numFmtId="49" fontId="11" fillId="0" borderId="70" xfId="3" applyNumberFormat="1" applyFont="1" applyFill="1" applyBorder="1" applyAlignment="1" applyProtection="1">
      <alignment horizontal="center" vertical="center"/>
    </xf>
    <xf numFmtId="0" fontId="7" fillId="0" borderId="103" xfId="3" applyNumberFormat="1" applyFont="1" applyFill="1" applyBorder="1" applyAlignment="1" applyProtection="1">
      <alignment horizontal="center" vertical="center"/>
    </xf>
    <xf numFmtId="0" fontId="7" fillId="0" borderId="10" xfId="3" applyNumberFormat="1" applyFont="1" applyFill="1" applyBorder="1" applyAlignment="1" applyProtection="1">
      <alignment horizontal="center" vertical="center"/>
    </xf>
    <xf numFmtId="0" fontId="7" fillId="0" borderId="21" xfId="3" applyNumberFormat="1" applyFont="1" applyFill="1" applyBorder="1" applyAlignment="1" applyProtection="1">
      <alignment horizontal="center" vertical="center"/>
    </xf>
    <xf numFmtId="0" fontId="7" fillId="0" borderId="67" xfId="3" applyNumberFormat="1" applyFont="1" applyFill="1" applyBorder="1" applyAlignment="1" applyProtection="1">
      <alignment horizontal="center" vertical="center"/>
    </xf>
    <xf numFmtId="0" fontId="7" fillId="0" borderId="40" xfId="3" applyFont="1" applyFill="1" applyBorder="1" applyAlignment="1">
      <alignment horizontal="center" vertical="center" wrapText="1"/>
    </xf>
    <xf numFmtId="0" fontId="7" fillId="0" borderId="23" xfId="3" applyFont="1" applyFill="1" applyBorder="1" applyAlignment="1">
      <alignment horizontal="center" vertical="center" wrapText="1"/>
    </xf>
    <xf numFmtId="0" fontId="7" fillId="0" borderId="41" xfId="3" applyFont="1" applyFill="1" applyBorder="1" applyAlignment="1">
      <alignment horizontal="center" vertical="center" wrapText="1"/>
    </xf>
    <xf numFmtId="0" fontId="27" fillId="2" borderId="88" xfId="3" applyFont="1" applyFill="1" applyBorder="1" applyAlignment="1">
      <alignment horizontal="center" vertical="center" wrapText="1"/>
    </xf>
    <xf numFmtId="0" fontId="27" fillId="2" borderId="41" xfId="3" applyFont="1" applyFill="1" applyBorder="1" applyAlignment="1">
      <alignment horizontal="center" vertical="center" wrapText="1"/>
    </xf>
    <xf numFmtId="0" fontId="27" fillId="2" borderId="23" xfId="3" applyFont="1" applyFill="1" applyBorder="1" applyAlignment="1">
      <alignment horizontal="center" vertical="center" wrapText="1"/>
    </xf>
    <xf numFmtId="1" fontId="7" fillId="0" borderId="24" xfId="3" applyNumberFormat="1" applyFont="1" applyFill="1" applyBorder="1" applyAlignment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7" fillId="0" borderId="37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0" fontId="11" fillId="0" borderId="27" xfId="3" applyFont="1" applyFill="1" applyBorder="1" applyAlignment="1">
      <alignment horizontal="center" vertical="center" wrapText="1"/>
    </xf>
    <xf numFmtId="0" fontId="11" fillId="2" borderId="27" xfId="3" applyFont="1" applyFill="1" applyBorder="1" applyAlignment="1">
      <alignment horizontal="center" vertical="center" wrapText="1"/>
    </xf>
    <xf numFmtId="49" fontId="11" fillId="2" borderId="80" xfId="0" applyNumberFormat="1" applyFont="1" applyFill="1" applyBorder="1" applyAlignment="1" applyProtection="1">
      <alignment horizontal="center" vertical="center"/>
    </xf>
    <xf numFmtId="0" fontId="11" fillId="0" borderId="40" xfId="3" applyFont="1" applyFill="1" applyBorder="1" applyAlignment="1">
      <alignment horizontal="center" vertical="center" wrapText="1"/>
    </xf>
    <xf numFmtId="49" fontId="11" fillId="0" borderId="30" xfId="3" applyNumberFormat="1" applyFont="1" applyFill="1" applyBorder="1" applyAlignment="1">
      <alignment horizontal="left" vertical="center" wrapText="1"/>
    </xf>
    <xf numFmtId="49" fontId="7" fillId="0" borderId="37" xfId="3" applyNumberFormat="1" applyFont="1" applyFill="1" applyBorder="1" applyAlignment="1">
      <alignment vertical="center" wrapText="1"/>
    </xf>
    <xf numFmtId="49" fontId="11" fillId="0" borderId="37" xfId="3" applyNumberFormat="1" applyFont="1" applyFill="1" applyBorder="1" applyAlignment="1">
      <alignment vertical="center" wrapText="1"/>
    </xf>
    <xf numFmtId="49" fontId="11" fillId="0" borderId="37" xfId="0" applyNumberFormat="1" applyFont="1" applyFill="1" applyBorder="1" applyAlignment="1">
      <alignment vertical="center" wrapText="1"/>
    </xf>
    <xf numFmtId="49" fontId="11" fillId="0" borderId="37" xfId="0" applyNumberFormat="1" applyFont="1" applyFill="1" applyBorder="1" applyAlignment="1">
      <alignment horizontal="left" vertical="center" wrapText="1"/>
    </xf>
    <xf numFmtId="49" fontId="11" fillId="0" borderId="37" xfId="3" applyNumberFormat="1" applyFont="1" applyFill="1" applyBorder="1" applyAlignment="1">
      <alignment horizontal="left" vertical="center" wrapText="1"/>
    </xf>
    <xf numFmtId="49" fontId="11" fillId="0" borderId="80" xfId="3" applyNumberFormat="1" applyFont="1" applyFill="1" applyBorder="1" applyAlignment="1">
      <alignment horizontal="left" vertical="center" wrapText="1"/>
    </xf>
    <xf numFmtId="49" fontId="11" fillId="0" borderId="63" xfId="0" applyNumberFormat="1" applyFont="1" applyFill="1" applyBorder="1" applyAlignment="1">
      <alignment horizontal="center" vertical="center"/>
    </xf>
    <xf numFmtId="0" fontId="11" fillId="0" borderId="63" xfId="3" applyFont="1" applyFill="1" applyBorder="1" applyAlignment="1">
      <alignment horizontal="center" vertical="center" wrapText="1"/>
    </xf>
    <xf numFmtId="0" fontId="11" fillId="0" borderId="64" xfId="3" applyFont="1" applyFill="1" applyBorder="1" applyAlignment="1">
      <alignment horizontal="center" vertical="center" wrapText="1"/>
    </xf>
    <xf numFmtId="0" fontId="11" fillId="2" borderId="30" xfId="3" applyFont="1" applyFill="1" applyBorder="1" applyAlignment="1">
      <alignment horizontal="center" vertical="center" wrapText="1"/>
    </xf>
    <xf numFmtId="1" fontId="7" fillId="2" borderId="37" xfId="3" applyNumberFormat="1" applyFont="1" applyFill="1" applyBorder="1" applyAlignment="1">
      <alignment horizontal="center" vertical="center"/>
    </xf>
    <xf numFmtId="169" fontId="11" fillId="2" borderId="37" xfId="3" applyNumberFormat="1" applyFont="1" applyFill="1" applyBorder="1" applyAlignment="1" applyProtection="1">
      <alignment horizontal="center" vertical="center"/>
    </xf>
    <xf numFmtId="49" fontId="11" fillId="0" borderId="37" xfId="0" applyNumberFormat="1" applyFont="1" applyFill="1" applyBorder="1" applyAlignment="1">
      <alignment horizontal="center" vertical="center"/>
    </xf>
    <xf numFmtId="169" fontId="11" fillId="0" borderId="37" xfId="3" applyNumberFormat="1" applyFont="1" applyFill="1" applyBorder="1" applyAlignment="1" applyProtection="1">
      <alignment horizontal="center" vertical="center"/>
    </xf>
    <xf numFmtId="1" fontId="11" fillId="2" borderId="37" xfId="3" applyNumberFormat="1" applyFont="1" applyFill="1" applyBorder="1" applyAlignment="1">
      <alignment horizontal="center" vertical="center"/>
    </xf>
    <xf numFmtId="169" fontId="7" fillId="2" borderId="37" xfId="3" applyNumberFormat="1" applyFont="1" applyFill="1" applyBorder="1" applyAlignment="1" applyProtection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2" borderId="38" xfId="3" applyFont="1" applyFill="1" applyBorder="1" applyAlignment="1">
      <alignment horizontal="center" vertical="center" wrapText="1"/>
    </xf>
    <xf numFmtId="0" fontId="11" fillId="0" borderId="38" xfId="3" applyFont="1" applyFill="1" applyBorder="1" applyAlignment="1">
      <alignment horizontal="center" vertical="center" wrapText="1"/>
    </xf>
    <xf numFmtId="171" fontId="11" fillId="2" borderId="62" xfId="3" applyNumberFormat="1" applyFont="1" applyFill="1" applyBorder="1" applyAlignment="1" applyProtection="1">
      <alignment horizontal="center" vertical="center"/>
    </xf>
    <xf numFmtId="165" fontId="11" fillId="0" borderId="63" xfId="0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70" fontId="11" fillId="2" borderId="3" xfId="3" applyNumberFormat="1" applyFont="1" applyFill="1" applyBorder="1" applyAlignment="1" applyProtection="1">
      <alignment horizontal="center" vertical="center"/>
    </xf>
    <xf numFmtId="170" fontId="11" fillId="0" borderId="3" xfId="3" applyNumberFormat="1" applyFont="1" applyFill="1" applyBorder="1" applyAlignment="1" applyProtection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1" fontId="11" fillId="0" borderId="27" xfId="0" applyNumberFormat="1" applyFont="1" applyFill="1" applyBorder="1" applyAlignment="1">
      <alignment horizontal="center" vertical="center" wrapText="1"/>
    </xf>
    <xf numFmtId="0" fontId="7" fillId="2" borderId="63" xfId="3" applyFont="1" applyFill="1" applyBorder="1" applyAlignment="1">
      <alignment horizontal="center" vertical="center" wrapText="1"/>
    </xf>
    <xf numFmtId="170" fontId="11" fillId="2" borderId="33" xfId="3" applyNumberFormat="1" applyFont="1" applyFill="1" applyBorder="1" applyAlignment="1" applyProtection="1">
      <alignment horizontal="center" vertical="center"/>
    </xf>
    <xf numFmtId="0" fontId="7" fillId="2" borderId="39" xfId="3" applyFont="1" applyFill="1" applyBorder="1" applyAlignment="1">
      <alignment horizontal="center" vertical="center" wrapText="1"/>
    </xf>
    <xf numFmtId="0" fontId="11" fillId="2" borderId="39" xfId="3" applyFont="1" applyFill="1" applyBorder="1" applyAlignment="1">
      <alignment horizontal="center" vertical="center" wrapText="1"/>
    </xf>
    <xf numFmtId="0" fontId="7" fillId="0" borderId="39" xfId="3" applyNumberFormat="1" applyFont="1" applyFill="1" applyBorder="1" applyAlignment="1" applyProtection="1">
      <alignment horizontal="center" vertical="center"/>
    </xf>
    <xf numFmtId="1" fontId="11" fillId="0" borderId="39" xfId="0" applyNumberFormat="1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 wrapText="1"/>
    </xf>
    <xf numFmtId="170" fontId="11" fillId="0" borderId="39" xfId="3" applyNumberFormat="1" applyFont="1" applyFill="1" applyBorder="1" applyAlignment="1" applyProtection="1">
      <alignment horizontal="center" vertical="center"/>
    </xf>
    <xf numFmtId="0" fontId="7" fillId="0" borderId="39" xfId="3" applyFont="1" applyFill="1" applyBorder="1" applyAlignment="1">
      <alignment horizontal="center" vertical="center" wrapText="1"/>
    </xf>
    <xf numFmtId="1" fontId="11" fillId="0" borderId="39" xfId="3" applyNumberFormat="1" applyFont="1" applyFill="1" applyBorder="1" applyAlignment="1">
      <alignment horizontal="center" vertical="center"/>
    </xf>
    <xf numFmtId="170" fontId="11" fillId="2" borderId="39" xfId="3" applyNumberFormat="1" applyFont="1" applyFill="1" applyBorder="1" applyAlignment="1" applyProtection="1">
      <alignment horizontal="center" vertical="center"/>
    </xf>
    <xf numFmtId="0" fontId="11" fillId="0" borderId="79" xfId="3" applyFont="1" applyFill="1" applyBorder="1" applyAlignment="1">
      <alignment horizontal="center" vertical="center" wrapText="1"/>
    </xf>
    <xf numFmtId="171" fontId="11" fillId="0" borderId="64" xfId="3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" fontId="7" fillId="0" borderId="3" xfId="3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3" xfId="3" applyNumberFormat="1" applyFont="1" applyFill="1" applyBorder="1" applyAlignment="1">
      <alignment horizontal="center" vertical="center" wrapText="1"/>
    </xf>
    <xf numFmtId="0" fontId="27" fillId="2" borderId="17" xfId="3" applyFont="1" applyFill="1" applyBorder="1" applyAlignment="1">
      <alignment horizontal="center" vertical="center" wrapText="1"/>
    </xf>
    <xf numFmtId="0" fontId="11" fillId="0" borderId="49" xfId="0" applyNumberFormat="1" applyFont="1" applyFill="1" applyBorder="1" applyAlignment="1">
      <alignment horizontal="center" vertical="center" wrapText="1"/>
    </xf>
    <xf numFmtId="0" fontId="7" fillId="0" borderId="24" xfId="3" applyFont="1" applyFill="1" applyBorder="1" applyAlignment="1">
      <alignment horizontal="center" vertical="center" wrapText="1"/>
    </xf>
    <xf numFmtId="169" fontId="27" fillId="2" borderId="32" xfId="3" applyNumberFormat="1" applyFont="1" applyFill="1" applyBorder="1" applyAlignment="1" applyProtection="1">
      <alignment vertical="center"/>
    </xf>
    <xf numFmtId="0" fontId="7" fillId="2" borderId="3" xfId="3" applyNumberFormat="1" applyFont="1" applyFill="1" applyBorder="1" applyAlignment="1">
      <alignment horizontal="center" vertical="center" wrapText="1"/>
    </xf>
    <xf numFmtId="169" fontId="27" fillId="0" borderId="3" xfId="3" applyNumberFormat="1" applyFont="1" applyFill="1" applyBorder="1" applyAlignment="1" applyProtection="1">
      <alignment horizontal="center" vertical="center"/>
    </xf>
    <xf numFmtId="169" fontId="27" fillId="0" borderId="3" xfId="3" applyNumberFormat="1" applyFont="1" applyFill="1" applyBorder="1" applyAlignment="1" applyProtection="1">
      <alignment vertical="center"/>
    </xf>
    <xf numFmtId="169" fontId="27" fillId="2" borderId="3" xfId="3" applyNumberFormat="1" applyFont="1" applyFill="1" applyBorder="1" applyAlignment="1" applyProtection="1">
      <alignment vertical="center"/>
    </xf>
    <xf numFmtId="169" fontId="7" fillId="0" borderId="61" xfId="3" applyNumberFormat="1" applyFont="1" applyFill="1" applyBorder="1" applyAlignment="1" applyProtection="1">
      <alignment vertical="center"/>
    </xf>
    <xf numFmtId="0" fontId="11" fillId="0" borderId="30" xfId="3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169" fontId="11" fillId="0" borderId="47" xfId="3" applyNumberFormat="1" applyFont="1" applyFill="1" applyBorder="1" applyAlignment="1" applyProtection="1">
      <alignment horizontal="center" vertical="center"/>
    </xf>
    <xf numFmtId="169" fontId="11" fillId="0" borderId="80" xfId="3" applyNumberFormat="1" applyFont="1" applyFill="1" applyBorder="1" applyAlignment="1" applyProtection="1">
      <alignment horizontal="center" vertical="center"/>
    </xf>
    <xf numFmtId="170" fontId="30" fillId="2" borderId="62" xfId="3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horizontal="center" vertical="center"/>
    </xf>
    <xf numFmtId="0" fontId="7" fillId="0" borderId="63" xfId="3" applyNumberFormat="1" applyFont="1" applyFill="1" applyBorder="1" applyAlignment="1">
      <alignment horizontal="center" vertical="center"/>
    </xf>
    <xf numFmtId="0" fontId="11" fillId="0" borderId="63" xfId="0" applyNumberFormat="1" applyFont="1" applyFill="1" applyBorder="1" applyAlignment="1" applyProtection="1">
      <alignment horizontal="center" vertical="center"/>
    </xf>
    <xf numFmtId="170" fontId="30" fillId="0" borderId="63" xfId="3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center" vertical="center"/>
    </xf>
    <xf numFmtId="170" fontId="30" fillId="2" borderId="63" xfId="3" applyNumberFormat="1" applyFont="1" applyFill="1" applyBorder="1" applyAlignment="1" applyProtection="1">
      <alignment horizontal="center" vertical="center"/>
    </xf>
    <xf numFmtId="170" fontId="30" fillId="0" borderId="64" xfId="3" applyNumberFormat="1" applyFont="1" applyFill="1" applyBorder="1" applyAlignment="1" applyProtection="1">
      <alignment horizontal="center" vertical="center"/>
    </xf>
    <xf numFmtId="49" fontId="11" fillId="2" borderId="31" xfId="3" applyNumberFormat="1" applyFont="1" applyFill="1" applyBorder="1" applyAlignment="1">
      <alignment horizontal="center" vertical="center" wrapText="1"/>
    </xf>
    <xf numFmtId="0" fontId="11" fillId="2" borderId="38" xfId="3" applyNumberFormat="1" applyFont="1" applyFill="1" applyBorder="1" applyAlignment="1">
      <alignment horizontal="center" vertical="center" wrapText="1"/>
    </xf>
    <xf numFmtId="49" fontId="11" fillId="2" borderId="38" xfId="3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49" fontId="3" fillId="0" borderId="107" xfId="0" applyNumberFormat="1" applyFont="1" applyFill="1" applyBorder="1" applyAlignment="1">
      <alignment horizontal="center" vertical="center" wrapText="1"/>
    </xf>
    <xf numFmtId="49" fontId="11" fillId="0" borderId="38" xfId="3" applyNumberFormat="1" applyFont="1" applyFill="1" applyBorder="1" applyAlignment="1">
      <alignment horizontal="center" vertical="center" wrapText="1"/>
    </xf>
    <xf numFmtId="0" fontId="11" fillId="0" borderId="44" xfId="3" applyFont="1" applyFill="1" applyBorder="1" applyAlignment="1">
      <alignment horizontal="center" vertical="center" wrapText="1"/>
    </xf>
    <xf numFmtId="49" fontId="11" fillId="0" borderId="62" xfId="3" applyNumberFormat="1" applyFont="1" applyFill="1" applyBorder="1" applyAlignment="1">
      <alignment horizontal="center" vertical="center" wrapText="1"/>
    </xf>
    <xf numFmtId="0" fontId="11" fillId="0" borderId="63" xfId="3" applyNumberFormat="1" applyFont="1" applyFill="1" applyBorder="1" applyAlignment="1">
      <alignment horizontal="center" vertical="center" wrapText="1"/>
    </xf>
    <xf numFmtId="49" fontId="11" fillId="0" borderId="63" xfId="0" applyNumberFormat="1" applyFont="1" applyFill="1" applyBorder="1" applyAlignment="1">
      <alignment horizontal="center" vertical="center" wrapText="1"/>
    </xf>
    <xf numFmtId="49" fontId="11" fillId="0" borderId="63" xfId="3" applyNumberFormat="1" applyFont="1" applyFill="1" applyBorder="1" applyAlignment="1">
      <alignment horizontal="center" vertical="center" wrapText="1"/>
    </xf>
    <xf numFmtId="169" fontId="11" fillId="0" borderId="83" xfId="3" applyNumberFormat="1" applyFont="1" applyFill="1" applyBorder="1" applyAlignment="1" applyProtection="1">
      <alignment horizontal="center" vertical="center"/>
    </xf>
    <xf numFmtId="0" fontId="11" fillId="2" borderId="31" xfId="3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/>
    </xf>
    <xf numFmtId="49" fontId="11" fillId="0" borderId="38" xfId="0" applyNumberFormat="1" applyFont="1" applyFill="1" applyBorder="1" applyAlignment="1">
      <alignment horizontal="center" vertical="center"/>
    </xf>
    <xf numFmtId="0" fontId="11" fillId="0" borderId="38" xfId="3" applyNumberFormat="1" applyFont="1" applyFill="1" applyBorder="1" applyAlignment="1">
      <alignment horizontal="center" vertical="center"/>
    </xf>
    <xf numFmtId="0" fontId="7" fillId="2" borderId="63" xfId="3" applyNumberFormat="1" applyFont="1" applyFill="1" applyBorder="1" applyAlignment="1">
      <alignment horizontal="center" vertical="center"/>
    </xf>
    <xf numFmtId="0" fontId="11" fillId="0" borderId="63" xfId="3" applyNumberFormat="1" applyFont="1" applyFill="1" applyBorder="1" applyAlignment="1">
      <alignment horizontal="center" vertical="center"/>
    </xf>
    <xf numFmtId="1" fontId="28" fillId="0" borderId="82" xfId="3" applyNumberFormat="1" applyFont="1" applyFill="1" applyBorder="1" applyAlignment="1">
      <alignment horizontal="center" vertical="center" wrapText="1"/>
    </xf>
    <xf numFmtId="1" fontId="11" fillId="2" borderId="82" xfId="3" applyNumberFormat="1" applyFont="1" applyFill="1" applyBorder="1" applyAlignment="1">
      <alignment horizontal="center" vertical="center" wrapText="1"/>
    </xf>
    <xf numFmtId="49" fontId="11" fillId="2" borderId="42" xfId="0" applyNumberFormat="1" applyFont="1" applyFill="1" applyBorder="1" applyAlignment="1" applyProtection="1">
      <alignment horizontal="center" vertical="center"/>
    </xf>
    <xf numFmtId="1" fontId="11" fillId="2" borderId="70" xfId="0" applyNumberFormat="1" applyFont="1" applyFill="1" applyBorder="1" applyAlignment="1" applyProtection="1">
      <alignment horizontal="center" vertical="center"/>
    </xf>
    <xf numFmtId="169" fontId="11" fillId="2" borderId="49" xfId="3" applyNumberFormat="1" applyFont="1" applyFill="1" applyBorder="1" applyAlignment="1" applyProtection="1">
      <alignment horizontal="right" vertical="center"/>
    </xf>
    <xf numFmtId="0" fontId="11" fillId="2" borderId="28" xfId="3" applyNumberFormat="1" applyFont="1" applyFill="1" applyBorder="1" applyAlignment="1" applyProtection="1">
      <alignment horizontal="center" vertical="center"/>
    </xf>
    <xf numFmtId="49" fontId="11" fillId="2" borderId="49" xfId="0" applyNumberFormat="1" applyFont="1" applyFill="1" applyBorder="1" applyAlignment="1" applyProtection="1">
      <alignment horizontal="center" vertical="center"/>
    </xf>
    <xf numFmtId="49" fontId="27" fillId="2" borderId="49" xfId="0" applyNumberFormat="1" applyFont="1" applyFill="1" applyBorder="1" applyAlignment="1" applyProtection="1">
      <alignment horizontal="center" vertical="center"/>
    </xf>
    <xf numFmtId="49" fontId="11" fillId="0" borderId="49" xfId="0" applyNumberFormat="1" applyFont="1" applyFill="1" applyBorder="1" applyAlignment="1" applyProtection="1">
      <alignment horizontal="center" vertical="center"/>
    </xf>
    <xf numFmtId="0" fontId="7" fillId="0" borderId="28" xfId="3" applyNumberFormat="1" applyFont="1" applyFill="1" applyBorder="1" applyAlignment="1" applyProtection="1">
      <alignment vertical="center"/>
    </xf>
    <xf numFmtId="49" fontId="27" fillId="0" borderId="49" xfId="0" applyNumberFormat="1" applyFont="1" applyFill="1" applyBorder="1" applyAlignment="1" applyProtection="1">
      <alignment horizontal="center" vertical="center"/>
    </xf>
    <xf numFmtId="49" fontId="27" fillId="0" borderId="23" xfId="0" applyNumberFormat="1" applyFont="1" applyFill="1" applyBorder="1" applyAlignment="1" applyProtection="1">
      <alignment horizontal="center" vertical="center"/>
    </xf>
    <xf numFmtId="49" fontId="27" fillId="0" borderId="24" xfId="3" applyNumberFormat="1" applyFont="1" applyFill="1" applyBorder="1" applyAlignment="1">
      <alignment horizontal="left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166" fontId="7" fillId="0" borderId="24" xfId="0" applyNumberFormat="1" applyFont="1" applyFill="1" applyBorder="1" applyAlignment="1" applyProtection="1">
      <alignment horizontal="center" vertical="center"/>
    </xf>
    <xf numFmtId="164" fontId="7" fillId="0" borderId="24" xfId="0" applyNumberFormat="1" applyFont="1" applyFill="1" applyBorder="1" applyAlignment="1">
      <alignment horizontal="center" vertical="center" wrapText="1"/>
    </xf>
    <xf numFmtId="0" fontId="27" fillId="0" borderId="24" xfId="3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vertical="center"/>
    </xf>
    <xf numFmtId="0" fontId="11" fillId="0" borderId="88" xfId="3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37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7" fillId="11" borderId="1" xfId="0" applyFont="1" applyFill="1" applyBorder="1"/>
    <xf numFmtId="49" fontId="37" fillId="0" borderId="1" xfId="0" applyNumberFormat="1" applyFont="1" applyBorder="1"/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/>
    <xf numFmtId="1" fontId="37" fillId="0" borderId="1" xfId="0" applyNumberFormat="1" applyFont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center" vertical="center"/>
    </xf>
    <xf numFmtId="49" fontId="39" fillId="0" borderId="1" xfId="0" applyNumberFormat="1" applyFont="1" applyBorder="1"/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/>
    <xf numFmtId="1" fontId="3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wrapText="1"/>
    </xf>
    <xf numFmtId="0" fontId="39" fillId="11" borderId="1" xfId="0" applyFont="1" applyFill="1" applyBorder="1"/>
    <xf numFmtId="0" fontId="8" fillId="0" borderId="104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1" fontId="8" fillId="0" borderId="104" xfId="0" applyNumberFormat="1" applyFont="1" applyBorder="1" applyAlignment="1">
      <alignment horizontal="center" vertical="center" wrapText="1"/>
    </xf>
    <xf numFmtId="1" fontId="16" fillId="0" borderId="106" xfId="0" applyNumberFormat="1" applyFont="1" applyBorder="1" applyAlignment="1">
      <alignment horizontal="center" vertical="center" wrapText="1"/>
    </xf>
    <xf numFmtId="1" fontId="16" fillId="0" borderId="105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5" fillId="0" borderId="106" xfId="0" applyFont="1" applyBorder="1" applyAlignment="1">
      <alignment horizontal="center" vertical="center" wrapText="1"/>
    </xf>
    <xf numFmtId="0" fontId="35" fillId="0" borderId="105" xfId="0" applyFont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8" xfId="0" applyNumberFormat="1" applyFont="1" applyFill="1" applyBorder="1" applyAlignment="1">
      <alignment horizontal="center" vertical="center" wrapText="1"/>
    </xf>
    <xf numFmtId="0" fontId="35" fillId="0" borderId="59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49" fontId="8" fillId="0" borderId="45" xfId="2" applyNumberFormat="1" applyFont="1" applyBorder="1" applyAlignment="1" applyProtection="1">
      <alignment horizontal="left" vertical="center" wrapText="1"/>
      <protection locked="0"/>
    </xf>
    <xf numFmtId="49" fontId="8" fillId="0" borderId="47" xfId="2" applyNumberFormat="1" applyFont="1" applyBorder="1" applyAlignment="1" applyProtection="1">
      <alignment horizontal="left" vertical="center" wrapText="1"/>
      <protection locked="0"/>
    </xf>
    <xf numFmtId="49" fontId="8" fillId="0" borderId="44" xfId="2" applyNumberFormat="1" applyFont="1" applyBorder="1" applyAlignment="1" applyProtection="1">
      <alignment horizontal="left" vertical="center" wrapText="1"/>
      <protection locked="0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8" xfId="0" applyNumberFormat="1" applyFont="1" applyFill="1" applyBorder="1" applyAlignment="1">
      <alignment horizontal="center" vertical="center" wrapText="1"/>
    </xf>
    <xf numFmtId="1" fontId="35" fillId="0" borderId="27" xfId="0" applyNumberFormat="1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0" xfId="0" applyFont="1" applyBorder="1" applyAlignment="1">
      <alignment horizontal="left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1" fillId="2" borderId="50" xfId="0" applyFont="1" applyFill="1" applyBorder="1" applyAlignment="1" applyProtection="1">
      <alignment horizontal="right" vertical="center"/>
    </xf>
    <xf numFmtId="0" fontId="33" fillId="2" borderId="50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69" fontId="34" fillId="2" borderId="0" xfId="3" applyNumberFormat="1" applyFont="1" applyFill="1" applyBorder="1" applyAlignment="1" applyProtection="1">
      <alignment horizontal="left"/>
    </xf>
    <xf numFmtId="169" fontId="11" fillId="2" borderId="93" xfId="3" applyNumberFormat="1" applyFont="1" applyFill="1" applyBorder="1" applyAlignment="1" applyProtection="1">
      <alignment horizontal="right" vertical="center"/>
    </xf>
    <xf numFmtId="169" fontId="11" fillId="2" borderId="96" xfId="3" applyNumberFormat="1" applyFont="1" applyFill="1" applyBorder="1" applyAlignment="1" applyProtection="1">
      <alignment horizontal="right" vertical="center"/>
    </xf>
    <xf numFmtId="169" fontId="11" fillId="2" borderId="97" xfId="3" applyNumberFormat="1" applyFont="1" applyFill="1" applyBorder="1" applyAlignment="1" applyProtection="1">
      <alignment horizontal="right" vertical="center"/>
    </xf>
    <xf numFmtId="166" fontId="28" fillId="2" borderId="20" xfId="3" applyNumberFormat="1" applyFont="1" applyFill="1" applyBorder="1" applyAlignment="1" applyProtection="1">
      <alignment horizontal="center" vertical="center"/>
    </xf>
    <xf numFmtId="166" fontId="28" fillId="2" borderId="0" xfId="3" applyNumberFormat="1" applyFont="1" applyFill="1" applyBorder="1" applyAlignment="1" applyProtection="1">
      <alignment horizontal="center" vertical="center"/>
    </xf>
    <xf numFmtId="0" fontId="28" fillId="2" borderId="101" xfId="3" applyNumberFormat="1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right" vertical="center"/>
    </xf>
    <xf numFmtId="0" fontId="33" fillId="0" borderId="5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6" fontId="11" fillId="2" borderId="22" xfId="3" applyNumberFormat="1" applyFont="1" applyFill="1" applyBorder="1" applyAlignment="1" applyProtection="1">
      <alignment horizontal="center" vertical="center"/>
    </xf>
    <xf numFmtId="166" fontId="11" fillId="2" borderId="0" xfId="3" applyNumberFormat="1" applyFont="1" applyFill="1" applyBorder="1" applyAlignment="1" applyProtection="1">
      <alignment horizontal="center" vertical="center"/>
    </xf>
    <xf numFmtId="0" fontId="11" fillId="2" borderId="101" xfId="3" applyNumberFormat="1" applyFont="1" applyFill="1" applyBorder="1" applyAlignment="1" applyProtection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11" fillId="2" borderId="65" xfId="3" applyFont="1" applyFill="1" applyBorder="1" applyAlignment="1" applyProtection="1">
      <alignment horizontal="right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164" fontId="11" fillId="2" borderId="29" xfId="0" applyNumberFormat="1" applyFont="1" applyFill="1" applyBorder="1" applyAlignment="1" applyProtection="1">
      <alignment horizontal="center" vertical="center" wrapText="1"/>
    </xf>
    <xf numFmtId="164" fontId="11" fillId="2" borderId="25" xfId="0" applyNumberFormat="1" applyFont="1" applyFill="1" applyBorder="1" applyAlignment="1" applyProtection="1">
      <alignment horizontal="center" vertical="center" wrapText="1"/>
    </xf>
    <xf numFmtId="164" fontId="11" fillId="2" borderId="26" xfId="0" applyNumberFormat="1" applyFont="1" applyFill="1" applyBorder="1" applyAlignment="1" applyProtection="1">
      <alignment horizontal="center" vertical="center" wrapText="1"/>
    </xf>
    <xf numFmtId="170" fontId="11" fillId="2" borderId="70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>
      <alignment horizontal="right" vertical="center"/>
    </xf>
    <xf numFmtId="0" fontId="11" fillId="2" borderId="60" xfId="3" applyFont="1" applyFill="1" applyBorder="1" applyAlignment="1" applyProtection="1">
      <alignment horizontal="right" vertical="center"/>
    </xf>
    <xf numFmtId="170" fontId="11" fillId="2" borderId="42" xfId="3" applyNumberFormat="1" applyFont="1" applyFill="1" applyBorder="1" applyAlignment="1" applyProtection="1">
      <alignment horizontal="center" vertical="center"/>
    </xf>
    <xf numFmtId="170" fontId="11" fillId="2" borderId="2" xfId="3" applyNumberFormat="1" applyFont="1" applyFill="1" applyBorder="1" applyAlignment="1" applyProtection="1">
      <alignment horizontal="center" vertical="center"/>
    </xf>
    <xf numFmtId="170" fontId="11" fillId="2" borderId="43" xfId="3" applyNumberFormat="1" applyFont="1" applyFill="1" applyBorder="1" applyAlignment="1" applyProtection="1">
      <alignment horizontal="center" vertical="center"/>
    </xf>
    <xf numFmtId="0" fontId="11" fillId="2" borderId="29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0" fontId="11" fillId="2" borderId="81" xfId="3" applyFont="1" applyFill="1" applyBorder="1" applyAlignment="1">
      <alignment horizontal="center" vertical="center" wrapText="1"/>
    </xf>
    <xf numFmtId="0" fontId="11" fillId="2" borderId="84" xfId="3" applyFont="1" applyFill="1" applyBorder="1" applyAlignment="1">
      <alignment horizontal="center" vertical="center" wrapText="1"/>
    </xf>
    <xf numFmtId="0" fontId="11" fillId="2" borderId="82" xfId="3" applyFont="1" applyFill="1" applyBorder="1" applyAlignment="1">
      <alignment horizontal="center" vertical="center" wrapText="1"/>
    </xf>
    <xf numFmtId="170" fontId="11" fillId="2" borderId="81" xfId="3" applyNumberFormat="1" applyFont="1" applyFill="1" applyBorder="1" applyAlignment="1" applyProtection="1">
      <alignment horizontal="center" vertical="center"/>
    </xf>
    <xf numFmtId="170" fontId="11" fillId="2" borderId="84" xfId="3" applyNumberFormat="1" applyFont="1" applyFill="1" applyBorder="1" applyAlignment="1" applyProtection="1">
      <alignment horizontal="center" vertical="center"/>
    </xf>
    <xf numFmtId="170" fontId="11" fillId="2" borderId="82" xfId="3" applyNumberFormat="1" applyFont="1" applyFill="1" applyBorder="1" applyAlignment="1" applyProtection="1">
      <alignment horizontal="center" vertical="center"/>
    </xf>
    <xf numFmtId="0" fontId="11" fillId="2" borderId="13" xfId="3" applyNumberFormat="1" applyFont="1" applyFill="1" applyBorder="1" applyAlignment="1" applyProtection="1">
      <alignment horizontal="center" vertical="center"/>
    </xf>
    <xf numFmtId="0" fontId="11" fillId="2" borderId="15" xfId="3" applyNumberFormat="1" applyFont="1" applyFill="1" applyBorder="1" applyAlignment="1" applyProtection="1">
      <alignment horizontal="center" vertical="center"/>
    </xf>
    <xf numFmtId="0" fontId="11" fillId="2" borderId="14" xfId="3" applyNumberFormat="1" applyFont="1" applyFill="1" applyBorder="1" applyAlignment="1" applyProtection="1">
      <alignment horizontal="center" vertical="center"/>
    </xf>
    <xf numFmtId="49" fontId="11" fillId="6" borderId="13" xfId="0" applyNumberFormat="1" applyFont="1" applyFill="1" applyBorder="1" applyAlignment="1" applyProtection="1">
      <alignment horizontal="center" vertical="center"/>
    </xf>
    <xf numFmtId="49" fontId="11" fillId="6" borderId="15" xfId="0" applyNumberFormat="1" applyFont="1" applyFill="1" applyBorder="1" applyAlignment="1" applyProtection="1">
      <alignment horizontal="center" vertical="center"/>
    </xf>
    <xf numFmtId="49" fontId="11" fillId="6" borderId="14" xfId="0" applyNumberFormat="1" applyFont="1" applyFill="1" applyBorder="1" applyAlignment="1" applyProtection="1">
      <alignment horizontal="center" vertical="center"/>
    </xf>
    <xf numFmtId="170" fontId="11" fillId="0" borderId="81" xfId="3" applyNumberFormat="1" applyFont="1" applyFill="1" applyBorder="1" applyAlignment="1" applyProtection="1">
      <alignment horizontal="left" vertical="center" wrapText="1"/>
    </xf>
    <xf numFmtId="170" fontId="11" fillId="0" borderId="82" xfId="3" applyNumberFormat="1" applyFont="1" applyFill="1" applyBorder="1" applyAlignment="1" applyProtection="1">
      <alignment horizontal="left" vertical="center" wrapText="1"/>
    </xf>
    <xf numFmtId="170" fontId="11" fillId="2" borderId="49" xfId="3" applyNumberFormat="1" applyFont="1" applyFill="1" applyBorder="1" applyAlignment="1" applyProtection="1">
      <alignment horizontal="center" vertical="center"/>
    </xf>
    <xf numFmtId="0" fontId="11" fillId="0" borderId="8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1" fillId="0" borderId="67" xfId="3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1" fillId="2" borderId="87" xfId="0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 applyProtection="1">
      <alignment horizontal="center" vertical="center"/>
    </xf>
    <xf numFmtId="49" fontId="11" fillId="2" borderId="31" xfId="0" applyNumberFormat="1" applyFont="1" applyFill="1" applyBorder="1" applyAlignment="1" applyProtection="1">
      <alignment horizontal="center" vertical="center"/>
    </xf>
    <xf numFmtId="49" fontId="11" fillId="2" borderId="33" xfId="0" applyNumberFormat="1" applyFont="1" applyFill="1" applyBorder="1" applyAlignment="1" applyProtection="1">
      <alignment horizontal="center" vertical="center"/>
    </xf>
    <xf numFmtId="164" fontId="11" fillId="2" borderId="108" xfId="0" applyNumberFormat="1" applyFont="1" applyFill="1" applyBorder="1" applyAlignment="1" applyProtection="1">
      <alignment horizontal="center" vertical="center"/>
    </xf>
    <xf numFmtId="164" fontId="11" fillId="2" borderId="91" xfId="0" applyNumberFormat="1" applyFont="1" applyFill="1" applyBorder="1" applyAlignment="1" applyProtection="1">
      <alignment horizontal="center" vertical="center"/>
    </xf>
    <xf numFmtId="164" fontId="11" fillId="2" borderId="72" xfId="0" applyNumberFormat="1" applyFont="1" applyFill="1" applyBorder="1" applyAlignment="1" applyProtection="1">
      <alignment horizontal="center" vertical="center"/>
    </xf>
    <xf numFmtId="164" fontId="11" fillId="2" borderId="109" xfId="0" applyNumberFormat="1" applyFont="1" applyFill="1" applyBorder="1" applyAlignment="1" applyProtection="1">
      <alignment horizontal="center" vertical="center"/>
    </xf>
    <xf numFmtId="169" fontId="7" fillId="2" borderId="42" xfId="3" applyNumberFormat="1" applyFont="1" applyFill="1" applyBorder="1" applyAlignment="1" applyProtection="1">
      <alignment horizontal="center" vertical="center" textRotation="90" wrapText="1"/>
    </xf>
    <xf numFmtId="169" fontId="7" fillId="2" borderId="66" xfId="3" applyNumberFormat="1" applyFont="1" applyFill="1" applyBorder="1" applyAlignment="1" applyProtection="1">
      <alignment horizontal="center" vertical="center" textRotation="90" wrapText="1"/>
    </xf>
    <xf numFmtId="169" fontId="7" fillId="2" borderId="8" xfId="3" applyNumberFormat="1" applyFont="1" applyFill="1" applyBorder="1" applyAlignment="1" applyProtection="1">
      <alignment horizontal="center" vertical="center" textRotation="90" wrapText="1"/>
    </xf>
    <xf numFmtId="169" fontId="7" fillId="2" borderId="3" xfId="3" applyNumberFormat="1" applyFont="1" applyFill="1" applyBorder="1" applyAlignment="1" applyProtection="1">
      <alignment horizontal="center" vertical="center"/>
    </xf>
    <xf numFmtId="169" fontId="7" fillId="2" borderId="38" xfId="3" applyNumberFormat="1" applyFont="1" applyFill="1" applyBorder="1" applyAlignment="1" applyProtection="1">
      <alignment horizontal="center" vertical="center"/>
    </xf>
    <xf numFmtId="169" fontId="7" fillId="2" borderId="27" xfId="3" applyNumberFormat="1" applyFont="1" applyFill="1" applyBorder="1" applyAlignment="1" applyProtection="1">
      <alignment horizontal="center" vertical="center"/>
    </xf>
    <xf numFmtId="169" fontId="7" fillId="2" borderId="43" xfId="3" applyNumberFormat="1" applyFont="1" applyFill="1" applyBorder="1" applyAlignment="1" applyProtection="1">
      <alignment horizontal="center" vertical="center" textRotation="90" wrapText="1"/>
    </xf>
    <xf numFmtId="169" fontId="7" fillId="2" borderId="67" xfId="3" applyNumberFormat="1" applyFont="1" applyFill="1" applyBorder="1" applyAlignment="1" applyProtection="1">
      <alignment horizontal="center" vertical="center" textRotation="90" wrapText="1"/>
    </xf>
    <xf numFmtId="169" fontId="7" fillId="2" borderId="22" xfId="3" applyNumberFormat="1" applyFont="1" applyFill="1" applyBorder="1" applyAlignment="1" applyProtection="1">
      <alignment horizontal="center" vertical="center" textRotation="90" wrapText="1"/>
    </xf>
    <xf numFmtId="169" fontId="7" fillId="2" borderId="94" xfId="3" applyNumberFormat="1" applyFont="1" applyFill="1" applyBorder="1" applyAlignment="1" applyProtection="1">
      <alignment horizontal="center" vertical="center" textRotation="90" wrapText="1"/>
    </xf>
    <xf numFmtId="169" fontId="7" fillId="2" borderId="1" xfId="3" applyNumberFormat="1" applyFont="1" applyFill="1" applyBorder="1" applyAlignment="1" applyProtection="1">
      <alignment horizontal="center" vertical="center" textRotation="90" wrapText="1"/>
    </xf>
    <xf numFmtId="169" fontId="7" fillId="2" borderId="24" xfId="3" applyNumberFormat="1" applyFont="1" applyFill="1" applyBorder="1" applyAlignment="1" applyProtection="1">
      <alignment horizontal="center" vertical="center" textRotation="90" wrapText="1"/>
    </xf>
    <xf numFmtId="169" fontId="7" fillId="2" borderId="28" xfId="3" applyNumberFormat="1" applyFont="1" applyFill="1" applyBorder="1" applyAlignment="1" applyProtection="1">
      <alignment horizontal="center" vertical="center" textRotation="90" wrapText="1"/>
    </xf>
    <xf numFmtId="169" fontId="7" fillId="2" borderId="41" xfId="3" applyNumberFormat="1" applyFont="1" applyFill="1" applyBorder="1" applyAlignment="1" applyProtection="1">
      <alignment horizontal="center" vertical="center" textRotation="90" wrapText="1"/>
    </xf>
    <xf numFmtId="169" fontId="7" fillId="2" borderId="2" xfId="3" applyNumberFormat="1" applyFont="1" applyFill="1" applyBorder="1" applyAlignment="1" applyProtection="1">
      <alignment horizontal="center" vertical="center" textRotation="90" wrapText="1"/>
    </xf>
    <xf numFmtId="169" fontId="7" fillId="2" borderId="69" xfId="3" applyNumberFormat="1" applyFont="1" applyFill="1" applyBorder="1" applyAlignment="1" applyProtection="1">
      <alignment horizontal="center" vertical="center" textRotation="90" wrapText="1"/>
    </xf>
    <xf numFmtId="169" fontId="7" fillId="2" borderId="9" xfId="3" applyNumberFormat="1" applyFont="1" applyFill="1" applyBorder="1" applyAlignment="1" applyProtection="1">
      <alignment horizontal="center" vertical="center" textRotation="90" wrapText="1"/>
    </xf>
    <xf numFmtId="0" fontId="7" fillId="2" borderId="13" xfId="3" applyNumberFormat="1" applyFont="1" applyFill="1" applyBorder="1" applyAlignment="1" applyProtection="1">
      <alignment horizontal="center" vertical="center"/>
    </xf>
    <xf numFmtId="0" fontId="7" fillId="2" borderId="15" xfId="3" applyNumberFormat="1" applyFont="1" applyFill="1" applyBorder="1" applyAlignment="1" applyProtection="1">
      <alignment horizontal="center" vertical="center"/>
    </xf>
    <xf numFmtId="0" fontId="7" fillId="2" borderId="14" xfId="3" applyNumberFormat="1" applyFont="1" applyFill="1" applyBorder="1" applyAlignment="1" applyProtection="1">
      <alignment horizontal="center" vertical="center"/>
    </xf>
    <xf numFmtId="0" fontId="7" fillId="2" borderId="93" xfId="3" applyNumberFormat="1" applyFont="1" applyFill="1" applyBorder="1" applyAlignment="1" applyProtection="1">
      <alignment horizontal="center" vertical="center"/>
    </xf>
    <xf numFmtId="0" fontId="7" fillId="2" borderId="99" xfId="3" applyNumberFormat="1" applyFont="1" applyFill="1" applyBorder="1" applyAlignment="1" applyProtection="1">
      <alignment horizontal="center" vertical="center"/>
    </xf>
    <xf numFmtId="0" fontId="7" fillId="2" borderId="96" xfId="3" applyNumberFormat="1" applyFont="1" applyFill="1" applyBorder="1" applyAlignment="1" applyProtection="1">
      <alignment horizontal="center" vertical="center"/>
    </xf>
    <xf numFmtId="0" fontId="7" fillId="2" borderId="97" xfId="3" applyNumberFormat="1" applyFont="1" applyFill="1" applyBorder="1" applyAlignment="1" applyProtection="1">
      <alignment horizontal="center" vertical="center"/>
    </xf>
    <xf numFmtId="169" fontId="10" fillId="2" borderId="20" xfId="3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65" xfId="3" applyNumberFormat="1" applyFont="1" applyFill="1" applyBorder="1" applyAlignment="1" applyProtection="1">
      <alignment horizontal="center" vertical="center" textRotation="90"/>
    </xf>
    <xf numFmtId="0" fontId="7" fillId="2" borderId="68" xfId="3" applyNumberFormat="1" applyFont="1" applyFill="1" applyBorder="1" applyAlignment="1" applyProtection="1">
      <alignment horizontal="center" vertical="center" textRotation="90"/>
    </xf>
    <xf numFmtId="0" fontId="7" fillId="2" borderId="70" xfId="3" applyNumberFormat="1" applyFont="1" applyFill="1" applyBorder="1" applyAlignment="1" applyProtection="1">
      <alignment horizontal="center" vertical="center" textRotation="90"/>
    </xf>
    <xf numFmtId="169" fontId="7" fillId="2" borderId="65" xfId="3" applyNumberFormat="1" applyFont="1" applyFill="1" applyBorder="1" applyAlignment="1" applyProtection="1">
      <alignment horizontal="center" vertical="center"/>
    </xf>
    <xf numFmtId="169" fontId="7" fillId="2" borderId="68" xfId="3" applyNumberFormat="1" applyFont="1" applyFill="1" applyBorder="1" applyAlignment="1" applyProtection="1">
      <alignment horizontal="center" vertical="center"/>
    </xf>
    <xf numFmtId="169" fontId="7" fillId="2" borderId="70" xfId="3" applyNumberFormat="1" applyFont="1" applyFill="1" applyBorder="1" applyAlignment="1" applyProtection="1">
      <alignment horizontal="center" vertical="center"/>
    </xf>
    <xf numFmtId="169" fontId="7" fillId="2" borderId="16" xfId="3" applyNumberFormat="1" applyFont="1" applyFill="1" applyBorder="1" applyAlignment="1" applyProtection="1">
      <alignment horizontal="center" vertical="center" wrapText="1"/>
    </xf>
    <xf numFmtId="169" fontId="7" fillId="2" borderId="17" xfId="3" applyNumberFormat="1" applyFont="1" applyFill="1" applyBorder="1" applyAlignment="1" applyProtection="1">
      <alignment horizontal="center" vertical="center" wrapText="1"/>
    </xf>
    <xf numFmtId="169" fontId="7" fillId="2" borderId="19" xfId="3" applyNumberFormat="1" applyFont="1" applyFill="1" applyBorder="1" applyAlignment="1" applyProtection="1">
      <alignment horizontal="center" vertical="center" wrapText="1"/>
    </xf>
    <xf numFmtId="169" fontId="7" fillId="2" borderId="65" xfId="3" applyNumberFormat="1" applyFont="1" applyFill="1" applyBorder="1" applyAlignment="1" applyProtection="1">
      <alignment horizontal="center" vertical="center" textRotation="90" wrapText="1"/>
    </xf>
    <xf numFmtId="169" fontId="7" fillId="2" borderId="68" xfId="3" applyNumberFormat="1" applyFont="1" applyFill="1" applyBorder="1" applyAlignment="1" applyProtection="1">
      <alignment horizontal="center" vertical="center" textRotation="90" wrapText="1"/>
    </xf>
    <xf numFmtId="169" fontId="7" fillId="2" borderId="70" xfId="3" applyNumberFormat="1" applyFont="1" applyFill="1" applyBorder="1" applyAlignment="1" applyProtection="1">
      <alignment horizontal="center" vertical="center" textRotation="90" wrapText="1"/>
    </xf>
    <xf numFmtId="169" fontId="7" fillId="2" borderId="30" xfId="3" applyNumberFormat="1" applyFont="1" applyFill="1" applyBorder="1" applyAlignment="1" applyProtection="1">
      <alignment horizontal="center" vertical="center" wrapText="1"/>
    </xf>
    <xf numFmtId="169" fontId="7" fillId="2" borderId="31" xfId="3" applyNumberFormat="1" applyFont="1" applyFill="1" applyBorder="1" applyAlignment="1" applyProtection="1">
      <alignment horizontal="center" vertical="center" wrapText="1"/>
    </xf>
    <xf numFmtId="169" fontId="7" fillId="2" borderId="33" xfId="3" applyNumberFormat="1" applyFont="1" applyFill="1" applyBorder="1" applyAlignment="1" applyProtection="1">
      <alignment horizontal="center" vertical="center" wrapText="1"/>
    </xf>
    <xf numFmtId="0" fontId="7" fillId="2" borderId="13" xfId="3" applyNumberFormat="1" applyFont="1" applyFill="1" applyBorder="1" applyAlignment="1" applyProtection="1">
      <alignment horizontal="center" vertical="center" wrapText="1"/>
    </xf>
    <xf numFmtId="0" fontId="7" fillId="2" borderId="15" xfId="3" applyNumberFormat="1" applyFont="1" applyFill="1" applyBorder="1" applyAlignment="1" applyProtection="1">
      <alignment horizontal="center" vertical="center" wrapText="1"/>
    </xf>
    <xf numFmtId="0" fontId="7" fillId="2" borderId="14" xfId="3" applyNumberFormat="1" applyFont="1" applyFill="1" applyBorder="1" applyAlignment="1" applyProtection="1">
      <alignment horizontal="center" vertical="center" wrapText="1"/>
    </xf>
    <xf numFmtId="0" fontId="7" fillId="2" borderId="29" xfId="3" applyNumberFormat="1" applyFont="1" applyFill="1" applyBorder="1" applyAlignment="1" applyProtection="1">
      <alignment horizontal="center" vertical="center" wrapText="1"/>
    </xf>
    <xf numFmtId="0" fontId="7" fillId="2" borderId="25" xfId="3" applyNumberFormat="1" applyFont="1" applyFill="1" applyBorder="1" applyAlignment="1" applyProtection="1">
      <alignment horizontal="center" vertical="center" wrapText="1"/>
    </xf>
    <xf numFmtId="0" fontId="7" fillId="2" borderId="26" xfId="3" applyNumberFormat="1" applyFont="1" applyFill="1" applyBorder="1" applyAlignment="1" applyProtection="1">
      <alignment horizontal="center" vertical="center" wrapText="1"/>
    </xf>
    <xf numFmtId="169" fontId="7" fillId="2" borderId="49" xfId="3" applyNumberFormat="1" applyFont="1" applyFill="1" applyBorder="1" applyAlignment="1" applyProtection="1">
      <alignment horizontal="center" vertical="center" textRotation="90" wrapText="1"/>
    </xf>
    <xf numFmtId="169" fontId="7" fillId="2" borderId="23" xfId="3" applyNumberFormat="1" applyFont="1" applyFill="1" applyBorder="1" applyAlignment="1" applyProtection="1">
      <alignment horizontal="center" vertical="center" textRotation="90" wrapText="1"/>
    </xf>
    <xf numFmtId="169" fontId="7" fillId="2" borderId="1" xfId="3" applyNumberFormat="1" applyFont="1" applyFill="1" applyBorder="1" applyAlignment="1" applyProtection="1">
      <alignment horizontal="center" vertical="center" wrapText="1"/>
    </xf>
    <xf numFmtId="169" fontId="7" fillId="2" borderId="28" xfId="3" applyNumberFormat="1" applyFont="1" applyFill="1" applyBorder="1" applyAlignment="1" applyProtection="1">
      <alignment horizontal="center" vertical="center" wrapText="1"/>
    </xf>
    <xf numFmtId="170" fontId="11" fillId="0" borderId="16" xfId="3" applyNumberFormat="1" applyFont="1" applyFill="1" applyBorder="1" applyAlignment="1" applyProtection="1">
      <alignment horizontal="left" vertical="center" wrapText="1"/>
    </xf>
    <xf numFmtId="170" fontId="11" fillId="0" borderId="19" xfId="3" applyNumberFormat="1" applyFont="1" applyFill="1" applyBorder="1" applyAlignment="1" applyProtection="1">
      <alignment horizontal="left" vertical="center" wrapText="1"/>
    </xf>
    <xf numFmtId="170" fontId="11" fillId="0" borderId="49" xfId="3" applyNumberFormat="1" applyFont="1" applyFill="1" applyBorder="1" applyAlignment="1" applyProtection="1">
      <alignment horizontal="left" vertical="center" wrapText="1"/>
    </xf>
    <xf numFmtId="170" fontId="11" fillId="0" borderId="28" xfId="3" applyNumberFormat="1" applyFont="1" applyFill="1" applyBorder="1" applyAlignment="1" applyProtection="1">
      <alignment horizontal="left" vertical="center" wrapText="1"/>
    </xf>
    <xf numFmtId="170" fontId="11" fillId="0" borderId="23" xfId="3" applyNumberFormat="1" applyFont="1" applyFill="1" applyBorder="1" applyAlignment="1" applyProtection="1">
      <alignment horizontal="left" vertical="center" wrapText="1"/>
    </xf>
    <xf numFmtId="170" fontId="11" fillId="0" borderId="41" xfId="3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8" fillId="11" borderId="1" xfId="0" applyNumberFormat="1" applyFont="1" applyFill="1" applyBorder="1" applyAlignment="1">
      <alignment horizontal="center"/>
    </xf>
    <xf numFmtId="49" fontId="40" fillId="11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5" fillId="0" borderId="55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49" fontId="8" fillId="0" borderId="38" xfId="2" applyNumberFormat="1" applyFont="1" applyBorder="1" applyAlignment="1" applyProtection="1">
      <alignment horizontal="left" vertical="center" wrapText="1"/>
      <protection locked="0"/>
    </xf>
    <xf numFmtId="49" fontId="8" fillId="0" borderId="27" xfId="2" applyNumberFormat="1" applyFont="1" applyBorder="1" applyAlignment="1" applyProtection="1">
      <alignment horizontal="left" vertical="center" wrapText="1"/>
      <protection locked="0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170" fontId="11" fillId="2" borderId="23" xfId="3" applyNumberFormat="1" applyFont="1" applyFill="1" applyBorder="1" applyAlignment="1" applyProtection="1">
      <alignment horizontal="center" vertical="center"/>
    </xf>
    <xf numFmtId="170" fontId="11" fillId="2" borderId="24" xfId="3" applyNumberFormat="1" applyFont="1" applyFill="1" applyBorder="1" applyAlignment="1" applyProtection="1">
      <alignment horizontal="center" vertical="center"/>
    </xf>
    <xf numFmtId="170" fontId="11" fillId="2" borderId="41" xfId="3" applyNumberFormat="1" applyFont="1" applyFill="1" applyBorder="1" applyAlignment="1" applyProtection="1">
      <alignment horizontal="center" vertical="center"/>
    </xf>
    <xf numFmtId="0" fontId="11" fillId="2" borderId="86" xfId="0" applyFont="1" applyFill="1" applyBorder="1" applyAlignment="1">
      <alignment horizontal="center" vertical="center" wrapText="1"/>
    </xf>
    <xf numFmtId="164" fontId="11" fillId="2" borderId="71" xfId="0" applyNumberFormat="1" applyFont="1" applyFill="1" applyBorder="1" applyAlignment="1" applyProtection="1">
      <alignment horizontal="center" vertical="center"/>
    </xf>
    <xf numFmtId="164" fontId="11" fillId="2" borderId="95" xfId="0" applyNumberFormat="1" applyFont="1" applyFill="1" applyBorder="1" applyAlignment="1" applyProtection="1">
      <alignment horizontal="center" vertical="center"/>
    </xf>
    <xf numFmtId="170" fontId="11" fillId="2" borderId="1" xfId="3" applyNumberFormat="1" applyFont="1" applyFill="1" applyBorder="1" applyAlignment="1" applyProtection="1">
      <alignment horizontal="center" vertical="center"/>
    </xf>
    <xf numFmtId="49" fontId="7" fillId="2" borderId="83" xfId="3" applyNumberFormat="1" applyFont="1" applyFill="1" applyBorder="1" applyAlignment="1" applyProtection="1">
      <alignment horizontal="center" vertical="center"/>
    </xf>
    <xf numFmtId="49" fontId="7" fillId="2" borderId="85" xfId="3" applyNumberFormat="1" applyFont="1" applyFill="1" applyBorder="1" applyAlignment="1" applyProtection="1">
      <alignment horizontal="center" vertical="center"/>
    </xf>
    <xf numFmtId="49" fontId="7" fillId="2" borderId="83" xfId="3" applyNumberFormat="1" applyFont="1" applyFill="1" applyBorder="1" applyAlignment="1">
      <alignment horizontal="center" vertical="center" wrapText="1"/>
    </xf>
    <xf numFmtId="49" fontId="7" fillId="2" borderId="70" xfId="3" applyNumberFormat="1" applyFont="1" applyFill="1" applyBorder="1" applyAlignment="1">
      <alignment horizontal="center" vertical="center" wrapText="1"/>
    </xf>
    <xf numFmtId="49" fontId="7" fillId="2" borderId="65" xfId="3" applyNumberFormat="1" applyFont="1" applyFill="1" applyBorder="1" applyAlignment="1" applyProtection="1">
      <alignment horizontal="center" vertical="center"/>
    </xf>
    <xf numFmtId="49" fontId="7" fillId="0" borderId="83" xfId="3" applyNumberFormat="1" applyFont="1" applyFill="1" applyBorder="1" applyAlignment="1">
      <alignment horizontal="center" vertical="center" wrapText="1"/>
    </xf>
    <xf numFmtId="49" fontId="7" fillId="0" borderId="85" xfId="3" applyNumberFormat="1" applyFont="1" applyFill="1" applyBorder="1" applyAlignment="1">
      <alignment horizontal="center" vertical="center" wrapText="1"/>
    </xf>
    <xf numFmtId="169" fontId="11" fillId="2" borderId="4" xfId="3" applyNumberFormat="1" applyFont="1" applyFill="1" applyBorder="1" applyAlignment="1" applyProtection="1">
      <alignment horizontal="right" vertical="center"/>
    </xf>
    <xf numFmtId="169" fontId="11" fillId="2" borderId="5" xfId="3" applyNumberFormat="1" applyFont="1" applyFill="1" applyBorder="1" applyAlignment="1" applyProtection="1">
      <alignment horizontal="right" vertical="center"/>
    </xf>
    <xf numFmtId="169" fontId="11" fillId="2" borderId="6" xfId="3" applyNumberFormat="1" applyFont="1" applyFill="1" applyBorder="1" applyAlignment="1" applyProtection="1">
      <alignment horizontal="right" vertical="center"/>
    </xf>
    <xf numFmtId="49" fontId="7" fillId="0" borderId="65" xfId="3" applyNumberFormat="1" applyFont="1" applyFill="1" applyBorder="1" applyAlignment="1">
      <alignment horizontal="center" vertical="center" wrapText="1"/>
    </xf>
    <xf numFmtId="166" fontId="11" fillId="2" borderId="94" xfId="3" applyNumberFormat="1" applyFont="1" applyFill="1" applyBorder="1" applyAlignment="1" applyProtection="1">
      <alignment horizontal="center" vertical="center"/>
    </xf>
    <xf numFmtId="0" fontId="11" fillId="2" borderId="26" xfId="3" applyNumberFormat="1" applyFont="1" applyFill="1" applyBorder="1" applyAlignment="1" applyProtection="1">
      <alignment horizontal="center" vertical="center"/>
    </xf>
    <xf numFmtId="166" fontId="11" fillId="2" borderId="25" xfId="3" applyNumberFormat="1" applyFont="1" applyFill="1" applyBorder="1" applyAlignment="1" applyProtection="1">
      <alignment horizontal="center" vertical="center"/>
    </xf>
    <xf numFmtId="166" fontId="28" fillId="2" borderId="29" xfId="3" applyNumberFormat="1" applyFont="1" applyFill="1" applyBorder="1" applyAlignment="1" applyProtection="1">
      <alignment horizontal="center" vertical="center"/>
    </xf>
    <xf numFmtId="166" fontId="28" fillId="2" borderId="25" xfId="3" applyNumberFormat="1" applyFont="1" applyFill="1" applyBorder="1" applyAlignment="1" applyProtection="1">
      <alignment horizontal="center" vertical="center"/>
    </xf>
    <xf numFmtId="0" fontId="28" fillId="2" borderId="26" xfId="3" applyNumberFormat="1" applyFont="1" applyFill="1" applyBorder="1" applyAlignment="1" applyProtection="1">
      <alignment horizontal="center" vertical="center"/>
    </xf>
  </cellXfs>
  <cellStyles count="9">
    <cellStyle name="Денежный 2" xfId="5"/>
    <cellStyle name="Обычный" xfId="0" builtinId="0"/>
    <cellStyle name="Обычный 2" xfId="2"/>
    <cellStyle name="Обычный 2 2" xfId="6"/>
    <cellStyle name="Обычный 3" xfId="4"/>
    <cellStyle name="Обычный 5" xfId="7"/>
    <cellStyle name="Обычный_Plan Уч(бакал.) д_о 2013_14а" xfId="3"/>
    <cellStyle name="Финансовый" xfId="1" builtin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60" zoomScaleNormal="55" workbookViewId="0">
      <selection activeCell="A5" sqref="A5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985" t="s">
        <v>47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985"/>
      <c r="M1" s="985"/>
      <c r="N1" s="985"/>
      <c r="O1" s="985"/>
      <c r="P1" s="986" t="s">
        <v>46</v>
      </c>
      <c r="Q1" s="986"/>
      <c r="R1" s="986"/>
      <c r="S1" s="986"/>
      <c r="T1" s="986"/>
      <c r="U1" s="986"/>
      <c r="V1" s="986"/>
      <c r="W1" s="986"/>
      <c r="X1" s="986"/>
      <c r="Y1" s="986"/>
      <c r="Z1" s="986"/>
      <c r="AA1" s="986"/>
      <c r="AB1" s="986"/>
      <c r="AC1" s="986"/>
      <c r="AD1" s="986"/>
      <c r="AE1" s="986"/>
      <c r="AF1" s="986"/>
      <c r="AG1" s="986"/>
      <c r="AH1" s="986"/>
      <c r="AI1" s="986"/>
      <c r="AJ1" s="986"/>
      <c r="AK1" s="986"/>
      <c r="AL1" s="986"/>
      <c r="AM1" s="986"/>
      <c r="AN1" s="29"/>
    </row>
    <row r="2" spans="1:53" ht="30" x14ac:dyDescent="0.4">
      <c r="A2" s="985" t="s">
        <v>48</v>
      </c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985" t="s">
        <v>452</v>
      </c>
      <c r="B3" s="985"/>
      <c r="C3" s="985"/>
      <c r="D3" s="985"/>
      <c r="E3" s="985"/>
      <c r="F3" s="985"/>
      <c r="G3" s="985"/>
      <c r="H3" s="985"/>
      <c r="I3" s="985"/>
      <c r="J3" s="985"/>
      <c r="K3" s="985"/>
      <c r="L3" s="985"/>
      <c r="M3" s="985"/>
      <c r="N3" s="985"/>
      <c r="O3" s="985"/>
      <c r="P3" s="987" t="s">
        <v>49</v>
      </c>
      <c r="Q3" s="987"/>
      <c r="R3" s="987"/>
      <c r="S3" s="987"/>
      <c r="T3" s="987"/>
      <c r="U3" s="987"/>
      <c r="V3" s="987"/>
      <c r="W3" s="987"/>
      <c r="X3" s="987"/>
      <c r="Y3" s="987"/>
      <c r="Z3" s="987"/>
      <c r="AA3" s="987"/>
      <c r="AB3" s="987"/>
      <c r="AC3" s="987"/>
      <c r="AD3" s="987"/>
      <c r="AE3" s="987"/>
      <c r="AF3" s="987"/>
      <c r="AG3" s="987"/>
      <c r="AH3" s="987"/>
      <c r="AI3" s="987"/>
      <c r="AJ3" s="987"/>
      <c r="AK3" s="987"/>
      <c r="AL3" s="987"/>
      <c r="AM3" s="987"/>
      <c r="AN3" s="988" t="s">
        <v>224</v>
      </c>
      <c r="AO3" s="988"/>
      <c r="AP3" s="988"/>
      <c r="AQ3" s="988"/>
      <c r="AR3" s="988"/>
      <c r="AS3" s="988"/>
      <c r="AT3" s="988"/>
      <c r="AU3" s="988"/>
      <c r="AV3" s="988"/>
      <c r="AW3" s="988"/>
      <c r="AX3" s="988"/>
      <c r="AY3" s="988"/>
      <c r="AZ3" s="988"/>
      <c r="BA3" s="988"/>
    </row>
    <row r="4" spans="1:53" ht="30.75" x14ac:dyDescent="0.45">
      <c r="A4" s="984" t="s">
        <v>453</v>
      </c>
      <c r="B4" s="985"/>
      <c r="C4" s="985"/>
      <c r="D4" s="985"/>
      <c r="E4" s="985"/>
      <c r="F4" s="985"/>
      <c r="G4" s="985"/>
      <c r="H4" s="985"/>
      <c r="I4" s="985"/>
      <c r="J4" s="985"/>
      <c r="K4" s="985"/>
      <c r="L4" s="985"/>
      <c r="M4" s="985"/>
      <c r="N4" s="985"/>
      <c r="O4" s="985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988"/>
      <c r="AO4" s="988"/>
      <c r="AP4" s="988"/>
      <c r="AQ4" s="988"/>
      <c r="AR4" s="988"/>
      <c r="AS4" s="988"/>
      <c r="AT4" s="988"/>
      <c r="AU4" s="988"/>
      <c r="AV4" s="988"/>
      <c r="AW4" s="988"/>
      <c r="AX4" s="988"/>
      <c r="AY4" s="988"/>
      <c r="AZ4" s="988"/>
      <c r="BA4" s="988"/>
    </row>
    <row r="5" spans="1:53" ht="36.75" customHeight="1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989" t="s">
        <v>50</v>
      </c>
      <c r="Q5" s="990"/>
      <c r="R5" s="990"/>
      <c r="S5" s="990"/>
      <c r="T5" s="990"/>
      <c r="U5" s="990"/>
      <c r="V5" s="990"/>
      <c r="W5" s="990"/>
      <c r="X5" s="990"/>
      <c r="Y5" s="990"/>
      <c r="Z5" s="990"/>
      <c r="AA5" s="990"/>
      <c r="AB5" s="990"/>
      <c r="AC5" s="990"/>
      <c r="AD5" s="990"/>
      <c r="AE5" s="990"/>
      <c r="AF5" s="990"/>
      <c r="AG5" s="990"/>
      <c r="AH5" s="990"/>
      <c r="AI5" s="990"/>
      <c r="AJ5" s="990"/>
      <c r="AK5" s="990"/>
      <c r="AL5" s="990"/>
      <c r="AM5" s="990"/>
    </row>
    <row r="6" spans="1:53" s="19" customFormat="1" ht="24.75" customHeight="1" x14ac:dyDescent="0.4">
      <c r="A6" s="985" t="s">
        <v>82</v>
      </c>
      <c r="B6" s="985"/>
      <c r="C6" s="985"/>
      <c r="D6" s="985"/>
      <c r="E6" s="985"/>
      <c r="F6" s="985"/>
      <c r="G6" s="985"/>
      <c r="H6" s="985"/>
      <c r="I6" s="985"/>
      <c r="J6" s="985"/>
      <c r="K6" s="985"/>
      <c r="L6" s="985"/>
      <c r="M6" s="985"/>
      <c r="N6" s="985"/>
      <c r="O6" s="985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991"/>
      <c r="AP6" s="991"/>
      <c r="AQ6" s="991"/>
      <c r="AR6" s="991"/>
      <c r="AS6" s="991"/>
      <c r="AT6" s="991"/>
      <c r="AU6" s="991"/>
      <c r="AV6" s="991"/>
      <c r="AW6" s="991"/>
      <c r="AX6" s="991"/>
      <c r="AY6" s="991"/>
      <c r="AZ6" s="991"/>
      <c r="BA6" s="991"/>
    </row>
    <row r="7" spans="1:53" s="19" customFormat="1" ht="27" customHeight="1" x14ac:dyDescent="0.4">
      <c r="A7" s="985" t="s">
        <v>51</v>
      </c>
      <c r="B7" s="985"/>
      <c r="C7" s="985"/>
      <c r="D7" s="985"/>
      <c r="E7" s="985"/>
      <c r="F7" s="985"/>
      <c r="G7" s="985"/>
      <c r="H7" s="985"/>
      <c r="I7" s="985"/>
      <c r="J7" s="985"/>
      <c r="K7" s="985"/>
      <c r="L7" s="985"/>
      <c r="M7" s="985"/>
      <c r="N7" s="985"/>
      <c r="O7" s="985"/>
      <c r="P7" s="966" t="s">
        <v>83</v>
      </c>
      <c r="Q7" s="966"/>
      <c r="R7" s="966"/>
      <c r="S7" s="966"/>
      <c r="T7" s="966"/>
      <c r="U7" s="966"/>
      <c r="V7" s="966"/>
      <c r="W7" s="966"/>
      <c r="X7" s="966"/>
      <c r="Y7" s="966"/>
      <c r="Z7" s="966"/>
      <c r="AA7" s="966"/>
      <c r="AB7" s="966"/>
      <c r="AC7" s="966"/>
      <c r="AD7" s="966"/>
      <c r="AE7" s="966"/>
      <c r="AF7" s="966"/>
      <c r="AG7" s="966"/>
      <c r="AH7" s="966"/>
      <c r="AI7" s="966"/>
      <c r="AJ7" s="966"/>
      <c r="AK7" s="966"/>
      <c r="AL7" s="966"/>
      <c r="AM7" s="34"/>
      <c r="AN7" s="992" t="s">
        <v>89</v>
      </c>
      <c r="AO7" s="993"/>
      <c r="AP7" s="993"/>
      <c r="AQ7" s="993"/>
      <c r="AR7" s="993"/>
      <c r="AS7" s="993"/>
      <c r="AT7" s="993"/>
      <c r="AU7" s="993"/>
      <c r="AV7" s="993"/>
      <c r="AW7" s="993"/>
      <c r="AX7" s="993"/>
      <c r="AY7" s="993"/>
      <c r="AZ7" s="993"/>
      <c r="BA7" s="993"/>
    </row>
    <row r="8" spans="1:53" s="19" customFormat="1" ht="27.75" customHeight="1" x14ac:dyDescent="0.4">
      <c r="P8" s="966" t="s">
        <v>222</v>
      </c>
      <c r="Q8" s="966"/>
      <c r="R8" s="966"/>
      <c r="S8" s="966"/>
      <c r="T8" s="966"/>
      <c r="U8" s="966"/>
      <c r="V8" s="966"/>
      <c r="W8" s="966"/>
      <c r="X8" s="966"/>
      <c r="Y8" s="966"/>
      <c r="Z8" s="966"/>
      <c r="AA8" s="966"/>
      <c r="AB8" s="966"/>
      <c r="AC8" s="966"/>
      <c r="AD8" s="966"/>
      <c r="AE8" s="966"/>
      <c r="AF8" s="966"/>
      <c r="AG8" s="966"/>
      <c r="AH8" s="966"/>
      <c r="AI8" s="966"/>
      <c r="AJ8" s="966"/>
      <c r="AK8" s="966"/>
      <c r="AL8" s="966"/>
      <c r="AM8" s="34"/>
      <c r="AN8" s="983" t="s">
        <v>211</v>
      </c>
      <c r="AO8" s="983"/>
      <c r="AP8" s="983"/>
      <c r="AQ8" s="983"/>
      <c r="AR8" s="983"/>
      <c r="AS8" s="983"/>
      <c r="AT8" s="983"/>
      <c r="AU8" s="983"/>
      <c r="AV8" s="983"/>
      <c r="AW8" s="983"/>
      <c r="AX8" s="983"/>
      <c r="AY8" s="983"/>
      <c r="AZ8" s="983"/>
      <c r="BA8" s="983"/>
    </row>
    <row r="9" spans="1:53" s="19" customFormat="1" ht="27.75" customHeight="1" x14ac:dyDescent="0.4">
      <c r="P9" s="966" t="s">
        <v>223</v>
      </c>
      <c r="Q9" s="966"/>
      <c r="R9" s="966"/>
      <c r="S9" s="966"/>
      <c r="T9" s="966"/>
      <c r="U9" s="966"/>
      <c r="V9" s="966"/>
      <c r="W9" s="966"/>
      <c r="X9" s="966"/>
      <c r="Y9" s="966"/>
      <c r="Z9" s="966"/>
      <c r="AA9" s="966"/>
      <c r="AB9" s="966"/>
      <c r="AC9" s="966"/>
      <c r="AD9" s="966"/>
      <c r="AE9" s="966"/>
      <c r="AF9" s="966"/>
      <c r="AG9" s="966"/>
      <c r="AH9" s="966"/>
      <c r="AI9" s="966"/>
      <c r="AJ9" s="966"/>
      <c r="AK9" s="966"/>
      <c r="AL9" s="966"/>
      <c r="AM9" s="34"/>
      <c r="AN9" s="983"/>
      <c r="AO9" s="983"/>
      <c r="AP9" s="983"/>
      <c r="AQ9" s="983"/>
      <c r="AR9" s="983"/>
      <c r="AS9" s="983"/>
      <c r="AT9" s="983"/>
      <c r="AU9" s="983"/>
      <c r="AV9" s="983"/>
      <c r="AW9" s="983"/>
      <c r="AX9" s="983"/>
      <c r="AY9" s="983"/>
      <c r="AZ9" s="983"/>
      <c r="BA9" s="983"/>
    </row>
    <row r="10" spans="1:53" s="19" customFormat="1" ht="27.75" customHeight="1" x14ac:dyDescent="0.35">
      <c r="P10" s="974" t="s">
        <v>84</v>
      </c>
      <c r="Q10" s="975"/>
      <c r="R10" s="975"/>
      <c r="S10" s="975"/>
      <c r="T10" s="975"/>
      <c r="U10" s="975"/>
      <c r="V10" s="975"/>
      <c r="W10" s="975"/>
      <c r="X10" s="975"/>
      <c r="Y10" s="975"/>
      <c r="Z10" s="975"/>
      <c r="AA10" s="975"/>
      <c r="AB10" s="975"/>
      <c r="AC10" s="975"/>
      <c r="AD10" s="975"/>
      <c r="AE10" s="975"/>
      <c r="AF10" s="975"/>
      <c r="AG10" s="975"/>
      <c r="AH10" s="975"/>
      <c r="AI10" s="975"/>
      <c r="AJ10" s="975"/>
      <c r="AK10" s="975"/>
      <c r="AL10" s="976"/>
      <c r="AM10" s="976"/>
      <c r="AN10" s="983"/>
      <c r="AO10" s="983"/>
      <c r="AP10" s="983"/>
      <c r="AQ10" s="983"/>
      <c r="AR10" s="983"/>
      <c r="AS10" s="983"/>
      <c r="AT10" s="983"/>
      <c r="AU10" s="983"/>
      <c r="AV10" s="983"/>
      <c r="AW10" s="983"/>
      <c r="AX10" s="983"/>
      <c r="AY10" s="983"/>
      <c r="AZ10" s="983"/>
      <c r="BA10" s="983"/>
    </row>
    <row r="11" spans="1:53" s="19" customFormat="1" ht="27.75" customHeight="1" x14ac:dyDescent="0.4">
      <c r="P11" s="974" t="s">
        <v>366</v>
      </c>
      <c r="Q11" s="974"/>
      <c r="R11" s="974"/>
      <c r="S11" s="974"/>
      <c r="T11" s="974"/>
      <c r="U11" s="974"/>
      <c r="V11" s="974"/>
      <c r="W11" s="974"/>
      <c r="X11" s="974"/>
      <c r="Y11" s="974"/>
      <c r="Z11" s="974"/>
      <c r="AA11" s="974"/>
      <c r="AB11" s="974"/>
      <c r="AC11" s="974"/>
      <c r="AD11" s="974"/>
      <c r="AE11" s="974"/>
      <c r="AF11" s="974"/>
      <c r="AG11" s="974"/>
      <c r="AH11" s="974"/>
      <c r="AI11" s="974"/>
      <c r="AJ11" s="974"/>
      <c r="AK11" s="974"/>
      <c r="AL11" s="974"/>
      <c r="AM11" s="974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19" customFormat="1" ht="27.75" customHeight="1" x14ac:dyDescent="0.4"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7"/>
      <c r="AM12" s="37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19" customFormat="1" ht="27.75" customHeight="1" x14ac:dyDescent="0.4">
      <c r="P13" s="35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7"/>
      <c r="AM13" s="37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977" t="s">
        <v>318</v>
      </c>
      <c r="B15" s="977"/>
      <c r="C15" s="977"/>
      <c r="D15" s="977"/>
      <c r="E15" s="977"/>
      <c r="F15" s="977"/>
      <c r="G15" s="977"/>
      <c r="H15" s="977"/>
      <c r="I15" s="977"/>
      <c r="J15" s="977"/>
      <c r="K15" s="977"/>
      <c r="L15" s="977"/>
      <c r="M15" s="977"/>
      <c r="N15" s="977"/>
      <c r="O15" s="977"/>
      <c r="P15" s="977"/>
      <c r="Q15" s="977"/>
      <c r="R15" s="977"/>
      <c r="S15" s="977"/>
      <c r="T15" s="977"/>
      <c r="U15" s="977"/>
      <c r="V15" s="977"/>
      <c r="W15" s="977"/>
      <c r="X15" s="977"/>
      <c r="Y15" s="977"/>
      <c r="Z15" s="977"/>
      <c r="AA15" s="977"/>
      <c r="AB15" s="977"/>
      <c r="AC15" s="977"/>
      <c r="AD15" s="977"/>
      <c r="AE15" s="977"/>
      <c r="AF15" s="977"/>
      <c r="AG15" s="977"/>
      <c r="AH15" s="977"/>
      <c r="AI15" s="977"/>
      <c r="AJ15" s="977"/>
      <c r="AK15" s="977"/>
      <c r="AL15" s="977"/>
      <c r="AM15" s="977"/>
      <c r="AN15" s="977"/>
      <c r="AO15" s="977"/>
      <c r="AP15" s="977"/>
      <c r="AQ15" s="977"/>
      <c r="AR15" s="977"/>
      <c r="AS15" s="977"/>
      <c r="AT15" s="977"/>
      <c r="AU15" s="977"/>
      <c r="AV15" s="977"/>
      <c r="AW15" s="977"/>
      <c r="AX15" s="977"/>
      <c r="AY15" s="977"/>
      <c r="AZ15" s="977"/>
      <c r="BA15" s="977"/>
    </row>
    <row r="16" spans="1:53" s="19" customFormat="1" ht="19.5" thickBot="1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ht="18" customHeight="1" x14ac:dyDescent="0.25">
      <c r="A17" s="978" t="s">
        <v>53</v>
      </c>
      <c r="B17" s="967" t="s">
        <v>54</v>
      </c>
      <c r="C17" s="968"/>
      <c r="D17" s="968"/>
      <c r="E17" s="969"/>
      <c r="F17" s="967" t="s">
        <v>55</v>
      </c>
      <c r="G17" s="968"/>
      <c r="H17" s="968"/>
      <c r="I17" s="969"/>
      <c r="J17" s="970" t="s">
        <v>56</v>
      </c>
      <c r="K17" s="973"/>
      <c r="L17" s="973"/>
      <c r="M17" s="973"/>
      <c r="N17" s="970" t="s">
        <v>57</v>
      </c>
      <c r="O17" s="973"/>
      <c r="P17" s="973"/>
      <c r="Q17" s="973"/>
      <c r="R17" s="972"/>
      <c r="S17" s="970" t="s">
        <v>58</v>
      </c>
      <c r="T17" s="971"/>
      <c r="U17" s="971"/>
      <c r="V17" s="971"/>
      <c r="W17" s="972"/>
      <c r="X17" s="970" t="s">
        <v>59</v>
      </c>
      <c r="Y17" s="973"/>
      <c r="Z17" s="973"/>
      <c r="AA17" s="972"/>
      <c r="AB17" s="967" t="s">
        <v>60</v>
      </c>
      <c r="AC17" s="968"/>
      <c r="AD17" s="968"/>
      <c r="AE17" s="969"/>
      <c r="AF17" s="967" t="s">
        <v>61</v>
      </c>
      <c r="AG17" s="968"/>
      <c r="AH17" s="968"/>
      <c r="AI17" s="969"/>
      <c r="AJ17" s="970" t="s">
        <v>62</v>
      </c>
      <c r="AK17" s="971"/>
      <c r="AL17" s="971"/>
      <c r="AM17" s="971"/>
      <c r="AN17" s="972"/>
      <c r="AO17" s="970" t="s">
        <v>63</v>
      </c>
      <c r="AP17" s="973"/>
      <c r="AQ17" s="973"/>
      <c r="AR17" s="973"/>
      <c r="AS17" s="980" t="s">
        <v>64</v>
      </c>
      <c r="AT17" s="981"/>
      <c r="AU17" s="981"/>
      <c r="AV17" s="981"/>
      <c r="AW17" s="982"/>
      <c r="AX17" s="970" t="s">
        <v>65</v>
      </c>
      <c r="AY17" s="973"/>
      <c r="AZ17" s="973"/>
      <c r="BA17" s="972"/>
    </row>
    <row r="18" spans="1:53" s="1" customFormat="1" ht="20.25" customHeight="1" thickBot="1" x14ac:dyDescent="0.3">
      <c r="A18" s="979"/>
      <c r="B18" s="38">
        <v>1</v>
      </c>
      <c r="C18" s="39">
        <v>2</v>
      </c>
      <c r="D18" s="39">
        <v>3</v>
      </c>
      <c r="E18" s="40">
        <v>4</v>
      </c>
      <c r="F18" s="38">
        <v>5</v>
      </c>
      <c r="G18" s="39">
        <v>6</v>
      </c>
      <c r="H18" s="39">
        <v>7</v>
      </c>
      <c r="I18" s="40">
        <v>8</v>
      </c>
      <c r="J18" s="38">
        <v>9</v>
      </c>
      <c r="K18" s="39">
        <v>10</v>
      </c>
      <c r="L18" s="39">
        <v>11</v>
      </c>
      <c r="M18" s="41">
        <v>12</v>
      </c>
      <c r="N18" s="38">
        <v>13</v>
      </c>
      <c r="O18" s="39">
        <v>14</v>
      </c>
      <c r="P18" s="39">
        <v>15</v>
      </c>
      <c r="Q18" s="39">
        <v>16</v>
      </c>
      <c r="R18" s="40">
        <v>17</v>
      </c>
      <c r="S18" s="38">
        <v>18</v>
      </c>
      <c r="T18" s="39">
        <v>19</v>
      </c>
      <c r="U18" s="39">
        <v>20</v>
      </c>
      <c r="V18" s="39">
        <v>21</v>
      </c>
      <c r="W18" s="40">
        <v>22</v>
      </c>
      <c r="X18" s="38">
        <v>23</v>
      </c>
      <c r="Y18" s="39">
        <v>24</v>
      </c>
      <c r="Z18" s="39">
        <v>25</v>
      </c>
      <c r="AA18" s="40">
        <v>26</v>
      </c>
      <c r="AB18" s="38">
        <v>27</v>
      </c>
      <c r="AC18" s="39">
        <v>28</v>
      </c>
      <c r="AD18" s="39">
        <v>29</v>
      </c>
      <c r="AE18" s="40">
        <v>30</v>
      </c>
      <c r="AF18" s="38">
        <v>31</v>
      </c>
      <c r="AG18" s="39">
        <v>32</v>
      </c>
      <c r="AH18" s="39">
        <v>33</v>
      </c>
      <c r="AI18" s="40">
        <v>34</v>
      </c>
      <c r="AJ18" s="38">
        <v>35</v>
      </c>
      <c r="AK18" s="39">
        <v>36</v>
      </c>
      <c r="AL18" s="39">
        <v>37</v>
      </c>
      <c r="AM18" s="39">
        <v>38</v>
      </c>
      <c r="AN18" s="40">
        <v>39</v>
      </c>
      <c r="AO18" s="38">
        <v>40</v>
      </c>
      <c r="AP18" s="39">
        <v>41</v>
      </c>
      <c r="AQ18" s="39">
        <v>42</v>
      </c>
      <c r="AR18" s="41">
        <v>43</v>
      </c>
      <c r="AS18" s="38">
        <v>44</v>
      </c>
      <c r="AT18" s="39">
        <v>45</v>
      </c>
      <c r="AU18" s="39">
        <v>46</v>
      </c>
      <c r="AV18" s="39">
        <v>47</v>
      </c>
      <c r="AW18" s="40">
        <v>48</v>
      </c>
      <c r="AX18" s="38">
        <v>49</v>
      </c>
      <c r="AY18" s="39">
        <v>50</v>
      </c>
      <c r="AZ18" s="39">
        <v>51</v>
      </c>
      <c r="BA18" s="40">
        <v>52</v>
      </c>
    </row>
    <row r="19" spans="1:53" ht="20.100000000000001" customHeight="1" x14ac:dyDescent="0.3">
      <c r="A19" s="70">
        <v>1</v>
      </c>
      <c r="B19" s="42" t="s">
        <v>66</v>
      </c>
      <c r="C19" s="43" t="s">
        <v>66</v>
      </c>
      <c r="D19" s="43" t="s">
        <v>66</v>
      </c>
      <c r="E19" s="44" t="s">
        <v>66</v>
      </c>
      <c r="F19" s="42" t="s">
        <v>66</v>
      </c>
      <c r="G19" s="43" t="s">
        <v>66</v>
      </c>
      <c r="H19" s="43" t="s">
        <v>66</v>
      </c>
      <c r="I19" s="44" t="s">
        <v>66</v>
      </c>
      <c r="J19" s="42" t="s">
        <v>66</v>
      </c>
      <c r="K19" s="43" t="s">
        <v>66</v>
      </c>
      <c r="L19" s="43" t="s">
        <v>66</v>
      </c>
      <c r="M19" s="44" t="s">
        <v>66</v>
      </c>
      <c r="N19" s="42" t="s">
        <v>66</v>
      </c>
      <c r="O19" s="43" t="s">
        <v>66</v>
      </c>
      <c r="P19" s="43" t="s">
        <v>66</v>
      </c>
      <c r="Q19" s="43" t="s">
        <v>14</v>
      </c>
      <c r="R19" s="44" t="s">
        <v>14</v>
      </c>
      <c r="S19" s="42" t="s">
        <v>67</v>
      </c>
      <c r="T19" s="43" t="s">
        <v>66</v>
      </c>
      <c r="U19" s="43" t="s">
        <v>66</v>
      </c>
      <c r="V19" s="43" t="s">
        <v>66</v>
      </c>
      <c r="W19" s="44" t="s">
        <v>66</v>
      </c>
      <c r="X19" s="42" t="s">
        <v>66</v>
      </c>
      <c r="Y19" s="43" t="s">
        <v>66</v>
      </c>
      <c r="Z19" s="43" t="s">
        <v>66</v>
      </c>
      <c r="AA19" s="44" t="s">
        <v>66</v>
      </c>
      <c r="AB19" s="42" t="s">
        <v>66</v>
      </c>
      <c r="AC19" s="646" t="s">
        <v>67</v>
      </c>
      <c r="AD19" s="646" t="s">
        <v>67</v>
      </c>
      <c r="AE19" s="60" t="s">
        <v>13</v>
      </c>
      <c r="AF19" s="42" t="s">
        <v>13</v>
      </c>
      <c r="AG19" s="43" t="s">
        <v>66</v>
      </c>
      <c r="AH19" s="43" t="s">
        <v>66</v>
      </c>
      <c r="AI19" s="44" t="s">
        <v>66</v>
      </c>
      <c r="AJ19" s="43" t="s">
        <v>66</v>
      </c>
      <c r="AK19" s="43" t="s">
        <v>66</v>
      </c>
      <c r="AL19" s="43" t="s">
        <v>66</v>
      </c>
      <c r="AM19" s="43" t="s">
        <v>66</v>
      </c>
      <c r="AN19" s="44" t="s">
        <v>66</v>
      </c>
      <c r="AO19" s="63" t="s">
        <v>66</v>
      </c>
      <c r="AP19" s="43" t="s">
        <v>14</v>
      </c>
      <c r="AQ19" s="43" t="s">
        <v>14</v>
      </c>
      <c r="AR19" s="44" t="s">
        <v>67</v>
      </c>
      <c r="AS19" s="42" t="s">
        <v>67</v>
      </c>
      <c r="AT19" s="43" t="s">
        <v>67</v>
      </c>
      <c r="AU19" s="43" t="s">
        <v>67</v>
      </c>
      <c r="AV19" s="43" t="s">
        <v>67</v>
      </c>
      <c r="AW19" s="44" t="s">
        <v>67</v>
      </c>
      <c r="AX19" s="63" t="s">
        <v>67</v>
      </c>
      <c r="AY19" s="43" t="s">
        <v>67</v>
      </c>
      <c r="AZ19" s="43" t="s">
        <v>67</v>
      </c>
      <c r="BA19" s="44" t="s">
        <v>67</v>
      </c>
    </row>
    <row r="20" spans="1:53" ht="20.100000000000001" customHeight="1" x14ac:dyDescent="0.3">
      <c r="A20" s="71">
        <v>2</v>
      </c>
      <c r="B20" s="45" t="s">
        <v>66</v>
      </c>
      <c r="C20" s="46" t="s">
        <v>66</v>
      </c>
      <c r="D20" s="46" t="s">
        <v>66</v>
      </c>
      <c r="E20" s="49" t="s">
        <v>66</v>
      </c>
      <c r="F20" s="45" t="s">
        <v>66</v>
      </c>
      <c r="G20" s="46" t="s">
        <v>66</v>
      </c>
      <c r="H20" s="46" t="s">
        <v>66</v>
      </c>
      <c r="I20" s="49" t="s">
        <v>66</v>
      </c>
      <c r="J20" s="45" t="s">
        <v>66</v>
      </c>
      <c r="K20" s="46" t="s">
        <v>66</v>
      </c>
      <c r="L20" s="46" t="s">
        <v>66</v>
      </c>
      <c r="M20" s="49" t="s">
        <v>66</v>
      </c>
      <c r="N20" s="45" t="s">
        <v>66</v>
      </c>
      <c r="O20" s="46" t="s">
        <v>66</v>
      </c>
      <c r="P20" s="46" t="s">
        <v>66</v>
      </c>
      <c r="Q20" s="46" t="s">
        <v>14</v>
      </c>
      <c r="R20" s="49" t="s">
        <v>14</v>
      </c>
      <c r="S20" s="45" t="s">
        <v>67</v>
      </c>
      <c r="T20" s="46" t="s">
        <v>66</v>
      </c>
      <c r="U20" s="46" t="s">
        <v>66</v>
      </c>
      <c r="V20" s="46" t="s">
        <v>66</v>
      </c>
      <c r="W20" s="49" t="s">
        <v>66</v>
      </c>
      <c r="X20" s="45" t="s">
        <v>66</v>
      </c>
      <c r="Y20" s="46" t="s">
        <v>66</v>
      </c>
      <c r="Z20" s="46" t="s">
        <v>66</v>
      </c>
      <c r="AA20" s="49" t="s">
        <v>66</v>
      </c>
      <c r="AB20" s="45" t="s">
        <v>66</v>
      </c>
      <c r="AC20" s="46" t="s">
        <v>67</v>
      </c>
      <c r="AD20" s="46" t="s">
        <v>67</v>
      </c>
      <c r="AE20" s="61" t="s">
        <v>13</v>
      </c>
      <c r="AF20" s="45" t="s">
        <v>13</v>
      </c>
      <c r="AG20" s="46" t="s">
        <v>66</v>
      </c>
      <c r="AH20" s="46" t="s">
        <v>66</v>
      </c>
      <c r="AI20" s="61" t="s">
        <v>66</v>
      </c>
      <c r="AJ20" s="45" t="s">
        <v>66</v>
      </c>
      <c r="AK20" s="46" t="s">
        <v>66</v>
      </c>
      <c r="AL20" s="46" t="s">
        <v>66</v>
      </c>
      <c r="AM20" s="46" t="s">
        <v>66</v>
      </c>
      <c r="AN20" s="49" t="s">
        <v>66</v>
      </c>
      <c r="AO20" s="65" t="s">
        <v>66</v>
      </c>
      <c r="AP20" s="46" t="s">
        <v>14</v>
      </c>
      <c r="AQ20" s="46" t="s">
        <v>14</v>
      </c>
      <c r="AR20" s="49" t="s">
        <v>67</v>
      </c>
      <c r="AS20" s="69" t="s">
        <v>67</v>
      </c>
      <c r="AT20" s="48" t="s">
        <v>67</v>
      </c>
      <c r="AU20" s="46" t="s">
        <v>67</v>
      </c>
      <c r="AV20" s="46" t="s">
        <v>67</v>
      </c>
      <c r="AW20" s="49" t="s">
        <v>67</v>
      </c>
      <c r="AX20" s="64" t="s">
        <v>67</v>
      </c>
      <c r="AY20" s="46" t="s">
        <v>67</v>
      </c>
      <c r="AZ20" s="46" t="s">
        <v>67</v>
      </c>
      <c r="BA20" s="49" t="s">
        <v>67</v>
      </c>
    </row>
    <row r="21" spans="1:53" ht="20.100000000000001" customHeight="1" x14ac:dyDescent="0.3">
      <c r="A21" s="71">
        <v>3</v>
      </c>
      <c r="B21" s="45" t="s">
        <v>66</v>
      </c>
      <c r="C21" s="46" t="s">
        <v>66</v>
      </c>
      <c r="D21" s="46" t="s">
        <v>66</v>
      </c>
      <c r="E21" s="49" t="s">
        <v>66</v>
      </c>
      <c r="F21" s="45" t="s">
        <v>66</v>
      </c>
      <c r="G21" s="46" t="s">
        <v>66</v>
      </c>
      <c r="H21" s="46" t="s">
        <v>66</v>
      </c>
      <c r="I21" s="49" t="s">
        <v>66</v>
      </c>
      <c r="J21" s="45" t="s">
        <v>66</v>
      </c>
      <c r="K21" s="46" t="s">
        <v>66</v>
      </c>
      <c r="L21" s="46" t="s">
        <v>66</v>
      </c>
      <c r="M21" s="49" t="s">
        <v>66</v>
      </c>
      <c r="N21" s="45" t="s">
        <v>66</v>
      </c>
      <c r="O21" s="46" t="s">
        <v>66</v>
      </c>
      <c r="P21" s="46" t="s">
        <v>66</v>
      </c>
      <c r="Q21" s="46" t="s">
        <v>14</v>
      </c>
      <c r="R21" s="49" t="s">
        <v>14</v>
      </c>
      <c r="S21" s="45" t="s">
        <v>67</v>
      </c>
      <c r="T21" s="46" t="s">
        <v>66</v>
      </c>
      <c r="U21" s="46" t="s">
        <v>66</v>
      </c>
      <c r="V21" s="46" t="s">
        <v>66</v>
      </c>
      <c r="W21" s="49" t="s">
        <v>66</v>
      </c>
      <c r="X21" s="45" t="s">
        <v>66</v>
      </c>
      <c r="Y21" s="46" t="s">
        <v>66</v>
      </c>
      <c r="Z21" s="46" t="s">
        <v>66</v>
      </c>
      <c r="AA21" s="49" t="s">
        <v>66</v>
      </c>
      <c r="AB21" s="45" t="s">
        <v>66</v>
      </c>
      <c r="AC21" s="647" t="s">
        <v>67</v>
      </c>
      <c r="AD21" s="647" t="s">
        <v>67</v>
      </c>
      <c r="AE21" s="61" t="s">
        <v>13</v>
      </c>
      <c r="AF21" s="45" t="s">
        <v>13</v>
      </c>
      <c r="AG21" s="46" t="s">
        <v>66</v>
      </c>
      <c r="AH21" s="46" t="s">
        <v>66</v>
      </c>
      <c r="AI21" s="61" t="s">
        <v>66</v>
      </c>
      <c r="AJ21" s="45" t="s">
        <v>66</v>
      </c>
      <c r="AK21" s="46" t="s">
        <v>66</v>
      </c>
      <c r="AL21" s="46" t="s">
        <v>66</v>
      </c>
      <c r="AM21" s="46" t="s">
        <v>66</v>
      </c>
      <c r="AN21" s="49" t="s">
        <v>66</v>
      </c>
      <c r="AO21" s="65" t="s">
        <v>66</v>
      </c>
      <c r="AP21" s="46" t="s">
        <v>14</v>
      </c>
      <c r="AQ21" s="46" t="s">
        <v>14</v>
      </c>
      <c r="AR21" s="49" t="s">
        <v>67</v>
      </c>
      <c r="AS21" s="45" t="s">
        <v>67</v>
      </c>
      <c r="AT21" s="46" t="s">
        <v>67</v>
      </c>
      <c r="AU21" s="46" t="s">
        <v>67</v>
      </c>
      <c r="AV21" s="46" t="s">
        <v>67</v>
      </c>
      <c r="AW21" s="49" t="s">
        <v>67</v>
      </c>
      <c r="AX21" s="65" t="s">
        <v>67</v>
      </c>
      <c r="AY21" s="46" t="s">
        <v>67</v>
      </c>
      <c r="AZ21" s="46" t="s">
        <v>67</v>
      </c>
      <c r="BA21" s="49" t="s">
        <v>67</v>
      </c>
    </row>
    <row r="22" spans="1:53" ht="19.5" customHeight="1" thickBot="1" x14ac:dyDescent="0.35">
      <c r="A22" s="72">
        <v>4</v>
      </c>
      <c r="B22" s="51" t="s">
        <v>66</v>
      </c>
      <c r="C22" s="50" t="s">
        <v>66</v>
      </c>
      <c r="D22" s="50" t="s">
        <v>66</v>
      </c>
      <c r="E22" s="66" t="s">
        <v>66</v>
      </c>
      <c r="F22" s="51" t="s">
        <v>66</v>
      </c>
      <c r="G22" s="50" t="s">
        <v>66</v>
      </c>
      <c r="H22" s="50" t="s">
        <v>66</v>
      </c>
      <c r="I22" s="66" t="s">
        <v>66</v>
      </c>
      <c r="J22" s="51" t="s">
        <v>66</v>
      </c>
      <c r="K22" s="50" t="s">
        <v>66</v>
      </c>
      <c r="L22" s="50" t="s">
        <v>66</v>
      </c>
      <c r="M22" s="66" t="s">
        <v>66</v>
      </c>
      <c r="N22" s="51" t="s">
        <v>66</v>
      </c>
      <c r="O22" s="50" t="s">
        <v>66</v>
      </c>
      <c r="P22" s="50" t="s">
        <v>66</v>
      </c>
      <c r="Q22" s="50" t="s">
        <v>14</v>
      </c>
      <c r="R22" s="66" t="s">
        <v>14</v>
      </c>
      <c r="S22" s="51" t="s">
        <v>67</v>
      </c>
      <c r="T22" s="50" t="s">
        <v>66</v>
      </c>
      <c r="U22" s="50" t="s">
        <v>66</v>
      </c>
      <c r="V22" s="50" t="s">
        <v>66</v>
      </c>
      <c r="W22" s="66" t="s">
        <v>66</v>
      </c>
      <c r="X22" s="51" t="s">
        <v>66</v>
      </c>
      <c r="Y22" s="50" t="s">
        <v>66</v>
      </c>
      <c r="Z22" s="50" t="s">
        <v>66</v>
      </c>
      <c r="AA22" s="62" t="s">
        <v>66</v>
      </c>
      <c r="AB22" s="51" t="s">
        <v>66</v>
      </c>
      <c r="AC22" s="50" t="s">
        <v>66</v>
      </c>
      <c r="AD22" s="50" t="s">
        <v>66</v>
      </c>
      <c r="AE22" s="62" t="s">
        <v>66</v>
      </c>
      <c r="AF22" s="51" t="s">
        <v>66</v>
      </c>
      <c r="AG22" s="50" t="s">
        <v>14</v>
      </c>
      <c r="AH22" s="62" t="s">
        <v>14</v>
      </c>
      <c r="AI22" s="62" t="s">
        <v>67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6" t="s">
        <v>240</v>
      </c>
      <c r="AO22" s="67" t="s">
        <v>240</v>
      </c>
      <c r="AP22" s="50" t="s">
        <v>68</v>
      </c>
      <c r="AQ22" s="50" t="s">
        <v>68</v>
      </c>
      <c r="AR22" s="66"/>
      <c r="AS22" s="914"/>
      <c r="AT22" s="915"/>
      <c r="AU22" s="915"/>
      <c r="AV22" s="915"/>
      <c r="AW22" s="916"/>
      <c r="AX22" s="68"/>
      <c r="AY22" s="535"/>
      <c r="AZ22" s="535"/>
      <c r="BA22" s="536"/>
    </row>
    <row r="23" spans="1:53" ht="19.5" customHeight="1" x14ac:dyDescent="0.3">
      <c r="A23" s="28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4"/>
      <c r="AU23" s="24"/>
      <c r="AV23" s="24"/>
      <c r="AW23" s="24"/>
      <c r="AX23" s="24"/>
      <c r="AY23" s="24"/>
      <c r="AZ23" s="24"/>
      <c r="BA23" s="24"/>
    </row>
    <row r="24" spans="1:53" ht="19.5" customHeight="1" x14ac:dyDescent="0.3">
      <c r="A24" s="28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24"/>
      <c r="AU24" s="24"/>
      <c r="AV24" s="24"/>
      <c r="AW24" s="24"/>
      <c r="AX24" s="24"/>
      <c r="AY24" s="24"/>
      <c r="AZ24" s="24"/>
      <c r="BA24" s="24"/>
    </row>
    <row r="25" spans="1:53" ht="19.5" customHeight="1" x14ac:dyDescent="0.3">
      <c r="A25" s="28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24"/>
      <c r="AU25" s="24"/>
      <c r="AV25" s="24"/>
      <c r="AW25" s="24"/>
      <c r="AX25" s="24"/>
      <c r="AY25" s="24"/>
      <c r="AZ25" s="24"/>
      <c r="BA25" s="24"/>
    </row>
    <row r="26" spans="1:53" ht="20.100000000000001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 t="s">
        <v>85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s="21" customFormat="1" ht="21" customHeight="1" x14ac:dyDescent="0.3">
      <c r="A27" s="917" t="s">
        <v>405</v>
      </c>
      <c r="B27" s="917"/>
      <c r="C27" s="917"/>
      <c r="D27" s="917"/>
      <c r="E27" s="917"/>
      <c r="F27" s="917"/>
      <c r="G27" s="917"/>
      <c r="H27" s="917"/>
      <c r="I27" s="917"/>
      <c r="J27" s="918"/>
      <c r="K27" s="918"/>
      <c r="L27" s="918"/>
      <c r="M27" s="918"/>
      <c r="N27" s="918"/>
      <c r="O27" s="918"/>
      <c r="P27" s="918"/>
      <c r="Q27" s="918"/>
      <c r="R27" s="918"/>
      <c r="S27" s="918"/>
      <c r="T27" s="918"/>
      <c r="U27" s="918"/>
      <c r="V27" s="918"/>
      <c r="W27" s="918"/>
      <c r="X27" s="918"/>
      <c r="Y27" s="918"/>
      <c r="Z27" s="918"/>
      <c r="AA27" s="918"/>
      <c r="AB27" s="918"/>
      <c r="AC27" s="918"/>
      <c r="AD27" s="918"/>
      <c r="AE27" s="918"/>
      <c r="AF27" s="918"/>
      <c r="AG27" s="918"/>
      <c r="AH27" s="918"/>
      <c r="AI27" s="918"/>
      <c r="AJ27" s="918"/>
      <c r="AK27" s="918"/>
      <c r="AL27" s="918"/>
      <c r="AM27" s="918"/>
      <c r="AN27" s="918"/>
      <c r="AO27" s="918"/>
      <c r="AP27" s="918"/>
      <c r="AQ27" s="918"/>
      <c r="AR27" s="918"/>
      <c r="AS27" s="918"/>
      <c r="AT27" s="918"/>
      <c r="AU27" s="918"/>
      <c r="AV27" s="55"/>
      <c r="AW27" s="55"/>
      <c r="AX27" s="55"/>
      <c r="AY27" s="55"/>
      <c r="AZ27" s="55"/>
      <c r="BA27" s="18"/>
    </row>
    <row r="28" spans="1:53" x14ac:dyDescent="0.25">
      <c r="AV28" s="55"/>
      <c r="AW28" s="55"/>
      <c r="AX28" s="55"/>
      <c r="AY28" s="55"/>
      <c r="AZ28" s="55"/>
    </row>
    <row r="29" spans="1:53" ht="21.75" customHeight="1" x14ac:dyDescent="0.3">
      <c r="A29" s="56" t="s">
        <v>90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866" t="s">
        <v>92</v>
      </c>
      <c r="AB29" s="866"/>
      <c r="AC29" s="866"/>
      <c r="AD29" s="866"/>
      <c r="AE29" s="866"/>
      <c r="AF29" s="866"/>
      <c r="AG29" s="866"/>
      <c r="AH29" s="866"/>
      <c r="AI29" s="866"/>
      <c r="AJ29" s="866"/>
      <c r="AK29" s="866"/>
      <c r="AL29" s="866"/>
      <c r="AM29" s="866"/>
      <c r="AN29" s="56"/>
      <c r="AO29" s="866" t="s">
        <v>320</v>
      </c>
      <c r="AP29" s="866"/>
      <c r="AQ29" s="866"/>
      <c r="AR29" s="866"/>
      <c r="AS29" s="866"/>
      <c r="AT29" s="866"/>
      <c r="AU29" s="866"/>
      <c r="AV29" s="866"/>
      <c r="AW29" s="866"/>
      <c r="AX29" s="866"/>
      <c r="AY29" s="866"/>
      <c r="AZ29" s="866"/>
      <c r="BA29" s="866"/>
    </row>
    <row r="30" spans="1:53" ht="11.25" customHeight="1" x14ac:dyDescent="0.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19"/>
    </row>
    <row r="31" spans="1:53" ht="22.5" customHeight="1" x14ac:dyDescent="0.25">
      <c r="A31" s="919" t="s">
        <v>53</v>
      </c>
      <c r="B31" s="920"/>
      <c r="C31" s="897" t="s">
        <v>69</v>
      </c>
      <c r="D31" s="925"/>
      <c r="E31" s="925"/>
      <c r="F31" s="920"/>
      <c r="G31" s="928" t="s">
        <v>87</v>
      </c>
      <c r="H31" s="929"/>
      <c r="I31" s="930"/>
      <c r="J31" s="937" t="s">
        <v>70</v>
      </c>
      <c r="K31" s="925"/>
      <c r="L31" s="925"/>
      <c r="M31" s="920"/>
      <c r="N31" s="905" t="s">
        <v>404</v>
      </c>
      <c r="O31" s="906"/>
      <c r="P31" s="907"/>
      <c r="Q31" s="937" t="s">
        <v>319</v>
      </c>
      <c r="R31" s="938"/>
      <c r="S31" s="939"/>
      <c r="T31" s="937" t="s">
        <v>73</v>
      </c>
      <c r="U31" s="925"/>
      <c r="V31" s="920"/>
      <c r="W31" s="937" t="s">
        <v>74</v>
      </c>
      <c r="X31" s="925"/>
      <c r="Y31" s="920"/>
      <c r="Z31" s="24"/>
      <c r="AA31" s="961" t="s">
        <v>75</v>
      </c>
      <c r="AB31" s="962"/>
      <c r="AC31" s="962"/>
      <c r="AD31" s="962"/>
      <c r="AE31" s="962"/>
      <c r="AF31" s="873"/>
      <c r="AG31" s="874"/>
      <c r="AH31" s="895" t="s">
        <v>76</v>
      </c>
      <c r="AI31" s="965"/>
      <c r="AJ31" s="965"/>
      <c r="AK31" s="897" t="s">
        <v>77</v>
      </c>
      <c r="AL31" s="898"/>
      <c r="AM31" s="899"/>
      <c r="AN31" s="58"/>
      <c r="AO31" s="903" t="s">
        <v>321</v>
      </c>
      <c r="AP31" s="904"/>
      <c r="AQ31" s="904"/>
      <c r="AR31" s="904"/>
      <c r="AS31" s="905" t="s">
        <v>406</v>
      </c>
      <c r="AT31" s="906"/>
      <c r="AU31" s="906"/>
      <c r="AV31" s="906"/>
      <c r="AW31" s="907"/>
      <c r="AX31" s="895" t="s">
        <v>76</v>
      </c>
      <c r="AY31" s="895"/>
      <c r="AZ31" s="895"/>
      <c r="BA31" s="896"/>
    </row>
    <row r="32" spans="1:53" ht="15.75" customHeight="1" x14ac:dyDescent="0.25">
      <c r="A32" s="921"/>
      <c r="B32" s="922"/>
      <c r="C32" s="921"/>
      <c r="D32" s="926"/>
      <c r="E32" s="926"/>
      <c r="F32" s="922"/>
      <c r="G32" s="931"/>
      <c r="H32" s="932"/>
      <c r="I32" s="933"/>
      <c r="J32" s="921"/>
      <c r="K32" s="926"/>
      <c r="L32" s="926"/>
      <c r="M32" s="922"/>
      <c r="N32" s="908"/>
      <c r="O32" s="909"/>
      <c r="P32" s="910"/>
      <c r="Q32" s="940"/>
      <c r="R32" s="941"/>
      <c r="S32" s="942"/>
      <c r="T32" s="921"/>
      <c r="U32" s="926"/>
      <c r="V32" s="922"/>
      <c r="W32" s="921"/>
      <c r="X32" s="926"/>
      <c r="Y32" s="922"/>
      <c r="Z32" s="24"/>
      <c r="AA32" s="963"/>
      <c r="AB32" s="964"/>
      <c r="AC32" s="964"/>
      <c r="AD32" s="964"/>
      <c r="AE32" s="964"/>
      <c r="AF32" s="876"/>
      <c r="AG32" s="877"/>
      <c r="AH32" s="965"/>
      <c r="AI32" s="965"/>
      <c r="AJ32" s="965"/>
      <c r="AK32" s="900"/>
      <c r="AL32" s="901"/>
      <c r="AM32" s="902"/>
      <c r="AN32" s="58"/>
      <c r="AO32" s="904"/>
      <c r="AP32" s="904"/>
      <c r="AQ32" s="904"/>
      <c r="AR32" s="904"/>
      <c r="AS32" s="908"/>
      <c r="AT32" s="909"/>
      <c r="AU32" s="909"/>
      <c r="AV32" s="909"/>
      <c r="AW32" s="910"/>
      <c r="AX32" s="895"/>
      <c r="AY32" s="895"/>
      <c r="AZ32" s="895"/>
      <c r="BA32" s="896"/>
    </row>
    <row r="33" spans="1:53" ht="42" customHeight="1" x14ac:dyDescent="0.25">
      <c r="A33" s="923"/>
      <c r="B33" s="924"/>
      <c r="C33" s="923"/>
      <c r="D33" s="927"/>
      <c r="E33" s="927"/>
      <c r="F33" s="924"/>
      <c r="G33" s="934"/>
      <c r="H33" s="935"/>
      <c r="I33" s="936"/>
      <c r="J33" s="923"/>
      <c r="K33" s="927"/>
      <c r="L33" s="927"/>
      <c r="M33" s="924"/>
      <c r="N33" s="911"/>
      <c r="O33" s="912"/>
      <c r="P33" s="913"/>
      <c r="Q33" s="943"/>
      <c r="R33" s="944"/>
      <c r="S33" s="945"/>
      <c r="T33" s="923"/>
      <c r="U33" s="927"/>
      <c r="V33" s="924"/>
      <c r="W33" s="923"/>
      <c r="X33" s="927"/>
      <c r="Y33" s="924"/>
      <c r="Z33" s="24"/>
      <c r="AA33" s="954" t="s">
        <v>270</v>
      </c>
      <c r="AB33" s="955"/>
      <c r="AC33" s="955"/>
      <c r="AD33" s="955"/>
      <c r="AE33" s="955"/>
      <c r="AF33" s="947"/>
      <c r="AG33" s="948"/>
      <c r="AH33" s="956">
        <v>2</v>
      </c>
      <c r="AI33" s="957"/>
      <c r="AJ33" s="958"/>
      <c r="AK33" s="868">
        <v>2</v>
      </c>
      <c r="AL33" s="868"/>
      <c r="AM33" s="868"/>
      <c r="AN33" s="58"/>
      <c r="AO33" s="904"/>
      <c r="AP33" s="904"/>
      <c r="AQ33" s="904"/>
      <c r="AR33" s="904"/>
      <c r="AS33" s="908"/>
      <c r="AT33" s="909"/>
      <c r="AU33" s="909"/>
      <c r="AV33" s="909"/>
      <c r="AW33" s="910"/>
      <c r="AX33" s="895"/>
      <c r="AY33" s="895"/>
      <c r="AZ33" s="895"/>
      <c r="BA33" s="896"/>
    </row>
    <row r="34" spans="1:53" ht="26.25" customHeight="1" x14ac:dyDescent="0.3">
      <c r="A34" s="959">
        <v>1</v>
      </c>
      <c r="B34" s="960"/>
      <c r="C34" s="853">
        <f>COUNTIF($B19:$AO19,$B$19)</f>
        <v>33</v>
      </c>
      <c r="D34" s="858"/>
      <c r="E34" s="858"/>
      <c r="F34" s="859"/>
      <c r="G34" s="853">
        <v>4</v>
      </c>
      <c r="H34" s="858"/>
      <c r="I34" s="859"/>
      <c r="J34" s="853">
        <v>2</v>
      </c>
      <c r="K34" s="858"/>
      <c r="L34" s="858"/>
      <c r="M34" s="859"/>
      <c r="N34" s="853"/>
      <c r="O34" s="858"/>
      <c r="P34" s="859"/>
      <c r="Q34" s="863"/>
      <c r="R34" s="864"/>
      <c r="S34" s="865"/>
      <c r="T34" s="853">
        <v>13</v>
      </c>
      <c r="U34" s="854"/>
      <c r="V34" s="855"/>
      <c r="W34" s="853">
        <f>C34+G34+J34+N34+Q34+T34</f>
        <v>52</v>
      </c>
      <c r="X34" s="854"/>
      <c r="Y34" s="855"/>
      <c r="Z34" s="24"/>
      <c r="AA34" s="954" t="s">
        <v>242</v>
      </c>
      <c r="AB34" s="955"/>
      <c r="AC34" s="955"/>
      <c r="AD34" s="955"/>
      <c r="AE34" s="955"/>
      <c r="AF34" s="947"/>
      <c r="AG34" s="948"/>
      <c r="AH34" s="956">
        <v>4</v>
      </c>
      <c r="AI34" s="957"/>
      <c r="AJ34" s="958"/>
      <c r="AK34" s="868">
        <v>2</v>
      </c>
      <c r="AL34" s="868"/>
      <c r="AM34" s="868"/>
      <c r="AN34" s="58"/>
      <c r="AO34" s="904"/>
      <c r="AP34" s="904"/>
      <c r="AQ34" s="904"/>
      <c r="AR34" s="904"/>
      <c r="AS34" s="911"/>
      <c r="AT34" s="912"/>
      <c r="AU34" s="912"/>
      <c r="AV34" s="912"/>
      <c r="AW34" s="913"/>
      <c r="AX34" s="895"/>
      <c r="AY34" s="895"/>
      <c r="AZ34" s="895"/>
      <c r="BA34" s="896"/>
    </row>
    <row r="35" spans="1:53" ht="27" customHeight="1" x14ac:dyDescent="0.3">
      <c r="A35" s="856">
        <v>2</v>
      </c>
      <c r="B35" s="857"/>
      <c r="C35" s="853">
        <f t="shared" ref="C35:C36" si="0">COUNTIF($B20:$AO20,$B$19)</f>
        <v>33</v>
      </c>
      <c r="D35" s="858"/>
      <c r="E35" s="858"/>
      <c r="F35" s="859"/>
      <c r="G35" s="860">
        <v>4</v>
      </c>
      <c r="H35" s="861"/>
      <c r="I35" s="862"/>
      <c r="J35" s="860">
        <v>2</v>
      </c>
      <c r="K35" s="861"/>
      <c r="L35" s="861"/>
      <c r="M35" s="862"/>
      <c r="N35" s="860"/>
      <c r="O35" s="861"/>
      <c r="P35" s="862"/>
      <c r="Q35" s="863"/>
      <c r="R35" s="864"/>
      <c r="S35" s="865"/>
      <c r="T35" s="853">
        <v>13</v>
      </c>
      <c r="U35" s="854"/>
      <c r="V35" s="855"/>
      <c r="W35" s="853">
        <f t="shared" ref="W35:W36" si="1">C35+G35+J35+N35+Q35+T35</f>
        <v>52</v>
      </c>
      <c r="X35" s="854"/>
      <c r="Y35" s="855"/>
      <c r="Z35" s="24"/>
      <c r="AA35" s="951" t="s">
        <v>271</v>
      </c>
      <c r="AB35" s="952"/>
      <c r="AC35" s="952"/>
      <c r="AD35" s="952"/>
      <c r="AE35" s="952"/>
      <c r="AF35" s="952"/>
      <c r="AG35" s="953"/>
      <c r="AH35" s="878">
        <v>6</v>
      </c>
      <c r="AI35" s="886"/>
      <c r="AJ35" s="887"/>
      <c r="AK35" s="868">
        <v>2</v>
      </c>
      <c r="AL35" s="868"/>
      <c r="AM35" s="868"/>
      <c r="AN35" s="58"/>
      <c r="AO35" s="878">
        <v>1</v>
      </c>
      <c r="AP35" s="886"/>
      <c r="AQ35" s="886"/>
      <c r="AR35" s="887"/>
      <c r="AS35" s="894" t="s">
        <v>317</v>
      </c>
      <c r="AT35" s="894"/>
      <c r="AU35" s="894"/>
      <c r="AV35" s="894"/>
      <c r="AW35" s="894"/>
      <c r="AX35" s="885">
        <v>8</v>
      </c>
      <c r="AY35" s="885"/>
      <c r="AZ35" s="885"/>
      <c r="BA35" s="885"/>
    </row>
    <row r="36" spans="1:53" ht="21.75" customHeight="1" x14ac:dyDescent="0.3">
      <c r="A36" s="856">
        <v>3</v>
      </c>
      <c r="B36" s="857"/>
      <c r="C36" s="853">
        <f t="shared" si="0"/>
        <v>33</v>
      </c>
      <c r="D36" s="858"/>
      <c r="E36" s="858"/>
      <c r="F36" s="859"/>
      <c r="G36" s="860">
        <v>4</v>
      </c>
      <c r="H36" s="861"/>
      <c r="I36" s="862"/>
      <c r="J36" s="860">
        <v>2</v>
      </c>
      <c r="K36" s="861"/>
      <c r="L36" s="861"/>
      <c r="M36" s="862"/>
      <c r="N36" s="860"/>
      <c r="O36" s="861"/>
      <c r="P36" s="862"/>
      <c r="Q36" s="863"/>
      <c r="R36" s="864"/>
      <c r="S36" s="865"/>
      <c r="T36" s="853">
        <v>13</v>
      </c>
      <c r="U36" s="854"/>
      <c r="V36" s="855"/>
      <c r="W36" s="853">
        <f t="shared" si="1"/>
        <v>52</v>
      </c>
      <c r="X36" s="854"/>
      <c r="Y36" s="855"/>
      <c r="Z36" s="24"/>
      <c r="AA36" s="872" t="s">
        <v>241</v>
      </c>
      <c r="AB36" s="873"/>
      <c r="AC36" s="873"/>
      <c r="AD36" s="873"/>
      <c r="AE36" s="873"/>
      <c r="AF36" s="873"/>
      <c r="AG36" s="874"/>
      <c r="AH36" s="878">
        <v>8</v>
      </c>
      <c r="AI36" s="879"/>
      <c r="AJ36" s="880"/>
      <c r="AK36" s="868">
        <v>4</v>
      </c>
      <c r="AL36" s="884"/>
      <c r="AM36" s="884"/>
      <c r="AN36" s="58"/>
      <c r="AO36" s="888"/>
      <c r="AP36" s="889"/>
      <c r="AQ36" s="889"/>
      <c r="AR36" s="890"/>
      <c r="AS36" s="894"/>
      <c r="AT36" s="894"/>
      <c r="AU36" s="894"/>
      <c r="AV36" s="894"/>
      <c r="AW36" s="894"/>
      <c r="AX36" s="885"/>
      <c r="AY36" s="885"/>
      <c r="AZ36" s="885"/>
      <c r="BA36" s="885"/>
    </row>
    <row r="37" spans="1:53" ht="25.5" customHeight="1" x14ac:dyDescent="0.3">
      <c r="A37" s="856">
        <v>4</v>
      </c>
      <c r="B37" s="857"/>
      <c r="C37" s="853">
        <v>28</v>
      </c>
      <c r="D37" s="858"/>
      <c r="E37" s="858"/>
      <c r="F37" s="859"/>
      <c r="G37" s="860">
        <v>4</v>
      </c>
      <c r="H37" s="861"/>
      <c r="I37" s="862"/>
      <c r="J37" s="860">
        <v>4</v>
      </c>
      <c r="K37" s="861"/>
      <c r="L37" s="861"/>
      <c r="M37" s="862"/>
      <c r="N37" s="860">
        <v>2</v>
      </c>
      <c r="O37" s="861"/>
      <c r="P37" s="862"/>
      <c r="Q37" s="867">
        <v>2</v>
      </c>
      <c r="R37" s="864"/>
      <c r="S37" s="865"/>
      <c r="T37" s="869">
        <v>2</v>
      </c>
      <c r="U37" s="870"/>
      <c r="V37" s="871"/>
      <c r="W37" s="853">
        <f>C37+G37+J37+N37+Q37+T37</f>
        <v>42</v>
      </c>
      <c r="X37" s="854"/>
      <c r="Y37" s="855"/>
      <c r="Z37" s="24"/>
      <c r="AA37" s="875"/>
      <c r="AB37" s="876"/>
      <c r="AC37" s="876"/>
      <c r="AD37" s="876"/>
      <c r="AE37" s="876"/>
      <c r="AF37" s="876"/>
      <c r="AG37" s="877"/>
      <c r="AH37" s="881"/>
      <c r="AI37" s="882"/>
      <c r="AJ37" s="883"/>
      <c r="AK37" s="884"/>
      <c r="AL37" s="884"/>
      <c r="AM37" s="884"/>
      <c r="AN37" s="59"/>
      <c r="AO37" s="888"/>
      <c r="AP37" s="889"/>
      <c r="AQ37" s="889"/>
      <c r="AR37" s="890"/>
      <c r="AS37" s="894"/>
      <c r="AT37" s="894"/>
      <c r="AU37" s="894"/>
      <c r="AV37" s="894"/>
      <c r="AW37" s="894"/>
      <c r="AX37" s="885"/>
      <c r="AY37" s="885"/>
      <c r="AZ37" s="885"/>
      <c r="BA37" s="885"/>
    </row>
    <row r="38" spans="1:53" ht="34.5" customHeight="1" x14ac:dyDescent="0.25">
      <c r="A38" s="839" t="s">
        <v>23</v>
      </c>
      <c r="B38" s="840"/>
      <c r="C38" s="841">
        <f>SUM(C34:F37)</f>
        <v>127</v>
      </c>
      <c r="D38" s="842"/>
      <c r="E38" s="842"/>
      <c r="F38" s="843"/>
      <c r="G38" s="839">
        <f>SUM(G34:I37)</f>
        <v>16</v>
      </c>
      <c r="H38" s="844"/>
      <c r="I38" s="840"/>
      <c r="J38" s="845">
        <f>SUM(J34:M37)</f>
        <v>10</v>
      </c>
      <c r="K38" s="846"/>
      <c r="L38" s="846"/>
      <c r="M38" s="847"/>
      <c r="N38" s="845">
        <f>SUM(N34:P37)</f>
        <v>2</v>
      </c>
      <c r="O38" s="846"/>
      <c r="P38" s="847"/>
      <c r="Q38" s="848">
        <f>SUM(Q34:S37)</f>
        <v>2</v>
      </c>
      <c r="R38" s="849"/>
      <c r="S38" s="850"/>
      <c r="T38" s="839">
        <f>SUM(T34:V37)</f>
        <v>41</v>
      </c>
      <c r="U38" s="851"/>
      <c r="V38" s="852"/>
      <c r="W38" s="839">
        <f>SUM(W34:Y37)</f>
        <v>198</v>
      </c>
      <c r="X38" s="851"/>
      <c r="Y38" s="852"/>
      <c r="Z38" s="24"/>
      <c r="AA38" s="946"/>
      <c r="AB38" s="947"/>
      <c r="AC38" s="947"/>
      <c r="AD38" s="947"/>
      <c r="AE38" s="947"/>
      <c r="AF38" s="947"/>
      <c r="AG38" s="948"/>
      <c r="AH38" s="841"/>
      <c r="AI38" s="949"/>
      <c r="AJ38" s="950"/>
      <c r="AK38" s="841"/>
      <c r="AL38" s="842"/>
      <c r="AM38" s="843"/>
      <c r="AN38" s="25"/>
      <c r="AO38" s="891"/>
      <c r="AP38" s="892"/>
      <c r="AQ38" s="892"/>
      <c r="AR38" s="893"/>
      <c r="AS38" s="894"/>
      <c r="AT38" s="894"/>
      <c r="AU38" s="894"/>
      <c r="AV38" s="894"/>
      <c r="AW38" s="894"/>
      <c r="AX38" s="885"/>
      <c r="AY38" s="885"/>
      <c r="AZ38" s="885"/>
      <c r="BA38" s="885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2"/>
  <sheetViews>
    <sheetView tabSelected="1" view="pageBreakPreview" zoomScale="75" zoomScaleNormal="75" zoomScaleSheetLayoutView="75" workbookViewId="0">
      <selection activeCell="B19" sqref="B19"/>
    </sheetView>
  </sheetViews>
  <sheetFormatPr defaultRowHeight="15.75" x14ac:dyDescent="0.25"/>
  <cols>
    <col min="1" max="1" width="11.28515625" style="235" customWidth="1"/>
    <col min="2" max="2" width="46.5703125" style="236" customWidth="1"/>
    <col min="3" max="3" width="6.7109375" style="237" customWidth="1"/>
    <col min="4" max="4" width="12" style="238" customWidth="1"/>
    <col min="5" max="5" width="7.28515625" style="238" customWidth="1"/>
    <col min="6" max="6" width="6.42578125" style="237" customWidth="1"/>
    <col min="7" max="7" width="7.42578125" style="237" customWidth="1"/>
    <col min="8" max="8" width="9.85546875" style="237" customWidth="1"/>
    <col min="9" max="9" width="8.7109375" style="236" customWidth="1"/>
    <col min="10" max="10" width="8" style="236" customWidth="1"/>
    <col min="11" max="11" width="5.85546875" style="236" customWidth="1"/>
    <col min="12" max="12" width="7.85546875" style="236" customWidth="1"/>
    <col min="13" max="13" width="8.85546875" style="236" customWidth="1"/>
    <col min="14" max="14" width="5.28515625" style="236" customWidth="1"/>
    <col min="15" max="15" width="4.28515625" style="236" customWidth="1"/>
    <col min="16" max="22" width="3.85546875" style="236" customWidth="1"/>
    <col min="23" max="24" width="4" style="236" customWidth="1"/>
    <col min="25" max="29" width="0" style="127" hidden="1" customWidth="1"/>
    <col min="30" max="16384" width="9.140625" style="127"/>
  </cols>
  <sheetData>
    <row r="1" spans="1:29" s="73" customFormat="1" ht="18.75" thickBot="1" x14ac:dyDescent="0.3">
      <c r="A1" s="1083" t="s">
        <v>313</v>
      </c>
      <c r="B1" s="1084"/>
      <c r="C1" s="1084"/>
      <c r="D1" s="1084"/>
      <c r="E1" s="1084"/>
      <c r="F1" s="1084"/>
      <c r="G1" s="1084"/>
      <c r="H1" s="1084"/>
      <c r="I1" s="1084"/>
      <c r="J1" s="1084"/>
      <c r="K1" s="1084"/>
      <c r="L1" s="1084"/>
      <c r="M1" s="1084"/>
      <c r="N1" s="1084"/>
      <c r="O1" s="1084"/>
      <c r="P1" s="1084"/>
      <c r="Q1" s="1084"/>
      <c r="R1" s="1084"/>
      <c r="S1" s="1084"/>
      <c r="T1" s="1084"/>
      <c r="U1" s="1084"/>
      <c r="V1" s="1084"/>
      <c r="W1" s="1084"/>
      <c r="X1" s="1084"/>
    </row>
    <row r="2" spans="1:29" s="73" customFormat="1" x14ac:dyDescent="0.25">
      <c r="A2" s="1085" t="s">
        <v>304</v>
      </c>
      <c r="B2" s="1088" t="s">
        <v>95</v>
      </c>
      <c r="C2" s="1091" t="s">
        <v>96</v>
      </c>
      <c r="D2" s="1092"/>
      <c r="E2" s="1092"/>
      <c r="F2" s="1093"/>
      <c r="G2" s="1094" t="s">
        <v>97</v>
      </c>
      <c r="H2" s="1097" t="s">
        <v>98</v>
      </c>
      <c r="I2" s="1098"/>
      <c r="J2" s="1098"/>
      <c r="K2" s="1098"/>
      <c r="L2" s="1098"/>
      <c r="M2" s="1099"/>
      <c r="N2" s="1100" t="s">
        <v>322</v>
      </c>
      <c r="O2" s="1101"/>
      <c r="P2" s="1101"/>
      <c r="Q2" s="1101"/>
      <c r="R2" s="1101"/>
      <c r="S2" s="1101"/>
      <c r="T2" s="1101"/>
      <c r="U2" s="1101"/>
      <c r="V2" s="1101"/>
      <c r="W2" s="1101"/>
      <c r="X2" s="1102"/>
    </row>
    <row r="3" spans="1:29" s="73" customFormat="1" ht="16.5" thickBot="1" x14ac:dyDescent="0.3">
      <c r="A3" s="1086"/>
      <c r="B3" s="1089"/>
      <c r="C3" s="1106" t="s">
        <v>99</v>
      </c>
      <c r="D3" s="1069" t="s">
        <v>100</v>
      </c>
      <c r="E3" s="1108" t="s">
        <v>101</v>
      </c>
      <c r="F3" s="1109"/>
      <c r="G3" s="1095"/>
      <c r="H3" s="1059" t="s">
        <v>6</v>
      </c>
      <c r="I3" s="1062" t="s">
        <v>102</v>
      </c>
      <c r="J3" s="1063"/>
      <c r="K3" s="1063"/>
      <c r="L3" s="1064"/>
      <c r="M3" s="1065" t="s">
        <v>103</v>
      </c>
      <c r="N3" s="1103"/>
      <c r="O3" s="1104"/>
      <c r="P3" s="1104"/>
      <c r="Q3" s="1104"/>
      <c r="R3" s="1104"/>
      <c r="S3" s="1104"/>
      <c r="T3" s="1104"/>
      <c r="U3" s="1104"/>
      <c r="V3" s="1104"/>
      <c r="W3" s="1104"/>
      <c r="X3" s="1105"/>
    </row>
    <row r="4" spans="1:29" s="73" customFormat="1" ht="16.5" thickBot="1" x14ac:dyDescent="0.3">
      <c r="A4" s="1086"/>
      <c r="B4" s="1089"/>
      <c r="C4" s="1106"/>
      <c r="D4" s="1069"/>
      <c r="E4" s="1069" t="s">
        <v>104</v>
      </c>
      <c r="F4" s="1071" t="s">
        <v>105</v>
      </c>
      <c r="G4" s="1095"/>
      <c r="H4" s="1060"/>
      <c r="I4" s="1073" t="s">
        <v>23</v>
      </c>
      <c r="J4" s="1073" t="s">
        <v>27</v>
      </c>
      <c r="K4" s="1073" t="s">
        <v>106</v>
      </c>
      <c r="L4" s="1073" t="s">
        <v>107</v>
      </c>
      <c r="M4" s="1066"/>
      <c r="N4" s="1076" t="s">
        <v>108</v>
      </c>
      <c r="O4" s="1077"/>
      <c r="P4" s="1078"/>
      <c r="Q4" s="1076" t="s">
        <v>109</v>
      </c>
      <c r="R4" s="1077"/>
      <c r="S4" s="1078"/>
      <c r="T4" s="1076" t="s">
        <v>110</v>
      </c>
      <c r="U4" s="1077"/>
      <c r="V4" s="1078"/>
      <c r="W4" s="1076" t="s">
        <v>111</v>
      </c>
      <c r="X4" s="1078"/>
    </row>
    <row r="5" spans="1:29" s="73" customFormat="1" ht="16.5" thickBot="1" x14ac:dyDescent="0.3">
      <c r="A5" s="1086"/>
      <c r="B5" s="1089"/>
      <c r="C5" s="1106"/>
      <c r="D5" s="1069"/>
      <c r="E5" s="1069"/>
      <c r="F5" s="1071"/>
      <c r="G5" s="1095"/>
      <c r="H5" s="1060"/>
      <c r="I5" s="1074"/>
      <c r="J5" s="1074"/>
      <c r="K5" s="1074"/>
      <c r="L5" s="1074"/>
      <c r="M5" s="1066"/>
      <c r="N5" s="306">
        <v>1</v>
      </c>
      <c r="O5" s="381" t="s">
        <v>280</v>
      </c>
      <c r="P5" s="409" t="s">
        <v>281</v>
      </c>
      <c r="Q5" s="306">
        <v>3</v>
      </c>
      <c r="R5" s="381" t="s">
        <v>282</v>
      </c>
      <c r="S5" s="307" t="s">
        <v>283</v>
      </c>
      <c r="T5" s="410">
        <v>5</v>
      </c>
      <c r="U5" s="381" t="s">
        <v>284</v>
      </c>
      <c r="V5" s="307" t="s">
        <v>285</v>
      </c>
      <c r="W5" s="306">
        <v>7</v>
      </c>
      <c r="X5" s="307">
        <v>8</v>
      </c>
    </row>
    <row r="6" spans="1:29" s="73" customFormat="1" ht="16.5" thickBot="1" x14ac:dyDescent="0.3">
      <c r="A6" s="1086"/>
      <c r="B6" s="1089"/>
      <c r="C6" s="1106"/>
      <c r="D6" s="1069"/>
      <c r="E6" s="1069"/>
      <c r="F6" s="1071"/>
      <c r="G6" s="1095"/>
      <c r="H6" s="1060"/>
      <c r="I6" s="1074"/>
      <c r="J6" s="1074"/>
      <c r="K6" s="1074"/>
      <c r="L6" s="1074"/>
      <c r="M6" s="1067"/>
      <c r="N6" s="1079" t="s">
        <v>323</v>
      </c>
      <c r="O6" s="1080"/>
      <c r="P6" s="1081"/>
      <c r="Q6" s="1081"/>
      <c r="R6" s="1081"/>
      <c r="S6" s="1081"/>
      <c r="T6" s="1081"/>
      <c r="U6" s="1081"/>
      <c r="V6" s="1081"/>
      <c r="W6" s="1081"/>
      <c r="X6" s="1082"/>
    </row>
    <row r="7" spans="1:29" s="73" customFormat="1" ht="16.5" thickBot="1" x14ac:dyDescent="0.3">
      <c r="A7" s="1087"/>
      <c r="B7" s="1090"/>
      <c r="C7" s="1107"/>
      <c r="D7" s="1070"/>
      <c r="E7" s="1070"/>
      <c r="F7" s="1072"/>
      <c r="G7" s="1096"/>
      <c r="H7" s="1061"/>
      <c r="I7" s="1075"/>
      <c r="J7" s="1075"/>
      <c r="K7" s="1075"/>
      <c r="L7" s="1075"/>
      <c r="M7" s="1068"/>
      <c r="N7" s="306">
        <v>15</v>
      </c>
      <c r="O7" s="381">
        <v>9</v>
      </c>
      <c r="P7" s="307">
        <v>9</v>
      </c>
      <c r="Q7" s="306">
        <v>15</v>
      </c>
      <c r="R7" s="381">
        <v>9</v>
      </c>
      <c r="S7" s="307">
        <v>9</v>
      </c>
      <c r="T7" s="306">
        <v>15</v>
      </c>
      <c r="U7" s="381">
        <v>9</v>
      </c>
      <c r="V7" s="307">
        <v>9</v>
      </c>
      <c r="W7" s="306">
        <v>15</v>
      </c>
      <c r="X7" s="307">
        <v>13</v>
      </c>
    </row>
    <row r="8" spans="1:29" s="73" customFormat="1" ht="16.5" thickBot="1" x14ac:dyDescent="0.3">
      <c r="A8" s="74">
        <v>1</v>
      </c>
      <c r="B8" s="239">
        <v>2</v>
      </c>
      <c r="C8" s="75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305">
        <v>13</v>
      </c>
      <c r="N8" s="306">
        <v>14</v>
      </c>
      <c r="O8" s="308">
        <v>15</v>
      </c>
      <c r="P8" s="306">
        <v>16</v>
      </c>
      <c r="Q8" s="308">
        <v>17</v>
      </c>
      <c r="R8" s="306">
        <v>18</v>
      </c>
      <c r="S8" s="308">
        <v>19</v>
      </c>
      <c r="T8" s="306">
        <v>20</v>
      </c>
      <c r="U8" s="308">
        <v>21</v>
      </c>
      <c r="V8" s="306">
        <v>22</v>
      </c>
      <c r="W8" s="308">
        <v>23</v>
      </c>
      <c r="X8" s="239">
        <v>24</v>
      </c>
      <c r="Y8" s="75">
        <v>25</v>
      </c>
      <c r="Z8" s="74">
        <v>26</v>
      </c>
      <c r="AA8" s="305">
        <v>27</v>
      </c>
      <c r="AB8" s="74">
        <v>28</v>
      </c>
      <c r="AC8" s="305">
        <v>29</v>
      </c>
    </row>
    <row r="9" spans="1:29" s="73" customFormat="1" ht="16.5" thickBot="1" x14ac:dyDescent="0.3">
      <c r="A9" s="1055" t="s">
        <v>112</v>
      </c>
      <c r="B9" s="1056"/>
      <c r="C9" s="1057"/>
      <c r="D9" s="1057"/>
      <c r="E9" s="1057"/>
      <c r="F9" s="1057"/>
      <c r="G9" s="1057"/>
      <c r="H9" s="1057"/>
      <c r="I9" s="1057"/>
      <c r="J9" s="1057"/>
      <c r="K9" s="1057"/>
      <c r="L9" s="1057"/>
      <c r="M9" s="1057"/>
      <c r="N9" s="1056"/>
      <c r="O9" s="1056"/>
      <c r="P9" s="1056"/>
      <c r="Q9" s="1056"/>
      <c r="R9" s="1056"/>
      <c r="S9" s="1056"/>
      <c r="T9" s="1056"/>
      <c r="U9" s="1056"/>
      <c r="V9" s="1056"/>
      <c r="W9" s="1056"/>
      <c r="X9" s="1058"/>
    </row>
    <row r="10" spans="1:29" s="73" customFormat="1" ht="16.5" thickBot="1" x14ac:dyDescent="0.3">
      <c r="A10" s="1043" t="s">
        <v>113</v>
      </c>
      <c r="B10" s="1024"/>
      <c r="C10" s="1024"/>
      <c r="D10" s="1024"/>
      <c r="E10" s="1024"/>
      <c r="F10" s="1024"/>
      <c r="G10" s="1024"/>
      <c r="H10" s="1024"/>
      <c r="I10" s="1024"/>
      <c r="J10" s="1024"/>
      <c r="K10" s="1024"/>
      <c r="L10" s="1024"/>
      <c r="M10" s="1024"/>
      <c r="N10" s="1024"/>
      <c r="O10" s="1024"/>
      <c r="P10" s="1024"/>
      <c r="Q10" s="1024"/>
      <c r="R10" s="1024"/>
      <c r="S10" s="1024"/>
      <c r="T10" s="1024"/>
      <c r="U10" s="1024"/>
      <c r="V10" s="1024"/>
      <c r="W10" s="1024"/>
      <c r="X10" s="1025"/>
    </row>
    <row r="11" spans="1:29" s="87" customFormat="1" x14ac:dyDescent="0.25">
      <c r="A11" s="543" t="s">
        <v>114</v>
      </c>
      <c r="B11" s="560" t="s">
        <v>16</v>
      </c>
      <c r="C11" s="761"/>
      <c r="D11" s="780"/>
      <c r="E11" s="773"/>
      <c r="F11" s="80"/>
      <c r="G11" s="514">
        <f>G12+G13+G14+G15</f>
        <v>12</v>
      </c>
      <c r="H11" s="82">
        <f>SUM(H12:H15)</f>
        <v>360</v>
      </c>
      <c r="I11" s="83">
        <f>SUM(I12:I15)</f>
        <v>162</v>
      </c>
      <c r="J11" s="84"/>
      <c r="K11" s="84"/>
      <c r="L11" s="84">
        <f>SUM(L12:L15)</f>
        <v>162</v>
      </c>
      <c r="M11" s="283">
        <f>SUM(M12:M15)</f>
        <v>198</v>
      </c>
      <c r="N11" s="252"/>
      <c r="O11" s="382"/>
      <c r="P11" s="86"/>
      <c r="Q11" s="85"/>
      <c r="R11" s="382"/>
      <c r="S11" s="86"/>
      <c r="T11" s="85"/>
      <c r="U11" s="382"/>
      <c r="V11" s="86"/>
      <c r="W11" s="85"/>
      <c r="X11" s="86"/>
    </row>
    <row r="12" spans="1:29" s="87" customFormat="1" x14ac:dyDescent="0.25">
      <c r="A12" s="88" t="s">
        <v>115</v>
      </c>
      <c r="B12" s="561" t="s">
        <v>16</v>
      </c>
      <c r="C12" s="480"/>
      <c r="D12" s="781">
        <v>1</v>
      </c>
      <c r="E12" s="774"/>
      <c r="F12" s="93"/>
      <c r="G12" s="515">
        <v>3</v>
      </c>
      <c r="H12" s="95">
        <f t="shared" ref="H12:H28" si="0">G12*30</f>
        <v>90</v>
      </c>
      <c r="I12" s="96">
        <f>J12+K12+L12</f>
        <v>45</v>
      </c>
      <c r="J12" s="97"/>
      <c r="K12" s="97"/>
      <c r="L12" s="97">
        <v>45</v>
      </c>
      <c r="M12" s="203">
        <f t="shared" ref="M12:M28" si="1">H12-I12</f>
        <v>45</v>
      </c>
      <c r="N12" s="253">
        <v>3</v>
      </c>
      <c r="O12" s="383"/>
      <c r="P12" s="99"/>
      <c r="Q12" s="98"/>
      <c r="R12" s="383"/>
      <c r="S12" s="99"/>
      <c r="T12" s="98"/>
      <c r="U12" s="383"/>
      <c r="V12" s="99"/>
      <c r="W12" s="98"/>
      <c r="X12" s="99"/>
    </row>
    <row r="13" spans="1:29" s="87" customFormat="1" x14ac:dyDescent="0.25">
      <c r="A13" s="88" t="s">
        <v>116</v>
      </c>
      <c r="B13" s="561" t="s">
        <v>16</v>
      </c>
      <c r="C13" s="480"/>
      <c r="D13" s="781">
        <v>2</v>
      </c>
      <c r="E13" s="774"/>
      <c r="F13" s="93"/>
      <c r="G13" s="515">
        <v>3</v>
      </c>
      <c r="H13" s="95">
        <f t="shared" si="0"/>
        <v>90</v>
      </c>
      <c r="I13" s="96">
        <f t="shared" ref="I13:I15" si="2">J13+K13+L13</f>
        <v>36</v>
      </c>
      <c r="J13" s="97"/>
      <c r="K13" s="97"/>
      <c r="L13" s="97">
        <v>36</v>
      </c>
      <c r="M13" s="203">
        <f t="shared" si="1"/>
        <v>54</v>
      </c>
      <c r="N13" s="253"/>
      <c r="O13" s="383">
        <v>2</v>
      </c>
      <c r="P13" s="99">
        <v>2</v>
      </c>
      <c r="Q13" s="98"/>
      <c r="R13" s="383"/>
      <c r="S13" s="99"/>
      <c r="T13" s="98"/>
      <c r="U13" s="383"/>
      <c r="V13" s="99"/>
      <c r="W13" s="98"/>
      <c r="X13" s="99"/>
    </row>
    <row r="14" spans="1:29" s="87" customFormat="1" x14ac:dyDescent="0.25">
      <c r="A14" s="88" t="s">
        <v>117</v>
      </c>
      <c r="B14" s="561" t="s">
        <v>16</v>
      </c>
      <c r="C14" s="480"/>
      <c r="D14" s="781">
        <v>3</v>
      </c>
      <c r="E14" s="775"/>
      <c r="F14" s="93"/>
      <c r="G14" s="515">
        <v>3</v>
      </c>
      <c r="H14" s="95">
        <f t="shared" si="0"/>
        <v>90</v>
      </c>
      <c r="I14" s="96">
        <f t="shared" si="2"/>
        <v>45</v>
      </c>
      <c r="J14" s="97"/>
      <c r="K14" s="97"/>
      <c r="L14" s="97">
        <v>45</v>
      </c>
      <c r="M14" s="203">
        <f t="shared" si="1"/>
        <v>45</v>
      </c>
      <c r="N14" s="253"/>
      <c r="O14" s="383"/>
      <c r="P14" s="99"/>
      <c r="Q14" s="98">
        <v>3</v>
      </c>
      <c r="R14" s="383"/>
      <c r="S14" s="99"/>
      <c r="T14" s="98"/>
      <c r="U14" s="383"/>
      <c r="V14" s="99"/>
      <c r="W14" s="102"/>
      <c r="X14" s="103"/>
    </row>
    <row r="15" spans="1:29" s="87" customFormat="1" x14ac:dyDescent="0.25">
      <c r="A15" s="118" t="s">
        <v>119</v>
      </c>
      <c r="B15" s="561" t="s">
        <v>16</v>
      </c>
      <c r="C15" s="762"/>
      <c r="D15" s="782" t="s">
        <v>369</v>
      </c>
      <c r="E15" s="776"/>
      <c r="F15" s="107"/>
      <c r="G15" s="515">
        <v>3</v>
      </c>
      <c r="H15" s="95">
        <f t="shared" si="0"/>
        <v>90</v>
      </c>
      <c r="I15" s="96">
        <f t="shared" si="2"/>
        <v>36</v>
      </c>
      <c r="J15" s="109"/>
      <c r="K15" s="109"/>
      <c r="L15" s="109">
        <v>36</v>
      </c>
      <c r="M15" s="203">
        <f t="shared" si="1"/>
        <v>54</v>
      </c>
      <c r="N15" s="254"/>
      <c r="O15" s="384"/>
      <c r="P15" s="111"/>
      <c r="Q15" s="110"/>
      <c r="R15" s="384">
        <v>2</v>
      </c>
      <c r="S15" s="111">
        <v>2</v>
      </c>
      <c r="T15" s="110"/>
      <c r="U15" s="384"/>
      <c r="V15" s="111"/>
      <c r="W15" s="110"/>
      <c r="X15" s="111"/>
    </row>
    <row r="16" spans="1:29" s="87" customFormat="1" ht="16.5" thickBot="1" x14ac:dyDescent="0.3">
      <c r="A16" s="793" t="s">
        <v>120</v>
      </c>
      <c r="B16" s="476" t="s">
        <v>340</v>
      </c>
      <c r="C16" s="480"/>
      <c r="D16" s="783" t="s">
        <v>287</v>
      </c>
      <c r="E16" s="775"/>
      <c r="F16" s="134"/>
      <c r="G16" s="135">
        <v>4</v>
      </c>
      <c r="H16" s="136">
        <f t="shared" ref="H16" si="3">G16*30</f>
        <v>120</v>
      </c>
      <c r="I16" s="90">
        <f t="shared" ref="I16" si="4">J16+L16</f>
        <v>45</v>
      </c>
      <c r="J16" s="240">
        <v>30</v>
      </c>
      <c r="K16" s="240"/>
      <c r="L16" s="240">
        <v>15</v>
      </c>
      <c r="M16" s="142">
        <f t="shared" ref="M16" si="5">H16-I16</f>
        <v>75</v>
      </c>
      <c r="N16" s="253">
        <v>3</v>
      </c>
      <c r="O16" s="384"/>
      <c r="P16" s="111"/>
      <c r="Q16" s="110"/>
      <c r="R16" s="384"/>
      <c r="S16" s="111"/>
      <c r="T16" s="110"/>
      <c r="U16" s="384"/>
      <c r="V16" s="111"/>
      <c r="W16" s="110"/>
      <c r="X16" s="111"/>
    </row>
    <row r="17" spans="1:29" ht="16.5" thickBot="1" x14ac:dyDescent="0.3">
      <c r="A17" s="546" t="s">
        <v>127</v>
      </c>
      <c r="B17" s="516" t="s">
        <v>267</v>
      </c>
      <c r="C17" s="762"/>
      <c r="D17" s="781">
        <v>2</v>
      </c>
      <c r="E17" s="777"/>
      <c r="F17" s="463"/>
      <c r="G17" s="464">
        <v>6</v>
      </c>
      <c r="H17" s="465">
        <f t="shared" ref="H17" si="6">G17*30</f>
        <v>180</v>
      </c>
      <c r="I17" s="466">
        <f t="shared" ref="I17" si="7">J17+K17+L17</f>
        <v>54</v>
      </c>
      <c r="J17" s="46">
        <v>36</v>
      </c>
      <c r="K17" s="46"/>
      <c r="L17" s="46">
        <v>18</v>
      </c>
      <c r="M17" s="442">
        <f>H17-I17</f>
        <v>126</v>
      </c>
      <c r="N17" s="467"/>
      <c r="O17" s="468">
        <v>3</v>
      </c>
      <c r="P17" s="469">
        <v>3</v>
      </c>
      <c r="Q17" s="470"/>
      <c r="R17" s="468"/>
      <c r="S17" s="469"/>
      <c r="T17" s="471"/>
      <c r="U17" s="472"/>
      <c r="V17" s="126"/>
      <c r="W17" s="125"/>
      <c r="X17" s="126"/>
    </row>
    <row r="18" spans="1:29" s="87" customFormat="1" x14ac:dyDescent="0.25">
      <c r="A18" s="545" t="s">
        <v>286</v>
      </c>
      <c r="B18" s="476" t="s">
        <v>352</v>
      </c>
      <c r="C18" s="480"/>
      <c r="D18" s="783" t="s">
        <v>287</v>
      </c>
      <c r="E18" s="775"/>
      <c r="F18" s="134"/>
      <c r="G18" s="135">
        <v>2</v>
      </c>
      <c r="H18" s="136">
        <f t="shared" si="0"/>
        <v>60</v>
      </c>
      <c r="I18" s="90">
        <f t="shared" ref="I18:I20" si="8">J18+L18</f>
        <v>30</v>
      </c>
      <c r="J18" s="240">
        <v>15</v>
      </c>
      <c r="K18" s="240"/>
      <c r="L18" s="240">
        <v>15</v>
      </c>
      <c r="M18" s="142">
        <f t="shared" si="1"/>
        <v>30</v>
      </c>
      <c r="N18" s="253">
        <v>2</v>
      </c>
      <c r="O18" s="383"/>
      <c r="P18" s="99"/>
      <c r="Q18" s="98"/>
      <c r="R18" s="383"/>
      <c r="S18" s="99"/>
      <c r="T18" s="98"/>
      <c r="U18" s="383"/>
      <c r="V18" s="99"/>
      <c r="W18" s="98"/>
      <c r="X18" s="138"/>
    </row>
    <row r="19" spans="1:29" s="87" customFormat="1" x14ac:dyDescent="0.25">
      <c r="A19" s="475" t="s">
        <v>128</v>
      </c>
      <c r="B19" s="476" t="s">
        <v>268</v>
      </c>
      <c r="C19" s="480">
        <v>1</v>
      </c>
      <c r="D19" s="783"/>
      <c r="E19" s="778"/>
      <c r="F19" s="478"/>
      <c r="G19" s="479">
        <v>6</v>
      </c>
      <c r="H19" s="480">
        <f t="shared" ref="H19" si="9">G19*30</f>
        <v>180</v>
      </c>
      <c r="I19" s="477">
        <f t="shared" ref="I19" si="10">J19+L19</f>
        <v>75</v>
      </c>
      <c r="J19" s="481">
        <v>45</v>
      </c>
      <c r="K19" s="481"/>
      <c r="L19" s="481">
        <v>30</v>
      </c>
      <c r="M19" s="482">
        <f t="shared" ref="M19" si="11">H19-I19</f>
        <v>105</v>
      </c>
      <c r="N19" s="467">
        <v>5</v>
      </c>
      <c r="O19" s="468"/>
      <c r="P19" s="469"/>
      <c r="Q19" s="470"/>
      <c r="R19" s="468"/>
      <c r="S19" s="469"/>
      <c r="T19" s="470"/>
      <c r="U19" s="468"/>
      <c r="V19" s="469"/>
      <c r="W19" s="470"/>
      <c r="X19" s="483"/>
    </row>
    <row r="20" spans="1:29" s="87" customFormat="1" ht="31.5" x14ac:dyDescent="0.25">
      <c r="A20" s="475" t="s">
        <v>130</v>
      </c>
      <c r="B20" s="476" t="s">
        <v>129</v>
      </c>
      <c r="C20" s="480"/>
      <c r="D20" s="713">
        <v>2</v>
      </c>
      <c r="E20" s="724"/>
      <c r="F20" s="485"/>
      <c r="G20" s="479">
        <v>3</v>
      </c>
      <c r="H20" s="480">
        <f t="shared" si="0"/>
        <v>90</v>
      </c>
      <c r="I20" s="477">
        <f t="shared" si="8"/>
        <v>36</v>
      </c>
      <c r="J20" s="481">
        <v>18</v>
      </c>
      <c r="K20" s="481"/>
      <c r="L20" s="481">
        <v>18</v>
      </c>
      <c r="M20" s="482">
        <f t="shared" si="1"/>
        <v>54</v>
      </c>
      <c r="N20" s="467"/>
      <c r="O20" s="468">
        <v>2</v>
      </c>
      <c r="P20" s="483">
        <v>2</v>
      </c>
      <c r="Q20" s="470"/>
      <c r="R20" s="468"/>
      <c r="S20" s="469"/>
      <c r="T20" s="470"/>
      <c r="U20" s="468"/>
      <c r="V20" s="469"/>
      <c r="W20" s="470"/>
      <c r="X20" s="469"/>
    </row>
    <row r="21" spans="1:29" s="87" customFormat="1" x14ac:dyDescent="0.25">
      <c r="A21" s="475" t="s">
        <v>131</v>
      </c>
      <c r="B21" s="476" t="s">
        <v>29</v>
      </c>
      <c r="C21" s="480">
        <v>2</v>
      </c>
      <c r="D21" s="713"/>
      <c r="E21" s="724"/>
      <c r="F21" s="485"/>
      <c r="G21" s="479">
        <v>3</v>
      </c>
      <c r="H21" s="480">
        <f>G21*30</f>
        <v>90</v>
      </c>
      <c r="I21" s="477">
        <f>J21+L21</f>
        <v>54</v>
      </c>
      <c r="J21" s="481">
        <v>18</v>
      </c>
      <c r="K21" s="481"/>
      <c r="L21" s="481">
        <v>36</v>
      </c>
      <c r="M21" s="482">
        <f>H21-I21</f>
        <v>36</v>
      </c>
      <c r="N21" s="467"/>
      <c r="O21" s="468">
        <v>3</v>
      </c>
      <c r="P21" s="483">
        <v>3</v>
      </c>
      <c r="Q21" s="470"/>
      <c r="R21" s="468"/>
      <c r="S21" s="469"/>
      <c r="T21" s="470"/>
      <c r="U21" s="468"/>
      <c r="V21" s="469"/>
      <c r="W21" s="470"/>
      <c r="X21" s="469"/>
    </row>
    <row r="22" spans="1:29" s="242" customFormat="1" x14ac:dyDescent="0.25">
      <c r="A22" s="475" t="s">
        <v>132</v>
      </c>
      <c r="B22" s="476" t="s">
        <v>20</v>
      </c>
      <c r="C22" s="480">
        <v>1</v>
      </c>
      <c r="D22" s="713"/>
      <c r="E22" s="724"/>
      <c r="F22" s="485"/>
      <c r="G22" s="479">
        <v>6</v>
      </c>
      <c r="H22" s="480">
        <f t="shared" si="0"/>
        <v>180</v>
      </c>
      <c r="I22" s="477">
        <f t="shared" ref="I22:I28" si="12">J22+K22+L22</f>
        <v>75</v>
      </c>
      <c r="J22" s="481">
        <v>30</v>
      </c>
      <c r="K22" s="481"/>
      <c r="L22" s="481">
        <v>45</v>
      </c>
      <c r="M22" s="482">
        <f t="shared" si="1"/>
        <v>105</v>
      </c>
      <c r="N22" s="486">
        <v>5</v>
      </c>
      <c r="O22" s="487"/>
      <c r="P22" s="488"/>
      <c r="Q22" s="466"/>
      <c r="R22" s="487"/>
      <c r="S22" s="195"/>
      <c r="T22" s="466"/>
      <c r="U22" s="487"/>
      <c r="V22" s="195"/>
      <c r="W22" s="466"/>
      <c r="X22" s="195"/>
    </row>
    <row r="23" spans="1:29" s="87" customFormat="1" x14ac:dyDescent="0.25">
      <c r="A23" s="475" t="s">
        <v>133</v>
      </c>
      <c r="B23" s="489" t="s">
        <v>33</v>
      </c>
      <c r="C23" s="719">
        <v>2</v>
      </c>
      <c r="D23" s="713"/>
      <c r="E23" s="724"/>
      <c r="F23" s="482"/>
      <c r="G23" s="479">
        <v>6</v>
      </c>
      <c r="H23" s="480">
        <f t="shared" si="0"/>
        <v>180</v>
      </c>
      <c r="I23" s="477">
        <f t="shared" si="12"/>
        <v>72</v>
      </c>
      <c r="J23" s="481">
        <v>36</v>
      </c>
      <c r="K23" s="481">
        <v>18</v>
      </c>
      <c r="L23" s="481">
        <v>18</v>
      </c>
      <c r="M23" s="482">
        <f t="shared" si="1"/>
        <v>108</v>
      </c>
      <c r="N23" s="486"/>
      <c r="O23" s="487">
        <v>4</v>
      </c>
      <c r="P23" s="195">
        <v>4</v>
      </c>
      <c r="Q23" s="466"/>
      <c r="R23" s="487"/>
      <c r="S23" s="195"/>
      <c r="T23" s="466"/>
      <c r="U23" s="487"/>
      <c r="V23" s="195"/>
      <c r="W23" s="466"/>
      <c r="X23" s="195"/>
    </row>
    <row r="24" spans="1:29" s="87" customFormat="1" x14ac:dyDescent="0.25">
      <c r="A24" s="490" t="s">
        <v>172</v>
      </c>
      <c r="B24" s="489" t="s">
        <v>354</v>
      </c>
      <c r="C24" s="719"/>
      <c r="D24" s="713">
        <v>1</v>
      </c>
      <c r="E24" s="701"/>
      <c r="F24" s="482"/>
      <c r="G24" s="491">
        <v>4</v>
      </c>
      <c r="H24" s="480">
        <f t="shared" si="0"/>
        <v>120</v>
      </c>
      <c r="I24" s="477">
        <f t="shared" si="12"/>
        <v>60</v>
      </c>
      <c r="J24" s="481">
        <v>15</v>
      </c>
      <c r="K24" s="481">
        <v>45</v>
      </c>
      <c r="L24" s="481"/>
      <c r="M24" s="482">
        <f t="shared" si="1"/>
        <v>60</v>
      </c>
      <c r="N24" s="486">
        <v>4</v>
      </c>
      <c r="O24" s="487"/>
      <c r="P24" s="195"/>
      <c r="Q24" s="466"/>
      <c r="R24" s="487"/>
      <c r="S24" s="195"/>
      <c r="T24" s="466"/>
      <c r="U24" s="487"/>
      <c r="V24" s="195"/>
      <c r="W24" s="466"/>
      <c r="X24" s="195"/>
    </row>
    <row r="25" spans="1:29" s="87" customFormat="1" x14ac:dyDescent="0.25">
      <c r="A25" s="490" t="s">
        <v>173</v>
      </c>
      <c r="B25" s="489" t="s">
        <v>353</v>
      </c>
      <c r="C25" s="719">
        <v>1</v>
      </c>
      <c r="D25" s="713"/>
      <c r="E25" s="701"/>
      <c r="F25" s="482"/>
      <c r="G25" s="491">
        <v>5</v>
      </c>
      <c r="H25" s="480">
        <f t="shared" si="0"/>
        <v>150</v>
      </c>
      <c r="I25" s="477">
        <f t="shared" si="12"/>
        <v>60</v>
      </c>
      <c r="J25" s="481">
        <v>30</v>
      </c>
      <c r="K25" s="481"/>
      <c r="L25" s="481">
        <v>30</v>
      </c>
      <c r="M25" s="482">
        <f t="shared" si="1"/>
        <v>90</v>
      </c>
      <c r="N25" s="467">
        <v>4</v>
      </c>
      <c r="O25" s="468"/>
      <c r="P25" s="469"/>
      <c r="Q25" s="470"/>
      <c r="R25" s="468"/>
      <c r="S25" s="469"/>
      <c r="T25" s="470"/>
      <c r="U25" s="468"/>
      <c r="V25" s="469"/>
      <c r="W25" s="470"/>
      <c r="X25" s="469"/>
    </row>
    <row r="26" spans="1:29" s="87" customFormat="1" x14ac:dyDescent="0.25">
      <c r="A26" s="490" t="s">
        <v>174</v>
      </c>
      <c r="B26" s="489" t="s">
        <v>288</v>
      </c>
      <c r="C26" s="719">
        <v>2</v>
      </c>
      <c r="D26" s="713"/>
      <c r="E26" s="701"/>
      <c r="F26" s="482"/>
      <c r="G26" s="491">
        <v>6</v>
      </c>
      <c r="H26" s="480">
        <f t="shared" si="0"/>
        <v>180</v>
      </c>
      <c r="I26" s="477">
        <f t="shared" si="12"/>
        <v>72</v>
      </c>
      <c r="J26" s="481">
        <v>36</v>
      </c>
      <c r="K26" s="481"/>
      <c r="L26" s="481">
        <v>36</v>
      </c>
      <c r="M26" s="482">
        <f t="shared" si="1"/>
        <v>108</v>
      </c>
      <c r="N26" s="467"/>
      <c r="O26" s="468">
        <v>4</v>
      </c>
      <c r="P26" s="469">
        <v>4</v>
      </c>
      <c r="Q26" s="470"/>
      <c r="R26" s="468"/>
      <c r="S26" s="469"/>
      <c r="T26" s="470"/>
      <c r="U26" s="468"/>
      <c r="V26" s="469"/>
      <c r="W26" s="470"/>
      <c r="X26" s="469"/>
    </row>
    <row r="27" spans="1:29" s="87" customFormat="1" x14ac:dyDescent="0.25">
      <c r="A27" s="490" t="s">
        <v>175</v>
      </c>
      <c r="B27" s="489" t="s">
        <v>35</v>
      </c>
      <c r="C27" s="763"/>
      <c r="D27" s="784">
        <v>3</v>
      </c>
      <c r="E27" s="779"/>
      <c r="F27" s="492"/>
      <c r="G27" s="491">
        <v>4</v>
      </c>
      <c r="H27" s="493">
        <f t="shared" si="0"/>
        <v>120</v>
      </c>
      <c r="I27" s="477">
        <f t="shared" si="12"/>
        <v>60</v>
      </c>
      <c r="J27" s="481">
        <v>30</v>
      </c>
      <c r="K27" s="481"/>
      <c r="L27" s="481">
        <v>30</v>
      </c>
      <c r="M27" s="482">
        <f t="shared" si="1"/>
        <v>60</v>
      </c>
      <c r="N27" s="494"/>
      <c r="O27" s="495"/>
      <c r="P27" s="496"/>
      <c r="Q27" s="497">
        <v>4</v>
      </c>
      <c r="R27" s="495"/>
      <c r="S27" s="496"/>
      <c r="T27" s="497"/>
      <c r="U27" s="495"/>
      <c r="V27" s="496"/>
      <c r="W27" s="497"/>
      <c r="X27" s="496"/>
    </row>
    <row r="28" spans="1:29" s="87" customFormat="1" ht="16.5" thickBot="1" x14ac:dyDescent="0.3">
      <c r="A28" s="490" t="s">
        <v>375</v>
      </c>
      <c r="B28" s="547" t="s">
        <v>357</v>
      </c>
      <c r="C28" s="764"/>
      <c r="D28" s="714">
        <v>3</v>
      </c>
      <c r="E28" s="704"/>
      <c r="F28" s="499"/>
      <c r="G28" s="500">
        <v>3</v>
      </c>
      <c r="H28" s="501">
        <f t="shared" si="0"/>
        <v>90</v>
      </c>
      <c r="I28" s="502">
        <f t="shared" si="12"/>
        <v>30</v>
      </c>
      <c r="J28" s="498">
        <v>15</v>
      </c>
      <c r="K28" s="498"/>
      <c r="L28" s="498">
        <v>15</v>
      </c>
      <c r="M28" s="499">
        <f t="shared" si="1"/>
        <v>60</v>
      </c>
      <c r="N28" s="494"/>
      <c r="O28" s="495"/>
      <c r="P28" s="496"/>
      <c r="Q28" s="497">
        <v>2</v>
      </c>
      <c r="R28" s="495"/>
      <c r="S28" s="496"/>
      <c r="T28" s="497"/>
      <c r="U28" s="495"/>
      <c r="V28" s="496"/>
      <c r="W28" s="497"/>
      <c r="X28" s="496"/>
    </row>
    <row r="29" spans="1:29" s="73" customFormat="1" ht="16.5" thickBot="1" x14ac:dyDescent="0.3">
      <c r="A29" s="1044" t="s">
        <v>134</v>
      </c>
      <c r="B29" s="1045"/>
      <c r="C29" s="540"/>
      <c r="D29" s="249"/>
      <c r="E29" s="539"/>
      <c r="F29" s="539"/>
      <c r="G29" s="429">
        <f>SUM(G12:G28)</f>
        <v>70</v>
      </c>
      <c r="H29" s="429">
        <f t="shared" ref="H29:S29" si="13">SUM(H12:H28)</f>
        <v>2100</v>
      </c>
      <c r="I29" s="430">
        <f t="shared" si="13"/>
        <v>885</v>
      </c>
      <c r="J29" s="430">
        <f t="shared" si="13"/>
        <v>354</v>
      </c>
      <c r="K29" s="430">
        <f t="shared" si="13"/>
        <v>63</v>
      </c>
      <c r="L29" s="430">
        <f t="shared" si="13"/>
        <v>468</v>
      </c>
      <c r="M29" s="430">
        <f t="shared" si="13"/>
        <v>1215</v>
      </c>
      <c r="N29" s="430">
        <f t="shared" si="13"/>
        <v>26</v>
      </c>
      <c r="O29" s="430">
        <f t="shared" si="13"/>
        <v>18</v>
      </c>
      <c r="P29" s="430">
        <f t="shared" si="13"/>
        <v>18</v>
      </c>
      <c r="Q29" s="430">
        <f t="shared" si="13"/>
        <v>9</v>
      </c>
      <c r="R29" s="430">
        <f t="shared" si="13"/>
        <v>2</v>
      </c>
      <c r="S29" s="430">
        <f t="shared" si="13"/>
        <v>2</v>
      </c>
      <c r="T29" s="430">
        <f t="shared" ref="T29:X29" si="14">SUM(T11:T28)</f>
        <v>0</v>
      </c>
      <c r="U29" s="430">
        <f t="shared" si="14"/>
        <v>0</v>
      </c>
      <c r="V29" s="430">
        <f t="shared" si="14"/>
        <v>0</v>
      </c>
      <c r="W29" s="430">
        <f t="shared" si="14"/>
        <v>0</v>
      </c>
      <c r="X29" s="430">
        <f t="shared" si="14"/>
        <v>0</v>
      </c>
      <c r="Y29" s="791">
        <f>SUM(Y11:Y28)</f>
        <v>0</v>
      </c>
      <c r="Z29" s="251">
        <f>SUM(Z11:Z28)</f>
        <v>0</v>
      </c>
      <c r="AA29" s="251">
        <f>SUM(AA11:AA28)</f>
        <v>0</v>
      </c>
      <c r="AB29" s="251">
        <f>SUM(AB11:AB28)</f>
        <v>0</v>
      </c>
      <c r="AC29" s="251">
        <f>SUM(AC11:AC28)</f>
        <v>0</v>
      </c>
    </row>
    <row r="30" spans="1:29" ht="16.5" customHeight="1" thickBot="1" x14ac:dyDescent="0.3">
      <c r="A30" s="1046" t="s">
        <v>135</v>
      </c>
      <c r="B30" s="1047"/>
      <c r="C30" s="1047"/>
      <c r="D30" s="1047"/>
      <c r="E30" s="1047"/>
      <c r="F30" s="1047"/>
      <c r="G30" s="1047"/>
      <c r="H30" s="1047"/>
      <c r="I30" s="1047"/>
      <c r="J30" s="1047"/>
      <c r="K30" s="1047"/>
      <c r="L30" s="1047"/>
      <c r="M30" s="1047"/>
      <c r="N30" s="1048"/>
      <c r="O30" s="1048"/>
      <c r="P30" s="1048"/>
      <c r="Q30" s="1048"/>
      <c r="R30" s="1048"/>
      <c r="S30" s="1048"/>
      <c r="T30" s="1048"/>
      <c r="U30" s="1048"/>
      <c r="V30" s="1048"/>
      <c r="W30" s="1048"/>
      <c r="X30" s="1049"/>
    </row>
    <row r="31" spans="1:29" x14ac:dyDescent="0.25">
      <c r="A31" s="698" t="s">
        <v>136</v>
      </c>
      <c r="B31" s="705" t="s">
        <v>228</v>
      </c>
      <c r="C31" s="715"/>
      <c r="D31" s="641"/>
      <c r="E31" s="785"/>
      <c r="F31" s="765"/>
      <c r="G31" s="725">
        <f t="shared" ref="G31:M31" si="15">G32+G33</f>
        <v>7</v>
      </c>
      <c r="H31" s="734">
        <f t="shared" si="15"/>
        <v>210</v>
      </c>
      <c r="I31" s="661">
        <f t="shared" si="15"/>
        <v>60</v>
      </c>
      <c r="J31" s="537">
        <f t="shared" si="15"/>
        <v>30</v>
      </c>
      <c r="K31" s="537">
        <f t="shared" si="15"/>
        <v>0</v>
      </c>
      <c r="L31" s="537">
        <f t="shared" si="15"/>
        <v>30</v>
      </c>
      <c r="M31" s="729">
        <f t="shared" si="15"/>
        <v>150</v>
      </c>
      <c r="N31" s="85"/>
      <c r="O31" s="752"/>
      <c r="P31" s="755"/>
      <c r="Q31" s="85"/>
      <c r="R31" s="752"/>
      <c r="S31" s="86"/>
      <c r="T31" s="252"/>
      <c r="U31" s="382"/>
      <c r="V31" s="86"/>
      <c r="W31" s="85"/>
      <c r="X31" s="86"/>
    </row>
    <row r="32" spans="1:29" x14ac:dyDescent="0.25">
      <c r="A32" s="699" t="s">
        <v>371</v>
      </c>
      <c r="B32" s="706" t="s">
        <v>228</v>
      </c>
      <c r="C32" s="553">
        <v>5</v>
      </c>
      <c r="D32" s="632"/>
      <c r="E32" s="668"/>
      <c r="F32" s="632"/>
      <c r="G32" s="161">
        <v>6</v>
      </c>
      <c r="H32" s="735">
        <f t="shared" ref="H32:H42" si="16">G32*30</f>
        <v>180</v>
      </c>
      <c r="I32" s="199">
        <f>J32+K32+L32</f>
        <v>60</v>
      </c>
      <c r="J32" s="97">
        <v>30</v>
      </c>
      <c r="K32" s="97"/>
      <c r="L32" s="97">
        <v>30</v>
      </c>
      <c r="M32" s="722">
        <f t="shared" ref="M32:M42" si="17">H32-I32</f>
        <v>120</v>
      </c>
      <c r="N32" s="191"/>
      <c r="O32" s="746"/>
      <c r="P32" s="194"/>
      <c r="Q32" s="191"/>
      <c r="R32" s="746"/>
      <c r="S32" s="192"/>
      <c r="T32" s="193">
        <v>4</v>
      </c>
      <c r="U32" s="383"/>
      <c r="V32" s="99"/>
      <c r="W32" s="98"/>
      <c r="X32" s="99"/>
    </row>
    <row r="33" spans="1:24" ht="31.5" x14ac:dyDescent="0.25">
      <c r="A33" s="699" t="s">
        <v>372</v>
      </c>
      <c r="B33" s="706" t="s">
        <v>227</v>
      </c>
      <c r="C33" s="716"/>
      <c r="D33" s="789"/>
      <c r="E33" s="786"/>
      <c r="F33" s="766" t="s">
        <v>187</v>
      </c>
      <c r="G33" s="187">
        <v>1</v>
      </c>
      <c r="H33" s="735">
        <f t="shared" si="16"/>
        <v>30</v>
      </c>
      <c r="I33" s="199"/>
      <c r="J33" s="97"/>
      <c r="K33" s="97"/>
      <c r="L33" s="97"/>
      <c r="M33" s="722">
        <f t="shared" si="17"/>
        <v>30</v>
      </c>
      <c r="N33" s="162"/>
      <c r="O33" s="747"/>
      <c r="P33" s="756"/>
      <c r="Q33" s="162"/>
      <c r="R33" s="747"/>
      <c r="S33" s="163"/>
      <c r="T33" s="164"/>
      <c r="U33" s="383"/>
      <c r="V33" s="99"/>
      <c r="W33" s="98"/>
      <c r="X33" s="99"/>
    </row>
    <row r="34" spans="1:24" x14ac:dyDescent="0.25">
      <c r="A34" s="475" t="s">
        <v>176</v>
      </c>
      <c r="B34" s="707" t="s">
        <v>251</v>
      </c>
      <c r="C34" s="717">
        <v>6</v>
      </c>
      <c r="D34" s="642"/>
      <c r="E34" s="723"/>
      <c r="F34" s="642"/>
      <c r="G34" s="552">
        <v>6</v>
      </c>
      <c r="H34" s="736">
        <f t="shared" si="16"/>
        <v>180</v>
      </c>
      <c r="I34" s="702">
        <f>J34+K34+L34</f>
        <v>72</v>
      </c>
      <c r="J34" s="240">
        <v>36</v>
      </c>
      <c r="K34" s="240"/>
      <c r="L34" s="240">
        <v>36</v>
      </c>
      <c r="M34" s="137">
        <f t="shared" si="17"/>
        <v>108</v>
      </c>
      <c r="N34" s="98"/>
      <c r="O34" s="456"/>
      <c r="P34" s="550"/>
      <c r="Q34" s="98"/>
      <c r="R34" s="456"/>
      <c r="S34" s="99"/>
      <c r="T34" s="253"/>
      <c r="U34" s="383">
        <v>4</v>
      </c>
      <c r="V34" s="99">
        <v>4</v>
      </c>
      <c r="W34" s="98"/>
      <c r="X34" s="99"/>
    </row>
    <row r="35" spans="1:24" x14ac:dyDescent="0.25">
      <c r="A35" s="475" t="s">
        <v>177</v>
      </c>
      <c r="B35" s="708" t="s">
        <v>158</v>
      </c>
      <c r="C35" s="314">
        <v>6</v>
      </c>
      <c r="D35" s="632"/>
      <c r="E35" s="668"/>
      <c r="F35" s="767"/>
      <c r="G35" s="187">
        <v>6</v>
      </c>
      <c r="H35" s="737">
        <f t="shared" si="16"/>
        <v>180</v>
      </c>
      <c r="I35" s="637">
        <f>J35+L35</f>
        <v>72</v>
      </c>
      <c r="J35" s="188">
        <v>36</v>
      </c>
      <c r="K35" s="189"/>
      <c r="L35" s="189">
        <v>36</v>
      </c>
      <c r="M35" s="749">
        <f t="shared" si="17"/>
        <v>108</v>
      </c>
      <c r="N35" s="191"/>
      <c r="O35" s="746"/>
      <c r="P35" s="194"/>
      <c r="Q35" s="191"/>
      <c r="R35" s="746"/>
      <c r="S35" s="192"/>
      <c r="T35" s="193"/>
      <c r="U35" s="388">
        <v>4</v>
      </c>
      <c r="V35" s="192">
        <v>4</v>
      </c>
      <c r="W35" s="98"/>
      <c r="X35" s="99"/>
    </row>
    <row r="36" spans="1:24" x14ac:dyDescent="0.25">
      <c r="A36" s="475" t="s">
        <v>178</v>
      </c>
      <c r="B36" s="708" t="s">
        <v>42</v>
      </c>
      <c r="C36" s="553">
        <v>8</v>
      </c>
      <c r="D36" s="767"/>
      <c r="E36" s="669"/>
      <c r="F36" s="632"/>
      <c r="G36" s="187">
        <v>6</v>
      </c>
      <c r="H36" s="737">
        <f t="shared" si="16"/>
        <v>180</v>
      </c>
      <c r="I36" s="637">
        <f>J36+L36</f>
        <v>52</v>
      </c>
      <c r="J36" s="188">
        <v>26</v>
      </c>
      <c r="K36" s="189"/>
      <c r="L36" s="189">
        <v>26</v>
      </c>
      <c r="M36" s="749">
        <f t="shared" si="17"/>
        <v>128</v>
      </c>
      <c r="N36" s="191"/>
      <c r="O36" s="746"/>
      <c r="P36" s="194"/>
      <c r="Q36" s="191"/>
      <c r="R36" s="746"/>
      <c r="S36" s="192"/>
      <c r="T36" s="193"/>
      <c r="U36" s="388"/>
      <c r="V36" s="192"/>
      <c r="W36" s="191"/>
      <c r="X36" s="192">
        <v>4</v>
      </c>
    </row>
    <row r="37" spans="1:24" x14ac:dyDescent="0.25">
      <c r="A37" s="475" t="s">
        <v>179</v>
      </c>
      <c r="B37" s="709" t="s">
        <v>143</v>
      </c>
      <c r="C37" s="718" t="s">
        <v>118</v>
      </c>
      <c r="D37" s="712"/>
      <c r="E37" s="787"/>
      <c r="F37" s="768"/>
      <c r="G37" s="726">
        <v>4</v>
      </c>
      <c r="H37" s="738">
        <f t="shared" si="16"/>
        <v>120</v>
      </c>
      <c r="I37" s="732">
        <f>J37+K37+L37</f>
        <v>45</v>
      </c>
      <c r="J37" s="728">
        <v>15</v>
      </c>
      <c r="K37" s="728"/>
      <c r="L37" s="728">
        <v>30</v>
      </c>
      <c r="M37" s="750">
        <f t="shared" si="17"/>
        <v>75</v>
      </c>
      <c r="N37" s="753"/>
      <c r="O37" s="748"/>
      <c r="P37" s="484"/>
      <c r="Q37" s="466">
        <v>3</v>
      </c>
      <c r="R37" s="459"/>
      <c r="S37" s="482"/>
      <c r="T37" s="253"/>
      <c r="U37" s="383"/>
      <c r="V37" s="99"/>
      <c r="W37" s="253"/>
      <c r="X37" s="99"/>
    </row>
    <row r="38" spans="1:24" ht="31.5" x14ac:dyDescent="0.25">
      <c r="A38" s="475" t="s">
        <v>180</v>
      </c>
      <c r="B38" s="710" t="s">
        <v>36</v>
      </c>
      <c r="C38" s="480">
        <v>4</v>
      </c>
      <c r="D38" s="713"/>
      <c r="E38" s="724"/>
      <c r="F38" s="769"/>
      <c r="G38" s="552">
        <v>5</v>
      </c>
      <c r="H38" s="739">
        <f t="shared" si="16"/>
        <v>150</v>
      </c>
      <c r="I38" s="701">
        <f t="shared" ref="I38" si="18">J38+L38</f>
        <v>54</v>
      </c>
      <c r="J38" s="481">
        <v>36</v>
      </c>
      <c r="K38" s="481"/>
      <c r="L38" s="481">
        <v>18</v>
      </c>
      <c r="M38" s="484">
        <f t="shared" si="17"/>
        <v>96</v>
      </c>
      <c r="N38" s="470"/>
      <c r="O38" s="438"/>
      <c r="P38" s="757"/>
      <c r="Q38" s="470"/>
      <c r="R38" s="438">
        <v>3</v>
      </c>
      <c r="S38" s="469">
        <v>3</v>
      </c>
      <c r="T38" s="253"/>
      <c r="U38" s="383"/>
      <c r="V38" s="99"/>
      <c r="W38" s="253"/>
      <c r="X38" s="99"/>
    </row>
    <row r="39" spans="1:24" ht="31.5" x14ac:dyDescent="0.25">
      <c r="A39" s="475" t="s">
        <v>181</v>
      </c>
      <c r="B39" s="707" t="s">
        <v>219</v>
      </c>
      <c r="C39" s="717">
        <v>7</v>
      </c>
      <c r="D39" s="642"/>
      <c r="E39" s="723"/>
      <c r="F39" s="642"/>
      <c r="G39" s="552">
        <v>6</v>
      </c>
      <c r="H39" s="736">
        <f t="shared" si="16"/>
        <v>180</v>
      </c>
      <c r="I39" s="702">
        <f>J39+K39+L39</f>
        <v>60</v>
      </c>
      <c r="J39" s="240">
        <v>30</v>
      </c>
      <c r="K39" s="240">
        <v>30</v>
      </c>
      <c r="L39" s="240"/>
      <c r="M39" s="137">
        <f t="shared" si="17"/>
        <v>120</v>
      </c>
      <c r="N39" s="98"/>
      <c r="O39" s="456"/>
      <c r="P39" s="550"/>
      <c r="Q39" s="98"/>
      <c r="R39" s="456"/>
      <c r="S39" s="99"/>
      <c r="T39" s="253"/>
      <c r="U39" s="383"/>
      <c r="V39" s="99"/>
      <c r="W39" s="98">
        <v>4</v>
      </c>
      <c r="X39" s="99"/>
    </row>
    <row r="40" spans="1:24" x14ac:dyDescent="0.25">
      <c r="A40" s="475" t="s">
        <v>182</v>
      </c>
      <c r="B40" s="707" t="s">
        <v>40</v>
      </c>
      <c r="C40" s="719">
        <v>3</v>
      </c>
      <c r="D40" s="713"/>
      <c r="E40" s="724"/>
      <c r="F40" s="713"/>
      <c r="G40" s="552">
        <v>5</v>
      </c>
      <c r="H40" s="739">
        <f t="shared" si="16"/>
        <v>150</v>
      </c>
      <c r="I40" s="701">
        <f>J40+K40+L40</f>
        <v>60</v>
      </c>
      <c r="J40" s="481">
        <v>30</v>
      </c>
      <c r="K40" s="481"/>
      <c r="L40" s="481">
        <v>30</v>
      </c>
      <c r="M40" s="484">
        <f t="shared" si="17"/>
        <v>90</v>
      </c>
      <c r="N40" s="466"/>
      <c r="O40" s="459"/>
      <c r="P40" s="731"/>
      <c r="Q40" s="466">
        <v>4</v>
      </c>
      <c r="R40" s="456"/>
      <c r="S40" s="99"/>
      <c r="T40" s="253"/>
      <c r="U40" s="383"/>
      <c r="V40" s="99"/>
      <c r="W40" s="253"/>
      <c r="X40" s="99"/>
    </row>
    <row r="41" spans="1:24" x14ac:dyDescent="0.25">
      <c r="A41" s="475" t="s">
        <v>183</v>
      </c>
      <c r="B41" s="707" t="s">
        <v>305</v>
      </c>
      <c r="C41" s="717">
        <v>3</v>
      </c>
      <c r="D41" s="642"/>
      <c r="E41" s="723"/>
      <c r="F41" s="642"/>
      <c r="G41" s="552">
        <v>5</v>
      </c>
      <c r="H41" s="736">
        <f t="shared" si="16"/>
        <v>150</v>
      </c>
      <c r="I41" s="702">
        <f>J41+K41+L41</f>
        <v>60</v>
      </c>
      <c r="J41" s="240">
        <v>30</v>
      </c>
      <c r="K41" s="240"/>
      <c r="L41" s="240">
        <v>30</v>
      </c>
      <c r="M41" s="137">
        <f t="shared" si="17"/>
        <v>90</v>
      </c>
      <c r="N41" s="98"/>
      <c r="O41" s="456"/>
      <c r="P41" s="550"/>
      <c r="Q41" s="98">
        <v>4</v>
      </c>
      <c r="R41" s="456"/>
      <c r="S41" s="99"/>
      <c r="T41" s="253"/>
      <c r="U41" s="383"/>
      <c r="V41" s="99"/>
      <c r="W41" s="253"/>
      <c r="X41" s="99"/>
    </row>
    <row r="42" spans="1:24" x14ac:dyDescent="0.25">
      <c r="A42" s="475" t="s">
        <v>184</v>
      </c>
      <c r="B42" s="707" t="s">
        <v>238</v>
      </c>
      <c r="C42" s="717">
        <v>6</v>
      </c>
      <c r="D42" s="642"/>
      <c r="E42" s="723"/>
      <c r="F42" s="642"/>
      <c r="G42" s="552">
        <v>6</v>
      </c>
      <c r="H42" s="736">
        <f t="shared" si="16"/>
        <v>180</v>
      </c>
      <c r="I42" s="702">
        <f>J42+K42+L42</f>
        <v>72</v>
      </c>
      <c r="J42" s="240">
        <v>36</v>
      </c>
      <c r="K42" s="240"/>
      <c r="L42" s="240">
        <v>36</v>
      </c>
      <c r="M42" s="137">
        <f t="shared" si="17"/>
        <v>108</v>
      </c>
      <c r="N42" s="98"/>
      <c r="O42" s="456"/>
      <c r="P42" s="550"/>
      <c r="Q42" s="98"/>
      <c r="R42" s="456"/>
      <c r="S42" s="99"/>
      <c r="T42" s="253"/>
      <c r="U42" s="383">
        <v>4</v>
      </c>
      <c r="V42" s="99">
        <v>4</v>
      </c>
      <c r="W42" s="253"/>
      <c r="X42" s="99"/>
    </row>
    <row r="43" spans="1:24" x14ac:dyDescent="0.25">
      <c r="A43" s="475" t="s">
        <v>185</v>
      </c>
      <c r="B43" s="710" t="s">
        <v>212</v>
      </c>
      <c r="C43" s="480"/>
      <c r="D43" s="713"/>
      <c r="E43" s="724"/>
      <c r="F43" s="769"/>
      <c r="G43" s="552">
        <f>G44+G45</f>
        <v>7</v>
      </c>
      <c r="H43" s="740">
        <f>H44+H45</f>
        <v>210</v>
      </c>
      <c r="I43" s="577">
        <f t="shared" ref="I43:M43" si="19">I44+I45</f>
        <v>60</v>
      </c>
      <c r="J43" s="504">
        <f t="shared" si="19"/>
        <v>30</v>
      </c>
      <c r="K43" s="504">
        <f t="shared" si="19"/>
        <v>0</v>
      </c>
      <c r="L43" s="504">
        <f t="shared" si="19"/>
        <v>30</v>
      </c>
      <c r="M43" s="730">
        <f t="shared" si="19"/>
        <v>150</v>
      </c>
      <c r="N43" s="470"/>
      <c r="O43" s="438"/>
      <c r="P43" s="758"/>
      <c r="Q43" s="470"/>
      <c r="R43" s="456"/>
      <c r="S43" s="99"/>
      <c r="T43" s="253"/>
      <c r="U43" s="383"/>
      <c r="V43" s="99"/>
      <c r="W43" s="253"/>
      <c r="X43" s="99"/>
    </row>
    <row r="44" spans="1:24" x14ac:dyDescent="0.25">
      <c r="A44" s="700" t="s">
        <v>373</v>
      </c>
      <c r="B44" s="706" t="s">
        <v>212</v>
      </c>
      <c r="C44" s="553">
        <v>3</v>
      </c>
      <c r="D44" s="632"/>
      <c r="E44" s="668"/>
      <c r="F44" s="632"/>
      <c r="G44" s="187">
        <v>6</v>
      </c>
      <c r="H44" s="741">
        <f>G44*30</f>
        <v>180</v>
      </c>
      <c r="I44" s="486">
        <f>J44+K44+L44</f>
        <v>60</v>
      </c>
      <c r="J44" s="459">
        <v>30</v>
      </c>
      <c r="K44" s="459"/>
      <c r="L44" s="459">
        <v>30</v>
      </c>
      <c r="M44" s="731">
        <f>H44-I44</f>
        <v>120</v>
      </c>
      <c r="N44" s="191"/>
      <c r="O44" s="746"/>
      <c r="P44" s="194"/>
      <c r="Q44" s="191">
        <v>4</v>
      </c>
      <c r="R44" s="456"/>
      <c r="S44" s="99"/>
      <c r="T44" s="253"/>
      <c r="U44" s="383"/>
      <c r="V44" s="99"/>
      <c r="W44" s="253"/>
      <c r="X44" s="99"/>
    </row>
    <row r="45" spans="1:24" ht="31.5" x14ac:dyDescent="0.25">
      <c r="A45" s="700" t="s">
        <v>374</v>
      </c>
      <c r="B45" s="706" t="s">
        <v>213</v>
      </c>
      <c r="C45" s="314"/>
      <c r="D45" s="767"/>
      <c r="E45" s="669"/>
      <c r="F45" s="632" t="s">
        <v>188</v>
      </c>
      <c r="G45" s="187">
        <v>1</v>
      </c>
      <c r="H45" s="741">
        <f>G45*30</f>
        <v>30</v>
      </c>
      <c r="I45" s="486"/>
      <c r="J45" s="459"/>
      <c r="K45" s="459"/>
      <c r="L45" s="459"/>
      <c r="M45" s="731">
        <f>H45-I45</f>
        <v>30</v>
      </c>
      <c r="N45" s="191"/>
      <c r="O45" s="746"/>
      <c r="P45" s="194"/>
      <c r="Q45" s="191"/>
      <c r="R45" s="456"/>
      <c r="S45" s="99"/>
      <c r="T45" s="253"/>
      <c r="U45" s="383"/>
      <c r="V45" s="99"/>
      <c r="W45" s="253"/>
      <c r="X45" s="99"/>
    </row>
    <row r="46" spans="1:24" x14ac:dyDescent="0.25">
      <c r="A46" s="132" t="s">
        <v>295</v>
      </c>
      <c r="B46" s="707" t="s">
        <v>145</v>
      </c>
      <c r="C46" s="553">
        <v>7</v>
      </c>
      <c r="D46" s="790"/>
      <c r="E46" s="788"/>
      <c r="F46" s="770"/>
      <c r="G46" s="552">
        <v>6</v>
      </c>
      <c r="H46" s="742">
        <f>G46*30</f>
        <v>180</v>
      </c>
      <c r="I46" s="727">
        <f>J46+L46+K46</f>
        <v>60</v>
      </c>
      <c r="J46" s="554">
        <v>30</v>
      </c>
      <c r="K46" s="551"/>
      <c r="L46" s="551">
        <v>30</v>
      </c>
      <c r="M46" s="751">
        <f>H46-I46</f>
        <v>120</v>
      </c>
      <c r="N46" s="558"/>
      <c r="O46" s="462"/>
      <c r="P46" s="557"/>
      <c r="Q46" s="558"/>
      <c r="R46" s="462"/>
      <c r="S46" s="559"/>
      <c r="T46" s="555"/>
      <c r="U46" s="556"/>
      <c r="V46" s="559"/>
      <c r="W46" s="558">
        <v>4</v>
      </c>
      <c r="X46" s="559"/>
    </row>
    <row r="47" spans="1:24" x14ac:dyDescent="0.25">
      <c r="A47" s="132" t="s">
        <v>309</v>
      </c>
      <c r="B47" s="710" t="s">
        <v>214</v>
      </c>
      <c r="C47" s="136"/>
      <c r="D47" s="642"/>
      <c r="E47" s="723"/>
      <c r="F47" s="771"/>
      <c r="G47" s="552">
        <f>G48+G49+G50</f>
        <v>14</v>
      </c>
      <c r="H47" s="743">
        <f t="shared" ref="H47:M47" si="20">H48+H49+H50</f>
        <v>420</v>
      </c>
      <c r="I47" s="661">
        <f t="shared" si="20"/>
        <v>132</v>
      </c>
      <c r="J47" s="537">
        <f t="shared" si="20"/>
        <v>66</v>
      </c>
      <c r="K47" s="537">
        <f t="shared" si="20"/>
        <v>0</v>
      </c>
      <c r="L47" s="537">
        <f t="shared" si="20"/>
        <v>66</v>
      </c>
      <c r="M47" s="729">
        <f t="shared" si="20"/>
        <v>288</v>
      </c>
      <c r="N47" s="98"/>
      <c r="O47" s="456"/>
      <c r="P47" s="759"/>
      <c r="Q47" s="98"/>
      <c r="R47" s="456"/>
      <c r="S47" s="99"/>
      <c r="T47" s="253"/>
      <c r="U47" s="383"/>
      <c r="V47" s="99"/>
      <c r="W47" s="98"/>
      <c r="X47" s="99"/>
    </row>
    <row r="48" spans="1:24" x14ac:dyDescent="0.25">
      <c r="A48" s="700" t="s">
        <v>408</v>
      </c>
      <c r="B48" s="706" t="s">
        <v>229</v>
      </c>
      <c r="C48" s="553">
        <v>4</v>
      </c>
      <c r="D48" s="632"/>
      <c r="E48" s="668"/>
      <c r="F48" s="632"/>
      <c r="G48" s="187">
        <v>6</v>
      </c>
      <c r="H48" s="735">
        <f>G48*30</f>
        <v>180</v>
      </c>
      <c r="I48" s="199">
        <f t="shared" ref="I48:I50" si="21">J48+K48+L48</f>
        <v>72</v>
      </c>
      <c r="J48" s="97">
        <v>36</v>
      </c>
      <c r="K48" s="97"/>
      <c r="L48" s="97">
        <v>36</v>
      </c>
      <c r="M48" s="722">
        <f>H48-I48</f>
        <v>108</v>
      </c>
      <c r="N48" s="191"/>
      <c r="O48" s="746"/>
      <c r="P48" s="194"/>
      <c r="Q48" s="191"/>
      <c r="R48" s="746">
        <v>4</v>
      </c>
      <c r="S48" s="192">
        <v>4</v>
      </c>
      <c r="T48" s="193"/>
      <c r="U48" s="388"/>
      <c r="V48" s="192"/>
      <c r="W48" s="193"/>
      <c r="X48" s="192"/>
    </row>
    <row r="49" spans="1:29" x14ac:dyDescent="0.25">
      <c r="A49" s="700" t="s">
        <v>409</v>
      </c>
      <c r="B49" s="706" t="s">
        <v>230</v>
      </c>
      <c r="C49" s="720">
        <v>5</v>
      </c>
      <c r="D49" s="789"/>
      <c r="E49" s="786"/>
      <c r="F49" s="766"/>
      <c r="G49" s="161">
        <v>6</v>
      </c>
      <c r="H49" s="735">
        <f>G49*30</f>
        <v>180</v>
      </c>
      <c r="I49" s="199">
        <f t="shared" si="21"/>
        <v>60</v>
      </c>
      <c r="J49" s="97">
        <v>30</v>
      </c>
      <c r="K49" s="97"/>
      <c r="L49" s="97">
        <v>30</v>
      </c>
      <c r="M49" s="722">
        <f>H49-I49</f>
        <v>120</v>
      </c>
      <c r="N49" s="162"/>
      <c r="O49" s="747"/>
      <c r="P49" s="756"/>
      <c r="Q49" s="162"/>
      <c r="R49" s="747"/>
      <c r="S49" s="163"/>
      <c r="T49" s="164">
        <v>4</v>
      </c>
      <c r="U49" s="389"/>
      <c r="V49" s="165"/>
      <c r="W49" s="164"/>
      <c r="X49" s="165"/>
    </row>
    <row r="50" spans="1:29" ht="19.5" customHeight="1" x14ac:dyDescent="0.25">
      <c r="A50" s="700" t="s">
        <v>410</v>
      </c>
      <c r="B50" s="706" t="s">
        <v>217</v>
      </c>
      <c r="C50" s="721"/>
      <c r="D50" s="733"/>
      <c r="E50" s="385"/>
      <c r="F50" s="733" t="s">
        <v>198</v>
      </c>
      <c r="G50" s="161">
        <v>2</v>
      </c>
      <c r="H50" s="735">
        <f t="shared" ref="H50" si="22">G50*30</f>
        <v>60</v>
      </c>
      <c r="I50" s="199">
        <f t="shared" si="21"/>
        <v>0</v>
      </c>
      <c r="J50" s="97"/>
      <c r="K50" s="97"/>
      <c r="L50" s="97"/>
      <c r="M50" s="722">
        <f t="shared" ref="M50" si="23">H50-I50</f>
        <v>60</v>
      </c>
      <c r="N50" s="96"/>
      <c r="O50" s="97"/>
      <c r="P50" s="722"/>
      <c r="Q50" s="96"/>
      <c r="R50" s="97"/>
      <c r="S50" s="203"/>
      <c r="T50" s="199"/>
      <c r="U50" s="385"/>
      <c r="V50" s="203"/>
      <c r="W50" s="96"/>
      <c r="X50" s="203"/>
    </row>
    <row r="51" spans="1:29" ht="18" customHeight="1" thickBot="1" x14ac:dyDescent="0.3">
      <c r="A51" s="703" t="s">
        <v>311</v>
      </c>
      <c r="B51" s="711" t="s">
        <v>39</v>
      </c>
      <c r="C51" s="501">
        <v>5</v>
      </c>
      <c r="D51" s="714"/>
      <c r="E51" s="811"/>
      <c r="F51" s="772"/>
      <c r="G51" s="745">
        <v>6</v>
      </c>
      <c r="H51" s="744">
        <f>G51*30</f>
        <v>180</v>
      </c>
      <c r="I51" s="701">
        <f>J51+K51+L51</f>
        <v>60</v>
      </c>
      <c r="J51" s="481">
        <v>30</v>
      </c>
      <c r="K51" s="481"/>
      <c r="L51" s="481">
        <v>30</v>
      </c>
      <c r="M51" s="484">
        <f>H51-I51</f>
        <v>120</v>
      </c>
      <c r="N51" s="692"/>
      <c r="O51" s="754"/>
      <c r="P51" s="760"/>
      <c r="Q51" s="692"/>
      <c r="R51" s="754"/>
      <c r="S51" s="693"/>
      <c r="T51" s="691">
        <v>4</v>
      </c>
      <c r="U51" s="694"/>
      <c r="V51" s="695"/>
      <c r="W51" s="696"/>
      <c r="X51" s="695"/>
    </row>
    <row r="52" spans="1:29" ht="16.5" thickBot="1" x14ac:dyDescent="0.3">
      <c r="A52" s="1026" t="s">
        <v>201</v>
      </c>
      <c r="B52" s="1027"/>
      <c r="C52" s="1027"/>
      <c r="D52" s="1027"/>
      <c r="E52" s="1027"/>
      <c r="F52" s="1028"/>
      <c r="G52" s="174">
        <f>SUM(G32:G47)-G43+G51</f>
        <v>89</v>
      </c>
      <c r="H52" s="156">
        <f t="shared" ref="H52:M52" si="24">SUM(H32:H51)-H44-H46</f>
        <v>2940</v>
      </c>
      <c r="I52" s="175">
        <f t="shared" si="24"/>
        <v>991</v>
      </c>
      <c r="J52" s="175">
        <f t="shared" si="24"/>
        <v>497</v>
      </c>
      <c r="K52" s="175">
        <f t="shared" si="24"/>
        <v>30</v>
      </c>
      <c r="L52" s="175">
        <f t="shared" si="24"/>
        <v>464</v>
      </c>
      <c r="M52" s="175">
        <f t="shared" si="24"/>
        <v>1949</v>
      </c>
      <c r="N52" s="175">
        <f t="shared" ref="N52:AC52" si="25">SUM(N31:N51)</f>
        <v>0</v>
      </c>
      <c r="O52" s="175">
        <f t="shared" si="25"/>
        <v>0</v>
      </c>
      <c r="P52" s="175">
        <f t="shared" si="25"/>
        <v>0</v>
      </c>
      <c r="Q52" s="175">
        <f t="shared" si="25"/>
        <v>15</v>
      </c>
      <c r="R52" s="175">
        <f t="shared" si="25"/>
        <v>7</v>
      </c>
      <c r="S52" s="175">
        <f t="shared" si="25"/>
        <v>7</v>
      </c>
      <c r="T52" s="157">
        <f t="shared" si="25"/>
        <v>12</v>
      </c>
      <c r="U52" s="157">
        <f t="shared" si="25"/>
        <v>12</v>
      </c>
      <c r="V52" s="157">
        <f t="shared" si="25"/>
        <v>12</v>
      </c>
      <c r="W52" s="157">
        <f t="shared" si="25"/>
        <v>8</v>
      </c>
      <c r="X52" s="157">
        <f t="shared" si="25"/>
        <v>4</v>
      </c>
      <c r="Y52" s="792">
        <f t="shared" si="25"/>
        <v>0</v>
      </c>
      <c r="Z52" s="157">
        <f t="shared" si="25"/>
        <v>0</v>
      </c>
      <c r="AA52" s="157">
        <f t="shared" si="25"/>
        <v>0</v>
      </c>
      <c r="AB52" s="157">
        <f t="shared" si="25"/>
        <v>0</v>
      </c>
      <c r="AC52" s="157">
        <f t="shared" si="25"/>
        <v>0</v>
      </c>
    </row>
    <row r="53" spans="1:29" ht="16.5" thickBot="1" x14ac:dyDescent="0.3">
      <c r="A53" s="1052" t="s">
        <v>202</v>
      </c>
      <c r="B53" s="1053"/>
      <c r="C53" s="1053"/>
      <c r="D53" s="1053"/>
      <c r="E53" s="1053"/>
      <c r="F53" s="1053"/>
      <c r="G53" s="1053"/>
      <c r="H53" s="1053"/>
      <c r="I53" s="1015"/>
      <c r="J53" s="1015"/>
      <c r="K53" s="1015"/>
      <c r="L53" s="1015"/>
      <c r="M53" s="1015"/>
      <c r="N53" s="1053"/>
      <c r="O53" s="1053"/>
      <c r="P53" s="1053"/>
      <c r="Q53" s="1053"/>
      <c r="R53" s="1053"/>
      <c r="S53" s="1053"/>
      <c r="T53" s="1053"/>
      <c r="U53" s="1053"/>
      <c r="V53" s="1053"/>
      <c r="W53" s="1053"/>
      <c r="X53" s="1054"/>
    </row>
    <row r="54" spans="1:29" s="73" customFormat="1" x14ac:dyDescent="0.25">
      <c r="A54" s="543" t="s">
        <v>159</v>
      </c>
      <c r="B54" s="562" t="s">
        <v>270</v>
      </c>
      <c r="C54" s="216"/>
      <c r="D54" s="217">
        <v>2</v>
      </c>
      <c r="E54" s="217"/>
      <c r="F54" s="218"/>
      <c r="G54" s="284">
        <v>3</v>
      </c>
      <c r="H54" s="412">
        <f>G54*30</f>
        <v>90</v>
      </c>
      <c r="I54" s="77">
        <f>J54+K54+L54</f>
        <v>0</v>
      </c>
      <c r="J54" s="288"/>
      <c r="K54" s="288"/>
      <c r="L54" s="288"/>
      <c r="M54" s="289">
        <f t="shared" ref="M54:M57" si="26">H54-I54</f>
        <v>90</v>
      </c>
      <c r="N54" s="517"/>
      <c r="O54" s="518"/>
      <c r="P54" s="519"/>
      <c r="Q54" s="215"/>
      <c r="R54" s="390"/>
      <c r="S54" s="214"/>
      <c r="T54" s="215"/>
      <c r="U54" s="390"/>
      <c r="V54" s="214"/>
      <c r="W54" s="215"/>
      <c r="X54" s="214"/>
    </row>
    <row r="55" spans="1:29" s="73" customFormat="1" ht="31.5" x14ac:dyDescent="0.25">
      <c r="A55" s="132" t="s">
        <v>160</v>
      </c>
      <c r="B55" s="563" t="s">
        <v>233</v>
      </c>
      <c r="C55" s="372"/>
      <c r="D55" s="373" t="s">
        <v>188</v>
      </c>
      <c r="E55" s="373"/>
      <c r="F55" s="374"/>
      <c r="G55" s="375">
        <v>3</v>
      </c>
      <c r="H55" s="413">
        <f>G55*30</f>
        <v>90</v>
      </c>
      <c r="I55" s="90">
        <f>J55+K55+L55</f>
        <v>0</v>
      </c>
      <c r="J55" s="240"/>
      <c r="K55" s="240"/>
      <c r="L55" s="240"/>
      <c r="M55" s="142">
        <f t="shared" si="26"/>
        <v>90</v>
      </c>
      <c r="N55" s="281"/>
      <c r="O55" s="391"/>
      <c r="P55" s="220"/>
      <c r="Q55" s="219"/>
      <c r="R55" s="391"/>
      <c r="S55" s="220"/>
      <c r="T55" s="219"/>
      <c r="U55" s="391"/>
      <c r="V55" s="220"/>
      <c r="W55" s="219"/>
      <c r="X55" s="220"/>
    </row>
    <row r="56" spans="1:29" s="73" customFormat="1" ht="31.5" x14ac:dyDescent="0.25">
      <c r="A56" s="132" t="s">
        <v>161</v>
      </c>
      <c r="B56" s="564" t="s">
        <v>253</v>
      </c>
      <c r="C56" s="69"/>
      <c r="D56" s="425" t="s">
        <v>187</v>
      </c>
      <c r="E56" s="425"/>
      <c r="F56" s="213"/>
      <c r="G56" s="285">
        <v>3</v>
      </c>
      <c r="H56" s="413">
        <f>G56*30</f>
        <v>90</v>
      </c>
      <c r="I56" s="90">
        <f>J56+K56+L56</f>
        <v>0</v>
      </c>
      <c r="J56" s="240"/>
      <c r="K56" s="240"/>
      <c r="L56" s="240"/>
      <c r="M56" s="142">
        <f t="shared" si="26"/>
        <v>90</v>
      </c>
      <c r="N56" s="281"/>
      <c r="O56" s="391"/>
      <c r="P56" s="220"/>
      <c r="Q56" s="219"/>
      <c r="R56" s="391"/>
      <c r="S56" s="220"/>
      <c r="T56" s="219"/>
      <c r="U56" s="391"/>
      <c r="V56" s="220"/>
      <c r="W56" s="219"/>
      <c r="X56" s="220"/>
    </row>
    <row r="57" spans="1:29" s="73" customFormat="1" ht="16.5" thickBot="1" x14ac:dyDescent="0.3">
      <c r="A57" s="143" t="s">
        <v>254</v>
      </c>
      <c r="B57" s="565" t="s">
        <v>162</v>
      </c>
      <c r="C57" s="327"/>
      <c r="D57" s="328" t="s">
        <v>186</v>
      </c>
      <c r="E57" s="328"/>
      <c r="F57" s="329"/>
      <c r="G57" s="286">
        <v>6</v>
      </c>
      <c r="H57" s="414">
        <f>G57*30</f>
        <v>180</v>
      </c>
      <c r="I57" s="153">
        <f>J57+K57+L57</f>
        <v>0</v>
      </c>
      <c r="J57" s="149"/>
      <c r="K57" s="149"/>
      <c r="L57" s="149"/>
      <c r="M57" s="150">
        <f t="shared" si="26"/>
        <v>180</v>
      </c>
      <c r="N57" s="282"/>
      <c r="O57" s="392"/>
      <c r="P57" s="206"/>
      <c r="Q57" s="221"/>
      <c r="R57" s="392"/>
      <c r="S57" s="206"/>
      <c r="T57" s="221"/>
      <c r="U57" s="392"/>
      <c r="V57" s="206"/>
      <c r="W57" s="221"/>
      <c r="X57" s="206"/>
    </row>
    <row r="58" spans="1:29" s="73" customFormat="1" ht="16.5" thickBot="1" x14ac:dyDescent="0.3">
      <c r="A58" s="1014" t="s">
        <v>203</v>
      </c>
      <c r="B58" s="1015"/>
      <c r="C58" s="1015"/>
      <c r="D58" s="1015"/>
      <c r="E58" s="1015"/>
      <c r="F58" s="1016"/>
      <c r="G58" s="542">
        <f>SUM(G54:G57)</f>
        <v>15</v>
      </c>
      <c r="H58" s="331">
        <f>SUM(H54:H57)</f>
        <v>450</v>
      </c>
      <c r="I58" s="415">
        <f t="shared" ref="I58:X58" si="27">SUM(I54:I57)</f>
        <v>0</v>
      </c>
      <c r="J58" s="415">
        <f t="shared" si="27"/>
        <v>0</v>
      </c>
      <c r="K58" s="415">
        <f t="shared" si="27"/>
        <v>0</v>
      </c>
      <c r="L58" s="415">
        <f t="shared" si="27"/>
        <v>0</v>
      </c>
      <c r="M58" s="415">
        <f t="shared" si="27"/>
        <v>450</v>
      </c>
      <c r="N58" s="331">
        <f t="shared" si="27"/>
        <v>0</v>
      </c>
      <c r="O58" s="331">
        <f t="shared" si="27"/>
        <v>0</v>
      </c>
      <c r="P58" s="331">
        <f t="shared" si="27"/>
        <v>0</v>
      </c>
      <c r="Q58" s="331">
        <f t="shared" si="27"/>
        <v>0</v>
      </c>
      <c r="R58" s="331">
        <f t="shared" si="27"/>
        <v>0</v>
      </c>
      <c r="S58" s="331">
        <f t="shared" si="27"/>
        <v>0</v>
      </c>
      <c r="T58" s="331">
        <f t="shared" si="27"/>
        <v>0</v>
      </c>
      <c r="U58" s="331">
        <f t="shared" si="27"/>
        <v>0</v>
      </c>
      <c r="V58" s="331">
        <f t="shared" si="27"/>
        <v>0</v>
      </c>
      <c r="W58" s="331">
        <f t="shared" si="27"/>
        <v>0</v>
      </c>
      <c r="X58" s="331">
        <f t="shared" si="27"/>
        <v>0</v>
      </c>
    </row>
    <row r="59" spans="1:29" ht="16.5" thickBot="1" x14ac:dyDescent="0.3">
      <c r="A59" s="1038" t="s">
        <v>316</v>
      </c>
      <c r="B59" s="1039"/>
      <c r="C59" s="1039"/>
      <c r="D59" s="1039"/>
      <c r="E59" s="1039"/>
      <c r="F59" s="1039"/>
      <c r="G59" s="1039"/>
      <c r="H59" s="1039"/>
      <c r="I59" s="1039"/>
      <c r="J59" s="1039"/>
      <c r="K59" s="1039"/>
      <c r="L59" s="1039"/>
      <c r="M59" s="1039"/>
      <c r="N59" s="1039"/>
      <c r="O59" s="1039"/>
      <c r="P59" s="1039"/>
      <c r="Q59" s="1039"/>
      <c r="R59" s="1039"/>
      <c r="S59" s="1039"/>
      <c r="T59" s="1039"/>
      <c r="U59" s="1039"/>
      <c r="V59" s="1039"/>
      <c r="W59" s="1039"/>
      <c r="X59" s="1040"/>
    </row>
    <row r="60" spans="1:29" s="73" customFormat="1" ht="16.5" thickBot="1" x14ac:dyDescent="0.3">
      <c r="A60" s="344" t="s">
        <v>163</v>
      </c>
      <c r="B60" s="566" t="s">
        <v>317</v>
      </c>
      <c r="C60" s="222"/>
      <c r="D60" s="223"/>
      <c r="E60" s="223"/>
      <c r="F60" s="350"/>
      <c r="G60" s="353">
        <v>6</v>
      </c>
      <c r="H60" s="356">
        <f>G60*30</f>
        <v>180</v>
      </c>
      <c r="I60" s="287">
        <f>J60+K60+L60</f>
        <v>0</v>
      </c>
      <c r="J60" s="224"/>
      <c r="K60" s="224"/>
      <c r="L60" s="224"/>
      <c r="M60" s="289">
        <f t="shared" ref="M60" si="28">H60-I60</f>
        <v>180</v>
      </c>
      <c r="N60" s="416"/>
      <c r="O60" s="393"/>
      <c r="P60" s="362"/>
      <c r="Q60" s="226"/>
      <c r="R60" s="393"/>
      <c r="S60" s="362"/>
      <c r="T60" s="226"/>
      <c r="U60" s="393"/>
      <c r="V60" s="362"/>
      <c r="W60" s="226"/>
      <c r="X60" s="225"/>
    </row>
    <row r="61" spans="1:29" s="73" customFormat="1" ht="16.5" thickBot="1" x14ac:dyDescent="0.3">
      <c r="A61" s="1017" t="s">
        <v>205</v>
      </c>
      <c r="B61" s="1018"/>
      <c r="C61" s="1018"/>
      <c r="D61" s="1018"/>
      <c r="E61" s="1018"/>
      <c r="F61" s="1019"/>
      <c r="G61" s="352">
        <f>SUM(G60:G60)</f>
        <v>6</v>
      </c>
      <c r="H61" s="355">
        <f>SUM(H60:H60)</f>
        <v>180</v>
      </c>
      <c r="I61" s="355">
        <f>I60</f>
        <v>0</v>
      </c>
      <c r="J61" s="355">
        <f>J60</f>
        <v>0</v>
      </c>
      <c r="K61" s="355">
        <f>K60</f>
        <v>0</v>
      </c>
      <c r="L61" s="355">
        <f>L60</f>
        <v>0</v>
      </c>
      <c r="M61" s="355">
        <f>SUM(M60:M60)</f>
        <v>180</v>
      </c>
      <c r="N61" s="355">
        <f t="shared" ref="N61:X61" si="29">N60</f>
        <v>0</v>
      </c>
      <c r="O61" s="355">
        <f t="shared" si="29"/>
        <v>0</v>
      </c>
      <c r="P61" s="355">
        <f t="shared" si="29"/>
        <v>0</v>
      </c>
      <c r="Q61" s="355">
        <f t="shared" si="29"/>
        <v>0</v>
      </c>
      <c r="R61" s="355">
        <f t="shared" si="29"/>
        <v>0</v>
      </c>
      <c r="S61" s="355">
        <f t="shared" si="29"/>
        <v>0</v>
      </c>
      <c r="T61" s="355">
        <f t="shared" si="29"/>
        <v>0</v>
      </c>
      <c r="U61" s="355">
        <f t="shared" si="29"/>
        <v>0</v>
      </c>
      <c r="V61" s="355">
        <f t="shared" si="29"/>
        <v>0</v>
      </c>
      <c r="W61" s="355">
        <f t="shared" si="29"/>
        <v>0</v>
      </c>
      <c r="X61" s="794">
        <f t="shared" si="29"/>
        <v>0</v>
      </c>
    </row>
    <row r="62" spans="1:29" ht="16.5" thickBot="1" x14ac:dyDescent="0.3">
      <c r="A62" s="1050" t="s">
        <v>206</v>
      </c>
      <c r="B62" s="1051"/>
      <c r="C62" s="1051"/>
      <c r="D62" s="1051"/>
      <c r="E62" s="1051"/>
      <c r="F62" s="1051"/>
      <c r="G62" s="166">
        <f>G61+G58+G52+G29</f>
        <v>180</v>
      </c>
      <c r="H62" s="166">
        <f t="shared" ref="H62:X62" si="30">H61+H58+H52+H29</f>
        <v>5670</v>
      </c>
      <c r="I62" s="167">
        <f t="shared" si="30"/>
        <v>1876</v>
      </c>
      <c r="J62" s="167">
        <f t="shared" si="30"/>
        <v>851</v>
      </c>
      <c r="K62" s="167">
        <f t="shared" si="30"/>
        <v>93</v>
      </c>
      <c r="L62" s="167">
        <f t="shared" si="30"/>
        <v>932</v>
      </c>
      <c r="M62" s="167">
        <f t="shared" si="30"/>
        <v>3794</v>
      </c>
      <c r="N62" s="167">
        <f t="shared" si="30"/>
        <v>26</v>
      </c>
      <c r="O62" s="167">
        <f t="shared" si="30"/>
        <v>18</v>
      </c>
      <c r="P62" s="167">
        <f t="shared" si="30"/>
        <v>18</v>
      </c>
      <c r="Q62" s="167">
        <f t="shared" si="30"/>
        <v>24</v>
      </c>
      <c r="R62" s="167">
        <f t="shared" si="30"/>
        <v>9</v>
      </c>
      <c r="S62" s="167">
        <f t="shared" si="30"/>
        <v>9</v>
      </c>
      <c r="T62" s="167">
        <f t="shared" si="30"/>
        <v>12</v>
      </c>
      <c r="U62" s="167">
        <f t="shared" si="30"/>
        <v>12</v>
      </c>
      <c r="V62" s="167">
        <f t="shared" si="30"/>
        <v>12</v>
      </c>
      <c r="W62" s="167">
        <f t="shared" si="30"/>
        <v>8</v>
      </c>
      <c r="X62" s="167">
        <f t="shared" si="30"/>
        <v>4</v>
      </c>
      <c r="Y62" s="73">
        <f>30*G62</f>
        <v>5400</v>
      </c>
    </row>
    <row r="63" spans="1:29" x14ac:dyDescent="0.25">
      <c r="A63" s="1035" t="s">
        <v>137</v>
      </c>
      <c r="B63" s="1036"/>
      <c r="C63" s="1036"/>
      <c r="D63" s="1036"/>
      <c r="E63" s="1036"/>
      <c r="F63" s="1036"/>
      <c r="G63" s="1036"/>
      <c r="H63" s="1036"/>
      <c r="I63" s="1036"/>
      <c r="J63" s="1036"/>
      <c r="K63" s="1036"/>
      <c r="L63" s="1036"/>
      <c r="M63" s="1036"/>
      <c r="N63" s="1036"/>
      <c r="O63" s="1036"/>
      <c r="P63" s="1036"/>
      <c r="Q63" s="1036"/>
      <c r="R63" s="1036"/>
      <c r="S63" s="1036"/>
      <c r="T63" s="1036"/>
      <c r="U63" s="1036"/>
      <c r="V63" s="1036"/>
      <c r="W63" s="1036"/>
      <c r="X63" s="1037"/>
    </row>
    <row r="64" spans="1:29" ht="16.5" thickBot="1" x14ac:dyDescent="0.3">
      <c r="A64" s="1023" t="s">
        <v>138</v>
      </c>
      <c r="B64" s="1024"/>
      <c r="C64" s="1024"/>
      <c r="D64" s="1024"/>
      <c r="E64" s="1024"/>
      <c r="F64" s="1024"/>
      <c r="G64" s="1024"/>
      <c r="H64" s="1024"/>
      <c r="I64" s="1024"/>
      <c r="J64" s="1024"/>
      <c r="K64" s="1024"/>
      <c r="L64" s="1024"/>
      <c r="M64" s="1024"/>
      <c r="N64" s="1024"/>
      <c r="O64" s="1024"/>
      <c r="P64" s="1024"/>
      <c r="Q64" s="1024"/>
      <c r="R64" s="1024"/>
      <c r="S64" s="1024"/>
      <c r="T64" s="1024"/>
      <c r="U64" s="1024"/>
      <c r="V64" s="1024"/>
      <c r="W64" s="1024"/>
      <c r="X64" s="1025"/>
    </row>
    <row r="65" spans="1:24" ht="48.75" customHeight="1" thickBot="1" x14ac:dyDescent="0.3">
      <c r="A65" s="1041" t="s">
        <v>376</v>
      </c>
      <c r="B65" s="1042"/>
      <c r="C65" s="621"/>
      <c r="D65" s="636">
        <v>4.4000000000000004</v>
      </c>
      <c r="E65" s="634"/>
      <c r="F65" s="671"/>
      <c r="G65" s="568">
        <v>8</v>
      </c>
      <c r="H65" s="568">
        <f>G65*30</f>
        <v>240</v>
      </c>
      <c r="I65" s="641">
        <f t="shared" ref="I65:I69" si="31">J65+K65+L65</f>
        <v>72</v>
      </c>
      <c r="J65" s="670">
        <v>36</v>
      </c>
      <c r="K65" s="635">
        <f t="shared" ref="K65:X65" si="32">K72</f>
        <v>0</v>
      </c>
      <c r="L65" s="635">
        <v>36</v>
      </c>
      <c r="M65" s="289">
        <f>H65-I65</f>
        <v>168</v>
      </c>
      <c r="N65" s="670">
        <f t="shared" si="32"/>
        <v>0</v>
      </c>
      <c r="O65" s="635">
        <f t="shared" si="32"/>
        <v>0</v>
      </c>
      <c r="P65" s="671">
        <f t="shared" si="32"/>
        <v>0</v>
      </c>
      <c r="Q65" s="509">
        <f t="shared" si="32"/>
        <v>0</v>
      </c>
      <c r="R65" s="625">
        <v>4</v>
      </c>
      <c r="S65" s="626">
        <v>4</v>
      </c>
      <c r="T65" s="509">
        <f t="shared" si="32"/>
        <v>0</v>
      </c>
      <c r="U65" s="625">
        <f t="shared" si="32"/>
        <v>0</v>
      </c>
      <c r="V65" s="626">
        <f t="shared" si="32"/>
        <v>0</v>
      </c>
      <c r="W65" s="509">
        <f t="shared" si="32"/>
        <v>0</v>
      </c>
      <c r="X65" s="626">
        <f t="shared" si="32"/>
        <v>0</v>
      </c>
    </row>
    <row r="66" spans="1:24" ht="49.5" customHeight="1" thickBot="1" x14ac:dyDescent="0.3">
      <c r="A66" s="1041" t="s">
        <v>377</v>
      </c>
      <c r="B66" s="1042"/>
      <c r="C66" s="576"/>
      <c r="D66" s="576">
        <v>5</v>
      </c>
      <c r="E66" s="577"/>
      <c r="F66" s="505"/>
      <c r="G66" s="576">
        <v>4</v>
      </c>
      <c r="H66" s="568">
        <f t="shared" ref="H66:H69" si="33">G66*30</f>
        <v>120</v>
      </c>
      <c r="I66" s="642">
        <f t="shared" si="31"/>
        <v>45</v>
      </c>
      <c r="J66" s="503">
        <f t="shared" ref="J66:S66" si="34">J76</f>
        <v>0</v>
      </c>
      <c r="K66" s="504">
        <f t="shared" si="34"/>
        <v>0</v>
      </c>
      <c r="L66" s="504">
        <v>45</v>
      </c>
      <c r="M66" s="142">
        <f t="shared" ref="M66:M69" si="35">H66-I66</f>
        <v>75</v>
      </c>
      <c r="N66" s="503">
        <f t="shared" si="34"/>
        <v>0</v>
      </c>
      <c r="O66" s="504">
        <f t="shared" si="34"/>
        <v>0</v>
      </c>
      <c r="P66" s="505">
        <f t="shared" si="34"/>
        <v>0</v>
      </c>
      <c r="Q66" s="321">
        <f t="shared" si="34"/>
        <v>0</v>
      </c>
      <c r="R66" s="309">
        <f t="shared" si="34"/>
        <v>0</v>
      </c>
      <c r="S66" s="310">
        <f t="shared" si="34"/>
        <v>0</v>
      </c>
      <c r="T66" s="321">
        <v>3</v>
      </c>
      <c r="U66" s="309"/>
      <c r="V66" s="310"/>
      <c r="W66" s="321"/>
      <c r="X66" s="310"/>
    </row>
    <row r="67" spans="1:24" ht="41.25" customHeight="1" thickBot="1" x14ac:dyDescent="0.3">
      <c r="A67" s="1041" t="s">
        <v>378</v>
      </c>
      <c r="B67" s="1042"/>
      <c r="C67" s="578"/>
      <c r="D67" s="578">
        <v>6</v>
      </c>
      <c r="E67" s="579"/>
      <c r="F67" s="580"/>
      <c r="G67" s="578">
        <v>4</v>
      </c>
      <c r="H67" s="568">
        <f t="shared" si="33"/>
        <v>120</v>
      </c>
      <c r="I67" s="642">
        <f t="shared" si="31"/>
        <v>54</v>
      </c>
      <c r="J67" s="582">
        <f t="shared" ref="J67:T67" si="36">J78</f>
        <v>0</v>
      </c>
      <c r="K67" s="581">
        <f t="shared" si="36"/>
        <v>0</v>
      </c>
      <c r="L67" s="581">
        <v>54</v>
      </c>
      <c r="M67" s="142">
        <f t="shared" si="35"/>
        <v>66</v>
      </c>
      <c r="N67" s="582">
        <f t="shared" si="36"/>
        <v>0</v>
      </c>
      <c r="O67" s="581">
        <f t="shared" si="36"/>
        <v>0</v>
      </c>
      <c r="P67" s="580">
        <f t="shared" si="36"/>
        <v>0</v>
      </c>
      <c r="Q67" s="583">
        <f t="shared" si="36"/>
        <v>0</v>
      </c>
      <c r="R67" s="584">
        <f t="shared" si="36"/>
        <v>0</v>
      </c>
      <c r="S67" s="585">
        <f t="shared" si="36"/>
        <v>0</v>
      </c>
      <c r="T67" s="583">
        <f t="shared" si="36"/>
        <v>0</v>
      </c>
      <c r="U67" s="584">
        <v>3</v>
      </c>
      <c r="V67" s="585">
        <v>3</v>
      </c>
      <c r="W67" s="583"/>
      <c r="X67" s="585"/>
    </row>
    <row r="68" spans="1:24" ht="40.5" customHeight="1" thickBot="1" x14ac:dyDescent="0.3">
      <c r="A68" s="1041" t="s">
        <v>379</v>
      </c>
      <c r="B68" s="1042"/>
      <c r="C68" s="569"/>
      <c r="D68" s="569">
        <v>7.7</v>
      </c>
      <c r="E68" s="570"/>
      <c r="F68" s="571"/>
      <c r="G68" s="569">
        <v>8</v>
      </c>
      <c r="H68" s="568">
        <f t="shared" si="33"/>
        <v>240</v>
      </c>
      <c r="I68" s="642">
        <f t="shared" si="31"/>
        <v>90</v>
      </c>
      <c r="J68" s="573">
        <v>15</v>
      </c>
      <c r="K68" s="572">
        <f t="shared" ref="K68:T68" si="37">K80</f>
        <v>0</v>
      </c>
      <c r="L68" s="572">
        <v>75</v>
      </c>
      <c r="M68" s="142">
        <f t="shared" si="35"/>
        <v>150</v>
      </c>
      <c r="N68" s="573">
        <f t="shared" si="37"/>
        <v>0</v>
      </c>
      <c r="O68" s="572">
        <f t="shared" si="37"/>
        <v>0</v>
      </c>
      <c r="P68" s="571">
        <f t="shared" si="37"/>
        <v>0</v>
      </c>
      <c r="Q68" s="512">
        <f t="shared" si="37"/>
        <v>0</v>
      </c>
      <c r="R68" s="574">
        <f t="shared" si="37"/>
        <v>0</v>
      </c>
      <c r="S68" s="575">
        <f t="shared" si="37"/>
        <v>0</v>
      </c>
      <c r="T68" s="512">
        <f t="shared" si="37"/>
        <v>0</v>
      </c>
      <c r="U68" s="574"/>
      <c r="V68" s="575"/>
      <c r="W68" s="512">
        <v>6</v>
      </c>
      <c r="X68" s="575"/>
    </row>
    <row r="69" spans="1:24" ht="38.25" customHeight="1" thickBot="1" x14ac:dyDescent="0.3">
      <c r="A69" s="1041" t="s">
        <v>380</v>
      </c>
      <c r="B69" s="1042"/>
      <c r="C69" s="578"/>
      <c r="D69" s="578">
        <v>8</v>
      </c>
      <c r="E69" s="579"/>
      <c r="F69" s="580"/>
      <c r="G69" s="578">
        <v>4</v>
      </c>
      <c r="H69" s="568">
        <f t="shared" si="33"/>
        <v>120</v>
      </c>
      <c r="I69" s="643">
        <f t="shared" si="31"/>
        <v>39</v>
      </c>
      <c r="J69" s="582"/>
      <c r="K69" s="581"/>
      <c r="L69" s="581">
        <v>39</v>
      </c>
      <c r="M69" s="150">
        <f t="shared" si="35"/>
        <v>81</v>
      </c>
      <c r="N69" s="582"/>
      <c r="O69" s="581"/>
      <c r="P69" s="580"/>
      <c r="Q69" s="583"/>
      <c r="R69" s="584"/>
      <c r="S69" s="585"/>
      <c r="T69" s="583"/>
      <c r="U69" s="584"/>
      <c r="V69" s="585"/>
      <c r="W69" s="583"/>
      <c r="X69" s="585">
        <v>3</v>
      </c>
    </row>
    <row r="70" spans="1:24" x14ac:dyDescent="0.25">
      <c r="A70" s="587" t="s">
        <v>139</v>
      </c>
      <c r="B70" s="513" t="s">
        <v>191</v>
      </c>
      <c r="C70" s="537"/>
      <c r="D70" s="597">
        <v>4</v>
      </c>
      <c r="E70" s="537"/>
      <c r="F70" s="537"/>
      <c r="G70" s="177">
        <v>4</v>
      </c>
      <c r="H70" s="598">
        <f t="shared" ref="H70:H73" si="38">G70*30</f>
        <v>120</v>
      </c>
      <c r="I70" s="598">
        <f t="shared" ref="I70:I73" si="39">J70+K70+L70</f>
        <v>36</v>
      </c>
      <c r="J70" s="599">
        <v>18</v>
      </c>
      <c r="K70" s="600"/>
      <c r="L70" s="600">
        <v>18</v>
      </c>
      <c r="M70" s="601">
        <f t="shared" ref="M70:M73" si="40">H70-I70</f>
        <v>84</v>
      </c>
      <c r="N70" s="602"/>
      <c r="O70" s="603"/>
      <c r="P70" s="601"/>
      <c r="Q70" s="602"/>
      <c r="R70" s="603">
        <v>2</v>
      </c>
      <c r="S70" s="601">
        <v>2</v>
      </c>
      <c r="T70" s="672"/>
      <c r="U70" s="633"/>
      <c r="V70" s="673"/>
      <c r="W70" s="661"/>
      <c r="X70" s="342"/>
    </row>
    <row r="71" spans="1:24" x14ac:dyDescent="0.25">
      <c r="A71" s="587" t="s">
        <v>140</v>
      </c>
      <c r="B71" s="513" t="s">
        <v>235</v>
      </c>
      <c r="C71" s="537"/>
      <c r="D71" s="597">
        <v>4</v>
      </c>
      <c r="E71" s="537"/>
      <c r="F71" s="537"/>
      <c r="G71" s="177">
        <v>4</v>
      </c>
      <c r="H71" s="598">
        <f t="shared" si="38"/>
        <v>120</v>
      </c>
      <c r="I71" s="598">
        <f t="shared" si="39"/>
        <v>36</v>
      </c>
      <c r="J71" s="599">
        <v>18</v>
      </c>
      <c r="K71" s="600"/>
      <c r="L71" s="600">
        <v>18</v>
      </c>
      <c r="M71" s="601">
        <f t="shared" si="40"/>
        <v>84</v>
      </c>
      <c r="N71" s="602"/>
      <c r="O71" s="603"/>
      <c r="P71" s="601"/>
      <c r="Q71" s="602"/>
      <c r="R71" s="603">
        <v>2</v>
      </c>
      <c r="S71" s="601">
        <v>2</v>
      </c>
      <c r="T71" s="145"/>
      <c r="U71" s="537"/>
      <c r="V71" s="342"/>
      <c r="W71" s="661"/>
      <c r="X71" s="342"/>
    </row>
    <row r="72" spans="1:24" x14ac:dyDescent="0.25">
      <c r="A72" s="587" t="s">
        <v>146</v>
      </c>
      <c r="B72" s="513" t="s">
        <v>381</v>
      </c>
      <c r="C72" s="537"/>
      <c r="D72" s="597">
        <v>4</v>
      </c>
      <c r="E72" s="537"/>
      <c r="F72" s="537"/>
      <c r="G72" s="177">
        <v>4</v>
      </c>
      <c r="H72" s="598">
        <f t="shared" si="38"/>
        <v>120</v>
      </c>
      <c r="I72" s="598">
        <f t="shared" si="39"/>
        <v>36</v>
      </c>
      <c r="J72" s="599">
        <v>18</v>
      </c>
      <c r="K72" s="600"/>
      <c r="L72" s="600">
        <v>18</v>
      </c>
      <c r="M72" s="601">
        <f t="shared" si="40"/>
        <v>84</v>
      </c>
      <c r="N72" s="602"/>
      <c r="O72" s="603"/>
      <c r="P72" s="601"/>
      <c r="Q72" s="602"/>
      <c r="R72" s="603">
        <v>2</v>
      </c>
      <c r="S72" s="601">
        <v>2</v>
      </c>
      <c r="T72" s="145"/>
      <c r="U72" s="537"/>
      <c r="V72" s="342"/>
      <c r="W72" s="661"/>
      <c r="X72" s="342"/>
    </row>
    <row r="73" spans="1:24" ht="16.5" thickBot="1" x14ac:dyDescent="0.3">
      <c r="A73" s="674" t="s">
        <v>147</v>
      </c>
      <c r="B73" s="675" t="s">
        <v>141</v>
      </c>
      <c r="C73" s="538"/>
      <c r="D73" s="676">
        <v>4</v>
      </c>
      <c r="E73" s="538"/>
      <c r="F73" s="538"/>
      <c r="G73" s="677">
        <v>4</v>
      </c>
      <c r="H73" s="678">
        <f t="shared" si="38"/>
        <v>120</v>
      </c>
      <c r="I73" s="678">
        <f t="shared" si="39"/>
        <v>36</v>
      </c>
      <c r="J73" s="679">
        <v>18</v>
      </c>
      <c r="K73" s="680"/>
      <c r="L73" s="680">
        <v>18</v>
      </c>
      <c r="M73" s="681">
        <f t="shared" si="40"/>
        <v>84</v>
      </c>
      <c r="N73" s="682"/>
      <c r="O73" s="683"/>
      <c r="P73" s="681"/>
      <c r="Q73" s="682"/>
      <c r="R73" s="683">
        <v>2</v>
      </c>
      <c r="S73" s="681">
        <v>2</v>
      </c>
      <c r="T73" s="548"/>
      <c r="U73" s="538"/>
      <c r="V73" s="549"/>
      <c r="W73" s="684"/>
      <c r="X73" s="549"/>
    </row>
    <row r="74" spans="1:24" ht="31.5" x14ac:dyDescent="0.25">
      <c r="A74" s="685" t="s">
        <v>148</v>
      </c>
      <c r="B74" s="506" t="s">
        <v>193</v>
      </c>
      <c r="C74" s="589"/>
      <c r="D74" s="589">
        <v>5</v>
      </c>
      <c r="E74" s="590"/>
      <c r="F74" s="507"/>
      <c r="G74" s="508">
        <v>4</v>
      </c>
      <c r="H74" s="591">
        <f t="shared" ref="H74:H82" si="41">G74*30</f>
        <v>120</v>
      </c>
      <c r="I74" s="591">
        <f t="shared" ref="I74:I82" si="42">J74+K74+L74</f>
        <v>45</v>
      </c>
      <c r="J74" s="592"/>
      <c r="K74" s="593"/>
      <c r="L74" s="593">
        <v>45</v>
      </c>
      <c r="M74" s="594">
        <f t="shared" ref="M74" si="43">H74-I74</f>
        <v>75</v>
      </c>
      <c r="N74" s="595"/>
      <c r="O74" s="596"/>
      <c r="P74" s="594"/>
      <c r="Q74" s="595"/>
      <c r="R74" s="596"/>
      <c r="S74" s="594"/>
      <c r="T74" s="595">
        <v>3</v>
      </c>
      <c r="U74" s="596"/>
      <c r="V74" s="594"/>
      <c r="W74" s="595"/>
      <c r="X74" s="594"/>
    </row>
    <row r="75" spans="1:24" ht="16.5" thickBot="1" x14ac:dyDescent="0.3">
      <c r="A75" s="686" t="s">
        <v>149</v>
      </c>
      <c r="B75" s="586" t="s">
        <v>34</v>
      </c>
      <c r="C75" s="616"/>
      <c r="D75" s="616">
        <v>5</v>
      </c>
      <c r="E75" s="687"/>
      <c r="F75" s="688"/>
      <c r="G75" s="617">
        <v>4</v>
      </c>
      <c r="H75" s="609">
        <f t="shared" si="41"/>
        <v>120</v>
      </c>
      <c r="I75" s="609">
        <f t="shared" si="42"/>
        <v>45</v>
      </c>
      <c r="J75" s="610">
        <v>15</v>
      </c>
      <c r="K75" s="611"/>
      <c r="L75" s="611">
        <v>30</v>
      </c>
      <c r="M75" s="612">
        <f>H74-I75</f>
        <v>75</v>
      </c>
      <c r="N75" s="618"/>
      <c r="O75" s="619"/>
      <c r="P75" s="612"/>
      <c r="Q75" s="618"/>
      <c r="R75" s="619"/>
      <c r="S75" s="612"/>
      <c r="T75" s="618">
        <v>3</v>
      </c>
      <c r="U75" s="619"/>
      <c r="V75" s="612"/>
      <c r="W75" s="618"/>
      <c r="X75" s="612"/>
    </row>
    <row r="76" spans="1:24" ht="31.5" x14ac:dyDescent="0.25">
      <c r="A76" s="588" t="s">
        <v>384</v>
      </c>
      <c r="B76" s="510" t="s">
        <v>194</v>
      </c>
      <c r="C76" s="597"/>
      <c r="D76" s="597">
        <v>6</v>
      </c>
      <c r="E76" s="178"/>
      <c r="F76" s="179"/>
      <c r="G76" s="177">
        <v>4</v>
      </c>
      <c r="H76" s="598">
        <f t="shared" si="41"/>
        <v>120</v>
      </c>
      <c r="I76" s="598">
        <f t="shared" si="42"/>
        <v>54</v>
      </c>
      <c r="J76" s="599"/>
      <c r="K76" s="600"/>
      <c r="L76" s="600">
        <v>54</v>
      </c>
      <c r="M76" s="601">
        <f>H76-I76</f>
        <v>66</v>
      </c>
      <c r="N76" s="602"/>
      <c r="O76" s="603"/>
      <c r="P76" s="601"/>
      <c r="Q76" s="602"/>
      <c r="R76" s="603"/>
      <c r="S76" s="601"/>
      <c r="T76" s="602"/>
      <c r="U76" s="603">
        <v>3</v>
      </c>
      <c r="V76" s="601">
        <v>3</v>
      </c>
      <c r="W76" s="602"/>
      <c r="X76" s="601"/>
    </row>
    <row r="77" spans="1:24" ht="16.5" thickBot="1" x14ac:dyDescent="0.3">
      <c r="A77" s="674" t="s">
        <v>385</v>
      </c>
      <c r="B77" s="675" t="s">
        <v>382</v>
      </c>
      <c r="C77" s="676"/>
      <c r="D77" s="676">
        <v>6</v>
      </c>
      <c r="E77" s="689"/>
      <c r="F77" s="690"/>
      <c r="G77" s="677">
        <v>4</v>
      </c>
      <c r="H77" s="678">
        <f t="shared" si="41"/>
        <v>120</v>
      </c>
      <c r="I77" s="678">
        <f t="shared" si="42"/>
        <v>54</v>
      </c>
      <c r="J77" s="679">
        <v>18</v>
      </c>
      <c r="K77" s="680"/>
      <c r="L77" s="680">
        <v>36</v>
      </c>
      <c r="M77" s="681">
        <f>H76-I77</f>
        <v>66</v>
      </c>
      <c r="N77" s="682"/>
      <c r="O77" s="683"/>
      <c r="P77" s="681"/>
      <c r="Q77" s="682"/>
      <c r="R77" s="683"/>
      <c r="S77" s="681"/>
      <c r="T77" s="682"/>
      <c r="U77" s="683">
        <v>3</v>
      </c>
      <c r="V77" s="681">
        <v>3</v>
      </c>
      <c r="W77" s="682"/>
      <c r="X77" s="681"/>
    </row>
    <row r="78" spans="1:24" ht="31.5" x14ac:dyDescent="0.25">
      <c r="A78" s="685" t="s">
        <v>386</v>
      </c>
      <c r="B78" s="506" t="s">
        <v>195</v>
      </c>
      <c r="C78" s="589"/>
      <c r="D78" s="589">
        <v>7</v>
      </c>
      <c r="E78" s="590"/>
      <c r="F78" s="507"/>
      <c r="G78" s="508">
        <v>4</v>
      </c>
      <c r="H78" s="591">
        <f t="shared" si="41"/>
        <v>120</v>
      </c>
      <c r="I78" s="591">
        <f t="shared" si="42"/>
        <v>45</v>
      </c>
      <c r="J78" s="592"/>
      <c r="K78" s="593"/>
      <c r="L78" s="593">
        <v>45</v>
      </c>
      <c r="M78" s="594">
        <f>H78-I78</f>
        <v>75</v>
      </c>
      <c r="N78" s="595"/>
      <c r="O78" s="596"/>
      <c r="P78" s="594"/>
      <c r="Q78" s="595"/>
      <c r="R78" s="596"/>
      <c r="S78" s="594"/>
      <c r="T78" s="595"/>
      <c r="U78" s="596"/>
      <c r="V78" s="594"/>
      <c r="W78" s="595">
        <v>3</v>
      </c>
      <c r="X78" s="594"/>
    </row>
    <row r="79" spans="1:24" x14ac:dyDescent="0.25">
      <c r="A79" s="588" t="s">
        <v>387</v>
      </c>
      <c r="B79" s="186" t="s">
        <v>197</v>
      </c>
      <c r="C79" s="604"/>
      <c r="D79" s="604">
        <v>7</v>
      </c>
      <c r="E79" s="196"/>
      <c r="F79" s="185"/>
      <c r="G79" s="187">
        <v>4</v>
      </c>
      <c r="H79" s="598">
        <f t="shared" si="41"/>
        <v>120</v>
      </c>
      <c r="I79" s="598">
        <f t="shared" si="42"/>
        <v>45</v>
      </c>
      <c r="J79" s="599">
        <v>15</v>
      </c>
      <c r="K79" s="600"/>
      <c r="L79" s="600">
        <v>30</v>
      </c>
      <c r="M79" s="601">
        <f>H78-I79</f>
        <v>75</v>
      </c>
      <c r="N79" s="322"/>
      <c r="O79" s="605"/>
      <c r="P79" s="311"/>
      <c r="Q79" s="322"/>
      <c r="R79" s="605"/>
      <c r="S79" s="311"/>
      <c r="T79" s="322"/>
      <c r="U79" s="605"/>
      <c r="V79" s="311"/>
      <c r="W79" s="322">
        <v>3</v>
      </c>
      <c r="X79" s="311"/>
    </row>
    <row r="80" spans="1:24" ht="32.25" thickBot="1" x14ac:dyDescent="0.3">
      <c r="A80" s="686" t="s">
        <v>388</v>
      </c>
      <c r="B80" s="586" t="s">
        <v>41</v>
      </c>
      <c r="C80" s="607"/>
      <c r="D80" s="607">
        <v>7</v>
      </c>
      <c r="E80" s="608"/>
      <c r="F80" s="171"/>
      <c r="G80" s="172">
        <v>4</v>
      </c>
      <c r="H80" s="609">
        <f t="shared" si="41"/>
        <v>120</v>
      </c>
      <c r="I80" s="609">
        <f t="shared" si="42"/>
        <v>45</v>
      </c>
      <c r="J80" s="610">
        <v>15</v>
      </c>
      <c r="K80" s="611"/>
      <c r="L80" s="611">
        <v>30</v>
      </c>
      <c r="M80" s="612">
        <f>H79-I80</f>
        <v>75</v>
      </c>
      <c r="N80" s="613"/>
      <c r="O80" s="614"/>
      <c r="P80" s="615"/>
      <c r="Q80" s="613"/>
      <c r="R80" s="614"/>
      <c r="S80" s="615"/>
      <c r="T80" s="613"/>
      <c r="U80" s="614"/>
      <c r="V80" s="615"/>
      <c r="W80" s="613">
        <v>3</v>
      </c>
      <c r="X80" s="615"/>
    </row>
    <row r="81" spans="1:29" ht="31.5" x14ac:dyDescent="0.25">
      <c r="A81" s="588" t="s">
        <v>389</v>
      </c>
      <c r="B81" s="510" t="s">
        <v>196</v>
      </c>
      <c r="C81" s="597"/>
      <c r="D81" s="597">
        <v>8</v>
      </c>
      <c r="E81" s="178"/>
      <c r="F81" s="179"/>
      <c r="G81" s="177">
        <v>4</v>
      </c>
      <c r="H81" s="598">
        <f t="shared" si="41"/>
        <v>120</v>
      </c>
      <c r="I81" s="598">
        <f t="shared" si="42"/>
        <v>39</v>
      </c>
      <c r="J81" s="599"/>
      <c r="K81" s="600"/>
      <c r="L81" s="600">
        <v>39</v>
      </c>
      <c r="M81" s="601">
        <f>H81-I81</f>
        <v>81</v>
      </c>
      <c r="N81" s="602"/>
      <c r="O81" s="603"/>
      <c r="P81" s="601"/>
      <c r="Q81" s="602"/>
      <c r="R81" s="603"/>
      <c r="S81" s="601"/>
      <c r="T81" s="602"/>
      <c r="U81" s="603"/>
      <c r="V81" s="601"/>
      <c r="W81" s="602"/>
      <c r="X81" s="601">
        <v>3</v>
      </c>
    </row>
    <row r="82" spans="1:29" ht="16.5" thickBot="1" x14ac:dyDescent="0.3">
      <c r="A82" s="588" t="s">
        <v>390</v>
      </c>
      <c r="B82" s="291" t="s">
        <v>383</v>
      </c>
      <c r="C82" s="607"/>
      <c r="D82" s="607">
        <v>8</v>
      </c>
      <c r="E82" s="608"/>
      <c r="F82" s="171"/>
      <c r="G82" s="172">
        <v>4</v>
      </c>
      <c r="H82" s="609">
        <f t="shared" si="41"/>
        <v>120</v>
      </c>
      <c r="I82" s="609">
        <f t="shared" si="42"/>
        <v>39</v>
      </c>
      <c r="J82" s="610"/>
      <c r="K82" s="611"/>
      <c r="L82" s="611">
        <v>39</v>
      </c>
      <c r="M82" s="612">
        <f>H81-I82</f>
        <v>81</v>
      </c>
      <c r="N82" s="613"/>
      <c r="O82" s="614"/>
      <c r="P82" s="615"/>
      <c r="Q82" s="613"/>
      <c r="R82" s="614"/>
      <c r="S82" s="615"/>
      <c r="T82" s="613"/>
      <c r="U82" s="614"/>
      <c r="V82" s="615"/>
      <c r="W82" s="613"/>
      <c r="X82" s="615">
        <v>3</v>
      </c>
    </row>
    <row r="83" spans="1:29" ht="16.5" thickBot="1" x14ac:dyDescent="0.3">
      <c r="A83" s="1026" t="s">
        <v>142</v>
      </c>
      <c r="B83" s="1027"/>
      <c r="C83" s="1027"/>
      <c r="D83" s="1027"/>
      <c r="E83" s="1027"/>
      <c r="F83" s="1028"/>
      <c r="G83" s="174">
        <f>SUM(G65:G69)</f>
        <v>28</v>
      </c>
      <c r="H83" s="174">
        <f t="shared" ref="H83:X83" si="44">SUM(H65:H69)</f>
        <v>840</v>
      </c>
      <c r="I83" s="175">
        <f t="shared" si="44"/>
        <v>300</v>
      </c>
      <c r="J83" s="175">
        <f t="shared" si="44"/>
        <v>51</v>
      </c>
      <c r="K83" s="175"/>
      <c r="L83" s="175">
        <f t="shared" si="44"/>
        <v>249</v>
      </c>
      <c r="M83" s="175">
        <f t="shared" si="44"/>
        <v>540</v>
      </c>
      <c r="N83" s="174"/>
      <c r="O83" s="174"/>
      <c r="P83" s="174"/>
      <c r="Q83" s="174"/>
      <c r="R83" s="175">
        <f t="shared" si="44"/>
        <v>4</v>
      </c>
      <c r="S83" s="175">
        <f t="shared" si="44"/>
        <v>4</v>
      </c>
      <c r="T83" s="175">
        <f t="shared" si="44"/>
        <v>3</v>
      </c>
      <c r="U83" s="175">
        <f t="shared" si="44"/>
        <v>3</v>
      </c>
      <c r="V83" s="175">
        <f t="shared" si="44"/>
        <v>3</v>
      </c>
      <c r="W83" s="175">
        <f t="shared" si="44"/>
        <v>6</v>
      </c>
      <c r="X83" s="175">
        <f t="shared" si="44"/>
        <v>3</v>
      </c>
      <c r="Y83" s="401">
        <f>SUM(Y76:Y82)</f>
        <v>0</v>
      </c>
      <c r="Z83" s="175">
        <f>SUM(Z76:Z82)</f>
        <v>0</v>
      </c>
      <c r="AA83" s="175">
        <f>SUM(AA76:AA82)</f>
        <v>0</v>
      </c>
      <c r="AB83" s="175">
        <f>SUM(AB76:AB82)</f>
        <v>0</v>
      </c>
      <c r="AC83" s="175">
        <f>SUM(AC76:AC82)</f>
        <v>0</v>
      </c>
    </row>
    <row r="84" spans="1:29" ht="16.5" thickBot="1" x14ac:dyDescent="0.3">
      <c r="A84" s="1023" t="s">
        <v>237</v>
      </c>
      <c r="B84" s="1024"/>
      <c r="C84" s="1024"/>
      <c r="D84" s="1024"/>
      <c r="E84" s="1024"/>
      <c r="F84" s="1024"/>
      <c r="G84" s="1024"/>
      <c r="H84" s="1024"/>
      <c r="I84" s="1024"/>
      <c r="J84" s="1024"/>
      <c r="K84" s="1024"/>
      <c r="L84" s="1024"/>
      <c r="M84" s="1024"/>
      <c r="N84" s="1024"/>
      <c r="O84" s="1024"/>
      <c r="P84" s="1024"/>
      <c r="Q84" s="1024"/>
      <c r="R84" s="1024"/>
      <c r="S84" s="1024"/>
      <c r="T84" s="1024"/>
      <c r="U84" s="1024"/>
      <c r="V84" s="1024"/>
      <c r="W84" s="1024"/>
      <c r="X84" s="1025"/>
    </row>
    <row r="85" spans="1:29" ht="44.25" customHeight="1" thickBot="1" x14ac:dyDescent="0.3">
      <c r="A85" s="1110" t="s">
        <v>399</v>
      </c>
      <c r="B85" s="1111"/>
      <c r="C85" s="633"/>
      <c r="D85" s="621">
        <v>4</v>
      </c>
      <c r="E85" s="633"/>
      <c r="F85" s="633"/>
      <c r="G85" s="568">
        <v>4</v>
      </c>
      <c r="H85" s="567">
        <f>G85*30</f>
        <v>120</v>
      </c>
      <c r="I85" s="641">
        <f t="shared" ref="I85:I89" si="45">J85+K85+L85</f>
        <v>54</v>
      </c>
      <c r="J85" s="634">
        <v>18</v>
      </c>
      <c r="K85" s="635"/>
      <c r="L85" s="635">
        <v>36</v>
      </c>
      <c r="M85" s="289">
        <f>H85-I85</f>
        <v>66</v>
      </c>
      <c r="N85" s="670"/>
      <c r="O85" s="635"/>
      <c r="P85" s="671"/>
      <c r="Q85" s="509"/>
      <c r="R85" s="625">
        <v>3</v>
      </c>
      <c r="S85" s="626">
        <v>3</v>
      </c>
      <c r="T85" s="509"/>
      <c r="U85" s="625"/>
      <c r="V85" s="626"/>
      <c r="W85" s="509"/>
      <c r="X85" s="626"/>
    </row>
    <row r="86" spans="1:29" ht="42" customHeight="1" thickBot="1" x14ac:dyDescent="0.3">
      <c r="A86" s="1110" t="s">
        <v>400</v>
      </c>
      <c r="B86" s="1111"/>
      <c r="C86" s="537"/>
      <c r="D86" s="636">
        <v>5.5</v>
      </c>
      <c r="E86" s="537"/>
      <c r="F86" s="537"/>
      <c r="G86" s="576">
        <v>8</v>
      </c>
      <c r="H86" s="567">
        <f t="shared" ref="H86:H89" si="46">G86*30</f>
        <v>240</v>
      </c>
      <c r="I86" s="642">
        <f t="shared" si="45"/>
        <v>90</v>
      </c>
      <c r="J86" s="577">
        <v>60</v>
      </c>
      <c r="K86" s="504"/>
      <c r="L86" s="504">
        <v>30</v>
      </c>
      <c r="M86" s="142">
        <f t="shared" ref="M86:M89" si="47">H86-I86</f>
        <v>150</v>
      </c>
      <c r="N86" s="503"/>
      <c r="O86" s="504"/>
      <c r="P86" s="505"/>
      <c r="Q86" s="321"/>
      <c r="R86" s="309"/>
      <c r="S86" s="310"/>
      <c r="T86" s="321">
        <v>6</v>
      </c>
      <c r="U86" s="309"/>
      <c r="V86" s="310"/>
      <c r="W86" s="321"/>
      <c r="X86" s="310"/>
    </row>
    <row r="87" spans="1:29" ht="40.5" customHeight="1" thickBot="1" x14ac:dyDescent="0.3">
      <c r="A87" s="1112" t="s">
        <v>401</v>
      </c>
      <c r="B87" s="1113"/>
      <c r="C87" s="537"/>
      <c r="D87" s="587" t="s">
        <v>370</v>
      </c>
      <c r="E87" s="537"/>
      <c r="F87" s="537"/>
      <c r="G87" s="578">
        <v>4</v>
      </c>
      <c r="H87" s="567">
        <f t="shared" si="46"/>
        <v>120</v>
      </c>
      <c r="I87" s="642">
        <f t="shared" si="45"/>
        <v>54</v>
      </c>
      <c r="J87" s="577">
        <v>36</v>
      </c>
      <c r="K87" s="504"/>
      <c r="L87" s="504">
        <v>18</v>
      </c>
      <c r="M87" s="142">
        <f t="shared" si="47"/>
        <v>66</v>
      </c>
      <c r="N87" s="582"/>
      <c r="O87" s="581"/>
      <c r="P87" s="580"/>
      <c r="Q87" s="583"/>
      <c r="R87" s="584"/>
      <c r="S87" s="585"/>
      <c r="T87" s="583"/>
      <c r="U87" s="584">
        <v>3</v>
      </c>
      <c r="V87" s="585">
        <v>3</v>
      </c>
      <c r="W87" s="583"/>
      <c r="X87" s="585"/>
    </row>
    <row r="88" spans="1:29" ht="39.75" customHeight="1" thickBot="1" x14ac:dyDescent="0.3">
      <c r="A88" s="1112" t="s">
        <v>402</v>
      </c>
      <c r="B88" s="1113"/>
      <c r="C88" s="537"/>
      <c r="D88" s="552">
        <v>7.7</v>
      </c>
      <c r="E88" s="537"/>
      <c r="F88" s="537"/>
      <c r="G88" s="569">
        <v>8</v>
      </c>
      <c r="H88" s="567">
        <f t="shared" si="46"/>
        <v>240</v>
      </c>
      <c r="I88" s="642">
        <f t="shared" si="45"/>
        <v>90</v>
      </c>
      <c r="J88" s="577">
        <v>60</v>
      </c>
      <c r="K88" s="504"/>
      <c r="L88" s="504">
        <v>30</v>
      </c>
      <c r="M88" s="142">
        <f t="shared" si="47"/>
        <v>150</v>
      </c>
      <c r="N88" s="573"/>
      <c r="O88" s="572"/>
      <c r="P88" s="571"/>
      <c r="Q88" s="512"/>
      <c r="R88" s="574"/>
      <c r="S88" s="575"/>
      <c r="T88" s="512"/>
      <c r="U88" s="574"/>
      <c r="V88" s="575"/>
      <c r="W88" s="512">
        <v>6</v>
      </c>
      <c r="X88" s="575"/>
    </row>
    <row r="89" spans="1:29" ht="35.25" customHeight="1" thickBot="1" x14ac:dyDescent="0.3">
      <c r="A89" s="1114" t="s">
        <v>403</v>
      </c>
      <c r="B89" s="1115"/>
      <c r="C89" s="541"/>
      <c r="D89" s="622">
        <v>8.8000000000000007</v>
      </c>
      <c r="E89" s="541"/>
      <c r="F89" s="541"/>
      <c r="G89" s="578">
        <v>8</v>
      </c>
      <c r="H89" s="567">
        <f t="shared" si="46"/>
        <v>240</v>
      </c>
      <c r="I89" s="643">
        <f t="shared" si="45"/>
        <v>39</v>
      </c>
      <c r="J89" s="579"/>
      <c r="K89" s="581"/>
      <c r="L89" s="581">
        <v>39</v>
      </c>
      <c r="M89" s="150">
        <f t="shared" si="47"/>
        <v>201</v>
      </c>
      <c r="N89" s="582"/>
      <c r="O89" s="581"/>
      <c r="P89" s="580"/>
      <c r="Q89" s="583"/>
      <c r="R89" s="584"/>
      <c r="S89" s="585"/>
      <c r="T89" s="583"/>
      <c r="U89" s="584"/>
      <c r="V89" s="585"/>
      <c r="W89" s="583"/>
      <c r="X89" s="585">
        <v>8</v>
      </c>
    </row>
    <row r="90" spans="1:29" x14ac:dyDescent="0.25">
      <c r="A90" s="623" t="s">
        <v>150</v>
      </c>
      <c r="B90" s="624" t="s">
        <v>38</v>
      </c>
      <c r="C90" s="665"/>
      <c r="D90" s="589">
        <v>4</v>
      </c>
      <c r="E90" s="590"/>
      <c r="F90" s="507"/>
      <c r="G90" s="508">
        <v>4</v>
      </c>
      <c r="H90" s="591">
        <f>G90*30</f>
        <v>120</v>
      </c>
      <c r="I90" s="629">
        <f>J90+K90+L90</f>
        <v>54</v>
      </c>
      <c r="J90" s="509">
        <v>18</v>
      </c>
      <c r="K90" s="625"/>
      <c r="L90" s="625">
        <v>36</v>
      </c>
      <c r="M90" s="626">
        <f>H90-I90</f>
        <v>66</v>
      </c>
      <c r="N90" s="178"/>
      <c r="O90" s="399"/>
      <c r="P90" s="627"/>
      <c r="Q90" s="319"/>
      <c r="R90" s="628">
        <v>3</v>
      </c>
      <c r="S90" s="507">
        <v>3</v>
      </c>
      <c r="T90" s="319"/>
      <c r="U90" s="628"/>
      <c r="V90" s="507"/>
      <c r="W90" s="590"/>
      <c r="X90" s="342"/>
    </row>
    <row r="91" spans="1:29" x14ac:dyDescent="0.25">
      <c r="A91" s="623" t="s">
        <v>151</v>
      </c>
      <c r="B91" s="561" t="s">
        <v>279</v>
      </c>
      <c r="C91" s="666"/>
      <c r="D91" s="597">
        <v>4</v>
      </c>
      <c r="E91" s="178"/>
      <c r="F91" s="179"/>
      <c r="G91" s="177">
        <v>4</v>
      </c>
      <c r="H91" s="598">
        <f>G91*30</f>
        <v>120</v>
      </c>
      <c r="I91" s="629">
        <f>J91+K91+L91</f>
        <v>54</v>
      </c>
      <c r="J91" s="512">
        <v>18</v>
      </c>
      <c r="K91" s="574"/>
      <c r="L91" s="574">
        <v>36</v>
      </c>
      <c r="M91" s="575">
        <f>H91-I91</f>
        <v>66</v>
      </c>
      <c r="N91" s="178"/>
      <c r="O91" s="399"/>
      <c r="P91" s="627"/>
      <c r="Q91" s="180"/>
      <c r="R91" s="399">
        <v>3</v>
      </c>
      <c r="S91" s="179">
        <v>3</v>
      </c>
      <c r="T91" s="180"/>
      <c r="U91" s="399"/>
      <c r="V91" s="179"/>
      <c r="W91" s="178"/>
      <c r="X91" s="342"/>
    </row>
    <row r="92" spans="1:29" x14ac:dyDescent="0.25">
      <c r="A92" s="623" t="s">
        <v>152</v>
      </c>
      <c r="B92" s="561" t="s">
        <v>297</v>
      </c>
      <c r="C92" s="667"/>
      <c r="D92" s="632" t="s">
        <v>328</v>
      </c>
      <c r="E92" s="668"/>
      <c r="F92" s="184"/>
      <c r="G92" s="177">
        <v>4</v>
      </c>
      <c r="H92" s="631">
        <f t="shared" ref="H92" si="48">G92*30</f>
        <v>120</v>
      </c>
      <c r="I92" s="606">
        <f>J92+L92+K92</f>
        <v>45</v>
      </c>
      <c r="J92" s="262">
        <v>30</v>
      </c>
      <c r="K92" s="189"/>
      <c r="L92" s="189">
        <v>15</v>
      </c>
      <c r="M92" s="190">
        <f t="shared" ref="M92" si="49">H92-I92</f>
        <v>75</v>
      </c>
      <c r="N92" s="193"/>
      <c r="O92" s="388"/>
      <c r="P92" s="192"/>
      <c r="Q92" s="191"/>
      <c r="R92" s="388"/>
      <c r="S92" s="192"/>
      <c r="T92" s="191">
        <v>3</v>
      </c>
      <c r="U92" s="176"/>
      <c r="V92" s="185"/>
      <c r="W92" s="196"/>
      <c r="X92" s="342"/>
    </row>
    <row r="93" spans="1:29" x14ac:dyDescent="0.25">
      <c r="A93" s="623" t="s">
        <v>153</v>
      </c>
      <c r="B93" s="561" t="s">
        <v>312</v>
      </c>
      <c r="C93" s="667"/>
      <c r="D93" s="632" t="s">
        <v>328</v>
      </c>
      <c r="E93" s="668"/>
      <c r="F93" s="184"/>
      <c r="G93" s="177">
        <v>4</v>
      </c>
      <c r="H93" s="631">
        <f t="shared" ref="H93" si="50">G93*30</f>
        <v>120</v>
      </c>
      <c r="I93" s="606">
        <f>J93+L93+K93</f>
        <v>45</v>
      </c>
      <c r="J93" s="262">
        <v>30</v>
      </c>
      <c r="K93" s="189"/>
      <c r="L93" s="189">
        <v>15</v>
      </c>
      <c r="M93" s="190">
        <f t="shared" ref="M93" si="51">H93-I93</f>
        <v>75</v>
      </c>
      <c r="N93" s="193"/>
      <c r="O93" s="388"/>
      <c r="P93" s="192"/>
      <c r="Q93" s="191"/>
      <c r="R93" s="388"/>
      <c r="S93" s="192"/>
      <c r="T93" s="191">
        <v>3</v>
      </c>
      <c r="U93" s="176"/>
      <c r="V93" s="185"/>
      <c r="W93" s="196"/>
      <c r="X93" s="342"/>
    </row>
    <row r="94" spans="1:29" x14ac:dyDescent="0.25">
      <c r="A94" s="623" t="s">
        <v>154</v>
      </c>
      <c r="B94" s="561" t="s">
        <v>37</v>
      </c>
      <c r="C94" s="667"/>
      <c r="D94" s="632" t="s">
        <v>328</v>
      </c>
      <c r="E94" s="668"/>
      <c r="F94" s="184"/>
      <c r="G94" s="177">
        <v>4</v>
      </c>
      <c r="H94" s="604">
        <f>G94*30</f>
        <v>120</v>
      </c>
      <c r="I94" s="606">
        <f>J94+L94</f>
        <v>45</v>
      </c>
      <c r="J94" s="262">
        <v>30</v>
      </c>
      <c r="K94" s="189"/>
      <c r="L94" s="189">
        <v>15</v>
      </c>
      <c r="M94" s="190">
        <f>H94-I94</f>
        <v>75</v>
      </c>
      <c r="N94" s="193"/>
      <c r="O94" s="388"/>
      <c r="P94" s="194"/>
      <c r="Q94" s="191"/>
      <c r="R94" s="388"/>
      <c r="S94" s="192"/>
      <c r="T94" s="191">
        <v>3</v>
      </c>
      <c r="U94" s="537"/>
      <c r="V94" s="342"/>
      <c r="W94" s="661"/>
      <c r="X94" s="342"/>
    </row>
    <row r="95" spans="1:29" ht="31.5" x14ac:dyDescent="0.25">
      <c r="A95" s="623" t="s">
        <v>155</v>
      </c>
      <c r="B95" s="561" t="s">
        <v>310</v>
      </c>
      <c r="C95" s="667"/>
      <c r="D95" s="632" t="s">
        <v>328</v>
      </c>
      <c r="E95" s="668"/>
      <c r="F95" s="184"/>
      <c r="G95" s="177">
        <v>4</v>
      </c>
      <c r="H95" s="604">
        <f t="shared" ref="H95" si="52">G95*30</f>
        <v>120</v>
      </c>
      <c r="I95" s="606">
        <f>J95+L95</f>
        <v>45</v>
      </c>
      <c r="J95" s="262">
        <v>30</v>
      </c>
      <c r="K95" s="189"/>
      <c r="L95" s="189">
        <v>15</v>
      </c>
      <c r="M95" s="190">
        <f t="shared" ref="M95" si="53">H95-I95</f>
        <v>75</v>
      </c>
      <c r="N95" s="193"/>
      <c r="O95" s="388"/>
      <c r="P95" s="194"/>
      <c r="Q95" s="191"/>
      <c r="R95" s="388"/>
      <c r="S95" s="192"/>
      <c r="T95" s="191">
        <v>3</v>
      </c>
      <c r="U95" s="537"/>
      <c r="V95" s="342"/>
      <c r="W95" s="661"/>
      <c r="X95" s="342"/>
    </row>
    <row r="96" spans="1:29" x14ac:dyDescent="0.25">
      <c r="A96" s="623" t="s">
        <v>156</v>
      </c>
      <c r="B96" s="561" t="s">
        <v>338</v>
      </c>
      <c r="C96" s="627"/>
      <c r="D96" s="597">
        <v>6</v>
      </c>
      <c r="E96" s="178"/>
      <c r="F96" s="511"/>
      <c r="G96" s="177">
        <v>4</v>
      </c>
      <c r="H96" s="638">
        <f t="shared" ref="H96" si="54">G96*30</f>
        <v>120</v>
      </c>
      <c r="I96" s="604">
        <f t="shared" ref="I96" si="55">J96+L96+K96</f>
        <v>54</v>
      </c>
      <c r="J96" s="198">
        <v>36</v>
      </c>
      <c r="K96" s="176"/>
      <c r="L96" s="176">
        <v>18</v>
      </c>
      <c r="M96" s="190">
        <f t="shared" ref="M96" si="56">H96-I96</f>
        <v>66</v>
      </c>
      <c r="N96" s="178"/>
      <c r="O96" s="399"/>
      <c r="P96" s="179"/>
      <c r="Q96" s="180"/>
      <c r="R96" s="399"/>
      <c r="S96" s="179"/>
      <c r="T96" s="180"/>
      <c r="U96" s="399">
        <v>3</v>
      </c>
      <c r="V96" s="179">
        <v>3</v>
      </c>
      <c r="W96" s="178"/>
      <c r="X96" s="179"/>
    </row>
    <row r="97" spans="1:29" x14ac:dyDescent="0.25">
      <c r="A97" s="623" t="s">
        <v>157</v>
      </c>
      <c r="B97" s="561" t="s">
        <v>339</v>
      </c>
      <c r="C97" s="630"/>
      <c r="D97" s="604">
        <v>6</v>
      </c>
      <c r="E97" s="668"/>
      <c r="F97" s="184"/>
      <c r="G97" s="177">
        <v>4</v>
      </c>
      <c r="H97" s="638">
        <f t="shared" ref="H97" si="57">G97*30</f>
        <v>120</v>
      </c>
      <c r="I97" s="597">
        <f t="shared" ref="I97" si="58">J97+L97+K97</f>
        <v>54</v>
      </c>
      <c r="J97" s="180">
        <v>36</v>
      </c>
      <c r="K97" s="511"/>
      <c r="L97" s="511">
        <v>18</v>
      </c>
      <c r="M97" s="620">
        <f t="shared" ref="M97" si="59">H97-I97</f>
        <v>66</v>
      </c>
      <c r="N97" s="178"/>
      <c r="O97" s="399"/>
      <c r="P97" s="179"/>
      <c r="Q97" s="180"/>
      <c r="R97" s="399"/>
      <c r="S97" s="179"/>
      <c r="T97" s="180"/>
      <c r="U97" s="399">
        <v>3</v>
      </c>
      <c r="V97" s="179">
        <v>3</v>
      </c>
      <c r="W97" s="196"/>
      <c r="X97" s="185"/>
    </row>
    <row r="98" spans="1:29" x14ac:dyDescent="0.25">
      <c r="A98" s="623" t="s">
        <v>391</v>
      </c>
      <c r="B98" s="561" t="s">
        <v>272</v>
      </c>
      <c r="C98" s="667"/>
      <c r="D98" s="631">
        <v>7</v>
      </c>
      <c r="E98" s="668"/>
      <c r="F98" s="183"/>
      <c r="G98" s="177">
        <v>4</v>
      </c>
      <c r="H98" s="604">
        <f>G98*30</f>
        <v>120</v>
      </c>
      <c r="I98" s="606">
        <f>J98+L98+K98</f>
        <v>45</v>
      </c>
      <c r="J98" s="262">
        <v>30</v>
      </c>
      <c r="K98" s="189"/>
      <c r="L98" s="189">
        <v>15</v>
      </c>
      <c r="M98" s="190">
        <f>H98-I98</f>
        <v>75</v>
      </c>
      <c r="N98" s="193"/>
      <c r="O98" s="388"/>
      <c r="P98" s="194"/>
      <c r="Q98" s="191"/>
      <c r="R98" s="388"/>
      <c r="S98" s="192"/>
      <c r="T98" s="191"/>
      <c r="U98" s="388"/>
      <c r="V98" s="192"/>
      <c r="W98" s="193">
        <v>3</v>
      </c>
      <c r="X98" s="185"/>
    </row>
    <row r="99" spans="1:29" x14ac:dyDescent="0.25">
      <c r="A99" s="623" t="s">
        <v>392</v>
      </c>
      <c r="B99" s="561" t="s">
        <v>239</v>
      </c>
      <c r="C99" s="667"/>
      <c r="D99" s="631">
        <v>7</v>
      </c>
      <c r="E99" s="668"/>
      <c r="F99" s="183"/>
      <c r="G99" s="177">
        <v>4</v>
      </c>
      <c r="H99" s="604">
        <f t="shared" ref="H99" si="60">G99*30</f>
        <v>120</v>
      </c>
      <c r="I99" s="606">
        <f>J99+L99+K99</f>
        <v>45</v>
      </c>
      <c r="J99" s="262">
        <v>30</v>
      </c>
      <c r="K99" s="189"/>
      <c r="L99" s="189">
        <v>15</v>
      </c>
      <c r="M99" s="190">
        <f t="shared" ref="M99" si="61">H99-I99</f>
        <v>75</v>
      </c>
      <c r="N99" s="193"/>
      <c r="O99" s="388"/>
      <c r="P99" s="194"/>
      <c r="Q99" s="191"/>
      <c r="R99" s="388"/>
      <c r="S99" s="192"/>
      <c r="T99" s="191"/>
      <c r="U99" s="388"/>
      <c r="V99" s="192"/>
      <c r="W99" s="193">
        <v>3</v>
      </c>
      <c r="X99" s="185"/>
    </row>
    <row r="100" spans="1:29" x14ac:dyDescent="0.25">
      <c r="A100" s="623" t="s">
        <v>393</v>
      </c>
      <c r="B100" s="561" t="s">
        <v>258</v>
      </c>
      <c r="C100" s="667"/>
      <c r="D100" s="631">
        <v>7</v>
      </c>
      <c r="E100" s="669"/>
      <c r="F100" s="183"/>
      <c r="G100" s="177">
        <v>4</v>
      </c>
      <c r="H100" s="631">
        <f>G100*30</f>
        <v>120</v>
      </c>
      <c r="I100" s="606">
        <f>J100+L100+K100</f>
        <v>45</v>
      </c>
      <c r="J100" s="262">
        <v>30</v>
      </c>
      <c r="K100" s="189"/>
      <c r="L100" s="189">
        <v>15</v>
      </c>
      <c r="M100" s="190">
        <f>H100-I100</f>
        <v>75</v>
      </c>
      <c r="N100" s="193"/>
      <c r="O100" s="388"/>
      <c r="P100" s="194"/>
      <c r="Q100" s="191"/>
      <c r="R100" s="388"/>
      <c r="S100" s="192"/>
      <c r="T100" s="191"/>
      <c r="U100" s="388"/>
      <c r="V100" s="192"/>
      <c r="W100" s="193">
        <v>3</v>
      </c>
      <c r="X100" s="185"/>
    </row>
    <row r="101" spans="1:29" x14ac:dyDescent="0.25">
      <c r="A101" s="623" t="s">
        <v>394</v>
      </c>
      <c r="B101" s="561" t="s">
        <v>343</v>
      </c>
      <c r="C101" s="667"/>
      <c r="D101" s="631">
        <v>7</v>
      </c>
      <c r="E101" s="668"/>
      <c r="F101" s="184"/>
      <c r="G101" s="177">
        <v>4</v>
      </c>
      <c r="H101" s="631">
        <f t="shared" ref="H101" si="62">G101*30</f>
        <v>120</v>
      </c>
      <c r="I101" s="606">
        <f>J101+L101+K101</f>
        <v>45</v>
      </c>
      <c r="J101" s="262">
        <v>30</v>
      </c>
      <c r="K101" s="189"/>
      <c r="L101" s="189">
        <v>15</v>
      </c>
      <c r="M101" s="190">
        <f t="shared" ref="M101" si="63">H101-I101</f>
        <v>75</v>
      </c>
      <c r="N101" s="193"/>
      <c r="O101" s="388"/>
      <c r="P101" s="194"/>
      <c r="Q101" s="191"/>
      <c r="R101" s="388"/>
      <c r="S101" s="192"/>
      <c r="T101" s="191"/>
      <c r="U101" s="388"/>
      <c r="V101" s="192"/>
      <c r="W101" s="193">
        <v>3</v>
      </c>
      <c r="X101" s="185"/>
    </row>
    <row r="102" spans="1:29" x14ac:dyDescent="0.25">
      <c r="A102" s="623" t="s">
        <v>395</v>
      </c>
      <c r="B102" s="561" t="s">
        <v>341</v>
      </c>
      <c r="C102" s="667"/>
      <c r="D102" s="604">
        <v>8</v>
      </c>
      <c r="E102" s="669"/>
      <c r="F102" s="183"/>
      <c r="G102" s="177">
        <v>4</v>
      </c>
      <c r="H102" s="604">
        <f t="shared" ref="H102" si="64">G102*30</f>
        <v>120</v>
      </c>
      <c r="I102" s="606">
        <f>J102+L102</f>
        <v>52</v>
      </c>
      <c r="J102" s="262">
        <v>26</v>
      </c>
      <c r="K102" s="189"/>
      <c r="L102" s="189">
        <v>26</v>
      </c>
      <c r="M102" s="190">
        <f t="shared" ref="M102" si="65">H102-I102</f>
        <v>68</v>
      </c>
      <c r="N102" s="193"/>
      <c r="O102" s="388"/>
      <c r="P102" s="194"/>
      <c r="Q102" s="191"/>
      <c r="R102" s="388"/>
      <c r="S102" s="192"/>
      <c r="T102" s="191"/>
      <c r="U102" s="388"/>
      <c r="V102" s="192"/>
      <c r="W102" s="193"/>
      <c r="X102" s="185">
        <v>4</v>
      </c>
    </row>
    <row r="103" spans="1:29" ht="31.5" x14ac:dyDescent="0.25">
      <c r="A103" s="623" t="s">
        <v>396</v>
      </c>
      <c r="B103" s="561" t="s">
        <v>342</v>
      </c>
      <c r="C103" s="667"/>
      <c r="D103" s="604">
        <v>8</v>
      </c>
      <c r="E103" s="669"/>
      <c r="F103" s="183"/>
      <c r="G103" s="177">
        <v>4</v>
      </c>
      <c r="H103" s="604">
        <f t="shared" ref="H103" si="66">G103*30</f>
        <v>120</v>
      </c>
      <c r="I103" s="606">
        <f>J103+L103</f>
        <v>52</v>
      </c>
      <c r="J103" s="262">
        <v>26</v>
      </c>
      <c r="K103" s="189"/>
      <c r="L103" s="189">
        <v>26</v>
      </c>
      <c r="M103" s="190">
        <f t="shared" ref="M103" si="67">H103-I103</f>
        <v>68</v>
      </c>
      <c r="N103" s="193"/>
      <c r="O103" s="388"/>
      <c r="P103" s="194"/>
      <c r="Q103" s="191"/>
      <c r="R103" s="388"/>
      <c r="S103" s="192"/>
      <c r="T103" s="191"/>
      <c r="U103" s="388"/>
      <c r="V103" s="192"/>
      <c r="W103" s="193"/>
      <c r="X103" s="185">
        <v>4</v>
      </c>
    </row>
    <row r="104" spans="1:29" ht="31.5" x14ac:dyDescent="0.25">
      <c r="A104" s="623" t="s">
        <v>397</v>
      </c>
      <c r="B104" s="561" t="s">
        <v>256</v>
      </c>
      <c r="C104" s="667"/>
      <c r="D104" s="604">
        <v>8</v>
      </c>
      <c r="E104" s="668"/>
      <c r="F104" s="184"/>
      <c r="G104" s="177">
        <v>4</v>
      </c>
      <c r="H104" s="631">
        <f>G104*30</f>
        <v>120</v>
      </c>
      <c r="I104" s="606">
        <f>J104+L104+K104</f>
        <v>52</v>
      </c>
      <c r="J104" s="262">
        <v>26</v>
      </c>
      <c r="K104" s="189"/>
      <c r="L104" s="189">
        <v>26</v>
      </c>
      <c r="M104" s="190">
        <f>H104-I104</f>
        <v>68</v>
      </c>
      <c r="N104" s="193"/>
      <c r="O104" s="388"/>
      <c r="P104" s="194"/>
      <c r="Q104" s="191"/>
      <c r="R104" s="388"/>
      <c r="S104" s="192"/>
      <c r="T104" s="191"/>
      <c r="U104" s="388"/>
      <c r="V104" s="192"/>
      <c r="W104" s="193"/>
      <c r="X104" s="185">
        <v>4</v>
      </c>
    </row>
    <row r="105" spans="1:29" ht="16.5" thickBot="1" x14ac:dyDescent="0.3">
      <c r="A105" s="623" t="s">
        <v>398</v>
      </c>
      <c r="B105" s="561" t="s">
        <v>257</v>
      </c>
      <c r="C105" s="667"/>
      <c r="D105" s="607">
        <v>8</v>
      </c>
      <c r="E105" s="668"/>
      <c r="F105" s="184"/>
      <c r="G105" s="177">
        <v>4</v>
      </c>
      <c r="H105" s="639">
        <f t="shared" ref="H105" si="68">G105*30</f>
        <v>120</v>
      </c>
      <c r="I105" s="640">
        <f>J105+L105+K105</f>
        <v>52</v>
      </c>
      <c r="J105" s="262">
        <v>26</v>
      </c>
      <c r="K105" s="644"/>
      <c r="L105" s="189">
        <v>26</v>
      </c>
      <c r="M105" s="645">
        <f t="shared" ref="M105" si="69">H105-I105</f>
        <v>68</v>
      </c>
      <c r="N105" s="193"/>
      <c r="O105" s="388"/>
      <c r="P105" s="194"/>
      <c r="Q105" s="191"/>
      <c r="R105" s="388"/>
      <c r="S105" s="192"/>
      <c r="T105" s="662"/>
      <c r="U105" s="663"/>
      <c r="V105" s="664"/>
      <c r="W105" s="193"/>
      <c r="X105" s="185">
        <v>4</v>
      </c>
    </row>
    <row r="106" spans="1:29" ht="16.5" thickBot="1" x14ac:dyDescent="0.3">
      <c r="A106" s="1029" t="s">
        <v>200</v>
      </c>
      <c r="B106" s="1030"/>
      <c r="C106" s="1030"/>
      <c r="D106" s="1030"/>
      <c r="E106" s="1030"/>
      <c r="F106" s="1031"/>
      <c r="G106" s="156">
        <f>SUM(G85:G89)</f>
        <v>32</v>
      </c>
      <c r="H106" s="157">
        <f t="shared" ref="H106:M106" si="70">SUM(H85:H89)</f>
        <v>960</v>
      </c>
      <c r="I106" s="157">
        <f t="shared" si="70"/>
        <v>327</v>
      </c>
      <c r="J106" s="157">
        <f t="shared" si="70"/>
        <v>174</v>
      </c>
      <c r="K106" s="157"/>
      <c r="L106" s="157">
        <f t="shared" si="70"/>
        <v>153</v>
      </c>
      <c r="M106" s="157">
        <f t="shared" si="70"/>
        <v>633</v>
      </c>
      <c r="N106" s="157"/>
      <c r="O106" s="157"/>
      <c r="P106" s="157"/>
      <c r="Q106" s="157"/>
      <c r="R106" s="157">
        <f>SUM(R85:R89)</f>
        <v>3</v>
      </c>
      <c r="S106" s="157">
        <f t="shared" ref="S106:X106" si="71">SUM(S85:S89)</f>
        <v>3</v>
      </c>
      <c r="T106" s="157">
        <f t="shared" si="71"/>
        <v>6</v>
      </c>
      <c r="U106" s="157">
        <f t="shared" si="71"/>
        <v>3</v>
      </c>
      <c r="V106" s="157">
        <f t="shared" si="71"/>
        <v>3</v>
      </c>
      <c r="W106" s="157">
        <f t="shared" si="71"/>
        <v>6</v>
      </c>
      <c r="X106" s="157">
        <f t="shared" si="71"/>
        <v>8</v>
      </c>
      <c r="Y106" s="792">
        <f>SUM(Y96:Y105)</f>
        <v>0</v>
      </c>
      <c r="Z106" s="157">
        <f>SUM(Z96:Z105)</f>
        <v>0</v>
      </c>
      <c r="AA106" s="157">
        <f>SUM(AA96:AA105)</f>
        <v>0</v>
      </c>
      <c r="AB106" s="157">
        <f>SUM(AB96:AB105)</f>
        <v>0</v>
      </c>
      <c r="AC106" s="157">
        <f>SUM(AC96:AC105)</f>
        <v>0</v>
      </c>
    </row>
    <row r="107" spans="1:29" ht="16.5" thickBot="1" x14ac:dyDescent="0.3">
      <c r="A107" s="1032" t="s">
        <v>207</v>
      </c>
      <c r="B107" s="1033"/>
      <c r="C107" s="1033"/>
      <c r="D107" s="1033"/>
      <c r="E107" s="1033"/>
      <c r="F107" s="1034"/>
      <c r="G107" s="200">
        <f>G106+G83</f>
        <v>60</v>
      </c>
      <c r="H107" s="201">
        <f t="shared" ref="H107:X107" si="72">H106+H83</f>
        <v>1800</v>
      </c>
      <c r="I107" s="201">
        <f t="shared" si="72"/>
        <v>627</v>
      </c>
      <c r="J107" s="201">
        <f t="shared" si="72"/>
        <v>225</v>
      </c>
      <c r="K107" s="201"/>
      <c r="L107" s="201">
        <f t="shared" si="72"/>
        <v>402</v>
      </c>
      <c r="M107" s="201">
        <f t="shared" si="72"/>
        <v>1173</v>
      </c>
      <c r="N107" s="200"/>
      <c r="O107" s="200"/>
      <c r="P107" s="200"/>
      <c r="Q107" s="200"/>
      <c r="R107" s="201">
        <f t="shared" si="72"/>
        <v>7</v>
      </c>
      <c r="S107" s="201">
        <f t="shared" si="72"/>
        <v>7</v>
      </c>
      <c r="T107" s="201">
        <f t="shared" si="72"/>
        <v>9</v>
      </c>
      <c r="U107" s="201">
        <f t="shared" si="72"/>
        <v>6</v>
      </c>
      <c r="V107" s="201">
        <f t="shared" si="72"/>
        <v>6</v>
      </c>
      <c r="W107" s="201">
        <f t="shared" si="72"/>
        <v>12</v>
      </c>
      <c r="X107" s="201">
        <f t="shared" si="72"/>
        <v>11</v>
      </c>
      <c r="Y107" s="792">
        <f>Y106+Y83</f>
        <v>0</v>
      </c>
      <c r="Z107" s="157">
        <f>Z106+Z83</f>
        <v>0</v>
      </c>
      <c r="AA107" s="157">
        <f>AA106+AA83</f>
        <v>0</v>
      </c>
      <c r="AB107" s="157">
        <f>AB106+AB83</f>
        <v>0</v>
      </c>
      <c r="AC107" s="157">
        <f>AC106+AC83</f>
        <v>0</v>
      </c>
    </row>
    <row r="108" spans="1:29" s="73" customFormat="1" ht="16.5" thickBot="1" x14ac:dyDescent="0.3">
      <c r="A108" s="1020" t="s">
        <v>208</v>
      </c>
      <c r="B108" s="1020"/>
      <c r="C108" s="1020"/>
      <c r="D108" s="1020"/>
      <c r="E108" s="1020"/>
      <c r="F108" s="1020"/>
      <c r="G108" s="200">
        <f t="shared" ref="G108:M108" si="73">G107+G62</f>
        <v>240</v>
      </c>
      <c r="H108" s="201">
        <f t="shared" si="73"/>
        <v>7470</v>
      </c>
      <c r="I108" s="201">
        <f t="shared" si="73"/>
        <v>2503</v>
      </c>
      <c r="J108" s="201">
        <f t="shared" si="73"/>
        <v>1076</v>
      </c>
      <c r="K108" s="201">
        <f t="shared" si="73"/>
        <v>93</v>
      </c>
      <c r="L108" s="201">
        <f t="shared" si="73"/>
        <v>1334</v>
      </c>
      <c r="M108" s="201">
        <f t="shared" si="73"/>
        <v>4967</v>
      </c>
      <c r="N108" s="157">
        <f t="shared" ref="N108:X108" si="74">N62+N107</f>
        <v>26</v>
      </c>
      <c r="O108" s="157">
        <f t="shared" si="74"/>
        <v>18</v>
      </c>
      <c r="P108" s="157">
        <f t="shared" si="74"/>
        <v>18</v>
      </c>
      <c r="Q108" s="157">
        <f t="shared" si="74"/>
        <v>24</v>
      </c>
      <c r="R108" s="157">
        <f t="shared" si="74"/>
        <v>16</v>
      </c>
      <c r="S108" s="157">
        <f t="shared" si="74"/>
        <v>16</v>
      </c>
      <c r="T108" s="157">
        <f t="shared" si="74"/>
        <v>21</v>
      </c>
      <c r="U108" s="157">
        <f t="shared" si="74"/>
        <v>18</v>
      </c>
      <c r="V108" s="157">
        <f t="shared" si="74"/>
        <v>18</v>
      </c>
      <c r="W108" s="157">
        <f t="shared" si="74"/>
        <v>20</v>
      </c>
      <c r="X108" s="157">
        <f t="shared" si="74"/>
        <v>15</v>
      </c>
      <c r="AA108" s="227">
        <v>22</v>
      </c>
      <c r="AB108" s="227">
        <v>22</v>
      </c>
      <c r="AC108" s="227">
        <v>22</v>
      </c>
    </row>
    <row r="109" spans="1:29" s="73" customFormat="1" ht="16.5" thickBot="1" x14ac:dyDescent="0.3">
      <c r="A109" s="1021" t="s">
        <v>164</v>
      </c>
      <c r="B109" s="1021"/>
      <c r="C109" s="1021"/>
      <c r="D109" s="1021"/>
      <c r="E109" s="1021"/>
      <c r="F109" s="1021"/>
      <c r="G109" s="1021"/>
      <c r="H109" s="1021"/>
      <c r="I109" s="1021"/>
      <c r="J109" s="1021"/>
      <c r="K109" s="1021"/>
      <c r="L109" s="1021"/>
      <c r="M109" s="1021"/>
      <c r="N109" s="157">
        <f>N108</f>
        <v>26</v>
      </c>
      <c r="O109" s="157">
        <f t="shared" ref="O109:AC109" si="75">O108</f>
        <v>18</v>
      </c>
      <c r="P109" s="157">
        <f t="shared" si="75"/>
        <v>18</v>
      </c>
      <c r="Q109" s="157">
        <f t="shared" si="75"/>
        <v>24</v>
      </c>
      <c r="R109" s="157">
        <f t="shared" si="75"/>
        <v>16</v>
      </c>
      <c r="S109" s="157">
        <f t="shared" si="75"/>
        <v>16</v>
      </c>
      <c r="T109" s="157">
        <f t="shared" si="75"/>
        <v>21</v>
      </c>
      <c r="U109" s="157">
        <f t="shared" si="75"/>
        <v>18</v>
      </c>
      <c r="V109" s="157">
        <f t="shared" si="75"/>
        <v>18</v>
      </c>
      <c r="W109" s="157">
        <f t="shared" si="75"/>
        <v>20</v>
      </c>
      <c r="X109" s="157">
        <f t="shared" si="75"/>
        <v>15</v>
      </c>
      <c r="Y109" s="792">
        <f t="shared" si="75"/>
        <v>0</v>
      </c>
      <c r="Z109" s="157">
        <f t="shared" si="75"/>
        <v>0</v>
      </c>
      <c r="AA109" s="157">
        <f t="shared" si="75"/>
        <v>22</v>
      </c>
      <c r="AB109" s="157">
        <f t="shared" si="75"/>
        <v>22</v>
      </c>
      <c r="AC109" s="157">
        <f t="shared" si="75"/>
        <v>22</v>
      </c>
    </row>
    <row r="110" spans="1:29" s="73" customFormat="1" ht="16.5" thickBot="1" x14ac:dyDescent="0.3">
      <c r="A110" s="1022" t="s">
        <v>165</v>
      </c>
      <c r="B110" s="1022"/>
      <c r="C110" s="1022"/>
      <c r="D110" s="1022"/>
      <c r="E110" s="1022"/>
      <c r="F110" s="1022"/>
      <c r="G110" s="1022"/>
      <c r="H110" s="1022"/>
      <c r="I110" s="1022"/>
      <c r="J110" s="1022"/>
      <c r="K110" s="1022"/>
      <c r="L110" s="1022"/>
      <c r="M110" s="1022"/>
      <c r="N110" s="157">
        <v>3</v>
      </c>
      <c r="O110" s="401"/>
      <c r="P110" s="334">
        <v>3</v>
      </c>
      <c r="Q110" s="334">
        <v>4</v>
      </c>
      <c r="R110" s="334"/>
      <c r="S110" s="334">
        <v>2</v>
      </c>
      <c r="T110" s="334">
        <v>3</v>
      </c>
      <c r="U110" s="334"/>
      <c r="V110" s="334">
        <v>3</v>
      </c>
      <c r="W110" s="334">
        <v>3</v>
      </c>
      <c r="X110" s="334">
        <v>1</v>
      </c>
    </row>
    <row r="111" spans="1:29" s="73" customFormat="1" ht="16.5" thickBot="1" x14ac:dyDescent="0.3">
      <c r="A111" s="1022" t="s">
        <v>166</v>
      </c>
      <c r="B111" s="1022"/>
      <c r="C111" s="1022"/>
      <c r="D111" s="1022"/>
      <c r="E111" s="1022"/>
      <c r="F111" s="1022"/>
      <c r="G111" s="1022"/>
      <c r="H111" s="1022"/>
      <c r="I111" s="1022"/>
      <c r="J111" s="1022"/>
      <c r="K111" s="1022"/>
      <c r="L111" s="1022"/>
      <c r="M111" s="1022"/>
      <c r="N111" s="167">
        <v>4</v>
      </c>
      <c r="O111" s="421"/>
      <c r="P111" s="422">
        <v>4</v>
      </c>
      <c r="Q111" s="422">
        <v>3</v>
      </c>
      <c r="R111" s="422"/>
      <c r="S111" s="422">
        <v>4</v>
      </c>
      <c r="T111" s="422">
        <v>3</v>
      </c>
      <c r="U111" s="422"/>
      <c r="V111" s="422">
        <v>2</v>
      </c>
      <c r="W111" s="422">
        <v>3</v>
      </c>
      <c r="X111" s="422">
        <v>3</v>
      </c>
    </row>
    <row r="112" spans="1:29" s="73" customFormat="1" ht="16.5" thickBot="1" x14ac:dyDescent="0.3">
      <c r="A112" s="1022" t="s">
        <v>167</v>
      </c>
      <c r="B112" s="1022"/>
      <c r="C112" s="1022"/>
      <c r="D112" s="1022"/>
      <c r="E112" s="1022"/>
      <c r="F112" s="1022"/>
      <c r="G112" s="1022"/>
      <c r="H112" s="1022"/>
      <c r="I112" s="1022"/>
      <c r="J112" s="1022"/>
      <c r="K112" s="1022"/>
      <c r="L112" s="1022"/>
      <c r="M112" s="1022"/>
      <c r="N112" s="418"/>
      <c r="O112" s="423"/>
      <c r="P112" s="423"/>
      <c r="Q112" s="419"/>
      <c r="R112" s="419"/>
      <c r="S112" s="419"/>
      <c r="T112" s="419"/>
      <c r="U112" s="419"/>
      <c r="V112" s="419"/>
      <c r="W112" s="419"/>
      <c r="X112" s="419"/>
    </row>
    <row r="113" spans="1:25" s="73" customFormat="1" ht="16.5" thickBot="1" x14ac:dyDescent="0.3">
      <c r="A113" s="1013" t="s">
        <v>168</v>
      </c>
      <c r="B113" s="1013"/>
      <c r="C113" s="1013"/>
      <c r="D113" s="1013"/>
      <c r="E113" s="1013"/>
      <c r="F113" s="1013"/>
      <c r="G113" s="1013"/>
      <c r="H113" s="1013"/>
      <c r="I113" s="1013"/>
      <c r="J113" s="1013"/>
      <c r="K113" s="1013"/>
      <c r="L113" s="1013"/>
      <c r="M113" s="1013"/>
      <c r="N113" s="420"/>
      <c r="O113" s="423"/>
      <c r="P113" s="423"/>
      <c r="Q113" s="228"/>
      <c r="R113" s="228"/>
      <c r="S113" s="337">
        <v>1</v>
      </c>
      <c r="T113" s="337"/>
      <c r="U113" s="228"/>
      <c r="V113" s="337">
        <v>1</v>
      </c>
      <c r="W113" s="337">
        <v>1</v>
      </c>
      <c r="X113" s="228"/>
    </row>
    <row r="114" spans="1:25" s="73" customFormat="1" x14ac:dyDescent="0.25">
      <c r="A114" s="999" t="s">
        <v>210</v>
      </c>
      <c r="B114" s="1000"/>
      <c r="C114" s="1000"/>
      <c r="D114" s="1000"/>
      <c r="E114" s="1000"/>
      <c r="F114" s="1000"/>
      <c r="G114" s="1000"/>
      <c r="H114" s="1000"/>
      <c r="I114" s="1000"/>
      <c r="J114" s="1000"/>
      <c r="K114" s="1000"/>
      <c r="L114" s="1000"/>
      <c r="M114" s="1001"/>
      <c r="N114" s="1002" t="s">
        <v>209</v>
      </c>
      <c r="O114" s="1003"/>
      <c r="P114" s="1004"/>
      <c r="Q114" s="1009">
        <f>G62/G108*100</f>
        <v>75</v>
      </c>
      <c r="R114" s="1010"/>
      <c r="S114" s="1011"/>
      <c r="T114" s="1009" t="s">
        <v>45</v>
      </c>
      <c r="U114" s="1010"/>
      <c r="V114" s="1011"/>
      <c r="W114" s="1009">
        <f>G107/G108*100</f>
        <v>25</v>
      </c>
      <c r="X114" s="1011"/>
      <c r="Y114" s="229">
        <f>SUM(N114:X114)</f>
        <v>100</v>
      </c>
    </row>
    <row r="115" spans="1:25" s="426" customFormat="1" x14ac:dyDescent="0.25">
      <c r="A115" s="795"/>
      <c r="B115" s="431"/>
      <c r="C115" s="431"/>
      <c r="D115" s="431"/>
      <c r="E115" s="431"/>
      <c r="F115" s="431"/>
      <c r="G115" s="431"/>
      <c r="H115" s="431"/>
      <c r="I115" s="431"/>
      <c r="J115" s="431"/>
      <c r="K115" s="431"/>
      <c r="L115" s="431"/>
      <c r="M115" s="431"/>
      <c r="N115" s="443"/>
      <c r="O115" s="443"/>
      <c r="P115" s="444"/>
      <c r="Q115" s="445"/>
      <c r="R115" s="445"/>
      <c r="S115" s="446"/>
      <c r="T115" s="445"/>
      <c r="U115" s="445"/>
      <c r="V115" s="446"/>
      <c r="W115" s="445"/>
      <c r="X115" s="796"/>
      <c r="Y115" s="428"/>
    </row>
    <row r="116" spans="1:25" s="426" customFormat="1" x14ac:dyDescent="0.25">
      <c r="A116" s="797" t="s">
        <v>287</v>
      </c>
      <c r="B116" s="447" t="s">
        <v>18</v>
      </c>
      <c r="C116" s="448"/>
      <c r="D116" s="106"/>
      <c r="E116" s="106"/>
      <c r="F116" s="449"/>
      <c r="G116" s="445">
        <f>G117+G118</f>
        <v>13.5</v>
      </c>
      <c r="H116" s="445">
        <f t="shared" ref="H116:M116" si="76">H117+H118</f>
        <v>405</v>
      </c>
      <c r="I116" s="445">
        <f t="shared" si="76"/>
        <v>264</v>
      </c>
      <c r="J116" s="445">
        <f t="shared" si="76"/>
        <v>4</v>
      </c>
      <c r="K116" s="445"/>
      <c r="L116" s="445">
        <f t="shared" si="76"/>
        <v>260</v>
      </c>
      <c r="M116" s="445">
        <f t="shared" si="76"/>
        <v>141</v>
      </c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11"/>
      <c r="Y116" s="428"/>
    </row>
    <row r="117" spans="1:25" s="426" customFormat="1" x14ac:dyDescent="0.25">
      <c r="A117" s="798" t="s">
        <v>329</v>
      </c>
      <c r="B117" s="450" t="s">
        <v>18</v>
      </c>
      <c r="C117" s="448"/>
      <c r="D117" s="451" t="s">
        <v>314</v>
      </c>
      <c r="E117" s="452"/>
      <c r="F117" s="453"/>
      <c r="G117" s="454">
        <v>6.5</v>
      </c>
      <c r="H117" s="425">
        <f t="shared" ref="H117:H118" si="77">G117*30</f>
        <v>195</v>
      </c>
      <c r="I117" s="97">
        <f>J117+K117+L117</f>
        <v>132</v>
      </c>
      <c r="J117" s="425">
        <v>4</v>
      </c>
      <c r="K117" s="425"/>
      <c r="L117" s="425">
        <v>128</v>
      </c>
      <c r="M117" s="455">
        <f>H117-I117</f>
        <v>63</v>
      </c>
      <c r="N117" s="456">
        <v>4</v>
      </c>
      <c r="O117" s="456">
        <v>4</v>
      </c>
      <c r="P117" s="456">
        <v>4</v>
      </c>
      <c r="Q117" s="456"/>
      <c r="R117" s="456"/>
      <c r="S117" s="456"/>
      <c r="T117" s="457"/>
      <c r="U117" s="457"/>
      <c r="V117" s="457"/>
      <c r="W117" s="457"/>
      <c r="X117" s="126"/>
      <c r="Y117" s="428"/>
    </row>
    <row r="118" spans="1:25" s="426" customFormat="1" x14ac:dyDescent="0.25">
      <c r="A118" s="798" t="s">
        <v>330</v>
      </c>
      <c r="B118" s="450" t="s">
        <v>18</v>
      </c>
      <c r="C118" s="448"/>
      <c r="D118" s="427" t="s">
        <v>315</v>
      </c>
      <c r="E118" s="452"/>
      <c r="F118" s="453"/>
      <c r="G118" s="454">
        <v>7</v>
      </c>
      <c r="H118" s="425">
        <f t="shared" si="77"/>
        <v>210</v>
      </c>
      <c r="I118" s="97">
        <f t="shared" ref="I118" si="78">J118+K118+L118</f>
        <v>132</v>
      </c>
      <c r="J118" s="425"/>
      <c r="K118" s="425"/>
      <c r="L118" s="425">
        <v>132</v>
      </c>
      <c r="M118" s="455">
        <f>H118-I118</f>
        <v>78</v>
      </c>
      <c r="N118" s="456"/>
      <c r="O118" s="456"/>
      <c r="P118" s="456"/>
      <c r="Q118" s="456">
        <v>4</v>
      </c>
      <c r="R118" s="456">
        <v>4</v>
      </c>
      <c r="S118" s="456">
        <v>4</v>
      </c>
      <c r="T118" s="457"/>
      <c r="U118" s="457"/>
      <c r="V118" s="457"/>
      <c r="W118" s="457"/>
      <c r="X118" s="126"/>
      <c r="Y118" s="428"/>
    </row>
    <row r="119" spans="1:25" s="426" customFormat="1" x14ac:dyDescent="0.25">
      <c r="A119" s="798" t="s">
        <v>331</v>
      </c>
      <c r="B119" s="450" t="s">
        <v>18</v>
      </c>
      <c r="C119" s="448"/>
      <c r="D119" s="452" t="s">
        <v>171</v>
      </c>
      <c r="E119" s="106"/>
      <c r="F119" s="453"/>
      <c r="G119" s="454"/>
      <c r="H119" s="425"/>
      <c r="I119" s="455"/>
      <c r="J119" s="425"/>
      <c r="K119" s="425"/>
      <c r="L119" s="425"/>
      <c r="M119" s="455">
        <f t="shared" ref="M119" si="79">H119-I119</f>
        <v>0</v>
      </c>
      <c r="N119" s="456"/>
      <c r="O119" s="456"/>
      <c r="P119" s="456"/>
      <c r="Q119" s="456"/>
      <c r="R119" s="456"/>
      <c r="S119" s="456"/>
      <c r="T119" s="458" t="s">
        <v>126</v>
      </c>
      <c r="U119" s="458" t="s">
        <v>126</v>
      </c>
      <c r="V119" s="458" t="s">
        <v>126</v>
      </c>
      <c r="W119" s="458" t="s">
        <v>126</v>
      </c>
      <c r="X119" s="126"/>
      <c r="Y119" s="428"/>
    </row>
    <row r="120" spans="1:25" s="426" customFormat="1" ht="47.25" x14ac:dyDescent="0.25">
      <c r="A120" s="799" t="s">
        <v>332</v>
      </c>
      <c r="B120" s="432" t="s">
        <v>326</v>
      </c>
      <c r="C120" s="433"/>
      <c r="D120" s="434"/>
      <c r="E120" s="435"/>
      <c r="F120" s="436"/>
      <c r="G120" s="437">
        <f>SUM(G121:G124)</f>
        <v>18</v>
      </c>
      <c r="H120" s="437">
        <f t="shared" ref="H120:M120" si="80">SUM(H121:H124)</f>
        <v>540</v>
      </c>
      <c r="I120" s="437">
        <f t="shared" si="80"/>
        <v>294</v>
      </c>
      <c r="J120" s="437">
        <f t="shared" si="80"/>
        <v>0</v>
      </c>
      <c r="K120" s="437">
        <f t="shared" si="80"/>
        <v>0</v>
      </c>
      <c r="L120" s="437">
        <f t="shared" si="80"/>
        <v>294</v>
      </c>
      <c r="M120" s="437">
        <f t="shared" si="80"/>
        <v>246</v>
      </c>
      <c r="N120" s="438"/>
      <c r="O120" s="438"/>
      <c r="P120" s="438"/>
      <c r="Q120" s="438"/>
      <c r="R120" s="438"/>
      <c r="S120" s="438"/>
      <c r="T120" s="439"/>
      <c r="U120" s="439"/>
      <c r="V120" s="439"/>
      <c r="W120" s="439"/>
      <c r="X120" s="800"/>
      <c r="Y120" s="428"/>
    </row>
    <row r="121" spans="1:25" s="426" customFormat="1" x14ac:dyDescent="0.25">
      <c r="A121" s="801" t="s">
        <v>333</v>
      </c>
      <c r="B121" s="440" t="s">
        <v>327</v>
      </c>
      <c r="C121" s="188">
        <v>2</v>
      </c>
      <c r="D121" s="188" t="s">
        <v>287</v>
      </c>
      <c r="E121" s="435"/>
      <c r="F121" s="436"/>
      <c r="G121" s="441">
        <v>6</v>
      </c>
      <c r="H121" s="46">
        <f>G121*30</f>
        <v>180</v>
      </c>
      <c r="I121" s="459">
        <f>J121+K121+L121</f>
        <v>99</v>
      </c>
      <c r="J121" s="46"/>
      <c r="K121" s="46"/>
      <c r="L121" s="46">
        <v>99</v>
      </c>
      <c r="M121" s="460">
        <f>H121-I121</f>
        <v>81</v>
      </c>
      <c r="N121" s="438">
        <v>3</v>
      </c>
      <c r="O121" s="438">
        <v>3</v>
      </c>
      <c r="P121" s="438">
        <v>3</v>
      </c>
      <c r="Q121" s="438"/>
      <c r="R121" s="438"/>
      <c r="S121" s="438"/>
      <c r="T121" s="439"/>
      <c r="U121" s="439"/>
      <c r="V121" s="439"/>
      <c r="W121" s="439"/>
      <c r="X121" s="800"/>
      <c r="Y121" s="428"/>
    </row>
    <row r="122" spans="1:25" s="426" customFormat="1" x14ac:dyDescent="0.25">
      <c r="A122" s="801" t="s">
        <v>334</v>
      </c>
      <c r="B122" s="440" t="s">
        <v>327</v>
      </c>
      <c r="C122" s="188">
        <v>4</v>
      </c>
      <c r="D122" s="188" t="s">
        <v>118</v>
      </c>
      <c r="E122" s="435"/>
      <c r="F122" s="436"/>
      <c r="G122" s="441">
        <v>6</v>
      </c>
      <c r="H122" s="46">
        <f t="shared" ref="H122:H124" si="81">G122*30</f>
        <v>180</v>
      </c>
      <c r="I122" s="459">
        <f t="shared" ref="I122:I124" si="82">J122+K122+L122</f>
        <v>99</v>
      </c>
      <c r="J122" s="46"/>
      <c r="K122" s="46"/>
      <c r="L122" s="46">
        <v>99</v>
      </c>
      <c r="M122" s="460">
        <f t="shared" ref="M122:M124" si="83">H122-I122</f>
        <v>81</v>
      </c>
      <c r="N122" s="438"/>
      <c r="O122" s="438"/>
      <c r="P122" s="438"/>
      <c r="Q122" s="438">
        <v>3</v>
      </c>
      <c r="R122" s="438">
        <v>3</v>
      </c>
      <c r="S122" s="438">
        <v>3</v>
      </c>
      <c r="T122" s="439"/>
      <c r="U122" s="439"/>
      <c r="V122" s="439"/>
      <c r="W122" s="439"/>
      <c r="X122" s="800"/>
      <c r="Y122" s="428"/>
    </row>
    <row r="123" spans="1:25" s="426" customFormat="1" x14ac:dyDescent="0.25">
      <c r="A123" s="801" t="s">
        <v>335</v>
      </c>
      <c r="B123" s="440" t="s">
        <v>327</v>
      </c>
      <c r="C123" s="188">
        <v>6</v>
      </c>
      <c r="D123" s="188" t="s">
        <v>328</v>
      </c>
      <c r="E123" s="435"/>
      <c r="F123" s="436"/>
      <c r="G123" s="441">
        <v>4</v>
      </c>
      <c r="H123" s="46">
        <f t="shared" si="81"/>
        <v>120</v>
      </c>
      <c r="I123" s="459">
        <f t="shared" si="82"/>
        <v>66</v>
      </c>
      <c r="J123" s="46"/>
      <c r="K123" s="46"/>
      <c r="L123" s="46">
        <v>66</v>
      </c>
      <c r="M123" s="460">
        <f t="shared" si="83"/>
        <v>54</v>
      </c>
      <c r="N123" s="438"/>
      <c r="O123" s="438"/>
      <c r="P123" s="438"/>
      <c r="Q123" s="438"/>
      <c r="R123" s="438"/>
      <c r="S123" s="438"/>
      <c r="T123" s="439">
        <v>2</v>
      </c>
      <c r="U123" s="439">
        <v>2</v>
      </c>
      <c r="V123" s="439">
        <v>2</v>
      </c>
      <c r="W123" s="439"/>
      <c r="X123" s="800"/>
      <c r="Y123" s="428"/>
    </row>
    <row r="124" spans="1:25" s="426" customFormat="1" ht="16.5" thickBot="1" x14ac:dyDescent="0.3">
      <c r="A124" s="802" t="s">
        <v>336</v>
      </c>
      <c r="B124" s="803" t="s">
        <v>327</v>
      </c>
      <c r="C124" s="697">
        <v>7</v>
      </c>
      <c r="D124" s="697"/>
      <c r="E124" s="804"/>
      <c r="F124" s="805"/>
      <c r="G124" s="806">
        <v>2</v>
      </c>
      <c r="H124" s="50">
        <f t="shared" si="81"/>
        <v>60</v>
      </c>
      <c r="I124" s="754">
        <f t="shared" si="82"/>
        <v>30</v>
      </c>
      <c r="J124" s="50"/>
      <c r="K124" s="50"/>
      <c r="L124" s="50">
        <v>30</v>
      </c>
      <c r="M124" s="807">
        <f t="shared" si="83"/>
        <v>30</v>
      </c>
      <c r="N124" s="808"/>
      <c r="O124" s="808"/>
      <c r="P124" s="808"/>
      <c r="Q124" s="808"/>
      <c r="R124" s="808"/>
      <c r="S124" s="808"/>
      <c r="T124" s="809"/>
      <c r="U124" s="809"/>
      <c r="V124" s="809"/>
      <c r="W124" s="809">
        <v>2</v>
      </c>
      <c r="X124" s="810"/>
      <c r="Y124" s="428"/>
    </row>
    <row r="125" spans="1:25" s="73" customFormat="1" x14ac:dyDescent="0.25">
      <c r="A125" s="230"/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335"/>
      <c r="O125" s="473"/>
      <c r="P125" s="473"/>
      <c r="Q125" s="474"/>
      <c r="R125" s="474"/>
      <c r="S125" s="474"/>
      <c r="T125" s="473"/>
      <c r="U125" s="473"/>
      <c r="V125" s="473"/>
      <c r="W125" s="473"/>
      <c r="X125" s="473"/>
    </row>
    <row r="126" spans="1:25" s="73" customFormat="1" x14ac:dyDescent="0.25">
      <c r="A126" s="231"/>
      <c r="B126" s="232"/>
      <c r="C126" s="232"/>
      <c r="D126" s="232"/>
      <c r="E126" s="232"/>
      <c r="F126" s="232"/>
      <c r="G126" s="232"/>
      <c r="H126" s="232"/>
      <c r="I126" s="232"/>
      <c r="J126" s="232"/>
      <c r="K126" s="232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</row>
    <row r="127" spans="1:25" s="73" customFormat="1" x14ac:dyDescent="0.25">
      <c r="A127" s="231"/>
      <c r="B127" s="232" t="s">
        <v>169</v>
      </c>
      <c r="C127" s="232"/>
      <c r="D127" s="994"/>
      <c r="E127" s="994"/>
      <c r="F127" s="995"/>
      <c r="G127" s="995"/>
      <c r="H127" s="232"/>
      <c r="I127" s="996" t="s">
        <v>170</v>
      </c>
      <c r="J127" s="1012"/>
      <c r="K127" s="1012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</row>
    <row r="128" spans="1:25" s="73" customFormat="1" x14ac:dyDescent="0.25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  <c r="U128" s="231"/>
      <c r="V128" s="231"/>
      <c r="W128" s="231"/>
      <c r="X128" s="231"/>
    </row>
    <row r="129" spans="1:24" s="73" customFormat="1" x14ac:dyDescent="0.25">
      <c r="A129" s="231"/>
      <c r="B129" s="461" t="s">
        <v>367</v>
      </c>
      <c r="C129" s="232"/>
      <c r="D129" s="994"/>
      <c r="E129" s="994"/>
      <c r="F129" s="995"/>
      <c r="G129" s="995"/>
      <c r="H129" s="232"/>
      <c r="I129" s="996" t="s">
        <v>266</v>
      </c>
      <c r="J129" s="997"/>
      <c r="K129" s="997"/>
      <c r="L129" s="231"/>
      <c r="M129" s="231"/>
      <c r="N129" s="231"/>
      <c r="O129" s="231"/>
      <c r="P129" s="231"/>
      <c r="Q129" s="231"/>
      <c r="R129" s="231"/>
      <c r="S129" s="231"/>
      <c r="T129" s="231"/>
      <c r="U129" s="231"/>
      <c r="V129" s="231"/>
      <c r="W129" s="231"/>
      <c r="X129" s="231"/>
    </row>
    <row r="130" spans="1:24" s="73" customFormat="1" x14ac:dyDescent="0.25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  <c r="U130" s="231"/>
      <c r="V130" s="231"/>
      <c r="W130" s="231"/>
      <c r="X130" s="231"/>
    </row>
    <row r="131" spans="1:24" s="73" customFormat="1" x14ac:dyDescent="0.25">
      <c r="A131" s="231"/>
      <c r="B131" s="461" t="s">
        <v>263</v>
      </c>
      <c r="C131" s="461"/>
      <c r="D131" s="1005"/>
      <c r="E131" s="1005"/>
      <c r="F131" s="1006"/>
      <c r="G131" s="1006"/>
      <c r="H131" s="461"/>
      <c r="I131" s="1007" t="s">
        <v>368</v>
      </c>
      <c r="J131" s="1008"/>
      <c r="K131" s="1008"/>
      <c r="L131" s="231"/>
      <c r="M131" s="231"/>
      <c r="N131" s="231"/>
      <c r="O131" s="231"/>
      <c r="P131" s="231"/>
      <c r="Q131" s="231"/>
      <c r="R131" s="231"/>
      <c r="S131" s="231"/>
      <c r="T131" s="231"/>
      <c r="U131" s="231"/>
      <c r="V131" s="231"/>
      <c r="W131" s="231"/>
      <c r="X131" s="231"/>
    </row>
    <row r="132" spans="1:24" s="73" customFormat="1" x14ac:dyDescent="0.25">
      <c r="A132" s="75"/>
      <c r="B132" s="233"/>
      <c r="C132" s="998" t="s">
        <v>85</v>
      </c>
      <c r="D132" s="998"/>
      <c r="E132" s="998"/>
      <c r="F132" s="998"/>
      <c r="G132" s="998"/>
      <c r="H132" s="998"/>
      <c r="I132" s="998"/>
      <c r="J132" s="998"/>
      <c r="K132" s="998"/>
      <c r="L132" s="234"/>
      <c r="M132" s="234"/>
      <c r="N132" s="231"/>
      <c r="O132" s="231"/>
      <c r="P132" s="231"/>
      <c r="Q132" s="231"/>
      <c r="R132" s="231"/>
      <c r="S132" s="231"/>
      <c r="T132" s="231"/>
      <c r="U132" s="231"/>
      <c r="V132" s="231"/>
      <c r="W132" s="231"/>
      <c r="X132" s="231"/>
    </row>
  </sheetData>
  <mergeCells count="68">
    <mergeCell ref="A86:B86"/>
    <mergeCell ref="A87:B87"/>
    <mergeCell ref="A88:B88"/>
    <mergeCell ref="A89:B89"/>
    <mergeCell ref="A66:B66"/>
    <mergeCell ref="A67:B67"/>
    <mergeCell ref="A68:B68"/>
    <mergeCell ref="A69:B69"/>
    <mergeCell ref="A85:B8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0:X10"/>
    <mergeCell ref="A29:B29"/>
    <mergeCell ref="A30:X30"/>
    <mergeCell ref="A52:F52"/>
    <mergeCell ref="A62:F62"/>
    <mergeCell ref="A53:X53"/>
    <mergeCell ref="A113:M113"/>
    <mergeCell ref="A58:F58"/>
    <mergeCell ref="A61:F61"/>
    <mergeCell ref="A108:F108"/>
    <mergeCell ref="A109:M109"/>
    <mergeCell ref="A110:M110"/>
    <mergeCell ref="A111:M111"/>
    <mergeCell ref="A112:M112"/>
    <mergeCell ref="A64:X64"/>
    <mergeCell ref="A83:F83"/>
    <mergeCell ref="A106:F106"/>
    <mergeCell ref="A107:F107"/>
    <mergeCell ref="A63:X63"/>
    <mergeCell ref="A59:X59"/>
    <mergeCell ref="A84:X84"/>
    <mergeCell ref="A65:B65"/>
    <mergeCell ref="Q114:S114"/>
    <mergeCell ref="T114:V114"/>
    <mergeCell ref="W114:X114"/>
    <mergeCell ref="D127:G127"/>
    <mergeCell ref="I127:K127"/>
    <mergeCell ref="D129:G129"/>
    <mergeCell ref="I129:K129"/>
    <mergeCell ref="C132:K132"/>
    <mergeCell ref="A114:M114"/>
    <mergeCell ref="N114:P114"/>
    <mergeCell ref="D131:G131"/>
    <mergeCell ref="I131:K131"/>
  </mergeCells>
  <pageMargins left="0.31496062992125984" right="0.11811023622047245" top="0.74803149606299213" bottom="0.35433070866141736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view="pageBreakPreview" topLeftCell="A55" zoomScale="80" zoomScaleNormal="100" zoomScaleSheetLayoutView="80" workbookViewId="0">
      <selection activeCell="C79" sqref="C79"/>
    </sheetView>
  </sheetViews>
  <sheetFormatPr defaultRowHeight="12.75" x14ac:dyDescent="0.2"/>
  <cols>
    <col min="1" max="1" width="3.85546875" style="648" customWidth="1"/>
    <col min="2" max="2" width="4.5703125" style="648" customWidth="1"/>
    <col min="3" max="3" width="65.42578125" style="2" customWidth="1"/>
    <col min="4" max="4" width="7.5703125" style="520" customWidth="1"/>
    <col min="5" max="5" width="7.140625" style="3" customWidth="1"/>
    <col min="6" max="6" width="7.28515625" style="3" customWidth="1"/>
    <col min="7" max="7" width="5.85546875" style="3" customWidth="1"/>
    <col min="8" max="8" width="4.42578125" style="3" customWidth="1"/>
    <col min="9" max="10" width="5.5703125" style="3" customWidth="1"/>
    <col min="11" max="11" width="7" style="3" customWidth="1"/>
    <col min="12" max="12" width="5.85546875" style="3" customWidth="1"/>
    <col min="13" max="13" width="9.140625" style="3"/>
    <col min="14" max="14" width="6" style="524" customWidth="1"/>
    <col min="15" max="16384" width="9.140625" style="3"/>
  </cols>
  <sheetData>
    <row r="1" spans="1:14" x14ac:dyDescent="0.2">
      <c r="C1" s="1116" t="s">
        <v>349</v>
      </c>
      <c r="D1" s="1116"/>
      <c r="E1" s="1116"/>
      <c r="F1" s="1116"/>
      <c r="G1" s="1116"/>
      <c r="H1" s="1116"/>
      <c r="I1" s="1116"/>
      <c r="J1" s="1116"/>
      <c r="K1" s="1116"/>
      <c r="L1" s="1116"/>
      <c r="M1" s="1116"/>
      <c r="N1" s="523"/>
    </row>
    <row r="2" spans="1:14" ht="20.25" x14ac:dyDescent="0.3">
      <c r="C2" s="530" t="s">
        <v>351</v>
      </c>
    </row>
    <row r="3" spans="1:14" x14ac:dyDescent="0.2">
      <c r="C3" s="2" t="s">
        <v>243</v>
      </c>
    </row>
    <row r="4" spans="1:14" ht="12.75" customHeight="1" x14ac:dyDescent="0.2">
      <c r="C4" s="1117" t="s">
        <v>0</v>
      </c>
      <c r="D4" s="1118" t="s">
        <v>1</v>
      </c>
      <c r="E4" s="1119" t="s">
        <v>2</v>
      </c>
      <c r="F4" s="1119"/>
      <c r="G4" s="1119"/>
      <c r="H4" s="1119"/>
      <c r="I4" s="1119"/>
      <c r="J4" s="1120"/>
      <c r="K4" s="1118" t="s">
        <v>3</v>
      </c>
      <c r="L4" s="1118" t="s">
        <v>4</v>
      </c>
      <c r="M4" s="1118" t="s">
        <v>5</v>
      </c>
      <c r="N4" s="525"/>
    </row>
    <row r="5" spans="1:14" ht="12.75" customHeight="1" x14ac:dyDescent="0.2">
      <c r="C5" s="1117"/>
      <c r="D5" s="1118"/>
      <c r="E5" s="1118" t="s">
        <v>6</v>
      </c>
      <c r="F5" s="1121" t="s">
        <v>7</v>
      </c>
      <c r="G5" s="1121"/>
      <c r="H5" s="1121"/>
      <c r="I5" s="1121"/>
      <c r="J5" s="1118" t="s">
        <v>8</v>
      </c>
      <c r="K5" s="1118"/>
      <c r="L5" s="1118"/>
      <c r="M5" s="1118"/>
      <c r="N5" s="525"/>
    </row>
    <row r="6" spans="1:14" ht="12.75" customHeight="1" x14ac:dyDescent="0.2">
      <c r="C6" s="1117"/>
      <c r="D6" s="1118"/>
      <c r="E6" s="1120"/>
      <c r="F6" s="1118" t="s">
        <v>9</v>
      </c>
      <c r="G6" s="1119" t="s">
        <v>10</v>
      </c>
      <c r="H6" s="1120"/>
      <c r="I6" s="1120"/>
      <c r="J6" s="1120"/>
      <c r="K6" s="1118"/>
      <c r="L6" s="1118"/>
      <c r="M6" s="1118"/>
      <c r="N6" s="525"/>
    </row>
    <row r="7" spans="1:14" ht="12.75" customHeight="1" x14ac:dyDescent="0.2">
      <c r="C7" s="1117"/>
      <c r="D7" s="1118"/>
      <c r="E7" s="1120"/>
      <c r="F7" s="1122"/>
      <c r="G7" s="1118" t="s">
        <v>11</v>
      </c>
      <c r="H7" s="1118" t="s">
        <v>12</v>
      </c>
      <c r="I7" s="1118" t="s">
        <v>13</v>
      </c>
      <c r="J7" s="1120"/>
      <c r="K7" s="1118"/>
      <c r="L7" s="1118"/>
      <c r="M7" s="1118"/>
      <c r="N7" s="525"/>
    </row>
    <row r="8" spans="1:14" x14ac:dyDescent="0.2">
      <c r="C8" s="1117"/>
      <c r="D8" s="1118"/>
      <c r="E8" s="1120"/>
      <c r="F8" s="1122"/>
      <c r="G8" s="1118"/>
      <c r="H8" s="1118"/>
      <c r="I8" s="1118"/>
      <c r="J8" s="1120"/>
      <c r="K8" s="1118"/>
      <c r="L8" s="1118"/>
      <c r="M8" s="1118"/>
      <c r="N8" s="525"/>
    </row>
    <row r="9" spans="1:14" x14ac:dyDescent="0.2">
      <c r="C9" s="1117"/>
      <c r="D9" s="1118"/>
      <c r="E9" s="1120"/>
      <c r="F9" s="1122"/>
      <c r="G9" s="1118"/>
      <c r="H9" s="1118"/>
      <c r="I9" s="1118"/>
      <c r="J9" s="1120"/>
      <c r="K9" s="1118"/>
      <c r="L9" s="1118"/>
      <c r="M9" s="1118"/>
      <c r="N9" s="525"/>
    </row>
    <row r="10" spans="1:14" x14ac:dyDescent="0.2">
      <c r="C10" s="1117"/>
      <c r="D10" s="1118"/>
      <c r="E10" s="1120"/>
      <c r="F10" s="1122"/>
      <c r="G10" s="1118"/>
      <c r="H10" s="1118"/>
      <c r="I10" s="1118"/>
      <c r="J10" s="1120"/>
      <c r="K10" s="1118"/>
      <c r="L10" s="1118"/>
      <c r="M10" s="1118"/>
      <c r="N10" s="525"/>
    </row>
    <row r="11" spans="1:14" x14ac:dyDescent="0.2">
      <c r="A11" s="649" t="s">
        <v>17</v>
      </c>
      <c r="B11" s="649" t="s">
        <v>15</v>
      </c>
      <c r="C11" s="533" t="s">
        <v>16</v>
      </c>
      <c r="D11" s="5">
        <v>3</v>
      </c>
      <c r="E11" s="6">
        <f>D11*30</f>
        <v>90</v>
      </c>
      <c r="F11" s="6">
        <f>G11+H11+I11</f>
        <v>45</v>
      </c>
      <c r="G11" s="6"/>
      <c r="H11" s="6"/>
      <c r="I11" s="6">
        <v>45</v>
      </c>
      <c r="J11" s="6">
        <f>E11-F11</f>
        <v>45</v>
      </c>
      <c r="K11" s="7">
        <f>F11/15</f>
        <v>3</v>
      </c>
      <c r="L11" s="6" t="s">
        <v>17</v>
      </c>
      <c r="M11" s="7">
        <f>F11/E11*100</f>
        <v>50</v>
      </c>
      <c r="N11" s="526" t="s">
        <v>345</v>
      </c>
    </row>
    <row r="12" spans="1:14" x14ac:dyDescent="0.2">
      <c r="A12" s="649" t="s">
        <v>17</v>
      </c>
      <c r="B12" s="649" t="s">
        <v>15</v>
      </c>
      <c r="C12" s="533" t="s">
        <v>268</v>
      </c>
      <c r="D12" s="534">
        <v>6</v>
      </c>
      <c r="E12" s="6">
        <f t="shared" ref="E12:E17" si="0">D12*30</f>
        <v>180</v>
      </c>
      <c r="F12" s="6">
        <f t="shared" ref="F12:F17" si="1">G12+H12+I12</f>
        <v>75</v>
      </c>
      <c r="G12" s="6">
        <v>45</v>
      </c>
      <c r="H12" s="6"/>
      <c r="I12" s="6">
        <v>30</v>
      </c>
      <c r="J12" s="6">
        <f t="shared" ref="J12:J17" si="2">E12-F12</f>
        <v>105</v>
      </c>
      <c r="K12" s="7">
        <f t="shared" ref="K12:K17" si="3">F12/15</f>
        <v>5</v>
      </c>
      <c r="L12" s="6" t="s">
        <v>19</v>
      </c>
      <c r="M12" s="7">
        <f t="shared" ref="M12:M17" si="4">F12/E12*100</f>
        <v>41.666666666666671</v>
      </c>
      <c r="N12" s="522" t="s">
        <v>274</v>
      </c>
    </row>
    <row r="13" spans="1:14" x14ac:dyDescent="0.2">
      <c r="A13" s="649" t="s">
        <v>17</v>
      </c>
      <c r="B13" s="649" t="s">
        <v>15</v>
      </c>
      <c r="C13" s="533" t="s">
        <v>20</v>
      </c>
      <c r="D13" s="534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526" t="s">
        <v>346</v>
      </c>
    </row>
    <row r="14" spans="1:14" x14ac:dyDescent="0.2">
      <c r="A14" s="649" t="s">
        <v>17</v>
      </c>
      <c r="B14" s="649" t="s">
        <v>15</v>
      </c>
      <c r="C14" s="533" t="s">
        <v>353</v>
      </c>
      <c r="D14" s="534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522" t="s">
        <v>275</v>
      </c>
    </row>
    <row r="15" spans="1:14" x14ac:dyDescent="0.2">
      <c r="A15" s="649" t="s">
        <v>17</v>
      </c>
      <c r="B15" s="649" t="s">
        <v>15</v>
      </c>
      <c r="C15" s="533" t="s">
        <v>354</v>
      </c>
      <c r="D15" s="534">
        <v>4</v>
      </c>
      <c r="E15" s="6">
        <f t="shared" si="0"/>
        <v>120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60</v>
      </c>
      <c r="K15" s="7">
        <f t="shared" si="3"/>
        <v>4</v>
      </c>
      <c r="L15" s="6" t="s">
        <v>17</v>
      </c>
      <c r="M15" s="7">
        <f t="shared" si="4"/>
        <v>50</v>
      </c>
      <c r="N15" s="526" t="s">
        <v>346</v>
      </c>
    </row>
    <row r="16" spans="1:14" x14ac:dyDescent="0.2">
      <c r="A16" s="649" t="s">
        <v>17</v>
      </c>
      <c r="B16" s="649" t="s">
        <v>15</v>
      </c>
      <c r="C16" s="533" t="s">
        <v>340</v>
      </c>
      <c r="D16" s="534">
        <v>4</v>
      </c>
      <c r="E16" s="6">
        <f t="shared" si="0"/>
        <v>120</v>
      </c>
      <c r="F16" s="6">
        <f t="shared" si="1"/>
        <v>45</v>
      </c>
      <c r="G16" s="6">
        <v>30</v>
      </c>
      <c r="H16" s="6"/>
      <c r="I16" s="6">
        <v>15</v>
      </c>
      <c r="J16" s="6">
        <f t="shared" si="2"/>
        <v>75</v>
      </c>
      <c r="K16" s="7">
        <f t="shared" si="3"/>
        <v>3</v>
      </c>
      <c r="L16" s="6" t="s">
        <v>17</v>
      </c>
      <c r="M16" s="7">
        <f t="shared" si="4"/>
        <v>37.5</v>
      </c>
      <c r="N16" s="522" t="s">
        <v>348</v>
      </c>
    </row>
    <row r="17" spans="1:14" x14ac:dyDescent="0.2">
      <c r="A17" s="649" t="s">
        <v>17</v>
      </c>
      <c r="B17" s="649" t="s">
        <v>15</v>
      </c>
      <c r="C17" s="533" t="s">
        <v>352</v>
      </c>
      <c r="D17" s="534">
        <v>2</v>
      </c>
      <c r="E17" s="6">
        <f t="shared" si="0"/>
        <v>60</v>
      </c>
      <c r="F17" s="6">
        <f t="shared" si="1"/>
        <v>30</v>
      </c>
      <c r="G17" s="6">
        <v>15</v>
      </c>
      <c r="H17" s="6"/>
      <c r="I17" s="6">
        <v>15</v>
      </c>
      <c r="J17" s="6">
        <f t="shared" si="2"/>
        <v>30</v>
      </c>
      <c r="K17" s="7">
        <f t="shared" si="3"/>
        <v>2</v>
      </c>
      <c r="L17" s="6" t="s">
        <v>17</v>
      </c>
      <c r="M17" s="7">
        <f t="shared" si="4"/>
        <v>50</v>
      </c>
      <c r="N17" s="522" t="s">
        <v>275</v>
      </c>
    </row>
    <row r="18" spans="1:14" x14ac:dyDescent="0.2">
      <c r="C18" s="8" t="s">
        <v>23</v>
      </c>
      <c r="D18" s="371">
        <f>SUM(D11:D17)</f>
        <v>30</v>
      </c>
      <c r="E18" s="544">
        <f t="shared" ref="E18:K18" si="5">SUM(E11:E17)</f>
        <v>900</v>
      </c>
      <c r="F18" s="544">
        <f t="shared" si="5"/>
        <v>390</v>
      </c>
      <c r="G18" s="544">
        <f t="shared" si="5"/>
        <v>165</v>
      </c>
      <c r="H18" s="544">
        <f t="shared" si="5"/>
        <v>45</v>
      </c>
      <c r="I18" s="544">
        <f t="shared" si="5"/>
        <v>180</v>
      </c>
      <c r="J18" s="544">
        <f t="shared" si="5"/>
        <v>510</v>
      </c>
      <c r="K18" s="544">
        <f t="shared" si="5"/>
        <v>26</v>
      </c>
      <c r="L18" s="544"/>
      <c r="M18" s="544"/>
      <c r="N18" s="527"/>
    </row>
    <row r="19" spans="1:14" x14ac:dyDescent="0.2">
      <c r="C19" s="9" t="s">
        <v>24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</row>
    <row r="21" spans="1:14" x14ac:dyDescent="0.2">
      <c r="C21" s="2" t="s">
        <v>25</v>
      </c>
    </row>
    <row r="22" spans="1:14" ht="12.75" customHeight="1" x14ac:dyDescent="0.2">
      <c r="C22" s="1117" t="s">
        <v>0</v>
      </c>
      <c r="D22" s="1118" t="s">
        <v>1</v>
      </c>
      <c r="E22" s="1119" t="s">
        <v>2</v>
      </c>
      <c r="F22" s="1119"/>
      <c r="G22" s="1119"/>
      <c r="H22" s="1119"/>
      <c r="I22" s="1119"/>
      <c r="J22" s="1120"/>
      <c r="K22" s="1118" t="s">
        <v>3</v>
      </c>
      <c r="L22" s="1118" t="s">
        <v>4</v>
      </c>
      <c r="M22" s="1118" t="s">
        <v>5</v>
      </c>
      <c r="N22" s="525"/>
    </row>
    <row r="23" spans="1:14" ht="12.75" customHeight="1" x14ac:dyDescent="0.2">
      <c r="C23" s="1117"/>
      <c r="D23" s="1118"/>
      <c r="E23" s="1118" t="s">
        <v>6</v>
      </c>
      <c r="F23" s="1121" t="s">
        <v>7</v>
      </c>
      <c r="G23" s="1121"/>
      <c r="H23" s="1121"/>
      <c r="I23" s="1121"/>
      <c r="J23" s="1118" t="s">
        <v>26</v>
      </c>
      <c r="K23" s="1118"/>
      <c r="L23" s="1118"/>
      <c r="M23" s="1118"/>
      <c r="N23" s="525"/>
    </row>
    <row r="24" spans="1:14" ht="12.75" customHeight="1" x14ac:dyDescent="0.2">
      <c r="C24" s="1117"/>
      <c r="D24" s="1118"/>
      <c r="E24" s="1120"/>
      <c r="F24" s="1118" t="s">
        <v>9</v>
      </c>
      <c r="G24" s="1119" t="s">
        <v>10</v>
      </c>
      <c r="H24" s="1120"/>
      <c r="I24" s="1120"/>
      <c r="J24" s="1120"/>
      <c r="K24" s="1118"/>
      <c r="L24" s="1118"/>
      <c r="M24" s="1118"/>
      <c r="N24" s="525"/>
    </row>
    <row r="25" spans="1:14" ht="12.75" customHeight="1" x14ac:dyDescent="0.2">
      <c r="C25" s="1117"/>
      <c r="D25" s="1118"/>
      <c r="E25" s="1120"/>
      <c r="F25" s="1122"/>
      <c r="G25" s="1118" t="s">
        <v>11</v>
      </c>
      <c r="H25" s="1118" t="s">
        <v>12</v>
      </c>
      <c r="I25" s="1118" t="s">
        <v>13</v>
      </c>
      <c r="J25" s="1120"/>
      <c r="K25" s="1118"/>
      <c r="L25" s="1118"/>
      <c r="M25" s="1118"/>
      <c r="N25" s="525"/>
    </row>
    <row r="26" spans="1:14" x14ac:dyDescent="0.2">
      <c r="C26" s="1117"/>
      <c r="D26" s="1118"/>
      <c r="E26" s="1120"/>
      <c r="F26" s="1122"/>
      <c r="G26" s="1118"/>
      <c r="H26" s="1118"/>
      <c r="I26" s="1118"/>
      <c r="J26" s="1120"/>
      <c r="K26" s="1118"/>
      <c r="L26" s="1118"/>
      <c r="M26" s="1118"/>
      <c r="N26" s="525"/>
    </row>
    <row r="27" spans="1:14" x14ac:dyDescent="0.2">
      <c r="C27" s="1117"/>
      <c r="D27" s="1118"/>
      <c r="E27" s="1120"/>
      <c r="F27" s="1122"/>
      <c r="G27" s="1118"/>
      <c r="H27" s="1118"/>
      <c r="I27" s="1118"/>
      <c r="J27" s="1120"/>
      <c r="K27" s="1118"/>
      <c r="L27" s="1118"/>
      <c r="M27" s="1118"/>
      <c r="N27" s="525"/>
    </row>
    <row r="28" spans="1:14" x14ac:dyDescent="0.2">
      <c r="C28" s="1117"/>
      <c r="D28" s="1118"/>
      <c r="E28" s="1120"/>
      <c r="F28" s="1122"/>
      <c r="G28" s="1118"/>
      <c r="H28" s="1118"/>
      <c r="I28" s="1118"/>
      <c r="J28" s="1120"/>
      <c r="K28" s="1118"/>
      <c r="L28" s="1118"/>
      <c r="M28" s="1118"/>
      <c r="N28" s="525"/>
    </row>
    <row r="29" spans="1:14" x14ac:dyDescent="0.2">
      <c r="A29" s="649" t="s">
        <v>17</v>
      </c>
      <c r="B29" s="649" t="s">
        <v>15</v>
      </c>
      <c r="C29" s="533" t="s">
        <v>16</v>
      </c>
      <c r="D29" s="5">
        <v>3</v>
      </c>
      <c r="E29" s="6">
        <f>D29*30</f>
        <v>90</v>
      </c>
      <c r="F29" s="6">
        <f>G29+H29+I29</f>
        <v>36</v>
      </c>
      <c r="G29" s="6"/>
      <c r="H29" s="6"/>
      <c r="I29" s="6">
        <v>36</v>
      </c>
      <c r="J29" s="6">
        <f>E29-F29</f>
        <v>54</v>
      </c>
      <c r="K29" s="7">
        <f>F29/18</f>
        <v>2</v>
      </c>
      <c r="L29" s="6" t="s">
        <v>17</v>
      </c>
      <c r="M29" s="7">
        <f>F29/E29*100</f>
        <v>40</v>
      </c>
      <c r="N29" s="526" t="s">
        <v>345</v>
      </c>
    </row>
    <row r="30" spans="1:14" x14ac:dyDescent="0.2">
      <c r="A30" s="649" t="s">
        <v>17</v>
      </c>
      <c r="B30" s="649" t="s">
        <v>15</v>
      </c>
      <c r="C30" s="533" t="s">
        <v>267</v>
      </c>
      <c r="D30" s="534">
        <v>6</v>
      </c>
      <c r="E30" s="6">
        <f t="shared" ref="E30:E35" si="6">D30*30</f>
        <v>180</v>
      </c>
      <c r="F30" s="6">
        <f>G30+H30+I30</f>
        <v>54</v>
      </c>
      <c r="G30" s="6">
        <v>36</v>
      </c>
      <c r="H30" s="6"/>
      <c r="I30" s="6">
        <v>18</v>
      </c>
      <c r="J30" s="6">
        <f t="shared" ref="J30:J35" si="7">E30-F30</f>
        <v>126</v>
      </c>
      <c r="K30" s="7">
        <f t="shared" ref="K30:K35" si="8">F30/18</f>
        <v>3</v>
      </c>
      <c r="L30" s="6" t="s">
        <v>17</v>
      </c>
      <c r="M30" s="7">
        <f>F30/E30*100</f>
        <v>30</v>
      </c>
      <c r="N30" s="521" t="s">
        <v>348</v>
      </c>
    </row>
    <row r="31" spans="1:14" x14ac:dyDescent="0.2">
      <c r="A31" s="649" t="s">
        <v>17</v>
      </c>
      <c r="B31" s="649" t="s">
        <v>15</v>
      </c>
      <c r="C31" s="533" t="s">
        <v>33</v>
      </c>
      <c r="D31" s="534">
        <v>6</v>
      </c>
      <c r="E31" s="6">
        <f t="shared" si="6"/>
        <v>180</v>
      </c>
      <c r="F31" s="6">
        <f t="shared" ref="F31:F35" si="9">G31+H31+I31</f>
        <v>72</v>
      </c>
      <c r="G31" s="6">
        <v>36</v>
      </c>
      <c r="H31" s="6">
        <v>18</v>
      </c>
      <c r="I31" s="6">
        <v>18</v>
      </c>
      <c r="J31" s="6">
        <f t="shared" si="7"/>
        <v>108</v>
      </c>
      <c r="K31" s="7">
        <f t="shared" si="8"/>
        <v>4</v>
      </c>
      <c r="L31" s="6" t="s">
        <v>19</v>
      </c>
      <c r="M31" s="7">
        <f t="shared" ref="M31:M35" si="10">F31/E31*100</f>
        <v>40</v>
      </c>
      <c r="N31" s="526" t="s">
        <v>346</v>
      </c>
    </row>
    <row r="32" spans="1:14" x14ac:dyDescent="0.2">
      <c r="A32" s="649" t="s">
        <v>17</v>
      </c>
      <c r="B32" s="649" t="s">
        <v>15</v>
      </c>
      <c r="C32" s="533" t="s">
        <v>278</v>
      </c>
      <c r="D32" s="534">
        <v>6</v>
      </c>
      <c r="E32" s="6">
        <f t="shared" si="6"/>
        <v>180</v>
      </c>
      <c r="F32" s="6">
        <f t="shared" si="9"/>
        <v>72</v>
      </c>
      <c r="G32" s="6">
        <v>36</v>
      </c>
      <c r="H32" s="6"/>
      <c r="I32" s="6">
        <v>36</v>
      </c>
      <c r="J32" s="6">
        <f t="shared" si="7"/>
        <v>108</v>
      </c>
      <c r="K32" s="7">
        <f t="shared" si="8"/>
        <v>4</v>
      </c>
      <c r="L32" s="6" t="s">
        <v>19</v>
      </c>
      <c r="M32" s="7">
        <f t="shared" si="10"/>
        <v>40</v>
      </c>
      <c r="N32" s="522" t="s">
        <v>275</v>
      </c>
    </row>
    <row r="33" spans="1:14" x14ac:dyDescent="0.2">
      <c r="A33" s="649" t="s">
        <v>17</v>
      </c>
      <c r="B33" s="649" t="s">
        <v>15</v>
      </c>
      <c r="C33" s="533" t="s">
        <v>29</v>
      </c>
      <c r="D33" s="534">
        <v>3</v>
      </c>
      <c r="E33" s="6">
        <f t="shared" si="6"/>
        <v>90</v>
      </c>
      <c r="F33" s="6">
        <f t="shared" si="9"/>
        <v>54</v>
      </c>
      <c r="G33" s="6">
        <v>18</v>
      </c>
      <c r="H33" s="6"/>
      <c r="I33" s="6">
        <v>36</v>
      </c>
      <c r="J33" s="6">
        <f t="shared" si="7"/>
        <v>36</v>
      </c>
      <c r="K33" s="7">
        <f t="shared" si="8"/>
        <v>3</v>
      </c>
      <c r="L33" s="6" t="s">
        <v>19</v>
      </c>
      <c r="M33" s="7">
        <f t="shared" si="10"/>
        <v>60</v>
      </c>
      <c r="N33" s="522" t="s">
        <v>274</v>
      </c>
    </row>
    <row r="34" spans="1:14" x14ac:dyDescent="0.2">
      <c r="A34" s="650" t="s">
        <v>17</v>
      </c>
      <c r="B34" s="650" t="s">
        <v>15</v>
      </c>
      <c r="C34" s="533" t="s">
        <v>269</v>
      </c>
      <c r="D34" s="534">
        <v>3</v>
      </c>
      <c r="E34" s="6">
        <f t="shared" si="6"/>
        <v>90</v>
      </c>
      <c r="F34" s="6">
        <f t="shared" si="9"/>
        <v>0</v>
      </c>
      <c r="G34" s="6"/>
      <c r="H34" s="6"/>
      <c r="I34" s="532"/>
      <c r="J34" s="6">
        <f t="shared" si="7"/>
        <v>90</v>
      </c>
      <c r="K34" s="7">
        <f t="shared" si="8"/>
        <v>0</v>
      </c>
      <c r="L34" s="6" t="s">
        <v>17</v>
      </c>
      <c r="M34" s="7">
        <f t="shared" si="10"/>
        <v>0</v>
      </c>
      <c r="N34" s="521" t="s">
        <v>348</v>
      </c>
    </row>
    <row r="35" spans="1:14" x14ac:dyDescent="0.2">
      <c r="A35" s="649" t="s">
        <v>17</v>
      </c>
      <c r="B35" s="649" t="s">
        <v>15</v>
      </c>
      <c r="C35" s="533" t="s">
        <v>31</v>
      </c>
      <c r="D35" s="534">
        <v>3</v>
      </c>
      <c r="E35" s="6">
        <f t="shared" si="6"/>
        <v>90</v>
      </c>
      <c r="F35" s="6">
        <f t="shared" si="9"/>
        <v>36</v>
      </c>
      <c r="G35" s="6">
        <v>18</v>
      </c>
      <c r="H35" s="6"/>
      <c r="I35" s="6">
        <v>18</v>
      </c>
      <c r="J35" s="6">
        <f t="shared" si="7"/>
        <v>54</v>
      </c>
      <c r="K35" s="7">
        <f t="shared" si="8"/>
        <v>2</v>
      </c>
      <c r="L35" s="6" t="s">
        <v>17</v>
      </c>
      <c r="M35" s="7">
        <f t="shared" si="10"/>
        <v>40</v>
      </c>
      <c r="N35" s="522" t="s">
        <v>274</v>
      </c>
    </row>
    <row r="36" spans="1:14" x14ac:dyDescent="0.2">
      <c r="C36" s="4"/>
      <c r="D36" s="534"/>
      <c r="E36" s="6"/>
      <c r="F36" s="6"/>
      <c r="G36" s="6"/>
      <c r="H36" s="6"/>
      <c r="I36" s="6"/>
      <c r="J36" s="6"/>
      <c r="K36" s="7"/>
      <c r="L36" s="6"/>
      <c r="M36" s="7"/>
      <c r="N36" s="522"/>
    </row>
    <row r="37" spans="1:14" x14ac:dyDescent="0.2">
      <c r="C37" s="8" t="s">
        <v>23</v>
      </c>
      <c r="D37" s="371">
        <f>SUM(D29:D36)</f>
        <v>30</v>
      </c>
      <c r="E37" s="544">
        <f t="shared" ref="E37:K37" si="11">SUM(E29:E36)</f>
        <v>900</v>
      </c>
      <c r="F37" s="544">
        <f t="shared" si="11"/>
        <v>324</v>
      </c>
      <c r="G37" s="544">
        <f>SUM(G29:G36)</f>
        <v>144</v>
      </c>
      <c r="H37" s="544">
        <f t="shared" si="11"/>
        <v>18</v>
      </c>
      <c r="I37" s="544">
        <f t="shared" si="11"/>
        <v>162</v>
      </c>
      <c r="J37" s="544">
        <f t="shared" si="11"/>
        <v>576</v>
      </c>
      <c r="K37" s="544">
        <f t="shared" si="11"/>
        <v>18</v>
      </c>
      <c r="L37" s="544"/>
      <c r="M37" s="544"/>
      <c r="N37" s="527"/>
    </row>
    <row r="38" spans="1:14" x14ac:dyDescent="0.2">
      <c r="C38" s="9" t="s">
        <v>24</v>
      </c>
      <c r="D38" s="11">
        <f>30-D37</f>
        <v>0</v>
      </c>
    </row>
    <row r="39" spans="1:14" x14ac:dyDescent="0.2">
      <c r="C39" s="9"/>
      <c r="D39" s="10"/>
    </row>
    <row r="40" spans="1:14" x14ac:dyDescent="0.2">
      <c r="C40" s="9"/>
      <c r="D40" s="10"/>
    </row>
    <row r="41" spans="1:14" x14ac:dyDescent="0.2">
      <c r="C41" s="9"/>
      <c r="D41" s="10"/>
    </row>
    <row r="42" spans="1:14" x14ac:dyDescent="0.2">
      <c r="C42" s="9"/>
      <c r="D42" s="10"/>
    </row>
    <row r="43" spans="1:14" x14ac:dyDescent="0.2">
      <c r="C43" s="9"/>
      <c r="D43" s="10"/>
    </row>
    <row r="44" spans="1:14" x14ac:dyDescent="0.2">
      <c r="C44" s="9"/>
      <c r="D44" s="10"/>
    </row>
    <row r="45" spans="1:14" x14ac:dyDescent="0.2">
      <c r="C45" s="2" t="s">
        <v>244</v>
      </c>
    </row>
    <row r="46" spans="1:14" ht="12.75" customHeight="1" x14ac:dyDescent="0.2">
      <c r="C46" s="1117" t="s">
        <v>0</v>
      </c>
      <c r="D46" s="1118" t="s">
        <v>1</v>
      </c>
      <c r="E46" s="1119" t="s">
        <v>2</v>
      </c>
      <c r="F46" s="1119"/>
      <c r="G46" s="1119"/>
      <c r="H46" s="1119"/>
      <c r="I46" s="1119"/>
      <c r="J46" s="1120"/>
      <c r="K46" s="1118" t="s">
        <v>3</v>
      </c>
      <c r="L46" s="1118" t="s">
        <v>4</v>
      </c>
      <c r="M46" s="1118" t="s">
        <v>5</v>
      </c>
      <c r="N46" s="525"/>
    </row>
    <row r="47" spans="1:14" ht="12.75" customHeight="1" x14ac:dyDescent="0.2">
      <c r="C47" s="1117"/>
      <c r="D47" s="1118"/>
      <c r="E47" s="1118" t="s">
        <v>6</v>
      </c>
      <c r="F47" s="1121" t="s">
        <v>7</v>
      </c>
      <c r="G47" s="1121"/>
      <c r="H47" s="1121"/>
      <c r="I47" s="1121"/>
      <c r="J47" s="1118" t="s">
        <v>26</v>
      </c>
      <c r="K47" s="1118"/>
      <c r="L47" s="1118"/>
      <c r="M47" s="1118"/>
      <c r="N47" s="525"/>
    </row>
    <row r="48" spans="1:14" ht="12.75" customHeight="1" x14ac:dyDescent="0.2">
      <c r="C48" s="1117"/>
      <c r="D48" s="1118"/>
      <c r="E48" s="1120"/>
      <c r="F48" s="1118" t="s">
        <v>9</v>
      </c>
      <c r="G48" s="1119" t="s">
        <v>10</v>
      </c>
      <c r="H48" s="1120"/>
      <c r="I48" s="1120"/>
      <c r="J48" s="1120"/>
      <c r="K48" s="1118"/>
      <c r="L48" s="1118"/>
      <c r="M48" s="1118"/>
      <c r="N48" s="525"/>
    </row>
    <row r="49" spans="1:14" ht="12.75" customHeight="1" x14ac:dyDescent="0.2">
      <c r="C49" s="1117"/>
      <c r="D49" s="1118"/>
      <c r="E49" s="1120"/>
      <c r="F49" s="1122"/>
      <c r="G49" s="1118" t="s">
        <v>11</v>
      </c>
      <c r="H49" s="1118" t="s">
        <v>12</v>
      </c>
      <c r="I49" s="1118" t="s">
        <v>13</v>
      </c>
      <c r="J49" s="1120"/>
      <c r="K49" s="1118"/>
      <c r="L49" s="1118"/>
      <c r="M49" s="1118"/>
      <c r="N49" s="525"/>
    </row>
    <row r="50" spans="1:14" x14ac:dyDescent="0.2">
      <c r="C50" s="1117"/>
      <c r="D50" s="1118"/>
      <c r="E50" s="1120"/>
      <c r="F50" s="1122"/>
      <c r="G50" s="1118"/>
      <c r="H50" s="1118"/>
      <c r="I50" s="1118"/>
      <c r="J50" s="1120"/>
      <c r="K50" s="1118"/>
      <c r="L50" s="1118"/>
      <c r="M50" s="1118"/>
      <c r="N50" s="525"/>
    </row>
    <row r="51" spans="1:14" x14ac:dyDescent="0.2">
      <c r="C51" s="1117"/>
      <c r="D51" s="1118"/>
      <c r="E51" s="1120"/>
      <c r="F51" s="1122"/>
      <c r="G51" s="1118"/>
      <c r="H51" s="1118"/>
      <c r="I51" s="1118"/>
      <c r="J51" s="1120"/>
      <c r="K51" s="1118"/>
      <c r="L51" s="1118"/>
      <c r="M51" s="1118"/>
      <c r="N51" s="525"/>
    </row>
    <row r="52" spans="1:14" x14ac:dyDescent="0.2">
      <c r="C52" s="1117"/>
      <c r="D52" s="1118"/>
      <c r="E52" s="1120"/>
      <c r="F52" s="1122"/>
      <c r="G52" s="1118"/>
      <c r="H52" s="1118"/>
      <c r="I52" s="1118"/>
      <c r="J52" s="1120"/>
      <c r="K52" s="1118"/>
      <c r="L52" s="1118"/>
      <c r="M52" s="1118"/>
      <c r="N52" s="525"/>
    </row>
    <row r="53" spans="1:14" x14ac:dyDescent="0.2">
      <c r="A53" s="649" t="s">
        <v>17</v>
      </c>
      <c r="B53" s="649" t="s">
        <v>15</v>
      </c>
      <c r="C53" s="533" t="s">
        <v>32</v>
      </c>
      <c r="D53" s="5">
        <v>3</v>
      </c>
      <c r="E53" s="6">
        <f>D53*30</f>
        <v>90</v>
      </c>
      <c r="F53" s="6">
        <f>G53+H53+I53</f>
        <v>45</v>
      </c>
      <c r="G53" s="6"/>
      <c r="H53" s="6"/>
      <c r="I53" s="6">
        <v>45</v>
      </c>
      <c r="J53" s="6">
        <f>E53-F53</f>
        <v>45</v>
      </c>
      <c r="K53" s="7">
        <f>F53/15</f>
        <v>3</v>
      </c>
      <c r="L53" s="6" t="s">
        <v>17</v>
      </c>
      <c r="M53" s="7">
        <f>F53/E53*100</f>
        <v>50</v>
      </c>
      <c r="N53" s="526" t="s">
        <v>345</v>
      </c>
    </row>
    <row r="54" spans="1:14" x14ac:dyDescent="0.2">
      <c r="A54" s="651" t="s">
        <v>13</v>
      </c>
      <c r="B54" s="651" t="s">
        <v>15</v>
      </c>
      <c r="C54" s="533" t="s">
        <v>212</v>
      </c>
      <c r="D54" s="534">
        <v>6</v>
      </c>
      <c r="E54" s="6">
        <f t="shared" ref="E54:E59" si="12">D54*30</f>
        <v>180</v>
      </c>
      <c r="F54" s="6">
        <f t="shared" ref="F54:F58" si="13">G54+H54+I54</f>
        <v>60</v>
      </c>
      <c r="G54" s="6">
        <v>30</v>
      </c>
      <c r="H54" s="6"/>
      <c r="I54" s="6">
        <v>30</v>
      </c>
      <c r="J54" s="6">
        <f t="shared" ref="J54:J59" si="14">E54-F54</f>
        <v>120</v>
      </c>
      <c r="K54" s="7">
        <f t="shared" ref="K54:K59" si="15">F54/15</f>
        <v>4</v>
      </c>
      <c r="L54" s="6" t="s">
        <v>19</v>
      </c>
      <c r="M54" s="7">
        <f t="shared" ref="M54:M59" si="16">F54/E54*100</f>
        <v>33.333333333333329</v>
      </c>
      <c r="N54" s="521" t="s">
        <v>348</v>
      </c>
    </row>
    <row r="55" spans="1:14" x14ac:dyDescent="0.2">
      <c r="A55" s="651" t="s">
        <v>13</v>
      </c>
      <c r="B55" s="651" t="s">
        <v>15</v>
      </c>
      <c r="C55" s="533" t="s">
        <v>40</v>
      </c>
      <c r="D55" s="534">
        <v>5</v>
      </c>
      <c r="E55" s="6">
        <f t="shared" si="12"/>
        <v>150</v>
      </c>
      <c r="F55" s="6">
        <f t="shared" si="13"/>
        <v>60</v>
      </c>
      <c r="G55" s="6">
        <v>30</v>
      </c>
      <c r="H55" s="6"/>
      <c r="I55" s="6">
        <v>30</v>
      </c>
      <c r="J55" s="6">
        <f t="shared" si="14"/>
        <v>90</v>
      </c>
      <c r="K55" s="7">
        <f t="shared" si="15"/>
        <v>4</v>
      </c>
      <c r="L55" s="6" t="s">
        <v>19</v>
      </c>
      <c r="M55" s="7">
        <f t="shared" si="16"/>
        <v>40</v>
      </c>
      <c r="N55" s="522" t="s">
        <v>275</v>
      </c>
    </row>
    <row r="56" spans="1:14" x14ac:dyDescent="0.2">
      <c r="A56" s="651" t="s">
        <v>13</v>
      </c>
      <c r="B56" s="651" t="s">
        <v>15</v>
      </c>
      <c r="C56" s="533" t="s">
        <v>143</v>
      </c>
      <c r="D56" s="534">
        <v>4</v>
      </c>
      <c r="E56" s="6">
        <f t="shared" si="12"/>
        <v>120</v>
      </c>
      <c r="F56" s="6">
        <f t="shared" si="13"/>
        <v>45</v>
      </c>
      <c r="G56" s="6">
        <v>15</v>
      </c>
      <c r="H56" s="6"/>
      <c r="I56" s="6">
        <v>30</v>
      </c>
      <c r="J56" s="6">
        <f t="shared" si="14"/>
        <v>75</v>
      </c>
      <c r="K56" s="7">
        <f t="shared" si="15"/>
        <v>3</v>
      </c>
      <c r="L56" s="6" t="s">
        <v>19</v>
      </c>
      <c r="M56" s="7">
        <f t="shared" si="16"/>
        <v>37.5</v>
      </c>
      <c r="N56" s="522" t="s">
        <v>276</v>
      </c>
    </row>
    <row r="57" spans="1:14" x14ac:dyDescent="0.2">
      <c r="A57" s="649" t="s">
        <v>17</v>
      </c>
      <c r="B57" s="649" t="s">
        <v>15</v>
      </c>
      <c r="C57" s="533" t="s">
        <v>35</v>
      </c>
      <c r="D57" s="534">
        <v>4</v>
      </c>
      <c r="E57" s="6">
        <f t="shared" si="12"/>
        <v>120</v>
      </c>
      <c r="F57" s="6">
        <f t="shared" si="13"/>
        <v>60</v>
      </c>
      <c r="G57" s="6">
        <v>30</v>
      </c>
      <c r="H57" s="6"/>
      <c r="I57" s="6">
        <v>30</v>
      </c>
      <c r="J57" s="6">
        <f t="shared" si="14"/>
        <v>60</v>
      </c>
      <c r="K57" s="7">
        <f t="shared" si="15"/>
        <v>4</v>
      </c>
      <c r="L57" s="6" t="s">
        <v>17</v>
      </c>
      <c r="M57" s="7">
        <f t="shared" si="16"/>
        <v>50</v>
      </c>
      <c r="N57" s="521" t="s">
        <v>348</v>
      </c>
    </row>
    <row r="58" spans="1:14" x14ac:dyDescent="0.2">
      <c r="A58" s="651" t="s">
        <v>13</v>
      </c>
      <c r="B58" s="651" t="s">
        <v>15</v>
      </c>
      <c r="C58" s="533" t="s">
        <v>305</v>
      </c>
      <c r="D58" s="534">
        <v>5</v>
      </c>
      <c r="E58" s="6">
        <f t="shared" si="12"/>
        <v>150</v>
      </c>
      <c r="F58" s="6">
        <f t="shared" si="13"/>
        <v>60</v>
      </c>
      <c r="G58" s="6">
        <v>30</v>
      </c>
      <c r="H58" s="6"/>
      <c r="I58" s="6">
        <v>30</v>
      </c>
      <c r="J58" s="6">
        <f t="shared" si="14"/>
        <v>90</v>
      </c>
      <c r="K58" s="7">
        <f t="shared" si="15"/>
        <v>4</v>
      </c>
      <c r="L58" s="6" t="s">
        <v>19</v>
      </c>
      <c r="M58" s="7">
        <f t="shared" si="16"/>
        <v>40</v>
      </c>
      <c r="N58" s="521" t="s">
        <v>348</v>
      </c>
    </row>
    <row r="59" spans="1:14" x14ac:dyDescent="0.2">
      <c r="A59" s="649" t="s">
        <v>17</v>
      </c>
      <c r="B59" s="649" t="s">
        <v>15</v>
      </c>
      <c r="C59" s="533" t="s">
        <v>357</v>
      </c>
      <c r="D59" s="534">
        <v>3</v>
      </c>
      <c r="E59" s="532">
        <f t="shared" si="12"/>
        <v>90</v>
      </c>
      <c r="F59" s="532">
        <f>G59+H59+I59</f>
        <v>30</v>
      </c>
      <c r="G59" s="532">
        <v>15</v>
      </c>
      <c r="H59" s="532"/>
      <c r="I59" s="532">
        <v>15</v>
      </c>
      <c r="J59" s="532">
        <f t="shared" si="14"/>
        <v>60</v>
      </c>
      <c r="K59" s="7">
        <f t="shared" si="15"/>
        <v>2</v>
      </c>
      <c r="L59" s="532" t="s">
        <v>17</v>
      </c>
      <c r="M59" s="534">
        <f t="shared" si="16"/>
        <v>33.333333333333329</v>
      </c>
      <c r="N59" s="521" t="s">
        <v>348</v>
      </c>
    </row>
    <row r="60" spans="1:14" x14ac:dyDescent="0.2">
      <c r="C60" s="4"/>
      <c r="D60" s="534"/>
      <c r="E60" s="6"/>
      <c r="F60" s="6"/>
      <c r="G60" s="6"/>
      <c r="H60" s="6"/>
      <c r="I60" s="6"/>
      <c r="J60" s="6"/>
      <c r="K60" s="7"/>
      <c r="L60" s="6"/>
      <c r="M60" s="7"/>
      <c r="N60" s="522"/>
    </row>
    <row r="61" spans="1:14" x14ac:dyDescent="0.2">
      <c r="C61" s="8" t="s">
        <v>23</v>
      </c>
      <c r="D61" s="371">
        <f>SUM(D53:D60)</f>
        <v>30</v>
      </c>
      <c r="E61" s="544">
        <f t="shared" ref="E61:L61" si="17">SUM(E53:E60)</f>
        <v>900</v>
      </c>
      <c r="F61" s="544">
        <f t="shared" si="17"/>
        <v>360</v>
      </c>
      <c r="G61" s="544">
        <f t="shared" si="17"/>
        <v>150</v>
      </c>
      <c r="H61" s="544">
        <f t="shared" si="17"/>
        <v>0</v>
      </c>
      <c r="I61" s="544">
        <f t="shared" si="17"/>
        <v>210</v>
      </c>
      <c r="J61" s="544">
        <f t="shared" si="17"/>
        <v>540</v>
      </c>
      <c r="K61" s="544">
        <f t="shared" si="17"/>
        <v>24</v>
      </c>
      <c r="L61" s="544">
        <f t="shared" si="17"/>
        <v>0</v>
      </c>
      <c r="M61" s="544"/>
      <c r="N61" s="527"/>
    </row>
    <row r="62" spans="1:14" x14ac:dyDescent="0.2">
      <c r="C62" s="9" t="s">
        <v>24</v>
      </c>
      <c r="D62" s="10">
        <f>30-D61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527"/>
    </row>
    <row r="63" spans="1:14" x14ac:dyDescent="0.2"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527"/>
    </row>
    <row r="64" spans="1:14" x14ac:dyDescent="0.2">
      <c r="C64" s="2" t="s">
        <v>245</v>
      </c>
    </row>
    <row r="65" spans="1:14" ht="12.75" customHeight="1" x14ac:dyDescent="0.2">
      <c r="C65" s="1117" t="s">
        <v>0</v>
      </c>
      <c r="D65" s="1118" t="s">
        <v>1</v>
      </c>
      <c r="E65" s="1119" t="s">
        <v>2</v>
      </c>
      <c r="F65" s="1119"/>
      <c r="G65" s="1119"/>
      <c r="H65" s="1119"/>
      <c r="I65" s="1119"/>
      <c r="J65" s="1120"/>
      <c r="K65" s="1118" t="s">
        <v>3</v>
      </c>
      <c r="L65" s="1118" t="s">
        <v>4</v>
      </c>
      <c r="M65" s="1118" t="s">
        <v>5</v>
      </c>
      <c r="N65" s="525"/>
    </row>
    <row r="66" spans="1:14" ht="12.75" customHeight="1" x14ac:dyDescent="0.2">
      <c r="C66" s="1117"/>
      <c r="D66" s="1118"/>
      <c r="E66" s="1118" t="s">
        <v>6</v>
      </c>
      <c r="F66" s="1121" t="s">
        <v>7</v>
      </c>
      <c r="G66" s="1121"/>
      <c r="H66" s="1121"/>
      <c r="I66" s="1121"/>
      <c r="J66" s="1118" t="s">
        <v>26</v>
      </c>
      <c r="K66" s="1118"/>
      <c r="L66" s="1118"/>
      <c r="M66" s="1118"/>
      <c r="N66" s="525"/>
    </row>
    <row r="67" spans="1:14" ht="12.75" customHeight="1" x14ac:dyDescent="0.2">
      <c r="C67" s="1117"/>
      <c r="D67" s="1118"/>
      <c r="E67" s="1120"/>
      <c r="F67" s="1118" t="s">
        <v>9</v>
      </c>
      <c r="G67" s="1119" t="s">
        <v>10</v>
      </c>
      <c r="H67" s="1120"/>
      <c r="I67" s="1120"/>
      <c r="J67" s="1120"/>
      <c r="K67" s="1118"/>
      <c r="L67" s="1118"/>
      <c r="M67" s="1118"/>
      <c r="N67" s="525"/>
    </row>
    <row r="68" spans="1:14" ht="12.75" customHeight="1" x14ac:dyDescent="0.2">
      <c r="C68" s="1117"/>
      <c r="D68" s="1118"/>
      <c r="E68" s="1120"/>
      <c r="F68" s="1122"/>
      <c r="G68" s="1118" t="s">
        <v>11</v>
      </c>
      <c r="H68" s="1118" t="s">
        <v>12</v>
      </c>
      <c r="I68" s="1118" t="s">
        <v>13</v>
      </c>
      <c r="J68" s="1120"/>
      <c r="K68" s="1118"/>
      <c r="L68" s="1118"/>
      <c r="M68" s="1118"/>
      <c r="N68" s="525"/>
    </row>
    <row r="69" spans="1:14" x14ac:dyDescent="0.2">
      <c r="C69" s="1117"/>
      <c r="D69" s="1118"/>
      <c r="E69" s="1120"/>
      <c r="F69" s="1122"/>
      <c r="G69" s="1118"/>
      <c r="H69" s="1118"/>
      <c r="I69" s="1118"/>
      <c r="J69" s="1120"/>
      <c r="K69" s="1118"/>
      <c r="L69" s="1118"/>
      <c r="M69" s="1118"/>
      <c r="N69" s="525"/>
    </row>
    <row r="70" spans="1:14" x14ac:dyDescent="0.2">
      <c r="C70" s="1117"/>
      <c r="D70" s="1118"/>
      <c r="E70" s="1120"/>
      <c r="F70" s="1122"/>
      <c r="G70" s="1118"/>
      <c r="H70" s="1118"/>
      <c r="I70" s="1118"/>
      <c r="J70" s="1120"/>
      <c r="K70" s="1118"/>
      <c r="L70" s="1118"/>
      <c r="M70" s="1118"/>
      <c r="N70" s="525"/>
    </row>
    <row r="71" spans="1:14" x14ac:dyDescent="0.2">
      <c r="C71" s="1117"/>
      <c r="D71" s="1118"/>
      <c r="E71" s="1120"/>
      <c r="F71" s="1122"/>
      <c r="G71" s="1118"/>
      <c r="H71" s="1118"/>
      <c r="I71" s="1118"/>
      <c r="J71" s="1120"/>
      <c r="K71" s="1118"/>
      <c r="L71" s="1118"/>
      <c r="M71" s="1118"/>
      <c r="N71" s="525"/>
    </row>
    <row r="72" spans="1:14" x14ac:dyDescent="0.2">
      <c r="A72" s="652" t="s">
        <v>13</v>
      </c>
      <c r="B72" s="652" t="s">
        <v>15</v>
      </c>
      <c r="C72" s="653" t="s">
        <v>250</v>
      </c>
      <c r="D72" s="5">
        <v>3</v>
      </c>
      <c r="E72" s="6">
        <f>D72*30</f>
        <v>90</v>
      </c>
      <c r="F72" s="6">
        <f>G72+H72+I72</f>
        <v>0</v>
      </c>
      <c r="G72" s="6"/>
      <c r="H72" s="6"/>
      <c r="I72" s="6"/>
      <c r="J72" s="6">
        <f>E72-F72</f>
        <v>90</v>
      </c>
      <c r="K72" s="7">
        <f>F72/18</f>
        <v>0</v>
      </c>
      <c r="L72" s="6" t="s">
        <v>28</v>
      </c>
      <c r="M72" s="7">
        <f>F72/E72*100</f>
        <v>0</v>
      </c>
      <c r="N72" s="521" t="s">
        <v>348</v>
      </c>
    </row>
    <row r="73" spans="1:14" x14ac:dyDescent="0.2">
      <c r="A73" s="649" t="s">
        <v>17</v>
      </c>
      <c r="B73" s="649" t="s">
        <v>15</v>
      </c>
      <c r="C73" s="533" t="s">
        <v>16</v>
      </c>
      <c r="D73" s="534">
        <v>3</v>
      </c>
      <c r="E73" s="6">
        <f t="shared" ref="E73:E79" si="18">D73*30</f>
        <v>90</v>
      </c>
      <c r="F73" s="6">
        <f t="shared" ref="F73:F79" si="19">G73+H73+I73</f>
        <v>36</v>
      </c>
      <c r="G73" s="6"/>
      <c r="H73" s="6"/>
      <c r="I73" s="6">
        <v>36</v>
      </c>
      <c r="J73" s="6">
        <f t="shared" ref="J73:J79" si="20">E73-F73</f>
        <v>54</v>
      </c>
      <c r="K73" s="7">
        <f t="shared" ref="K73:K79" si="21">F73/18</f>
        <v>2</v>
      </c>
      <c r="L73" s="6" t="s">
        <v>17</v>
      </c>
      <c r="M73" s="7">
        <f t="shared" ref="M73:M79" si="22">F73/E73*100</f>
        <v>40</v>
      </c>
      <c r="N73" s="526" t="s">
        <v>345</v>
      </c>
    </row>
    <row r="74" spans="1:14" x14ac:dyDescent="0.2">
      <c r="A74" s="651" t="s">
        <v>13</v>
      </c>
      <c r="B74" s="651" t="s">
        <v>15</v>
      </c>
      <c r="C74" s="533" t="s">
        <v>36</v>
      </c>
      <c r="D74" s="534">
        <v>5</v>
      </c>
      <c r="E74" s="6">
        <f t="shared" si="18"/>
        <v>150</v>
      </c>
      <c r="F74" s="6">
        <f t="shared" si="19"/>
        <v>54</v>
      </c>
      <c r="G74" s="6">
        <v>36</v>
      </c>
      <c r="H74" s="6"/>
      <c r="I74" s="6">
        <v>18</v>
      </c>
      <c r="J74" s="6">
        <f t="shared" si="20"/>
        <v>96</v>
      </c>
      <c r="K74" s="7">
        <f t="shared" si="21"/>
        <v>3</v>
      </c>
      <c r="L74" s="6" t="s">
        <v>19</v>
      </c>
      <c r="M74" s="7">
        <f>F74/E74*100</f>
        <v>36</v>
      </c>
      <c r="N74" s="522" t="s">
        <v>276</v>
      </c>
    </row>
    <row r="75" spans="1:14" ht="25.5" x14ac:dyDescent="0.2">
      <c r="A75" s="648" t="s">
        <v>17</v>
      </c>
      <c r="B75" s="648" t="s">
        <v>30</v>
      </c>
      <c r="C75" s="533" t="s">
        <v>359</v>
      </c>
      <c r="D75" s="534">
        <v>4</v>
      </c>
      <c r="E75" s="6">
        <f t="shared" si="18"/>
        <v>120</v>
      </c>
      <c r="F75" s="6">
        <f t="shared" si="19"/>
        <v>36</v>
      </c>
      <c r="G75" s="6">
        <v>18</v>
      </c>
      <c r="H75" s="6"/>
      <c r="I75" s="6">
        <v>18</v>
      </c>
      <c r="J75" s="6">
        <f t="shared" si="20"/>
        <v>84</v>
      </c>
      <c r="K75" s="7">
        <f t="shared" si="21"/>
        <v>2</v>
      </c>
      <c r="L75" s="6" t="s">
        <v>17</v>
      </c>
      <c r="M75" s="7">
        <f>F75/E75*100</f>
        <v>30</v>
      </c>
      <c r="N75" s="522" t="s">
        <v>275</v>
      </c>
    </row>
    <row r="76" spans="1:14" x14ac:dyDescent="0.2">
      <c r="A76" s="651" t="s">
        <v>13</v>
      </c>
      <c r="B76" s="651" t="s">
        <v>15</v>
      </c>
      <c r="C76" s="533" t="s">
        <v>213</v>
      </c>
      <c r="D76" s="534">
        <v>1</v>
      </c>
      <c r="E76" s="6">
        <f t="shared" si="18"/>
        <v>30</v>
      </c>
      <c r="F76" s="6">
        <f t="shared" si="19"/>
        <v>0</v>
      </c>
      <c r="G76" s="6"/>
      <c r="H76" s="6"/>
      <c r="I76" s="6"/>
      <c r="J76" s="6">
        <f t="shared" si="20"/>
        <v>30</v>
      </c>
      <c r="K76" s="7">
        <f t="shared" si="21"/>
        <v>0</v>
      </c>
      <c r="L76" s="6" t="s">
        <v>28</v>
      </c>
      <c r="M76" s="7">
        <f t="shared" si="22"/>
        <v>0</v>
      </c>
      <c r="N76" s="521" t="s">
        <v>348</v>
      </c>
    </row>
    <row r="77" spans="1:14" x14ac:dyDescent="0.2">
      <c r="A77" s="651" t="s">
        <v>13</v>
      </c>
      <c r="B77" s="651" t="s">
        <v>15</v>
      </c>
      <c r="C77" s="533" t="s">
        <v>306</v>
      </c>
      <c r="D77" s="534">
        <v>6</v>
      </c>
      <c r="E77" s="6">
        <f t="shared" si="18"/>
        <v>180</v>
      </c>
      <c r="F77" s="6">
        <f t="shared" si="19"/>
        <v>72</v>
      </c>
      <c r="G77" s="6">
        <v>36</v>
      </c>
      <c r="H77" s="6"/>
      <c r="I77" s="6">
        <v>36</v>
      </c>
      <c r="J77" s="6">
        <f t="shared" si="20"/>
        <v>108</v>
      </c>
      <c r="K77" s="7">
        <f t="shared" si="21"/>
        <v>4</v>
      </c>
      <c r="L77" s="6" t="s">
        <v>19</v>
      </c>
      <c r="M77" s="7">
        <f t="shared" si="22"/>
        <v>40</v>
      </c>
      <c r="N77" s="521" t="s">
        <v>348</v>
      </c>
    </row>
    <row r="78" spans="1:14" x14ac:dyDescent="0.2">
      <c r="A78" s="648" t="s">
        <v>13</v>
      </c>
      <c r="B78" s="648" t="s">
        <v>30</v>
      </c>
      <c r="C78" s="4" t="s">
        <v>358</v>
      </c>
      <c r="D78" s="534">
        <v>4</v>
      </c>
      <c r="E78" s="6">
        <f t="shared" si="18"/>
        <v>120</v>
      </c>
      <c r="F78" s="6">
        <f t="shared" si="19"/>
        <v>54</v>
      </c>
      <c r="G78" s="6">
        <v>18</v>
      </c>
      <c r="H78" s="6"/>
      <c r="I78" s="6">
        <v>36</v>
      </c>
      <c r="J78" s="6">
        <f t="shared" si="20"/>
        <v>66</v>
      </c>
      <c r="K78" s="7">
        <f t="shared" si="21"/>
        <v>3</v>
      </c>
      <c r="L78" s="6" t="s">
        <v>17</v>
      </c>
      <c r="M78" s="7">
        <f t="shared" si="22"/>
        <v>45</v>
      </c>
      <c r="N78" s="526"/>
    </row>
    <row r="79" spans="1:14" ht="25.5" x14ac:dyDescent="0.2">
      <c r="A79" s="648" t="s">
        <v>17</v>
      </c>
      <c r="B79" s="648" t="s">
        <v>30</v>
      </c>
      <c r="C79" s="533" t="s">
        <v>359</v>
      </c>
      <c r="D79" s="534">
        <v>4</v>
      </c>
      <c r="E79" s="6">
        <f t="shared" si="18"/>
        <v>120</v>
      </c>
      <c r="F79" s="6">
        <f t="shared" si="19"/>
        <v>36</v>
      </c>
      <c r="G79" s="6">
        <v>18</v>
      </c>
      <c r="H79" s="6"/>
      <c r="I79" s="6">
        <v>18</v>
      </c>
      <c r="J79" s="6">
        <f t="shared" si="20"/>
        <v>84</v>
      </c>
      <c r="K79" s="7">
        <f t="shared" si="21"/>
        <v>2</v>
      </c>
      <c r="L79" s="6" t="s">
        <v>17</v>
      </c>
      <c r="M79" s="7">
        <f t="shared" si="22"/>
        <v>30</v>
      </c>
      <c r="N79" s="522" t="s">
        <v>275</v>
      </c>
    </row>
    <row r="80" spans="1:14" x14ac:dyDescent="0.2">
      <c r="C80" s="8" t="s">
        <v>23</v>
      </c>
      <c r="D80" s="371">
        <f t="shared" ref="D80:K80" si="23">SUM(D72:D79)</f>
        <v>30</v>
      </c>
      <c r="E80" s="544">
        <f t="shared" si="23"/>
        <v>900</v>
      </c>
      <c r="F80" s="544">
        <f t="shared" si="23"/>
        <v>288</v>
      </c>
      <c r="G80" s="544">
        <f t="shared" si="23"/>
        <v>126</v>
      </c>
      <c r="H80" s="544">
        <f t="shared" si="23"/>
        <v>0</v>
      </c>
      <c r="I80" s="544">
        <f t="shared" si="23"/>
        <v>162</v>
      </c>
      <c r="J80" s="544">
        <f t="shared" si="23"/>
        <v>612</v>
      </c>
      <c r="K80" s="544">
        <f t="shared" si="23"/>
        <v>16</v>
      </c>
      <c r="L80" s="544"/>
      <c r="M80" s="544"/>
      <c r="N80" s="527"/>
    </row>
    <row r="81" spans="3:14" x14ac:dyDescent="0.2">
      <c r="C81" s="9" t="s">
        <v>24</v>
      </c>
      <c r="D81" s="11">
        <f>30-D80</f>
        <v>0</v>
      </c>
      <c r="E81" s="10"/>
      <c r="F81" s="10"/>
      <c r="G81" s="10"/>
      <c r="H81" s="10"/>
      <c r="I81" s="10"/>
      <c r="J81" s="10"/>
      <c r="K81" s="10"/>
      <c r="L81" s="10"/>
    </row>
    <row r="82" spans="3:14" x14ac:dyDescent="0.2">
      <c r="C82" s="9" t="s">
        <v>407</v>
      </c>
      <c r="D82" s="10">
        <f>D18+D37-D34+D53+D57+D59+D73</f>
        <v>70</v>
      </c>
      <c r="E82" s="10"/>
      <c r="F82" s="10"/>
      <c r="G82" s="10"/>
      <c r="H82" s="10"/>
      <c r="I82" s="10"/>
      <c r="J82" s="10"/>
      <c r="K82" s="10"/>
      <c r="L82" s="10"/>
    </row>
    <row r="83" spans="3:14" x14ac:dyDescent="0.2">
      <c r="C83" s="9"/>
      <c r="D83" s="10"/>
      <c r="E83" s="10"/>
      <c r="F83" s="10"/>
      <c r="G83" s="10"/>
      <c r="H83" s="10"/>
      <c r="I83" s="10"/>
      <c r="J83" s="10"/>
      <c r="K83" s="10"/>
      <c r="L83" s="10"/>
    </row>
    <row r="84" spans="3:14" x14ac:dyDescent="0.2">
      <c r="C84" s="9"/>
      <c r="D84" s="10"/>
      <c r="E84" s="10"/>
      <c r="F84" s="10"/>
      <c r="G84" s="10"/>
      <c r="H84" s="10"/>
      <c r="I84" s="10"/>
      <c r="J84" s="10"/>
      <c r="K84" s="10"/>
      <c r="L84" s="10"/>
    </row>
    <row r="85" spans="3:14" x14ac:dyDescent="0.2">
      <c r="C85" s="9"/>
      <c r="D85" s="10"/>
      <c r="E85" s="10"/>
      <c r="F85" s="10"/>
      <c r="G85" s="10"/>
      <c r="H85" s="10"/>
      <c r="I85" s="10"/>
      <c r="J85" s="10"/>
      <c r="K85" s="10"/>
      <c r="L85" s="10"/>
    </row>
    <row r="86" spans="3:14" x14ac:dyDescent="0.2">
      <c r="C86" s="9"/>
      <c r="D86" s="10"/>
      <c r="E86" s="10"/>
      <c r="F86" s="10"/>
      <c r="G86" s="10"/>
      <c r="H86" s="10"/>
      <c r="I86" s="10"/>
      <c r="J86" s="10"/>
      <c r="K86" s="10"/>
      <c r="L86" s="10"/>
    </row>
    <row r="87" spans="3:14" x14ac:dyDescent="0.2">
      <c r="C87" s="9"/>
      <c r="D87" s="10"/>
      <c r="E87" s="10"/>
      <c r="F87" s="10"/>
      <c r="G87" s="10"/>
      <c r="H87" s="10"/>
      <c r="I87" s="10"/>
      <c r="J87" s="10"/>
      <c r="K87" s="10"/>
      <c r="L87" s="10"/>
    </row>
    <row r="88" spans="3:14" x14ac:dyDescent="0.2">
      <c r="C88" s="9"/>
      <c r="D88" s="10"/>
      <c r="E88" s="10"/>
      <c r="F88" s="10"/>
      <c r="G88" s="10"/>
      <c r="H88" s="10"/>
      <c r="I88" s="10"/>
      <c r="J88" s="10"/>
      <c r="K88" s="10"/>
      <c r="L88" s="10"/>
    </row>
    <row r="89" spans="3:14" x14ac:dyDescent="0.2">
      <c r="C89" s="2" t="s">
        <v>246</v>
      </c>
    </row>
    <row r="90" spans="3:14" ht="12.75" customHeight="1" x14ac:dyDescent="0.2">
      <c r="C90" s="1117" t="s">
        <v>0</v>
      </c>
      <c r="D90" s="1118" t="s">
        <v>1</v>
      </c>
      <c r="E90" s="1119" t="s">
        <v>2</v>
      </c>
      <c r="F90" s="1119"/>
      <c r="G90" s="1119"/>
      <c r="H90" s="1119"/>
      <c r="I90" s="1119"/>
      <c r="J90" s="1120"/>
      <c r="K90" s="1118" t="s">
        <v>3</v>
      </c>
      <c r="L90" s="1118" t="s">
        <v>4</v>
      </c>
      <c r="M90" s="1118" t="s">
        <v>5</v>
      </c>
      <c r="N90" s="525"/>
    </row>
    <row r="91" spans="3:14" ht="12.75" customHeight="1" x14ac:dyDescent="0.2">
      <c r="C91" s="1117"/>
      <c r="D91" s="1118"/>
      <c r="E91" s="1118" t="s">
        <v>6</v>
      </c>
      <c r="F91" s="1121" t="s">
        <v>7</v>
      </c>
      <c r="G91" s="1121"/>
      <c r="H91" s="1121"/>
      <c r="I91" s="1121"/>
      <c r="J91" s="1118" t="s">
        <v>26</v>
      </c>
      <c r="K91" s="1118"/>
      <c r="L91" s="1118"/>
      <c r="M91" s="1118"/>
      <c r="N91" s="525"/>
    </row>
    <row r="92" spans="3:14" ht="12.75" customHeight="1" x14ac:dyDescent="0.2">
      <c r="C92" s="1117"/>
      <c r="D92" s="1118"/>
      <c r="E92" s="1120"/>
      <c r="F92" s="1118" t="s">
        <v>9</v>
      </c>
      <c r="G92" s="1119" t="s">
        <v>10</v>
      </c>
      <c r="H92" s="1120"/>
      <c r="I92" s="1120"/>
      <c r="J92" s="1120"/>
      <c r="K92" s="1118"/>
      <c r="L92" s="1118"/>
      <c r="M92" s="1118"/>
      <c r="N92" s="525"/>
    </row>
    <row r="93" spans="3:14" ht="12.75" customHeight="1" x14ac:dyDescent="0.2">
      <c r="C93" s="1117"/>
      <c r="D93" s="1118"/>
      <c r="E93" s="1120"/>
      <c r="F93" s="1122"/>
      <c r="G93" s="1118" t="s">
        <v>11</v>
      </c>
      <c r="H93" s="1118" t="s">
        <v>12</v>
      </c>
      <c r="I93" s="1118" t="s">
        <v>13</v>
      </c>
      <c r="J93" s="1120"/>
      <c r="K93" s="1118"/>
      <c r="L93" s="1118"/>
      <c r="M93" s="1118"/>
      <c r="N93" s="525"/>
    </row>
    <row r="94" spans="3:14" x14ac:dyDescent="0.2">
      <c r="C94" s="1117"/>
      <c r="D94" s="1118"/>
      <c r="E94" s="1120"/>
      <c r="F94" s="1122"/>
      <c r="G94" s="1118"/>
      <c r="H94" s="1118"/>
      <c r="I94" s="1118"/>
      <c r="J94" s="1120"/>
      <c r="K94" s="1118"/>
      <c r="L94" s="1118"/>
      <c r="M94" s="1118"/>
      <c r="N94" s="525"/>
    </row>
    <row r="95" spans="3:14" x14ac:dyDescent="0.2">
      <c r="C95" s="1117"/>
      <c r="D95" s="1118"/>
      <c r="E95" s="1120"/>
      <c r="F95" s="1122"/>
      <c r="G95" s="1118"/>
      <c r="H95" s="1118"/>
      <c r="I95" s="1118"/>
      <c r="J95" s="1120"/>
      <c r="K95" s="1118"/>
      <c r="L95" s="1118"/>
      <c r="M95" s="1118"/>
      <c r="N95" s="525"/>
    </row>
    <row r="96" spans="3:14" x14ac:dyDescent="0.2">
      <c r="C96" s="1117"/>
      <c r="D96" s="1118"/>
      <c r="E96" s="1120"/>
      <c r="F96" s="1122"/>
      <c r="G96" s="1118"/>
      <c r="H96" s="1118"/>
      <c r="I96" s="1118"/>
      <c r="J96" s="1120"/>
      <c r="K96" s="1118"/>
      <c r="L96" s="1118"/>
      <c r="M96" s="1118"/>
      <c r="N96" s="525"/>
    </row>
    <row r="97" spans="1:14" x14ac:dyDescent="0.2">
      <c r="A97" s="648" t="s">
        <v>17</v>
      </c>
      <c r="B97" s="648" t="s">
        <v>30</v>
      </c>
      <c r="C97" s="533" t="s">
        <v>218</v>
      </c>
      <c r="D97" s="5">
        <v>4</v>
      </c>
      <c r="E97" s="6">
        <f>D97*30</f>
        <v>120</v>
      </c>
      <c r="F97" s="6">
        <f>G97+H97+I97</f>
        <v>45</v>
      </c>
      <c r="G97" s="6"/>
      <c r="H97" s="6"/>
      <c r="I97" s="6">
        <v>45</v>
      </c>
      <c r="J97" s="6">
        <f>E97-F97</f>
        <v>75</v>
      </c>
      <c r="K97" s="7">
        <f>F97/15</f>
        <v>3</v>
      </c>
      <c r="L97" s="6" t="s">
        <v>17</v>
      </c>
      <c r="M97" s="7">
        <f>F97/E97*100</f>
        <v>37.5</v>
      </c>
      <c r="N97" s="526" t="s">
        <v>345</v>
      </c>
    </row>
    <row r="98" spans="1:14" x14ac:dyDescent="0.2">
      <c r="A98" s="651" t="s">
        <v>13</v>
      </c>
      <c r="B98" s="651" t="s">
        <v>15</v>
      </c>
      <c r="C98" s="533" t="s">
        <v>39</v>
      </c>
      <c r="D98" s="534">
        <v>6</v>
      </c>
      <c r="E98" s="6">
        <f t="shared" ref="E98:E102" si="24">D98*30</f>
        <v>180</v>
      </c>
      <c r="F98" s="6">
        <f t="shared" ref="F98:F102" si="25">G98+H98+I98</f>
        <v>60</v>
      </c>
      <c r="G98" s="6">
        <v>30</v>
      </c>
      <c r="H98" s="6"/>
      <c r="I98" s="6">
        <v>30</v>
      </c>
      <c r="J98" s="6">
        <f t="shared" ref="J98:J102" si="26">E98-F98</f>
        <v>120</v>
      </c>
      <c r="K98" s="7">
        <f t="shared" ref="K98:K102" si="27">F98/15</f>
        <v>4</v>
      </c>
      <c r="L98" s="6" t="s">
        <v>19</v>
      </c>
      <c r="M98" s="7">
        <f t="shared" ref="M98:M102" si="28">F98/E98*100</f>
        <v>33.333333333333329</v>
      </c>
      <c r="N98" s="526" t="s">
        <v>347</v>
      </c>
    </row>
    <row r="99" spans="1:14" x14ac:dyDescent="0.2">
      <c r="A99" s="651" t="s">
        <v>13</v>
      </c>
      <c r="B99" s="651" t="s">
        <v>15</v>
      </c>
      <c r="C99" s="533" t="s">
        <v>307</v>
      </c>
      <c r="D99" s="534">
        <v>6</v>
      </c>
      <c r="E99" s="6">
        <f t="shared" si="24"/>
        <v>180</v>
      </c>
      <c r="F99" s="6">
        <f t="shared" si="25"/>
        <v>60</v>
      </c>
      <c r="G99" s="6">
        <v>30</v>
      </c>
      <c r="H99" s="6"/>
      <c r="I99" s="6">
        <v>30</v>
      </c>
      <c r="J99" s="6">
        <f t="shared" si="26"/>
        <v>120</v>
      </c>
      <c r="K99" s="7">
        <f t="shared" si="27"/>
        <v>4</v>
      </c>
      <c r="L99" s="6" t="s">
        <v>19</v>
      </c>
      <c r="M99" s="7">
        <f t="shared" si="28"/>
        <v>33.333333333333329</v>
      </c>
      <c r="N99" s="521" t="s">
        <v>348</v>
      </c>
    </row>
    <row r="100" spans="1:14" ht="25.5" x14ac:dyDescent="0.2">
      <c r="A100" s="648" t="s">
        <v>13</v>
      </c>
      <c r="B100" s="648" t="s">
        <v>30</v>
      </c>
      <c r="C100" s="533" t="s">
        <v>364</v>
      </c>
      <c r="D100" s="534">
        <v>4</v>
      </c>
      <c r="E100" s="6">
        <f t="shared" si="24"/>
        <v>120</v>
      </c>
      <c r="F100" s="6">
        <f t="shared" si="25"/>
        <v>45</v>
      </c>
      <c r="G100" s="6">
        <v>30</v>
      </c>
      <c r="H100" s="6"/>
      <c r="I100" s="6">
        <v>15</v>
      </c>
      <c r="J100" s="6">
        <f t="shared" si="26"/>
        <v>75</v>
      </c>
      <c r="K100" s="7">
        <f t="shared" si="27"/>
        <v>3</v>
      </c>
      <c r="L100" s="6" t="s">
        <v>17</v>
      </c>
      <c r="M100" s="7">
        <f t="shared" si="28"/>
        <v>37.5</v>
      </c>
      <c r="N100" s="521" t="s">
        <v>348</v>
      </c>
    </row>
    <row r="101" spans="1:14" ht="14.25" customHeight="1" x14ac:dyDescent="0.2">
      <c r="A101" s="651" t="s">
        <v>13</v>
      </c>
      <c r="B101" s="651" t="s">
        <v>15</v>
      </c>
      <c r="C101" s="654" t="s">
        <v>226</v>
      </c>
      <c r="D101" s="534">
        <v>6</v>
      </c>
      <c r="E101" s="6">
        <f t="shared" si="24"/>
        <v>180</v>
      </c>
      <c r="F101" s="6">
        <f t="shared" si="25"/>
        <v>60</v>
      </c>
      <c r="G101" s="6">
        <v>30</v>
      </c>
      <c r="H101" s="6"/>
      <c r="I101" s="6">
        <v>30</v>
      </c>
      <c r="J101" s="6">
        <f t="shared" si="26"/>
        <v>120</v>
      </c>
      <c r="K101" s="7">
        <f t="shared" si="27"/>
        <v>4</v>
      </c>
      <c r="L101" s="6" t="s">
        <v>19</v>
      </c>
      <c r="M101" s="7">
        <f t="shared" si="28"/>
        <v>33.333333333333329</v>
      </c>
      <c r="N101" s="521" t="s">
        <v>348</v>
      </c>
    </row>
    <row r="102" spans="1:14" x14ac:dyDescent="0.2">
      <c r="A102" s="648" t="s">
        <v>13</v>
      </c>
      <c r="B102" s="648" t="s">
        <v>30</v>
      </c>
      <c r="C102" s="655" t="s">
        <v>363</v>
      </c>
      <c r="D102" s="534">
        <v>4</v>
      </c>
      <c r="E102" s="6">
        <f t="shared" si="24"/>
        <v>120</v>
      </c>
      <c r="F102" s="6">
        <f t="shared" si="25"/>
        <v>45</v>
      </c>
      <c r="G102" s="6">
        <v>30</v>
      </c>
      <c r="H102" s="6"/>
      <c r="I102" s="6">
        <v>15</v>
      </c>
      <c r="J102" s="6">
        <f t="shared" si="26"/>
        <v>75</v>
      </c>
      <c r="K102" s="7">
        <f t="shared" si="27"/>
        <v>3</v>
      </c>
      <c r="L102" s="6" t="s">
        <v>17</v>
      </c>
      <c r="M102" s="7">
        <f t="shared" si="28"/>
        <v>37.5</v>
      </c>
      <c r="N102" s="521" t="s">
        <v>348</v>
      </c>
    </row>
    <row r="103" spans="1:14" x14ac:dyDescent="0.2">
      <c r="C103" s="8" t="s">
        <v>23</v>
      </c>
      <c r="D103" s="371">
        <f t="shared" ref="D103:M103" si="29">SUM(D97:D102)</f>
        <v>30</v>
      </c>
      <c r="E103" s="544">
        <f t="shared" si="29"/>
        <v>900</v>
      </c>
      <c r="F103" s="544">
        <f t="shared" si="29"/>
        <v>315</v>
      </c>
      <c r="G103" s="544">
        <f t="shared" si="29"/>
        <v>150</v>
      </c>
      <c r="H103" s="544">
        <f t="shared" si="29"/>
        <v>0</v>
      </c>
      <c r="I103" s="544">
        <f t="shared" si="29"/>
        <v>165</v>
      </c>
      <c r="J103" s="544">
        <f t="shared" si="29"/>
        <v>585</v>
      </c>
      <c r="K103" s="544">
        <f t="shared" si="29"/>
        <v>21</v>
      </c>
      <c r="L103" s="544">
        <f t="shared" si="29"/>
        <v>0</v>
      </c>
      <c r="M103" s="544">
        <f t="shared" si="29"/>
        <v>212.5</v>
      </c>
      <c r="N103" s="527"/>
    </row>
    <row r="104" spans="1:14" x14ac:dyDescent="0.2">
      <c r="C104" s="9" t="s">
        <v>24</v>
      </c>
      <c r="D104" s="10">
        <f>30-D103</f>
        <v>0</v>
      </c>
    </row>
    <row r="105" spans="1:14" ht="15" customHeight="1" x14ac:dyDescent="0.2">
      <c r="C105" s="9"/>
      <c r="D105" s="10"/>
    </row>
    <row r="106" spans="1:14" ht="15.75" customHeight="1" x14ac:dyDescent="0.2">
      <c r="C106" s="4"/>
      <c r="D106" s="10"/>
    </row>
    <row r="107" spans="1:14" ht="16.5" customHeight="1" x14ac:dyDescent="0.2">
      <c r="C107" s="2" t="s">
        <v>247</v>
      </c>
    </row>
    <row r="108" spans="1:14" ht="12.75" customHeight="1" x14ac:dyDescent="0.2">
      <c r="C108" s="1117" t="s">
        <v>0</v>
      </c>
      <c r="D108" s="1118" t="s">
        <v>1</v>
      </c>
      <c r="E108" s="1119" t="s">
        <v>2</v>
      </c>
      <c r="F108" s="1119"/>
      <c r="G108" s="1119"/>
      <c r="H108" s="1119"/>
      <c r="I108" s="1119"/>
      <c r="J108" s="1120"/>
      <c r="K108" s="1118" t="s">
        <v>3</v>
      </c>
      <c r="L108" s="1118" t="s">
        <v>4</v>
      </c>
      <c r="M108" s="1118" t="s">
        <v>5</v>
      </c>
      <c r="N108" s="525"/>
    </row>
    <row r="109" spans="1:14" ht="12.75" customHeight="1" x14ac:dyDescent="0.2">
      <c r="C109" s="1117"/>
      <c r="D109" s="1118"/>
      <c r="E109" s="1118" t="s">
        <v>6</v>
      </c>
      <c r="F109" s="1121" t="s">
        <v>7</v>
      </c>
      <c r="G109" s="1121"/>
      <c r="H109" s="1121"/>
      <c r="I109" s="1121"/>
      <c r="J109" s="1118" t="s">
        <v>26</v>
      </c>
      <c r="K109" s="1118"/>
      <c r="L109" s="1118"/>
      <c r="M109" s="1118"/>
      <c r="N109" s="525"/>
    </row>
    <row r="110" spans="1:14" ht="12.75" customHeight="1" x14ac:dyDescent="0.2">
      <c r="C110" s="1117"/>
      <c r="D110" s="1118"/>
      <c r="E110" s="1120"/>
      <c r="F110" s="1118" t="s">
        <v>9</v>
      </c>
      <c r="G110" s="1119" t="s">
        <v>10</v>
      </c>
      <c r="H110" s="1120"/>
      <c r="I110" s="1120"/>
      <c r="J110" s="1120"/>
      <c r="K110" s="1118"/>
      <c r="L110" s="1118"/>
      <c r="M110" s="1118"/>
      <c r="N110" s="525"/>
    </row>
    <row r="111" spans="1:14" ht="12.75" customHeight="1" x14ac:dyDescent="0.2">
      <c r="C111" s="1117"/>
      <c r="D111" s="1118"/>
      <c r="E111" s="1120"/>
      <c r="F111" s="1122"/>
      <c r="G111" s="1118" t="s">
        <v>11</v>
      </c>
      <c r="H111" s="1118" t="s">
        <v>12</v>
      </c>
      <c r="I111" s="1118" t="s">
        <v>13</v>
      </c>
      <c r="J111" s="1120"/>
      <c r="K111" s="1118"/>
      <c r="L111" s="1118"/>
      <c r="M111" s="1118"/>
      <c r="N111" s="525"/>
    </row>
    <row r="112" spans="1:14" x14ac:dyDescent="0.2">
      <c r="C112" s="1117"/>
      <c r="D112" s="1118"/>
      <c r="E112" s="1120"/>
      <c r="F112" s="1122"/>
      <c r="G112" s="1118"/>
      <c r="H112" s="1118"/>
      <c r="I112" s="1118"/>
      <c r="J112" s="1120"/>
      <c r="K112" s="1118"/>
      <c r="L112" s="1118"/>
      <c r="M112" s="1118"/>
      <c r="N112" s="525"/>
    </row>
    <row r="113" spans="1:14" x14ac:dyDescent="0.2">
      <c r="C113" s="1117"/>
      <c r="D113" s="1118"/>
      <c r="E113" s="1120"/>
      <c r="F113" s="1122"/>
      <c r="G113" s="1118"/>
      <c r="H113" s="1118"/>
      <c r="I113" s="1118"/>
      <c r="J113" s="1120"/>
      <c r="K113" s="1118"/>
      <c r="L113" s="1118"/>
      <c r="M113" s="1118"/>
      <c r="N113" s="525"/>
    </row>
    <row r="114" spans="1:14" x14ac:dyDescent="0.2">
      <c r="C114" s="1117"/>
      <c r="D114" s="1118"/>
      <c r="E114" s="1120"/>
      <c r="F114" s="1122"/>
      <c r="G114" s="1118"/>
      <c r="H114" s="1118"/>
      <c r="I114" s="1118"/>
      <c r="J114" s="1120"/>
      <c r="K114" s="1118"/>
      <c r="L114" s="1118"/>
      <c r="M114" s="1118"/>
      <c r="N114" s="525"/>
    </row>
    <row r="115" spans="1:14" x14ac:dyDescent="0.2">
      <c r="A115" s="652" t="s">
        <v>13</v>
      </c>
      <c r="B115" s="652" t="s">
        <v>15</v>
      </c>
      <c r="C115" s="653" t="s">
        <v>215</v>
      </c>
      <c r="D115" s="5">
        <v>3</v>
      </c>
      <c r="E115" s="6">
        <f>D115*30</f>
        <v>90</v>
      </c>
      <c r="F115" s="6">
        <f>G115+H115+I115</f>
        <v>0</v>
      </c>
      <c r="G115" s="6"/>
      <c r="H115" s="6"/>
      <c r="I115" s="6"/>
      <c r="J115" s="6">
        <f>E115-F115</f>
        <v>90</v>
      </c>
      <c r="K115" s="7">
        <f>F115/18</f>
        <v>0</v>
      </c>
      <c r="L115" s="6" t="s">
        <v>28</v>
      </c>
      <c r="M115" s="7">
        <f>F115/E115*100</f>
        <v>0</v>
      </c>
      <c r="N115" s="521" t="s">
        <v>348</v>
      </c>
    </row>
    <row r="116" spans="1:14" ht="17.25" customHeight="1" x14ac:dyDescent="0.2">
      <c r="A116" s="648" t="s">
        <v>17</v>
      </c>
      <c r="B116" s="648" t="s">
        <v>30</v>
      </c>
      <c r="C116" s="533" t="s">
        <v>216</v>
      </c>
      <c r="D116" s="534">
        <v>4</v>
      </c>
      <c r="E116" s="6">
        <f t="shared" ref="E116:E121" si="30">D116*30</f>
        <v>120</v>
      </c>
      <c r="F116" s="6">
        <f t="shared" ref="F116:F121" si="31">G116+H116+I116</f>
        <v>54</v>
      </c>
      <c r="G116" s="6"/>
      <c r="H116" s="6"/>
      <c r="I116" s="6">
        <v>54</v>
      </c>
      <c r="J116" s="6">
        <f t="shared" ref="J116:J121" si="32">E116-F116</f>
        <v>66</v>
      </c>
      <c r="K116" s="7">
        <f t="shared" ref="K116:K121" si="33">F116/18</f>
        <v>3</v>
      </c>
      <c r="L116" s="6" t="s">
        <v>17</v>
      </c>
      <c r="M116" s="7">
        <f t="shared" ref="M116:M121" si="34">F116/E116*100</f>
        <v>45</v>
      </c>
      <c r="N116" s="526" t="s">
        <v>345</v>
      </c>
    </row>
    <row r="117" spans="1:14" x14ac:dyDescent="0.2">
      <c r="A117" s="651" t="s">
        <v>13</v>
      </c>
      <c r="B117" s="651" t="s">
        <v>15</v>
      </c>
      <c r="C117" s="533" t="s">
        <v>158</v>
      </c>
      <c r="D117" s="534">
        <v>6</v>
      </c>
      <c r="E117" s="6">
        <f t="shared" si="30"/>
        <v>180</v>
      </c>
      <c r="F117" s="6">
        <f t="shared" si="31"/>
        <v>72</v>
      </c>
      <c r="G117" s="6">
        <v>36</v>
      </c>
      <c r="H117" s="6"/>
      <c r="I117" s="6">
        <v>36</v>
      </c>
      <c r="J117" s="6">
        <f t="shared" si="32"/>
        <v>108</v>
      </c>
      <c r="K117" s="7">
        <f t="shared" si="33"/>
        <v>4</v>
      </c>
      <c r="L117" s="6" t="s">
        <v>19</v>
      </c>
      <c r="M117" s="7">
        <f t="shared" si="34"/>
        <v>40</v>
      </c>
      <c r="N117" s="521" t="s">
        <v>348</v>
      </c>
    </row>
    <row r="118" spans="1:14" x14ac:dyDescent="0.2">
      <c r="A118" s="651" t="s">
        <v>13</v>
      </c>
      <c r="B118" s="651" t="s">
        <v>15</v>
      </c>
      <c r="C118" s="533" t="s">
        <v>227</v>
      </c>
      <c r="D118" s="534">
        <v>1</v>
      </c>
      <c r="E118" s="6">
        <f t="shared" si="30"/>
        <v>30</v>
      </c>
      <c r="F118" s="6">
        <f t="shared" si="31"/>
        <v>0</v>
      </c>
      <c r="G118" s="6"/>
      <c r="H118" s="6"/>
      <c r="I118" s="6"/>
      <c r="J118" s="6">
        <f t="shared" si="32"/>
        <v>30</v>
      </c>
      <c r="K118" s="7">
        <f t="shared" si="33"/>
        <v>0</v>
      </c>
      <c r="L118" s="6" t="s">
        <v>28</v>
      </c>
      <c r="M118" s="7">
        <f t="shared" si="34"/>
        <v>0</v>
      </c>
      <c r="N118" s="521" t="s">
        <v>348</v>
      </c>
    </row>
    <row r="119" spans="1:14" x14ac:dyDescent="0.2">
      <c r="A119" s="651" t="s">
        <v>13</v>
      </c>
      <c r="B119" s="651" t="s">
        <v>15</v>
      </c>
      <c r="C119" s="533" t="s">
        <v>251</v>
      </c>
      <c r="D119" s="534">
        <v>6</v>
      </c>
      <c r="E119" s="6">
        <f t="shared" si="30"/>
        <v>180</v>
      </c>
      <c r="F119" s="6">
        <f t="shared" si="31"/>
        <v>72</v>
      </c>
      <c r="G119" s="6">
        <v>36</v>
      </c>
      <c r="H119" s="6"/>
      <c r="I119" s="6">
        <v>36</v>
      </c>
      <c r="J119" s="6">
        <f t="shared" si="32"/>
        <v>108</v>
      </c>
      <c r="K119" s="7">
        <f t="shared" si="33"/>
        <v>4</v>
      </c>
      <c r="L119" s="6" t="s">
        <v>19</v>
      </c>
      <c r="M119" s="7">
        <f t="shared" si="34"/>
        <v>40</v>
      </c>
      <c r="N119" s="521" t="s">
        <v>348</v>
      </c>
    </row>
    <row r="120" spans="1:14" ht="15.75" customHeight="1" x14ac:dyDescent="0.2">
      <c r="A120" s="651" t="s">
        <v>13</v>
      </c>
      <c r="B120" s="651" t="s">
        <v>15</v>
      </c>
      <c r="C120" s="533" t="s">
        <v>362</v>
      </c>
      <c r="D120" s="656">
        <v>6</v>
      </c>
      <c r="E120" s="6">
        <f t="shared" si="30"/>
        <v>180</v>
      </c>
      <c r="F120" s="6">
        <f t="shared" si="31"/>
        <v>72</v>
      </c>
      <c r="G120" s="532">
        <v>36</v>
      </c>
      <c r="H120" s="6"/>
      <c r="I120" s="6">
        <v>36</v>
      </c>
      <c r="J120" s="6">
        <f t="shared" si="32"/>
        <v>108</v>
      </c>
      <c r="K120" s="7">
        <f t="shared" si="33"/>
        <v>4</v>
      </c>
      <c r="L120" s="6" t="s">
        <v>19</v>
      </c>
      <c r="M120" s="7">
        <f t="shared" si="34"/>
        <v>40</v>
      </c>
      <c r="N120" s="521" t="s">
        <v>348</v>
      </c>
    </row>
    <row r="121" spans="1:14" x14ac:dyDescent="0.2">
      <c r="A121" s="648" t="s">
        <v>13</v>
      </c>
      <c r="B121" s="648" t="s">
        <v>30</v>
      </c>
      <c r="C121" s="4" t="s">
        <v>350</v>
      </c>
      <c r="D121" s="534">
        <v>4</v>
      </c>
      <c r="E121" s="6">
        <f t="shared" si="30"/>
        <v>120</v>
      </c>
      <c r="F121" s="6">
        <f t="shared" si="31"/>
        <v>54</v>
      </c>
      <c r="G121" s="6">
        <v>36</v>
      </c>
      <c r="H121" s="6"/>
      <c r="I121" s="6">
        <v>18</v>
      </c>
      <c r="J121" s="6">
        <f t="shared" si="32"/>
        <v>66</v>
      </c>
      <c r="K121" s="7">
        <f t="shared" si="33"/>
        <v>3</v>
      </c>
      <c r="L121" s="6" t="s">
        <v>17</v>
      </c>
      <c r="M121" s="7">
        <f t="shared" si="34"/>
        <v>45</v>
      </c>
      <c r="N121" s="521" t="s">
        <v>348</v>
      </c>
    </row>
    <row r="122" spans="1:14" x14ac:dyDescent="0.2">
      <c r="C122" s="8" t="s">
        <v>23</v>
      </c>
      <c r="D122" s="371">
        <f>SUM(D115:D121)</f>
        <v>30</v>
      </c>
      <c r="E122" s="544">
        <f t="shared" ref="E122:K122" si="35">SUM(E115:E121)</f>
        <v>900</v>
      </c>
      <c r="F122" s="544">
        <f t="shared" si="35"/>
        <v>324</v>
      </c>
      <c r="G122" s="544">
        <f t="shared" si="35"/>
        <v>144</v>
      </c>
      <c r="H122" s="544">
        <f t="shared" si="35"/>
        <v>0</v>
      </c>
      <c r="I122" s="544">
        <f t="shared" si="35"/>
        <v>180</v>
      </c>
      <c r="J122" s="544">
        <f t="shared" si="35"/>
        <v>576</v>
      </c>
      <c r="K122" s="544">
        <f t="shared" si="35"/>
        <v>18</v>
      </c>
      <c r="L122" s="544"/>
      <c r="M122" s="544"/>
      <c r="N122" s="527"/>
    </row>
    <row r="123" spans="1:14" x14ac:dyDescent="0.2">
      <c r="C123" s="9" t="s">
        <v>24</v>
      </c>
      <c r="D123" s="10">
        <f>30-D122</f>
        <v>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527"/>
    </row>
    <row r="124" spans="1:14" x14ac:dyDescent="0.2">
      <c r="C124" s="52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527"/>
    </row>
    <row r="125" spans="1:14" x14ac:dyDescent="0.2">
      <c r="C125" s="9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527"/>
    </row>
    <row r="126" spans="1:14" x14ac:dyDescent="0.2">
      <c r="C126" s="2" t="s">
        <v>248</v>
      </c>
    </row>
    <row r="127" spans="1:14" ht="12.75" customHeight="1" x14ac:dyDescent="0.2">
      <c r="C127" s="1117" t="s">
        <v>0</v>
      </c>
      <c r="D127" s="1118" t="s">
        <v>1</v>
      </c>
      <c r="E127" s="1119" t="s">
        <v>2</v>
      </c>
      <c r="F127" s="1119"/>
      <c r="G127" s="1119"/>
      <c r="H127" s="1119"/>
      <c r="I127" s="1119"/>
      <c r="J127" s="1120"/>
      <c r="K127" s="1118" t="s">
        <v>3</v>
      </c>
      <c r="L127" s="1118" t="s">
        <v>4</v>
      </c>
      <c r="M127" s="1118" t="s">
        <v>5</v>
      </c>
      <c r="N127" s="525"/>
    </row>
    <row r="128" spans="1:14" ht="12.75" customHeight="1" x14ac:dyDescent="0.2">
      <c r="C128" s="1117"/>
      <c r="D128" s="1118"/>
      <c r="E128" s="1118" t="s">
        <v>6</v>
      </c>
      <c r="F128" s="1121" t="s">
        <v>7</v>
      </c>
      <c r="G128" s="1121"/>
      <c r="H128" s="1121"/>
      <c r="I128" s="1121"/>
      <c r="J128" s="1118" t="s">
        <v>26</v>
      </c>
      <c r="K128" s="1118"/>
      <c r="L128" s="1118"/>
      <c r="M128" s="1118"/>
      <c r="N128" s="525"/>
    </row>
    <row r="129" spans="1:14" ht="12.75" customHeight="1" x14ac:dyDescent="0.2">
      <c r="C129" s="1117"/>
      <c r="D129" s="1118"/>
      <c r="E129" s="1120"/>
      <c r="F129" s="1118" t="s">
        <v>9</v>
      </c>
      <c r="G129" s="1119" t="s">
        <v>10</v>
      </c>
      <c r="H129" s="1120"/>
      <c r="I129" s="1120"/>
      <c r="J129" s="1120"/>
      <c r="K129" s="1118"/>
      <c r="L129" s="1118"/>
      <c r="M129" s="1118"/>
      <c r="N129" s="525"/>
    </row>
    <row r="130" spans="1:14" ht="12.75" customHeight="1" x14ac:dyDescent="0.2">
      <c r="C130" s="1117"/>
      <c r="D130" s="1118"/>
      <c r="E130" s="1120"/>
      <c r="F130" s="1122"/>
      <c r="G130" s="1118" t="s">
        <v>11</v>
      </c>
      <c r="H130" s="1118" t="s">
        <v>12</v>
      </c>
      <c r="I130" s="1118" t="s">
        <v>13</v>
      </c>
      <c r="J130" s="1120"/>
      <c r="K130" s="1118"/>
      <c r="L130" s="1118"/>
      <c r="M130" s="1118"/>
      <c r="N130" s="525"/>
    </row>
    <row r="131" spans="1:14" x14ac:dyDescent="0.2">
      <c r="C131" s="1117"/>
      <c r="D131" s="1118"/>
      <c r="E131" s="1120"/>
      <c r="F131" s="1122"/>
      <c r="G131" s="1118"/>
      <c r="H131" s="1118"/>
      <c r="I131" s="1118"/>
      <c r="J131" s="1120"/>
      <c r="K131" s="1118"/>
      <c r="L131" s="1118"/>
      <c r="M131" s="1118"/>
      <c r="N131" s="525"/>
    </row>
    <row r="132" spans="1:14" x14ac:dyDescent="0.2">
      <c r="C132" s="1117"/>
      <c r="D132" s="1118"/>
      <c r="E132" s="1120"/>
      <c r="F132" s="1122"/>
      <c r="G132" s="1118"/>
      <c r="H132" s="1118"/>
      <c r="I132" s="1118"/>
      <c r="J132" s="1120"/>
      <c r="K132" s="1118"/>
      <c r="L132" s="1118"/>
      <c r="M132" s="1118"/>
      <c r="N132" s="525"/>
    </row>
    <row r="133" spans="1:14" x14ac:dyDescent="0.2">
      <c r="C133" s="1117"/>
      <c r="D133" s="1118"/>
      <c r="E133" s="1120"/>
      <c r="F133" s="1122"/>
      <c r="G133" s="1118"/>
      <c r="H133" s="1118"/>
      <c r="I133" s="1118"/>
      <c r="J133" s="1120"/>
      <c r="K133" s="1118"/>
      <c r="L133" s="1118"/>
      <c r="M133" s="1118"/>
      <c r="N133" s="525"/>
    </row>
    <row r="134" spans="1:14" x14ac:dyDescent="0.2">
      <c r="A134" s="648" t="s">
        <v>17</v>
      </c>
      <c r="B134" s="648" t="s">
        <v>30</v>
      </c>
      <c r="C134" s="533" t="s">
        <v>360</v>
      </c>
      <c r="D134" s="5">
        <v>4</v>
      </c>
      <c r="E134" s="6">
        <f>D134*30</f>
        <v>120</v>
      </c>
      <c r="F134" s="6">
        <f>G134+H134+I134</f>
        <v>45</v>
      </c>
      <c r="G134" s="6"/>
      <c r="H134" s="6"/>
      <c r="I134" s="6">
        <v>45</v>
      </c>
      <c r="J134" s="6">
        <f>E134-F134</f>
        <v>75</v>
      </c>
      <c r="K134" s="7">
        <f>F134/15</f>
        <v>3</v>
      </c>
      <c r="L134" s="6" t="s">
        <v>17</v>
      </c>
      <c r="M134" s="7">
        <f>F134/E134*100</f>
        <v>37.5</v>
      </c>
      <c r="N134" s="526" t="s">
        <v>345</v>
      </c>
    </row>
    <row r="135" spans="1:14" x14ac:dyDescent="0.2">
      <c r="A135" s="651" t="s">
        <v>13</v>
      </c>
      <c r="B135" s="651" t="s">
        <v>15</v>
      </c>
      <c r="C135" s="533" t="s">
        <v>219</v>
      </c>
      <c r="D135" s="534">
        <v>6</v>
      </c>
      <c r="E135" s="6">
        <f t="shared" ref="E135:E140" si="36">D135*30</f>
        <v>180</v>
      </c>
      <c r="F135" s="6">
        <f t="shared" ref="F135:F140" si="37">G135+H135+I135</f>
        <v>60</v>
      </c>
      <c r="G135" s="6">
        <v>30</v>
      </c>
      <c r="H135" s="6">
        <v>30</v>
      </c>
      <c r="I135" s="6"/>
      <c r="J135" s="6">
        <f t="shared" ref="J135:J140" si="38">E135-F135</f>
        <v>120</v>
      </c>
      <c r="K135" s="7">
        <f t="shared" ref="K135:K139" si="39">F135/15</f>
        <v>4</v>
      </c>
      <c r="L135" s="6" t="s">
        <v>19</v>
      </c>
      <c r="M135" s="7">
        <f t="shared" ref="M135:M140" si="40">F135/E135*100</f>
        <v>33.333333333333329</v>
      </c>
      <c r="N135" s="521" t="s">
        <v>348</v>
      </c>
    </row>
    <row r="136" spans="1:14" x14ac:dyDescent="0.2">
      <c r="A136" s="648" t="s">
        <v>13</v>
      </c>
      <c r="B136" s="648" t="s">
        <v>30</v>
      </c>
      <c r="C136" s="4" t="s">
        <v>308</v>
      </c>
      <c r="D136" s="534">
        <v>4</v>
      </c>
      <c r="E136" s="6">
        <f t="shared" si="36"/>
        <v>120</v>
      </c>
      <c r="F136" s="6">
        <f t="shared" si="37"/>
        <v>45</v>
      </c>
      <c r="G136" s="6">
        <v>30</v>
      </c>
      <c r="H136" s="6"/>
      <c r="I136" s="6">
        <v>15</v>
      </c>
      <c r="J136" s="6">
        <f t="shared" si="38"/>
        <v>75</v>
      </c>
      <c r="K136" s="7">
        <f t="shared" si="39"/>
        <v>3</v>
      </c>
      <c r="L136" s="6" t="s">
        <v>17</v>
      </c>
      <c r="M136" s="7">
        <f t="shared" si="40"/>
        <v>37.5</v>
      </c>
      <c r="N136" s="521" t="s">
        <v>348</v>
      </c>
    </row>
    <row r="137" spans="1:14" ht="14.25" customHeight="1" x14ac:dyDescent="0.2">
      <c r="A137" s="651" t="s">
        <v>13</v>
      </c>
      <c r="B137" s="651" t="s">
        <v>15</v>
      </c>
      <c r="C137" s="657" t="s">
        <v>324</v>
      </c>
      <c r="D137" s="534">
        <v>6</v>
      </c>
      <c r="E137" s="6">
        <f t="shared" si="36"/>
        <v>180</v>
      </c>
      <c r="F137" s="6">
        <f t="shared" si="37"/>
        <v>60</v>
      </c>
      <c r="G137" s="6">
        <v>30</v>
      </c>
      <c r="H137" s="6"/>
      <c r="I137" s="6">
        <v>30</v>
      </c>
      <c r="J137" s="6">
        <f t="shared" si="38"/>
        <v>120</v>
      </c>
      <c r="K137" s="7">
        <f t="shared" si="39"/>
        <v>4</v>
      </c>
      <c r="L137" s="6" t="s">
        <v>19</v>
      </c>
      <c r="M137" s="7">
        <f t="shared" si="40"/>
        <v>33.333333333333329</v>
      </c>
      <c r="N137" s="521" t="s">
        <v>348</v>
      </c>
    </row>
    <row r="138" spans="1:14" ht="25.5" x14ac:dyDescent="0.2">
      <c r="A138" s="648" t="s">
        <v>13</v>
      </c>
      <c r="B138" s="648" t="s">
        <v>30</v>
      </c>
      <c r="C138" s="4" t="s">
        <v>361</v>
      </c>
      <c r="D138" s="534">
        <v>4</v>
      </c>
      <c r="E138" s="6">
        <f t="shared" si="36"/>
        <v>120</v>
      </c>
      <c r="F138" s="6">
        <f t="shared" si="37"/>
        <v>45</v>
      </c>
      <c r="G138" s="6">
        <v>30</v>
      </c>
      <c r="H138" s="6"/>
      <c r="I138" s="6">
        <v>15</v>
      </c>
      <c r="J138" s="6">
        <f t="shared" si="38"/>
        <v>75</v>
      </c>
      <c r="K138" s="7">
        <f t="shared" si="39"/>
        <v>3</v>
      </c>
      <c r="L138" s="6" t="s">
        <v>17</v>
      </c>
      <c r="M138" s="7">
        <f t="shared" si="40"/>
        <v>37.5</v>
      </c>
      <c r="N138" s="521" t="s">
        <v>348</v>
      </c>
    </row>
    <row r="139" spans="1:14" x14ac:dyDescent="0.2">
      <c r="A139" s="648" t="s">
        <v>17</v>
      </c>
      <c r="B139" s="648" t="s">
        <v>30</v>
      </c>
      <c r="C139" s="533" t="s">
        <v>365</v>
      </c>
      <c r="D139" s="534">
        <v>4</v>
      </c>
      <c r="E139" s="6">
        <f t="shared" si="36"/>
        <v>120</v>
      </c>
      <c r="F139" s="6">
        <f t="shared" si="37"/>
        <v>45</v>
      </c>
      <c r="G139" s="6">
        <v>30</v>
      </c>
      <c r="H139" s="6"/>
      <c r="I139" s="6">
        <v>15</v>
      </c>
      <c r="J139" s="6">
        <f t="shared" si="38"/>
        <v>75</v>
      </c>
      <c r="K139" s="7">
        <f t="shared" si="39"/>
        <v>3</v>
      </c>
      <c r="L139" s="6" t="s">
        <v>17</v>
      </c>
      <c r="M139" s="7">
        <f t="shared" si="40"/>
        <v>37.5</v>
      </c>
      <c r="N139" s="522" t="s">
        <v>344</v>
      </c>
    </row>
    <row r="140" spans="1:14" x14ac:dyDescent="0.2">
      <c r="A140" s="651" t="s">
        <v>13</v>
      </c>
      <c r="B140" s="651" t="s">
        <v>15</v>
      </c>
      <c r="C140" s="533" t="s">
        <v>217</v>
      </c>
      <c r="D140" s="534">
        <v>2</v>
      </c>
      <c r="E140" s="6">
        <f t="shared" si="36"/>
        <v>60</v>
      </c>
      <c r="F140" s="6">
        <f t="shared" si="37"/>
        <v>0</v>
      </c>
      <c r="G140" s="6"/>
      <c r="H140" s="6"/>
      <c r="I140" s="6"/>
      <c r="J140" s="6">
        <f t="shared" si="38"/>
        <v>60</v>
      </c>
      <c r="K140" s="7">
        <f>F140/15</f>
        <v>0</v>
      </c>
      <c r="L140" s="6" t="s">
        <v>28</v>
      </c>
      <c r="M140" s="7">
        <f t="shared" si="40"/>
        <v>0</v>
      </c>
      <c r="N140" s="521" t="s">
        <v>348</v>
      </c>
    </row>
    <row r="141" spans="1:14" x14ac:dyDescent="0.2">
      <c r="C141" s="8" t="s">
        <v>23</v>
      </c>
      <c r="D141" s="371">
        <f>SUM(D134:D140)</f>
        <v>30</v>
      </c>
      <c r="E141" s="544">
        <f t="shared" ref="E141:M141" si="41">SUM(E134:E140)</f>
        <v>900</v>
      </c>
      <c r="F141" s="544">
        <f t="shared" si="41"/>
        <v>300</v>
      </c>
      <c r="G141" s="544">
        <f t="shared" si="41"/>
        <v>150</v>
      </c>
      <c r="H141" s="544">
        <f t="shared" si="41"/>
        <v>30</v>
      </c>
      <c r="I141" s="544">
        <f t="shared" si="41"/>
        <v>120</v>
      </c>
      <c r="J141" s="544">
        <f t="shared" si="41"/>
        <v>600</v>
      </c>
      <c r="K141" s="544">
        <f t="shared" si="41"/>
        <v>20</v>
      </c>
      <c r="L141" s="544">
        <f t="shared" si="41"/>
        <v>0</v>
      </c>
      <c r="M141" s="544">
        <f t="shared" si="41"/>
        <v>216.66666666666666</v>
      </c>
      <c r="N141" s="527"/>
    </row>
    <row r="142" spans="1:14" x14ac:dyDescent="0.2">
      <c r="C142" s="9" t="s">
        <v>24</v>
      </c>
      <c r="D142" s="10">
        <f>30-D141</f>
        <v>0</v>
      </c>
    </row>
    <row r="143" spans="1:14" x14ac:dyDescent="0.2">
      <c r="C143" s="9"/>
      <c r="D143" s="10"/>
    </row>
    <row r="144" spans="1:14" x14ac:dyDescent="0.2">
      <c r="C144" s="520"/>
      <c r="D144" s="10"/>
    </row>
    <row r="145" spans="1:14" x14ac:dyDescent="0.2">
      <c r="C145" s="9"/>
      <c r="D145" s="10">
        <f>D54+D55+D56+D58+D74+D76+D77+D98+D99+D101+D117+D118+D119+D120+D135+D137+D140+D160</f>
        <v>89</v>
      </c>
    </row>
    <row r="146" spans="1:14" x14ac:dyDescent="0.2">
      <c r="C146" s="9"/>
      <c r="D146" s="10"/>
    </row>
    <row r="147" spans="1:14" x14ac:dyDescent="0.2">
      <c r="C147" s="2" t="s">
        <v>249</v>
      </c>
    </row>
    <row r="148" spans="1:14" ht="12.75" customHeight="1" x14ac:dyDescent="0.2">
      <c r="C148" s="1117" t="s">
        <v>0</v>
      </c>
      <c r="D148" s="1118" t="s">
        <v>1</v>
      </c>
      <c r="E148" s="1119" t="s">
        <v>2</v>
      </c>
      <c r="F148" s="1119"/>
      <c r="G148" s="1119"/>
      <c r="H148" s="1119"/>
      <c r="I148" s="1119"/>
      <c r="J148" s="1120"/>
      <c r="K148" s="1118" t="s">
        <v>3</v>
      </c>
      <c r="L148" s="1118" t="s">
        <v>4</v>
      </c>
      <c r="M148" s="1118" t="s">
        <v>5</v>
      </c>
      <c r="N148" s="525"/>
    </row>
    <row r="149" spans="1:14" ht="12.75" customHeight="1" x14ac:dyDescent="0.2">
      <c r="C149" s="1117"/>
      <c r="D149" s="1118"/>
      <c r="E149" s="1118" t="s">
        <v>6</v>
      </c>
      <c r="F149" s="1121" t="s">
        <v>7</v>
      </c>
      <c r="G149" s="1121"/>
      <c r="H149" s="1121"/>
      <c r="I149" s="1121"/>
      <c r="J149" s="1118" t="s">
        <v>26</v>
      </c>
      <c r="K149" s="1118"/>
      <c r="L149" s="1118"/>
      <c r="M149" s="1118"/>
      <c r="N149" s="525"/>
    </row>
    <row r="150" spans="1:14" ht="12.75" customHeight="1" x14ac:dyDescent="0.2">
      <c r="C150" s="1117"/>
      <c r="D150" s="1118"/>
      <c r="E150" s="1120"/>
      <c r="F150" s="1118" t="s">
        <v>9</v>
      </c>
      <c r="G150" s="1119" t="s">
        <v>10</v>
      </c>
      <c r="H150" s="1120"/>
      <c r="I150" s="1120"/>
      <c r="J150" s="1120"/>
      <c r="K150" s="1118"/>
      <c r="L150" s="1118"/>
      <c r="M150" s="1118"/>
      <c r="N150" s="525"/>
    </row>
    <row r="151" spans="1:14" ht="12.75" customHeight="1" x14ac:dyDescent="0.2">
      <c r="C151" s="1117"/>
      <c r="D151" s="1118"/>
      <c r="E151" s="1120"/>
      <c r="F151" s="1122"/>
      <c r="G151" s="1118" t="s">
        <v>11</v>
      </c>
      <c r="H151" s="1118" t="s">
        <v>12</v>
      </c>
      <c r="I151" s="1118" t="s">
        <v>13</v>
      </c>
      <c r="J151" s="1120"/>
      <c r="K151" s="1118"/>
      <c r="L151" s="1118"/>
      <c r="M151" s="1118"/>
      <c r="N151" s="525"/>
    </row>
    <row r="152" spans="1:14" x14ac:dyDescent="0.2">
      <c r="C152" s="1117"/>
      <c r="D152" s="1118"/>
      <c r="E152" s="1120"/>
      <c r="F152" s="1122"/>
      <c r="G152" s="1118"/>
      <c r="H152" s="1118"/>
      <c r="I152" s="1118"/>
      <c r="J152" s="1120"/>
      <c r="K152" s="1118"/>
      <c r="L152" s="1118"/>
      <c r="M152" s="1118"/>
      <c r="N152" s="525"/>
    </row>
    <row r="153" spans="1:14" x14ac:dyDescent="0.2">
      <c r="C153" s="1117"/>
      <c r="D153" s="1118"/>
      <c r="E153" s="1120"/>
      <c r="F153" s="1122"/>
      <c r="G153" s="1118"/>
      <c r="H153" s="1118"/>
      <c r="I153" s="1118"/>
      <c r="J153" s="1120"/>
      <c r="K153" s="1118"/>
      <c r="L153" s="1118"/>
      <c r="M153" s="1118"/>
      <c r="N153" s="525"/>
    </row>
    <row r="154" spans="1:14" x14ac:dyDescent="0.2">
      <c r="C154" s="1117"/>
      <c r="D154" s="1118"/>
      <c r="E154" s="1120"/>
      <c r="F154" s="1122"/>
      <c r="G154" s="1118"/>
      <c r="H154" s="1118"/>
      <c r="I154" s="1118"/>
      <c r="J154" s="1120"/>
      <c r="K154" s="1118"/>
      <c r="L154" s="1118"/>
      <c r="M154" s="1118"/>
      <c r="N154" s="525"/>
    </row>
    <row r="155" spans="1:14" x14ac:dyDescent="0.2">
      <c r="A155" s="652" t="s">
        <v>13</v>
      </c>
      <c r="B155" s="652" t="s">
        <v>15</v>
      </c>
      <c r="C155" s="653" t="s">
        <v>162</v>
      </c>
      <c r="D155" s="5">
        <v>6</v>
      </c>
      <c r="E155" s="6">
        <f>D155*30</f>
        <v>180</v>
      </c>
      <c r="F155" s="6">
        <f>G155+H155+I155</f>
        <v>0</v>
      </c>
      <c r="G155" s="6"/>
      <c r="H155" s="6"/>
      <c r="I155" s="6"/>
      <c r="J155" s="6">
        <f>E155-F155</f>
        <v>180</v>
      </c>
      <c r="K155" s="7">
        <f>F155/13</f>
        <v>0</v>
      </c>
      <c r="L155" s="6" t="s">
        <v>28</v>
      </c>
      <c r="M155" s="7">
        <f>F155/E155*100</f>
        <v>0</v>
      </c>
      <c r="N155" s="521" t="s">
        <v>348</v>
      </c>
    </row>
    <row r="156" spans="1:14" x14ac:dyDescent="0.2">
      <c r="A156" s="652" t="s">
        <v>13</v>
      </c>
      <c r="B156" s="652" t="s">
        <v>15</v>
      </c>
      <c r="C156" s="533" t="s">
        <v>356</v>
      </c>
      <c r="D156" s="534">
        <v>6</v>
      </c>
      <c r="E156" s="6">
        <f t="shared" ref="E156:E160" si="42">D156*30</f>
        <v>180</v>
      </c>
      <c r="F156" s="6">
        <f t="shared" ref="F156:F160" si="43">G156+H156+I156</f>
        <v>0</v>
      </c>
      <c r="G156" s="6"/>
      <c r="H156" s="6"/>
      <c r="I156" s="6"/>
      <c r="J156" s="6">
        <f t="shared" ref="J156:J160" si="44">E156-F156</f>
        <v>180</v>
      </c>
      <c r="K156" s="7">
        <f t="shared" ref="K156:K160" si="45">F156/13</f>
        <v>0</v>
      </c>
      <c r="L156" s="6"/>
      <c r="M156" s="7">
        <f t="shared" ref="M156:M160" si="46">F156/E156*100</f>
        <v>0</v>
      </c>
      <c r="N156" s="521" t="s">
        <v>348</v>
      </c>
    </row>
    <row r="157" spans="1:14" ht="25.5" x14ac:dyDescent="0.2">
      <c r="A157" s="648" t="s">
        <v>17</v>
      </c>
      <c r="B157" s="648" t="s">
        <v>30</v>
      </c>
      <c r="C157" s="533" t="s">
        <v>355</v>
      </c>
      <c r="D157" s="534">
        <v>4</v>
      </c>
      <c r="E157" s="6">
        <f t="shared" si="42"/>
        <v>120</v>
      </c>
      <c r="F157" s="6">
        <f t="shared" si="43"/>
        <v>39</v>
      </c>
      <c r="G157" s="6"/>
      <c r="H157" s="6"/>
      <c r="I157" s="6">
        <v>39</v>
      </c>
      <c r="J157" s="6">
        <f t="shared" si="44"/>
        <v>81</v>
      </c>
      <c r="K157" s="7">
        <f t="shared" si="45"/>
        <v>3</v>
      </c>
      <c r="L157" s="6" t="s">
        <v>17</v>
      </c>
      <c r="M157" s="7">
        <f t="shared" si="46"/>
        <v>32.5</v>
      </c>
      <c r="N157" s="526" t="s">
        <v>345</v>
      </c>
    </row>
    <row r="158" spans="1:14" ht="26.25" customHeight="1" x14ac:dyDescent="0.2">
      <c r="A158" s="648" t="s">
        <v>13</v>
      </c>
      <c r="B158" s="648" t="s">
        <v>30</v>
      </c>
      <c r="C158" s="531" t="s">
        <v>337</v>
      </c>
      <c r="D158" s="534">
        <v>4</v>
      </c>
      <c r="E158" s="6">
        <f t="shared" si="42"/>
        <v>120</v>
      </c>
      <c r="F158" s="6">
        <f t="shared" si="43"/>
        <v>52</v>
      </c>
      <c r="G158" s="6">
        <v>26</v>
      </c>
      <c r="H158" s="6"/>
      <c r="I158" s="6">
        <v>26</v>
      </c>
      <c r="J158" s="6">
        <f t="shared" si="44"/>
        <v>68</v>
      </c>
      <c r="K158" s="7">
        <f t="shared" si="45"/>
        <v>4</v>
      </c>
      <c r="L158" s="6" t="s">
        <v>17</v>
      </c>
      <c r="M158" s="7">
        <f t="shared" si="46"/>
        <v>43.333333333333336</v>
      </c>
      <c r="N158" s="521" t="s">
        <v>348</v>
      </c>
    </row>
    <row r="159" spans="1:14" x14ac:dyDescent="0.2">
      <c r="A159" s="648" t="s">
        <v>13</v>
      </c>
      <c r="B159" s="648" t="s">
        <v>30</v>
      </c>
      <c r="C159" s="4" t="s">
        <v>273</v>
      </c>
      <c r="D159" s="534">
        <v>4</v>
      </c>
      <c r="E159" s="6">
        <f t="shared" si="42"/>
        <v>120</v>
      </c>
      <c r="F159" s="6">
        <f t="shared" si="43"/>
        <v>52</v>
      </c>
      <c r="G159" s="6">
        <v>26</v>
      </c>
      <c r="H159" s="6"/>
      <c r="I159" s="6">
        <v>26</v>
      </c>
      <c r="J159" s="6">
        <f t="shared" si="44"/>
        <v>68</v>
      </c>
      <c r="K159" s="7">
        <f t="shared" si="45"/>
        <v>4</v>
      </c>
      <c r="L159" s="6" t="s">
        <v>17</v>
      </c>
      <c r="M159" s="7">
        <f t="shared" si="46"/>
        <v>43.333333333333336</v>
      </c>
      <c r="N159" s="521" t="s">
        <v>348</v>
      </c>
    </row>
    <row r="160" spans="1:14" x14ac:dyDescent="0.2">
      <c r="A160" s="651" t="s">
        <v>13</v>
      </c>
      <c r="B160" s="651" t="s">
        <v>15</v>
      </c>
      <c r="C160" s="533" t="s">
        <v>325</v>
      </c>
      <c r="D160" s="534">
        <v>6</v>
      </c>
      <c r="E160" s="6">
        <f t="shared" si="42"/>
        <v>180</v>
      </c>
      <c r="F160" s="6">
        <f t="shared" si="43"/>
        <v>52</v>
      </c>
      <c r="G160" s="6">
        <v>26</v>
      </c>
      <c r="H160" s="6"/>
      <c r="I160" s="6">
        <v>26</v>
      </c>
      <c r="J160" s="6">
        <f t="shared" si="44"/>
        <v>128</v>
      </c>
      <c r="K160" s="7">
        <f t="shared" si="45"/>
        <v>4</v>
      </c>
      <c r="L160" s="6" t="s">
        <v>19</v>
      </c>
      <c r="M160" s="7">
        <f t="shared" si="46"/>
        <v>28.888888888888886</v>
      </c>
      <c r="N160" s="521" t="s">
        <v>348</v>
      </c>
    </row>
    <row r="161" spans="1:14" x14ac:dyDescent="0.2">
      <c r="C161" s="8" t="s">
        <v>23</v>
      </c>
      <c r="D161" s="371">
        <f t="shared" ref="D161:M161" si="47">SUM(D155:D160)</f>
        <v>30</v>
      </c>
      <c r="E161" s="544">
        <f t="shared" si="47"/>
        <v>900</v>
      </c>
      <c r="F161" s="544">
        <f t="shared" si="47"/>
        <v>195</v>
      </c>
      <c r="G161" s="544">
        <f t="shared" si="47"/>
        <v>78</v>
      </c>
      <c r="H161" s="544">
        <f t="shared" si="47"/>
        <v>0</v>
      </c>
      <c r="I161" s="544">
        <f t="shared" si="47"/>
        <v>117</v>
      </c>
      <c r="J161" s="544">
        <f t="shared" si="47"/>
        <v>705</v>
      </c>
      <c r="K161" s="544">
        <f t="shared" si="47"/>
        <v>15</v>
      </c>
      <c r="L161" s="544">
        <f t="shared" si="47"/>
        <v>0</v>
      </c>
      <c r="M161" s="544">
        <f t="shared" si="47"/>
        <v>148.05555555555557</v>
      </c>
      <c r="N161" s="527"/>
    </row>
    <row r="162" spans="1:14" x14ac:dyDescent="0.2">
      <c r="C162" s="9" t="s">
        <v>24</v>
      </c>
      <c r="D162" s="11">
        <f>30-D161</f>
        <v>0</v>
      </c>
    </row>
    <row r="164" spans="1:14" x14ac:dyDescent="0.2">
      <c r="C164" s="2" t="s">
        <v>23</v>
      </c>
      <c r="D164" s="658">
        <f>D165+D166</f>
        <v>240</v>
      </c>
      <c r="E164" s="12">
        <f>E165+E166</f>
        <v>7200</v>
      </c>
      <c r="F164" s="13">
        <f>E164/$E$164*100</f>
        <v>100</v>
      </c>
      <c r="G164" s="14"/>
      <c r="H164" s="15"/>
      <c r="I164" s="15"/>
      <c r="J164" s="15"/>
      <c r="K164" s="15"/>
      <c r="L164" s="520" t="s">
        <v>345</v>
      </c>
      <c r="M164" s="16">
        <f t="shared" ref="M164:M171" si="48">SUMIF($N$4:$N$160,L164,$D$4:$D$160)</f>
        <v>28</v>
      </c>
      <c r="N164" s="528">
        <f>M164*100/240</f>
        <v>11.666666666666666</v>
      </c>
    </row>
    <row r="165" spans="1:14" x14ac:dyDescent="0.2">
      <c r="B165" s="648" t="s">
        <v>15</v>
      </c>
      <c r="C165" s="2" t="s">
        <v>44</v>
      </c>
      <c r="D165" s="659">
        <f>SUMIF(B$11:B$160,B165,D$11:D$160)</f>
        <v>180</v>
      </c>
      <c r="E165" s="1">
        <f>D165*30</f>
        <v>5400</v>
      </c>
      <c r="F165" s="13">
        <f>E165/E$164*100</f>
        <v>75</v>
      </c>
      <c r="G165" s="1"/>
      <c r="I165" s="16"/>
      <c r="J165" s="16"/>
      <c r="K165" s="16"/>
      <c r="L165" s="520" t="s">
        <v>346</v>
      </c>
      <c r="M165" s="16">
        <f t="shared" si="48"/>
        <v>16</v>
      </c>
      <c r="N165" s="528">
        <f t="shared" ref="N165:N171" si="49">M165*100/240</f>
        <v>6.666666666666667</v>
      </c>
    </row>
    <row r="166" spans="1:14" x14ac:dyDescent="0.2">
      <c r="B166" s="648" t="s">
        <v>30</v>
      </c>
      <c r="C166" s="2" t="s">
        <v>45</v>
      </c>
      <c r="D166" s="659">
        <f>SUMIF(B$11:B$160,B166,D$11:D$160)</f>
        <v>60</v>
      </c>
      <c r="E166" s="1">
        <f t="shared" ref="E166:E173" si="50">D166*30</f>
        <v>1800</v>
      </c>
      <c r="F166" s="338">
        <f>E166/E$164*100</f>
        <v>25</v>
      </c>
      <c r="G166" s="1"/>
      <c r="K166" s="16"/>
      <c r="L166" s="522" t="s">
        <v>344</v>
      </c>
      <c r="M166" s="16">
        <f t="shared" si="48"/>
        <v>4</v>
      </c>
      <c r="N166" s="528">
        <f t="shared" si="49"/>
        <v>1.6666666666666667</v>
      </c>
    </row>
    <row r="167" spans="1:14" x14ac:dyDescent="0.2">
      <c r="D167" s="648"/>
      <c r="E167" s="1"/>
      <c r="F167" s="1"/>
      <c r="G167" s="1"/>
      <c r="L167" s="3" t="s">
        <v>274</v>
      </c>
      <c r="M167" s="3">
        <f t="shared" si="48"/>
        <v>12</v>
      </c>
      <c r="N167" s="528">
        <f t="shared" si="49"/>
        <v>5</v>
      </c>
    </row>
    <row r="168" spans="1:14" x14ac:dyDescent="0.2">
      <c r="C168" s="2" t="s">
        <v>220</v>
      </c>
      <c r="D168" s="660">
        <f>D169+D170</f>
        <v>101</v>
      </c>
      <c r="E168" s="17">
        <f t="shared" ref="E168" si="51">E169+E170</f>
        <v>3030</v>
      </c>
      <c r="F168" s="13">
        <f>E168/$E$168*100</f>
        <v>100</v>
      </c>
      <c r="G168" s="1"/>
      <c r="L168" s="3" t="s">
        <v>275</v>
      </c>
      <c r="M168" s="3">
        <f t="shared" si="48"/>
        <v>26</v>
      </c>
      <c r="N168" s="528">
        <f t="shared" si="49"/>
        <v>10.833333333333334</v>
      </c>
    </row>
    <row r="169" spans="1:14" x14ac:dyDescent="0.2">
      <c r="A169" s="648" t="s">
        <v>17</v>
      </c>
      <c r="B169" s="648" t="s">
        <v>15</v>
      </c>
      <c r="C169" s="2" t="s">
        <v>44</v>
      </c>
      <c r="D169" s="648">
        <f>SUMIFS(D$11:D$160,A$11:A$160,A169,B$11:B$160,B169)</f>
        <v>73</v>
      </c>
      <c r="E169" s="1">
        <f>D169*30</f>
        <v>2190</v>
      </c>
      <c r="F169" s="13">
        <f>E169/E$168*100</f>
        <v>72.277227722772281</v>
      </c>
      <c r="G169" s="1"/>
      <c r="L169" s="520" t="s">
        <v>347</v>
      </c>
      <c r="M169" s="3">
        <f t="shared" si="48"/>
        <v>6</v>
      </c>
      <c r="N169" s="528">
        <f t="shared" si="49"/>
        <v>2.5</v>
      </c>
    </row>
    <row r="170" spans="1:14" x14ac:dyDescent="0.2">
      <c r="A170" s="648" t="s">
        <v>17</v>
      </c>
      <c r="B170" s="648" t="s">
        <v>30</v>
      </c>
      <c r="C170" s="2" t="s">
        <v>45</v>
      </c>
      <c r="D170" s="648">
        <f>SUMIFS(D$11:D$160,A$11:A$160,A170,B$11:B$160,B170)</f>
        <v>28</v>
      </c>
      <c r="E170" s="1">
        <f t="shared" si="50"/>
        <v>840</v>
      </c>
      <c r="F170" s="13">
        <f>E170/E$168*100</f>
        <v>27.722772277227726</v>
      </c>
      <c r="G170" s="1"/>
      <c r="L170" s="3" t="s">
        <v>276</v>
      </c>
      <c r="M170" s="3">
        <f t="shared" si="48"/>
        <v>9</v>
      </c>
      <c r="N170" s="528">
        <f t="shared" si="49"/>
        <v>3.75</v>
      </c>
    </row>
    <row r="171" spans="1:14" x14ac:dyDescent="0.2">
      <c r="C171" s="2" t="s">
        <v>221</v>
      </c>
      <c r="D171" s="660">
        <f>D172+D173</f>
        <v>139</v>
      </c>
      <c r="E171" s="17">
        <f>E172+E173</f>
        <v>4170</v>
      </c>
      <c r="F171" s="17">
        <f>E171/$E$171*100</f>
        <v>100</v>
      </c>
      <c r="L171" s="521" t="s">
        <v>348</v>
      </c>
      <c r="M171" s="3">
        <f t="shared" si="48"/>
        <v>135</v>
      </c>
      <c r="N171" s="528">
        <f t="shared" si="49"/>
        <v>56.25</v>
      </c>
    </row>
    <row r="172" spans="1:14" x14ac:dyDescent="0.2">
      <c r="A172" s="648" t="s">
        <v>13</v>
      </c>
      <c r="B172" s="648" t="s">
        <v>15</v>
      </c>
      <c r="C172" s="2" t="s">
        <v>44</v>
      </c>
      <c r="D172" s="648">
        <f>SUMIFS(D$11:D$160,A$11:A$160,A172,B$11:B$160,B172)</f>
        <v>107</v>
      </c>
      <c r="E172" s="1">
        <f t="shared" si="50"/>
        <v>3210</v>
      </c>
      <c r="F172" s="3">
        <f>E172/E$171*100</f>
        <v>76.978417266187051</v>
      </c>
      <c r="M172" s="16">
        <f>SUM(M164:M171)</f>
        <v>236</v>
      </c>
      <c r="N172" s="529">
        <f>SUM(N164:N171)</f>
        <v>98.333333333333343</v>
      </c>
    </row>
    <row r="173" spans="1:14" x14ac:dyDescent="0.2">
      <c r="A173" s="648" t="s">
        <v>13</v>
      </c>
      <c r="B173" s="648" t="s">
        <v>30</v>
      </c>
      <c r="C173" s="2" t="s">
        <v>45</v>
      </c>
      <c r="D173" s="648">
        <f>SUMIFS(D$11:D$160,A$11:A$160,A173,B$11:B$160,B173)</f>
        <v>32</v>
      </c>
      <c r="E173" s="1">
        <f t="shared" si="50"/>
        <v>960</v>
      </c>
      <c r="F173" s="3">
        <f>E173/E$171*100</f>
        <v>23.021582733812952</v>
      </c>
    </row>
  </sheetData>
  <mergeCells count="113"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C148:C154"/>
    <mergeCell ref="D148:D154"/>
    <mergeCell ref="E148:J148"/>
    <mergeCell ref="I151:I154"/>
    <mergeCell ref="C127:C133"/>
    <mergeCell ref="D127:D133"/>
    <mergeCell ref="E127:J127"/>
    <mergeCell ref="K148:K154"/>
    <mergeCell ref="L148:L154"/>
    <mergeCell ref="M127:M133"/>
    <mergeCell ref="E128:E133"/>
    <mergeCell ref="F128:I128"/>
    <mergeCell ref="J128:J133"/>
    <mergeCell ref="F129:F133"/>
    <mergeCell ref="K108:K114"/>
    <mergeCell ref="L108:L114"/>
    <mergeCell ref="M108:M114"/>
    <mergeCell ref="E109:E114"/>
    <mergeCell ref="F109:I109"/>
    <mergeCell ref="J109:J114"/>
    <mergeCell ref="F110:F114"/>
    <mergeCell ref="G110:I110"/>
    <mergeCell ref="G111:G114"/>
    <mergeCell ref="H111:H114"/>
    <mergeCell ref="G129:I129"/>
    <mergeCell ref="G130:G133"/>
    <mergeCell ref="H130:H133"/>
    <mergeCell ref="I130:I133"/>
    <mergeCell ref="C108:C114"/>
    <mergeCell ref="D108:D114"/>
    <mergeCell ref="E108:J108"/>
    <mergeCell ref="I111:I114"/>
    <mergeCell ref="C90:C96"/>
    <mergeCell ref="D90:D96"/>
    <mergeCell ref="E90:J90"/>
    <mergeCell ref="K127:K133"/>
    <mergeCell ref="L127:L133"/>
    <mergeCell ref="L90:L96"/>
    <mergeCell ref="M90:M96"/>
    <mergeCell ref="E91:E96"/>
    <mergeCell ref="F91:I91"/>
    <mergeCell ref="J91:J96"/>
    <mergeCell ref="F92:F96"/>
    <mergeCell ref="K65:K71"/>
    <mergeCell ref="L65:L71"/>
    <mergeCell ref="M65:M71"/>
    <mergeCell ref="E66:E71"/>
    <mergeCell ref="F66:I66"/>
    <mergeCell ref="J66:J71"/>
    <mergeCell ref="F67:F71"/>
    <mergeCell ref="G67:I67"/>
    <mergeCell ref="G68:G71"/>
    <mergeCell ref="H68:H71"/>
    <mergeCell ref="G92:I92"/>
    <mergeCell ref="G93:G96"/>
    <mergeCell ref="H93:H96"/>
    <mergeCell ref="I93:I96"/>
    <mergeCell ref="I49:I52"/>
    <mergeCell ref="C65:C71"/>
    <mergeCell ref="D65:D71"/>
    <mergeCell ref="E65:J65"/>
    <mergeCell ref="I68:I71"/>
    <mergeCell ref="C46:C52"/>
    <mergeCell ref="D46:D52"/>
    <mergeCell ref="E46:J46"/>
    <mergeCell ref="K90:K96"/>
    <mergeCell ref="C22:C28"/>
    <mergeCell ref="D22:D28"/>
    <mergeCell ref="E22:J22"/>
    <mergeCell ref="I25:I28"/>
    <mergeCell ref="K46:K52"/>
    <mergeCell ref="L46:L52"/>
    <mergeCell ref="M46:M52"/>
    <mergeCell ref="E47:E52"/>
    <mergeCell ref="F47:I47"/>
    <mergeCell ref="J47:J52"/>
    <mergeCell ref="F48:F52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8:I48"/>
    <mergeCell ref="G49:G52"/>
    <mergeCell ref="H49:H52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19685039370078741" right="0.19685039370078741" top="0" bottom="0" header="0.31496062992125984" footer="0.31496062992125984"/>
  <pageSetup paperSize="9" scale="98" orientation="landscape" r:id="rId1"/>
  <rowBreaks count="4" manualBreakCount="4">
    <brk id="44" max="16383" man="1"/>
    <brk id="88" max="16383" man="1"/>
    <brk id="125" max="16383" man="1"/>
    <brk id="1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opLeftCell="B1" zoomScale="85" zoomScaleNormal="85" workbookViewId="0">
      <selection activeCell="I11" sqref="I11"/>
    </sheetView>
  </sheetViews>
  <sheetFormatPr defaultRowHeight="18.75" x14ac:dyDescent="0.3"/>
  <cols>
    <col min="1" max="1" width="0" style="812" hidden="1" customWidth="1"/>
    <col min="2" max="2" width="9.140625" style="813"/>
    <col min="3" max="3" width="58.85546875" style="812" customWidth="1"/>
    <col min="4" max="4" width="0" style="812" hidden="1" customWidth="1"/>
    <col min="5" max="5" width="11.28515625" style="812" hidden="1" customWidth="1"/>
    <col min="6" max="6" width="9.28515625" style="812" bestFit="1" customWidth="1"/>
    <col min="7" max="7" width="6" style="812" bestFit="1" customWidth="1"/>
    <col min="8" max="8" width="5.5703125" style="812" customWidth="1"/>
    <col min="9" max="9" width="4.85546875" style="812" bestFit="1" customWidth="1"/>
    <col min="10" max="10" width="4.7109375" style="812" customWidth="1"/>
    <col min="11" max="11" width="6.140625" style="812" bestFit="1" customWidth="1"/>
    <col min="12" max="12" width="6" style="812" customWidth="1"/>
    <col min="13" max="13" width="11.85546875" style="812" customWidth="1"/>
    <col min="14" max="14" width="37.5703125" style="812" customWidth="1"/>
    <col min="15" max="21" width="0" style="812" hidden="1" customWidth="1"/>
    <col min="22" max="256" width="9.140625" style="812"/>
    <col min="257" max="257" width="0" style="812" hidden="1" customWidth="1"/>
    <col min="258" max="258" width="9.140625" style="812"/>
    <col min="259" max="259" width="58.85546875" style="812" customWidth="1"/>
    <col min="260" max="261" width="0" style="812" hidden="1" customWidth="1"/>
    <col min="262" max="262" width="9.140625" style="812"/>
    <col min="263" max="263" width="5.5703125" style="812" bestFit="1" customWidth="1"/>
    <col min="264" max="264" width="5.5703125" style="812" customWidth="1"/>
    <col min="265" max="265" width="4.7109375" style="812" bestFit="1" customWidth="1"/>
    <col min="266" max="266" width="4.7109375" style="812" customWidth="1"/>
    <col min="267" max="267" width="6" style="812" bestFit="1" customWidth="1"/>
    <col min="268" max="268" width="6" style="812" customWidth="1"/>
    <col min="269" max="269" width="9.7109375" style="812" customWidth="1"/>
    <col min="270" max="270" width="37.5703125" style="812" customWidth="1"/>
    <col min="271" max="277" width="0" style="812" hidden="1" customWidth="1"/>
    <col min="278" max="512" width="9.140625" style="812"/>
    <col min="513" max="513" width="0" style="812" hidden="1" customWidth="1"/>
    <col min="514" max="514" width="9.140625" style="812"/>
    <col min="515" max="515" width="58.85546875" style="812" customWidth="1"/>
    <col min="516" max="517" width="0" style="812" hidden="1" customWidth="1"/>
    <col min="518" max="518" width="9.140625" style="812"/>
    <col min="519" max="519" width="5.5703125" style="812" bestFit="1" customWidth="1"/>
    <col min="520" max="520" width="5.5703125" style="812" customWidth="1"/>
    <col min="521" max="521" width="4.7109375" style="812" bestFit="1" customWidth="1"/>
    <col min="522" max="522" width="4.7109375" style="812" customWidth="1"/>
    <col min="523" max="523" width="6" style="812" bestFit="1" customWidth="1"/>
    <col min="524" max="524" width="6" style="812" customWidth="1"/>
    <col min="525" max="525" width="9.7109375" style="812" customWidth="1"/>
    <col min="526" max="526" width="37.5703125" style="812" customWidth="1"/>
    <col min="527" max="533" width="0" style="812" hidden="1" customWidth="1"/>
    <col min="534" max="768" width="9.140625" style="812"/>
    <col min="769" max="769" width="0" style="812" hidden="1" customWidth="1"/>
    <col min="770" max="770" width="9.140625" style="812"/>
    <col min="771" max="771" width="58.85546875" style="812" customWidth="1"/>
    <col min="772" max="773" width="0" style="812" hidden="1" customWidth="1"/>
    <col min="774" max="774" width="9.140625" style="812"/>
    <col min="775" max="775" width="5.5703125" style="812" bestFit="1" customWidth="1"/>
    <col min="776" max="776" width="5.5703125" style="812" customWidth="1"/>
    <col min="777" max="777" width="4.7109375" style="812" bestFit="1" customWidth="1"/>
    <col min="778" max="778" width="4.7109375" style="812" customWidth="1"/>
    <col min="779" max="779" width="6" style="812" bestFit="1" customWidth="1"/>
    <col min="780" max="780" width="6" style="812" customWidth="1"/>
    <col min="781" max="781" width="9.7109375" style="812" customWidth="1"/>
    <col min="782" max="782" width="37.5703125" style="812" customWidth="1"/>
    <col min="783" max="789" width="0" style="812" hidden="1" customWidth="1"/>
    <col min="790" max="1024" width="9.140625" style="812"/>
    <col min="1025" max="1025" width="0" style="812" hidden="1" customWidth="1"/>
    <col min="1026" max="1026" width="9.140625" style="812"/>
    <col min="1027" max="1027" width="58.85546875" style="812" customWidth="1"/>
    <col min="1028" max="1029" width="0" style="812" hidden="1" customWidth="1"/>
    <col min="1030" max="1030" width="9.140625" style="812"/>
    <col min="1031" max="1031" width="5.5703125" style="812" bestFit="1" customWidth="1"/>
    <col min="1032" max="1032" width="5.5703125" style="812" customWidth="1"/>
    <col min="1033" max="1033" width="4.7109375" style="812" bestFit="1" customWidth="1"/>
    <col min="1034" max="1034" width="4.7109375" style="812" customWidth="1"/>
    <col min="1035" max="1035" width="6" style="812" bestFit="1" customWidth="1"/>
    <col min="1036" max="1036" width="6" style="812" customWidth="1"/>
    <col min="1037" max="1037" width="9.7109375" style="812" customWidth="1"/>
    <col min="1038" max="1038" width="37.5703125" style="812" customWidth="1"/>
    <col min="1039" max="1045" width="0" style="812" hidden="1" customWidth="1"/>
    <col min="1046" max="1280" width="9.140625" style="812"/>
    <col min="1281" max="1281" width="0" style="812" hidden="1" customWidth="1"/>
    <col min="1282" max="1282" width="9.140625" style="812"/>
    <col min="1283" max="1283" width="58.85546875" style="812" customWidth="1"/>
    <col min="1284" max="1285" width="0" style="812" hidden="1" customWidth="1"/>
    <col min="1286" max="1286" width="9.140625" style="812"/>
    <col min="1287" max="1287" width="5.5703125" style="812" bestFit="1" customWidth="1"/>
    <col min="1288" max="1288" width="5.5703125" style="812" customWidth="1"/>
    <col min="1289" max="1289" width="4.7109375" style="812" bestFit="1" customWidth="1"/>
    <col min="1290" max="1290" width="4.7109375" style="812" customWidth="1"/>
    <col min="1291" max="1291" width="6" style="812" bestFit="1" customWidth="1"/>
    <col min="1292" max="1292" width="6" style="812" customWidth="1"/>
    <col min="1293" max="1293" width="9.7109375" style="812" customWidth="1"/>
    <col min="1294" max="1294" width="37.5703125" style="812" customWidth="1"/>
    <col min="1295" max="1301" width="0" style="812" hidden="1" customWidth="1"/>
    <col min="1302" max="1536" width="9.140625" style="812"/>
    <col min="1537" max="1537" width="0" style="812" hidden="1" customWidth="1"/>
    <col min="1538" max="1538" width="9.140625" style="812"/>
    <col min="1539" max="1539" width="58.85546875" style="812" customWidth="1"/>
    <col min="1540" max="1541" width="0" style="812" hidden="1" customWidth="1"/>
    <col min="1542" max="1542" width="9.140625" style="812"/>
    <col min="1543" max="1543" width="5.5703125" style="812" bestFit="1" customWidth="1"/>
    <col min="1544" max="1544" width="5.5703125" style="812" customWidth="1"/>
    <col min="1545" max="1545" width="4.7109375" style="812" bestFit="1" customWidth="1"/>
    <col min="1546" max="1546" width="4.7109375" style="812" customWidth="1"/>
    <col min="1547" max="1547" width="6" style="812" bestFit="1" customWidth="1"/>
    <col min="1548" max="1548" width="6" style="812" customWidth="1"/>
    <col min="1549" max="1549" width="9.7109375" style="812" customWidth="1"/>
    <col min="1550" max="1550" width="37.5703125" style="812" customWidth="1"/>
    <col min="1551" max="1557" width="0" style="812" hidden="1" customWidth="1"/>
    <col min="1558" max="1792" width="9.140625" style="812"/>
    <col min="1793" max="1793" width="0" style="812" hidden="1" customWidth="1"/>
    <col min="1794" max="1794" width="9.140625" style="812"/>
    <col min="1795" max="1795" width="58.85546875" style="812" customWidth="1"/>
    <col min="1796" max="1797" width="0" style="812" hidden="1" customWidth="1"/>
    <col min="1798" max="1798" width="9.140625" style="812"/>
    <col min="1799" max="1799" width="5.5703125" style="812" bestFit="1" customWidth="1"/>
    <col min="1800" max="1800" width="5.5703125" style="812" customWidth="1"/>
    <col min="1801" max="1801" width="4.7109375" style="812" bestFit="1" customWidth="1"/>
    <col min="1802" max="1802" width="4.7109375" style="812" customWidth="1"/>
    <col min="1803" max="1803" width="6" style="812" bestFit="1" customWidth="1"/>
    <col min="1804" max="1804" width="6" style="812" customWidth="1"/>
    <col min="1805" max="1805" width="9.7109375" style="812" customWidth="1"/>
    <col min="1806" max="1806" width="37.5703125" style="812" customWidth="1"/>
    <col min="1807" max="1813" width="0" style="812" hidden="1" customWidth="1"/>
    <col min="1814" max="2048" width="9.140625" style="812"/>
    <col min="2049" max="2049" width="0" style="812" hidden="1" customWidth="1"/>
    <col min="2050" max="2050" width="9.140625" style="812"/>
    <col min="2051" max="2051" width="58.85546875" style="812" customWidth="1"/>
    <col min="2052" max="2053" width="0" style="812" hidden="1" customWidth="1"/>
    <col min="2054" max="2054" width="9.140625" style="812"/>
    <col min="2055" max="2055" width="5.5703125" style="812" bestFit="1" customWidth="1"/>
    <col min="2056" max="2056" width="5.5703125" style="812" customWidth="1"/>
    <col min="2057" max="2057" width="4.7109375" style="812" bestFit="1" customWidth="1"/>
    <col min="2058" max="2058" width="4.7109375" style="812" customWidth="1"/>
    <col min="2059" max="2059" width="6" style="812" bestFit="1" customWidth="1"/>
    <col min="2060" max="2060" width="6" style="812" customWidth="1"/>
    <col min="2061" max="2061" width="9.7109375" style="812" customWidth="1"/>
    <col min="2062" max="2062" width="37.5703125" style="812" customWidth="1"/>
    <col min="2063" max="2069" width="0" style="812" hidden="1" customWidth="1"/>
    <col min="2070" max="2304" width="9.140625" style="812"/>
    <col min="2305" max="2305" width="0" style="812" hidden="1" customWidth="1"/>
    <col min="2306" max="2306" width="9.140625" style="812"/>
    <col min="2307" max="2307" width="58.85546875" style="812" customWidth="1"/>
    <col min="2308" max="2309" width="0" style="812" hidden="1" customWidth="1"/>
    <col min="2310" max="2310" width="9.140625" style="812"/>
    <col min="2311" max="2311" width="5.5703125" style="812" bestFit="1" customWidth="1"/>
    <col min="2312" max="2312" width="5.5703125" style="812" customWidth="1"/>
    <col min="2313" max="2313" width="4.7109375" style="812" bestFit="1" customWidth="1"/>
    <col min="2314" max="2314" width="4.7109375" style="812" customWidth="1"/>
    <col min="2315" max="2315" width="6" style="812" bestFit="1" customWidth="1"/>
    <col min="2316" max="2316" width="6" style="812" customWidth="1"/>
    <col min="2317" max="2317" width="9.7109375" style="812" customWidth="1"/>
    <col min="2318" max="2318" width="37.5703125" style="812" customWidth="1"/>
    <col min="2319" max="2325" width="0" style="812" hidden="1" customWidth="1"/>
    <col min="2326" max="2560" width="9.140625" style="812"/>
    <col min="2561" max="2561" width="0" style="812" hidden="1" customWidth="1"/>
    <col min="2562" max="2562" width="9.140625" style="812"/>
    <col min="2563" max="2563" width="58.85546875" style="812" customWidth="1"/>
    <col min="2564" max="2565" width="0" style="812" hidden="1" customWidth="1"/>
    <col min="2566" max="2566" width="9.140625" style="812"/>
    <col min="2567" max="2567" width="5.5703125" style="812" bestFit="1" customWidth="1"/>
    <col min="2568" max="2568" width="5.5703125" style="812" customWidth="1"/>
    <col min="2569" max="2569" width="4.7109375" style="812" bestFit="1" customWidth="1"/>
    <col min="2570" max="2570" width="4.7109375" style="812" customWidth="1"/>
    <col min="2571" max="2571" width="6" style="812" bestFit="1" customWidth="1"/>
    <col min="2572" max="2572" width="6" style="812" customWidth="1"/>
    <col min="2573" max="2573" width="9.7109375" style="812" customWidth="1"/>
    <col min="2574" max="2574" width="37.5703125" style="812" customWidth="1"/>
    <col min="2575" max="2581" width="0" style="812" hidden="1" customWidth="1"/>
    <col min="2582" max="2816" width="9.140625" style="812"/>
    <col min="2817" max="2817" width="0" style="812" hidden="1" customWidth="1"/>
    <col min="2818" max="2818" width="9.140625" style="812"/>
    <col min="2819" max="2819" width="58.85546875" style="812" customWidth="1"/>
    <col min="2820" max="2821" width="0" style="812" hidden="1" customWidth="1"/>
    <col min="2822" max="2822" width="9.140625" style="812"/>
    <col min="2823" max="2823" width="5.5703125" style="812" bestFit="1" customWidth="1"/>
    <col min="2824" max="2824" width="5.5703125" style="812" customWidth="1"/>
    <col min="2825" max="2825" width="4.7109375" style="812" bestFit="1" customWidth="1"/>
    <col min="2826" max="2826" width="4.7109375" style="812" customWidth="1"/>
    <col min="2827" max="2827" width="6" style="812" bestFit="1" customWidth="1"/>
    <col min="2828" max="2828" width="6" style="812" customWidth="1"/>
    <col min="2829" max="2829" width="9.7109375" style="812" customWidth="1"/>
    <col min="2830" max="2830" width="37.5703125" style="812" customWidth="1"/>
    <col min="2831" max="2837" width="0" style="812" hidden="1" customWidth="1"/>
    <col min="2838" max="3072" width="9.140625" style="812"/>
    <col min="3073" max="3073" width="0" style="812" hidden="1" customWidth="1"/>
    <col min="3074" max="3074" width="9.140625" style="812"/>
    <col min="3075" max="3075" width="58.85546875" style="812" customWidth="1"/>
    <col min="3076" max="3077" width="0" style="812" hidden="1" customWidth="1"/>
    <col min="3078" max="3078" width="9.140625" style="812"/>
    <col min="3079" max="3079" width="5.5703125" style="812" bestFit="1" customWidth="1"/>
    <col min="3080" max="3080" width="5.5703125" style="812" customWidth="1"/>
    <col min="3081" max="3081" width="4.7109375" style="812" bestFit="1" customWidth="1"/>
    <col min="3082" max="3082" width="4.7109375" style="812" customWidth="1"/>
    <col min="3083" max="3083" width="6" style="812" bestFit="1" customWidth="1"/>
    <col min="3084" max="3084" width="6" style="812" customWidth="1"/>
    <col min="3085" max="3085" width="9.7109375" style="812" customWidth="1"/>
    <col min="3086" max="3086" width="37.5703125" style="812" customWidth="1"/>
    <col min="3087" max="3093" width="0" style="812" hidden="1" customWidth="1"/>
    <col min="3094" max="3328" width="9.140625" style="812"/>
    <col min="3329" max="3329" width="0" style="812" hidden="1" customWidth="1"/>
    <col min="3330" max="3330" width="9.140625" style="812"/>
    <col min="3331" max="3331" width="58.85546875" style="812" customWidth="1"/>
    <col min="3332" max="3333" width="0" style="812" hidden="1" customWidth="1"/>
    <col min="3334" max="3334" width="9.140625" style="812"/>
    <col min="3335" max="3335" width="5.5703125" style="812" bestFit="1" customWidth="1"/>
    <col min="3336" max="3336" width="5.5703125" style="812" customWidth="1"/>
    <col min="3337" max="3337" width="4.7109375" style="812" bestFit="1" customWidth="1"/>
    <col min="3338" max="3338" width="4.7109375" style="812" customWidth="1"/>
    <col min="3339" max="3339" width="6" style="812" bestFit="1" customWidth="1"/>
    <col min="3340" max="3340" width="6" style="812" customWidth="1"/>
    <col min="3341" max="3341" width="9.7109375" style="812" customWidth="1"/>
    <col min="3342" max="3342" width="37.5703125" style="812" customWidth="1"/>
    <col min="3343" max="3349" width="0" style="812" hidden="1" customWidth="1"/>
    <col min="3350" max="3584" width="9.140625" style="812"/>
    <col min="3585" max="3585" width="0" style="812" hidden="1" customWidth="1"/>
    <col min="3586" max="3586" width="9.140625" style="812"/>
    <col min="3587" max="3587" width="58.85546875" style="812" customWidth="1"/>
    <col min="3588" max="3589" width="0" style="812" hidden="1" customWidth="1"/>
    <col min="3590" max="3590" width="9.140625" style="812"/>
    <col min="3591" max="3591" width="5.5703125" style="812" bestFit="1" customWidth="1"/>
    <col min="3592" max="3592" width="5.5703125" style="812" customWidth="1"/>
    <col min="3593" max="3593" width="4.7109375" style="812" bestFit="1" customWidth="1"/>
    <col min="3594" max="3594" width="4.7109375" style="812" customWidth="1"/>
    <col min="3595" max="3595" width="6" style="812" bestFit="1" customWidth="1"/>
    <col min="3596" max="3596" width="6" style="812" customWidth="1"/>
    <col min="3597" max="3597" width="9.7109375" style="812" customWidth="1"/>
    <col min="3598" max="3598" width="37.5703125" style="812" customWidth="1"/>
    <col min="3599" max="3605" width="0" style="812" hidden="1" customWidth="1"/>
    <col min="3606" max="3840" width="9.140625" style="812"/>
    <col min="3841" max="3841" width="0" style="812" hidden="1" customWidth="1"/>
    <col min="3842" max="3842" width="9.140625" style="812"/>
    <col min="3843" max="3843" width="58.85546875" style="812" customWidth="1"/>
    <col min="3844" max="3845" width="0" style="812" hidden="1" customWidth="1"/>
    <col min="3846" max="3846" width="9.140625" style="812"/>
    <col min="3847" max="3847" width="5.5703125" style="812" bestFit="1" customWidth="1"/>
    <col min="3848" max="3848" width="5.5703125" style="812" customWidth="1"/>
    <col min="3849" max="3849" width="4.7109375" style="812" bestFit="1" customWidth="1"/>
    <col min="3850" max="3850" width="4.7109375" style="812" customWidth="1"/>
    <col min="3851" max="3851" width="6" style="812" bestFit="1" customWidth="1"/>
    <col min="3852" max="3852" width="6" style="812" customWidth="1"/>
    <col min="3853" max="3853" width="9.7109375" style="812" customWidth="1"/>
    <col min="3854" max="3854" width="37.5703125" style="812" customWidth="1"/>
    <col min="3855" max="3861" width="0" style="812" hidden="1" customWidth="1"/>
    <col min="3862" max="4096" width="9.140625" style="812"/>
    <col min="4097" max="4097" width="0" style="812" hidden="1" customWidth="1"/>
    <col min="4098" max="4098" width="9.140625" style="812"/>
    <col min="4099" max="4099" width="58.85546875" style="812" customWidth="1"/>
    <col min="4100" max="4101" width="0" style="812" hidden="1" customWidth="1"/>
    <col min="4102" max="4102" width="9.140625" style="812"/>
    <col min="4103" max="4103" width="5.5703125" style="812" bestFit="1" customWidth="1"/>
    <col min="4104" max="4104" width="5.5703125" style="812" customWidth="1"/>
    <col min="4105" max="4105" width="4.7109375" style="812" bestFit="1" customWidth="1"/>
    <col min="4106" max="4106" width="4.7109375" style="812" customWidth="1"/>
    <col min="4107" max="4107" width="6" style="812" bestFit="1" customWidth="1"/>
    <col min="4108" max="4108" width="6" style="812" customWidth="1"/>
    <col min="4109" max="4109" width="9.7109375" style="812" customWidth="1"/>
    <col min="4110" max="4110" width="37.5703125" style="812" customWidth="1"/>
    <col min="4111" max="4117" width="0" style="812" hidden="1" customWidth="1"/>
    <col min="4118" max="4352" width="9.140625" style="812"/>
    <col min="4353" max="4353" width="0" style="812" hidden="1" customWidth="1"/>
    <col min="4354" max="4354" width="9.140625" style="812"/>
    <col min="4355" max="4355" width="58.85546875" style="812" customWidth="1"/>
    <col min="4356" max="4357" width="0" style="812" hidden="1" customWidth="1"/>
    <col min="4358" max="4358" width="9.140625" style="812"/>
    <col min="4359" max="4359" width="5.5703125" style="812" bestFit="1" customWidth="1"/>
    <col min="4360" max="4360" width="5.5703125" style="812" customWidth="1"/>
    <col min="4361" max="4361" width="4.7109375" style="812" bestFit="1" customWidth="1"/>
    <col min="4362" max="4362" width="4.7109375" style="812" customWidth="1"/>
    <col min="4363" max="4363" width="6" style="812" bestFit="1" customWidth="1"/>
    <col min="4364" max="4364" width="6" style="812" customWidth="1"/>
    <col min="4365" max="4365" width="9.7109375" style="812" customWidth="1"/>
    <col min="4366" max="4366" width="37.5703125" style="812" customWidth="1"/>
    <col min="4367" max="4373" width="0" style="812" hidden="1" customWidth="1"/>
    <col min="4374" max="4608" width="9.140625" style="812"/>
    <col min="4609" max="4609" width="0" style="812" hidden="1" customWidth="1"/>
    <col min="4610" max="4610" width="9.140625" style="812"/>
    <col min="4611" max="4611" width="58.85546875" style="812" customWidth="1"/>
    <col min="4612" max="4613" width="0" style="812" hidden="1" customWidth="1"/>
    <col min="4614" max="4614" width="9.140625" style="812"/>
    <col min="4615" max="4615" width="5.5703125" style="812" bestFit="1" customWidth="1"/>
    <col min="4616" max="4616" width="5.5703125" style="812" customWidth="1"/>
    <col min="4617" max="4617" width="4.7109375" style="812" bestFit="1" customWidth="1"/>
    <col min="4618" max="4618" width="4.7109375" style="812" customWidth="1"/>
    <col min="4619" max="4619" width="6" style="812" bestFit="1" customWidth="1"/>
    <col min="4620" max="4620" width="6" style="812" customWidth="1"/>
    <col min="4621" max="4621" width="9.7109375" style="812" customWidth="1"/>
    <col min="4622" max="4622" width="37.5703125" style="812" customWidth="1"/>
    <col min="4623" max="4629" width="0" style="812" hidden="1" customWidth="1"/>
    <col min="4630" max="4864" width="9.140625" style="812"/>
    <col min="4865" max="4865" width="0" style="812" hidden="1" customWidth="1"/>
    <col min="4866" max="4866" width="9.140625" style="812"/>
    <col min="4867" max="4867" width="58.85546875" style="812" customWidth="1"/>
    <col min="4868" max="4869" width="0" style="812" hidden="1" customWidth="1"/>
    <col min="4870" max="4870" width="9.140625" style="812"/>
    <col min="4871" max="4871" width="5.5703125" style="812" bestFit="1" customWidth="1"/>
    <col min="4872" max="4872" width="5.5703125" style="812" customWidth="1"/>
    <col min="4873" max="4873" width="4.7109375" style="812" bestFit="1" customWidth="1"/>
    <col min="4874" max="4874" width="4.7109375" style="812" customWidth="1"/>
    <col min="4875" max="4875" width="6" style="812" bestFit="1" customWidth="1"/>
    <col min="4876" max="4876" width="6" style="812" customWidth="1"/>
    <col min="4877" max="4877" width="9.7109375" style="812" customWidth="1"/>
    <col min="4878" max="4878" width="37.5703125" style="812" customWidth="1"/>
    <col min="4879" max="4885" width="0" style="812" hidden="1" customWidth="1"/>
    <col min="4886" max="5120" width="9.140625" style="812"/>
    <col min="5121" max="5121" width="0" style="812" hidden="1" customWidth="1"/>
    <col min="5122" max="5122" width="9.140625" style="812"/>
    <col min="5123" max="5123" width="58.85546875" style="812" customWidth="1"/>
    <col min="5124" max="5125" width="0" style="812" hidden="1" customWidth="1"/>
    <col min="5126" max="5126" width="9.140625" style="812"/>
    <col min="5127" max="5127" width="5.5703125" style="812" bestFit="1" customWidth="1"/>
    <col min="5128" max="5128" width="5.5703125" style="812" customWidth="1"/>
    <col min="5129" max="5129" width="4.7109375" style="812" bestFit="1" customWidth="1"/>
    <col min="5130" max="5130" width="4.7109375" style="812" customWidth="1"/>
    <col min="5131" max="5131" width="6" style="812" bestFit="1" customWidth="1"/>
    <col min="5132" max="5132" width="6" style="812" customWidth="1"/>
    <col min="5133" max="5133" width="9.7109375" style="812" customWidth="1"/>
    <col min="5134" max="5134" width="37.5703125" style="812" customWidth="1"/>
    <col min="5135" max="5141" width="0" style="812" hidden="1" customWidth="1"/>
    <col min="5142" max="5376" width="9.140625" style="812"/>
    <col min="5377" max="5377" width="0" style="812" hidden="1" customWidth="1"/>
    <col min="5378" max="5378" width="9.140625" style="812"/>
    <col min="5379" max="5379" width="58.85546875" style="812" customWidth="1"/>
    <col min="5380" max="5381" width="0" style="812" hidden="1" customWidth="1"/>
    <col min="5382" max="5382" width="9.140625" style="812"/>
    <col min="5383" max="5383" width="5.5703125" style="812" bestFit="1" customWidth="1"/>
    <col min="5384" max="5384" width="5.5703125" style="812" customWidth="1"/>
    <col min="5385" max="5385" width="4.7109375" style="812" bestFit="1" customWidth="1"/>
    <col min="5386" max="5386" width="4.7109375" style="812" customWidth="1"/>
    <col min="5387" max="5387" width="6" style="812" bestFit="1" customWidth="1"/>
    <col min="5388" max="5388" width="6" style="812" customWidth="1"/>
    <col min="5389" max="5389" width="9.7109375" style="812" customWidth="1"/>
    <col min="5390" max="5390" width="37.5703125" style="812" customWidth="1"/>
    <col min="5391" max="5397" width="0" style="812" hidden="1" customWidth="1"/>
    <col min="5398" max="5632" width="9.140625" style="812"/>
    <col min="5633" max="5633" width="0" style="812" hidden="1" customWidth="1"/>
    <col min="5634" max="5634" width="9.140625" style="812"/>
    <col min="5635" max="5635" width="58.85546875" style="812" customWidth="1"/>
    <col min="5636" max="5637" width="0" style="812" hidden="1" customWidth="1"/>
    <col min="5638" max="5638" width="9.140625" style="812"/>
    <col min="5639" max="5639" width="5.5703125" style="812" bestFit="1" customWidth="1"/>
    <col min="5640" max="5640" width="5.5703125" style="812" customWidth="1"/>
    <col min="5641" max="5641" width="4.7109375" style="812" bestFit="1" customWidth="1"/>
    <col min="5642" max="5642" width="4.7109375" style="812" customWidth="1"/>
    <col min="5643" max="5643" width="6" style="812" bestFit="1" customWidth="1"/>
    <col min="5644" max="5644" width="6" style="812" customWidth="1"/>
    <col min="5645" max="5645" width="9.7109375" style="812" customWidth="1"/>
    <col min="5646" max="5646" width="37.5703125" style="812" customWidth="1"/>
    <col min="5647" max="5653" width="0" style="812" hidden="1" customWidth="1"/>
    <col min="5654" max="5888" width="9.140625" style="812"/>
    <col min="5889" max="5889" width="0" style="812" hidden="1" customWidth="1"/>
    <col min="5890" max="5890" width="9.140625" style="812"/>
    <col min="5891" max="5891" width="58.85546875" style="812" customWidth="1"/>
    <col min="5892" max="5893" width="0" style="812" hidden="1" customWidth="1"/>
    <col min="5894" max="5894" width="9.140625" style="812"/>
    <col min="5895" max="5895" width="5.5703125" style="812" bestFit="1" customWidth="1"/>
    <col min="5896" max="5896" width="5.5703125" style="812" customWidth="1"/>
    <col min="5897" max="5897" width="4.7109375" style="812" bestFit="1" customWidth="1"/>
    <col min="5898" max="5898" width="4.7109375" style="812" customWidth="1"/>
    <col min="5899" max="5899" width="6" style="812" bestFit="1" customWidth="1"/>
    <col min="5900" max="5900" width="6" style="812" customWidth="1"/>
    <col min="5901" max="5901" width="9.7109375" style="812" customWidth="1"/>
    <col min="5902" max="5902" width="37.5703125" style="812" customWidth="1"/>
    <col min="5903" max="5909" width="0" style="812" hidden="1" customWidth="1"/>
    <col min="5910" max="6144" width="9.140625" style="812"/>
    <col min="6145" max="6145" width="0" style="812" hidden="1" customWidth="1"/>
    <col min="6146" max="6146" width="9.140625" style="812"/>
    <col min="6147" max="6147" width="58.85546875" style="812" customWidth="1"/>
    <col min="6148" max="6149" width="0" style="812" hidden="1" customWidth="1"/>
    <col min="6150" max="6150" width="9.140625" style="812"/>
    <col min="6151" max="6151" width="5.5703125" style="812" bestFit="1" customWidth="1"/>
    <col min="6152" max="6152" width="5.5703125" style="812" customWidth="1"/>
    <col min="6153" max="6153" width="4.7109375" style="812" bestFit="1" customWidth="1"/>
    <col min="6154" max="6154" width="4.7109375" style="812" customWidth="1"/>
    <col min="6155" max="6155" width="6" style="812" bestFit="1" customWidth="1"/>
    <col min="6156" max="6156" width="6" style="812" customWidth="1"/>
    <col min="6157" max="6157" width="9.7109375" style="812" customWidth="1"/>
    <col min="6158" max="6158" width="37.5703125" style="812" customWidth="1"/>
    <col min="6159" max="6165" width="0" style="812" hidden="1" customWidth="1"/>
    <col min="6166" max="6400" width="9.140625" style="812"/>
    <col min="6401" max="6401" width="0" style="812" hidden="1" customWidth="1"/>
    <col min="6402" max="6402" width="9.140625" style="812"/>
    <col min="6403" max="6403" width="58.85546875" style="812" customWidth="1"/>
    <col min="6404" max="6405" width="0" style="812" hidden="1" customWidth="1"/>
    <col min="6406" max="6406" width="9.140625" style="812"/>
    <col min="6407" max="6407" width="5.5703125" style="812" bestFit="1" customWidth="1"/>
    <col min="6408" max="6408" width="5.5703125" style="812" customWidth="1"/>
    <col min="6409" max="6409" width="4.7109375" style="812" bestFit="1" customWidth="1"/>
    <col min="6410" max="6410" width="4.7109375" style="812" customWidth="1"/>
    <col min="6411" max="6411" width="6" style="812" bestFit="1" customWidth="1"/>
    <col min="6412" max="6412" width="6" style="812" customWidth="1"/>
    <col min="6413" max="6413" width="9.7109375" style="812" customWidth="1"/>
    <col min="6414" max="6414" width="37.5703125" style="812" customWidth="1"/>
    <col min="6415" max="6421" width="0" style="812" hidden="1" customWidth="1"/>
    <col min="6422" max="6656" width="9.140625" style="812"/>
    <col min="6657" max="6657" width="0" style="812" hidden="1" customWidth="1"/>
    <col min="6658" max="6658" width="9.140625" style="812"/>
    <col min="6659" max="6659" width="58.85546875" style="812" customWidth="1"/>
    <col min="6660" max="6661" width="0" style="812" hidden="1" customWidth="1"/>
    <col min="6662" max="6662" width="9.140625" style="812"/>
    <col min="6663" max="6663" width="5.5703125" style="812" bestFit="1" customWidth="1"/>
    <col min="6664" max="6664" width="5.5703125" style="812" customWidth="1"/>
    <col min="6665" max="6665" width="4.7109375" style="812" bestFit="1" customWidth="1"/>
    <col min="6666" max="6666" width="4.7109375" style="812" customWidth="1"/>
    <col min="6667" max="6667" width="6" style="812" bestFit="1" customWidth="1"/>
    <col min="6668" max="6668" width="6" style="812" customWidth="1"/>
    <col min="6669" max="6669" width="9.7109375" style="812" customWidth="1"/>
    <col min="6670" max="6670" width="37.5703125" style="812" customWidth="1"/>
    <col min="6671" max="6677" width="0" style="812" hidden="1" customWidth="1"/>
    <col min="6678" max="6912" width="9.140625" style="812"/>
    <col min="6913" max="6913" width="0" style="812" hidden="1" customWidth="1"/>
    <col min="6914" max="6914" width="9.140625" style="812"/>
    <col min="6915" max="6915" width="58.85546875" style="812" customWidth="1"/>
    <col min="6916" max="6917" width="0" style="812" hidden="1" customWidth="1"/>
    <col min="6918" max="6918" width="9.140625" style="812"/>
    <col min="6919" max="6919" width="5.5703125" style="812" bestFit="1" customWidth="1"/>
    <col min="6920" max="6920" width="5.5703125" style="812" customWidth="1"/>
    <col min="6921" max="6921" width="4.7109375" style="812" bestFit="1" customWidth="1"/>
    <col min="6922" max="6922" width="4.7109375" style="812" customWidth="1"/>
    <col min="6923" max="6923" width="6" style="812" bestFit="1" customWidth="1"/>
    <col min="6924" max="6924" width="6" style="812" customWidth="1"/>
    <col min="6925" max="6925" width="9.7109375" style="812" customWidth="1"/>
    <col min="6926" max="6926" width="37.5703125" style="812" customWidth="1"/>
    <col min="6927" max="6933" width="0" style="812" hidden="1" customWidth="1"/>
    <col min="6934" max="7168" width="9.140625" style="812"/>
    <col min="7169" max="7169" width="0" style="812" hidden="1" customWidth="1"/>
    <col min="7170" max="7170" width="9.140625" style="812"/>
    <col min="7171" max="7171" width="58.85546875" style="812" customWidth="1"/>
    <col min="7172" max="7173" width="0" style="812" hidden="1" customWidth="1"/>
    <col min="7174" max="7174" width="9.140625" style="812"/>
    <col min="7175" max="7175" width="5.5703125" style="812" bestFit="1" customWidth="1"/>
    <col min="7176" max="7176" width="5.5703125" style="812" customWidth="1"/>
    <col min="7177" max="7177" width="4.7109375" style="812" bestFit="1" customWidth="1"/>
    <col min="7178" max="7178" width="4.7109375" style="812" customWidth="1"/>
    <col min="7179" max="7179" width="6" style="812" bestFit="1" customWidth="1"/>
    <col min="7180" max="7180" width="6" style="812" customWidth="1"/>
    <col min="7181" max="7181" width="9.7109375" style="812" customWidth="1"/>
    <col min="7182" max="7182" width="37.5703125" style="812" customWidth="1"/>
    <col min="7183" max="7189" width="0" style="812" hidden="1" customWidth="1"/>
    <col min="7190" max="7424" width="9.140625" style="812"/>
    <col min="7425" max="7425" width="0" style="812" hidden="1" customWidth="1"/>
    <col min="7426" max="7426" width="9.140625" style="812"/>
    <col min="7427" max="7427" width="58.85546875" style="812" customWidth="1"/>
    <col min="7428" max="7429" width="0" style="812" hidden="1" customWidth="1"/>
    <col min="7430" max="7430" width="9.140625" style="812"/>
    <col min="7431" max="7431" width="5.5703125" style="812" bestFit="1" customWidth="1"/>
    <col min="7432" max="7432" width="5.5703125" style="812" customWidth="1"/>
    <col min="7433" max="7433" width="4.7109375" style="812" bestFit="1" customWidth="1"/>
    <col min="7434" max="7434" width="4.7109375" style="812" customWidth="1"/>
    <col min="7435" max="7435" width="6" style="812" bestFit="1" customWidth="1"/>
    <col min="7436" max="7436" width="6" style="812" customWidth="1"/>
    <col min="7437" max="7437" width="9.7109375" style="812" customWidth="1"/>
    <col min="7438" max="7438" width="37.5703125" style="812" customWidth="1"/>
    <col min="7439" max="7445" width="0" style="812" hidden="1" customWidth="1"/>
    <col min="7446" max="7680" width="9.140625" style="812"/>
    <col min="7681" max="7681" width="0" style="812" hidden="1" customWidth="1"/>
    <col min="7682" max="7682" width="9.140625" style="812"/>
    <col min="7683" max="7683" width="58.85546875" style="812" customWidth="1"/>
    <col min="7684" max="7685" width="0" style="812" hidden="1" customWidth="1"/>
    <col min="7686" max="7686" width="9.140625" style="812"/>
    <col min="7687" max="7687" width="5.5703125" style="812" bestFit="1" customWidth="1"/>
    <col min="7688" max="7688" width="5.5703125" style="812" customWidth="1"/>
    <col min="7689" max="7689" width="4.7109375" style="812" bestFit="1" customWidth="1"/>
    <col min="7690" max="7690" width="4.7109375" style="812" customWidth="1"/>
    <col min="7691" max="7691" width="6" style="812" bestFit="1" customWidth="1"/>
    <col min="7692" max="7692" width="6" style="812" customWidth="1"/>
    <col min="7693" max="7693" width="9.7109375" style="812" customWidth="1"/>
    <col min="7694" max="7694" width="37.5703125" style="812" customWidth="1"/>
    <col min="7695" max="7701" width="0" style="812" hidden="1" customWidth="1"/>
    <col min="7702" max="7936" width="9.140625" style="812"/>
    <col min="7937" max="7937" width="0" style="812" hidden="1" customWidth="1"/>
    <col min="7938" max="7938" width="9.140625" style="812"/>
    <col min="7939" max="7939" width="58.85546875" style="812" customWidth="1"/>
    <col min="7940" max="7941" width="0" style="812" hidden="1" customWidth="1"/>
    <col min="7942" max="7942" width="9.140625" style="812"/>
    <col min="7943" max="7943" width="5.5703125" style="812" bestFit="1" customWidth="1"/>
    <col min="7944" max="7944" width="5.5703125" style="812" customWidth="1"/>
    <col min="7945" max="7945" width="4.7109375" style="812" bestFit="1" customWidth="1"/>
    <col min="7946" max="7946" width="4.7109375" style="812" customWidth="1"/>
    <col min="7947" max="7947" width="6" style="812" bestFit="1" customWidth="1"/>
    <col min="7948" max="7948" width="6" style="812" customWidth="1"/>
    <col min="7949" max="7949" width="9.7109375" style="812" customWidth="1"/>
    <col min="7950" max="7950" width="37.5703125" style="812" customWidth="1"/>
    <col min="7951" max="7957" width="0" style="812" hidden="1" customWidth="1"/>
    <col min="7958" max="8192" width="9.140625" style="812"/>
    <col min="8193" max="8193" width="0" style="812" hidden="1" customWidth="1"/>
    <col min="8194" max="8194" width="9.140625" style="812"/>
    <col min="8195" max="8195" width="58.85546875" style="812" customWidth="1"/>
    <col min="8196" max="8197" width="0" style="812" hidden="1" customWidth="1"/>
    <col min="8198" max="8198" width="9.140625" style="812"/>
    <col min="8199" max="8199" width="5.5703125" style="812" bestFit="1" customWidth="1"/>
    <col min="8200" max="8200" width="5.5703125" style="812" customWidth="1"/>
    <col min="8201" max="8201" width="4.7109375" style="812" bestFit="1" customWidth="1"/>
    <col min="8202" max="8202" width="4.7109375" style="812" customWidth="1"/>
    <col min="8203" max="8203" width="6" style="812" bestFit="1" customWidth="1"/>
    <col min="8204" max="8204" width="6" style="812" customWidth="1"/>
    <col min="8205" max="8205" width="9.7109375" style="812" customWidth="1"/>
    <col min="8206" max="8206" width="37.5703125" style="812" customWidth="1"/>
    <col min="8207" max="8213" width="0" style="812" hidden="1" customWidth="1"/>
    <col min="8214" max="8448" width="9.140625" style="812"/>
    <col min="8449" max="8449" width="0" style="812" hidden="1" customWidth="1"/>
    <col min="8450" max="8450" width="9.140625" style="812"/>
    <col min="8451" max="8451" width="58.85546875" style="812" customWidth="1"/>
    <col min="8452" max="8453" width="0" style="812" hidden="1" customWidth="1"/>
    <col min="8454" max="8454" width="9.140625" style="812"/>
    <col min="8455" max="8455" width="5.5703125" style="812" bestFit="1" customWidth="1"/>
    <col min="8456" max="8456" width="5.5703125" style="812" customWidth="1"/>
    <col min="8457" max="8457" width="4.7109375" style="812" bestFit="1" customWidth="1"/>
    <col min="8458" max="8458" width="4.7109375" style="812" customWidth="1"/>
    <col min="8459" max="8459" width="6" style="812" bestFit="1" customWidth="1"/>
    <col min="8460" max="8460" width="6" style="812" customWidth="1"/>
    <col min="8461" max="8461" width="9.7109375" style="812" customWidth="1"/>
    <col min="8462" max="8462" width="37.5703125" style="812" customWidth="1"/>
    <col min="8463" max="8469" width="0" style="812" hidden="1" customWidth="1"/>
    <col min="8470" max="8704" width="9.140625" style="812"/>
    <col min="8705" max="8705" width="0" style="812" hidden="1" customWidth="1"/>
    <col min="8706" max="8706" width="9.140625" style="812"/>
    <col min="8707" max="8707" width="58.85546875" style="812" customWidth="1"/>
    <col min="8708" max="8709" width="0" style="812" hidden="1" customWidth="1"/>
    <col min="8710" max="8710" width="9.140625" style="812"/>
    <col min="8711" max="8711" width="5.5703125" style="812" bestFit="1" customWidth="1"/>
    <col min="8712" max="8712" width="5.5703125" style="812" customWidth="1"/>
    <col min="8713" max="8713" width="4.7109375" style="812" bestFit="1" customWidth="1"/>
    <col min="8714" max="8714" width="4.7109375" style="812" customWidth="1"/>
    <col min="8715" max="8715" width="6" style="812" bestFit="1" customWidth="1"/>
    <col min="8716" max="8716" width="6" style="812" customWidth="1"/>
    <col min="8717" max="8717" width="9.7109375" style="812" customWidth="1"/>
    <col min="8718" max="8718" width="37.5703125" style="812" customWidth="1"/>
    <col min="8719" max="8725" width="0" style="812" hidden="1" customWidth="1"/>
    <col min="8726" max="8960" width="9.140625" style="812"/>
    <col min="8961" max="8961" width="0" style="812" hidden="1" customWidth="1"/>
    <col min="8962" max="8962" width="9.140625" style="812"/>
    <col min="8963" max="8963" width="58.85546875" style="812" customWidth="1"/>
    <col min="8964" max="8965" width="0" style="812" hidden="1" customWidth="1"/>
    <col min="8966" max="8966" width="9.140625" style="812"/>
    <col min="8967" max="8967" width="5.5703125" style="812" bestFit="1" customWidth="1"/>
    <col min="8968" max="8968" width="5.5703125" style="812" customWidth="1"/>
    <col min="8969" max="8969" width="4.7109375" style="812" bestFit="1" customWidth="1"/>
    <col min="8970" max="8970" width="4.7109375" style="812" customWidth="1"/>
    <col min="8971" max="8971" width="6" style="812" bestFit="1" customWidth="1"/>
    <col min="8972" max="8972" width="6" style="812" customWidth="1"/>
    <col min="8973" max="8973" width="9.7109375" style="812" customWidth="1"/>
    <col min="8974" max="8974" width="37.5703125" style="812" customWidth="1"/>
    <col min="8975" max="8981" width="0" style="812" hidden="1" customWidth="1"/>
    <col min="8982" max="9216" width="9.140625" style="812"/>
    <col min="9217" max="9217" width="0" style="812" hidden="1" customWidth="1"/>
    <col min="9218" max="9218" width="9.140625" style="812"/>
    <col min="9219" max="9219" width="58.85546875" style="812" customWidth="1"/>
    <col min="9220" max="9221" width="0" style="812" hidden="1" customWidth="1"/>
    <col min="9222" max="9222" width="9.140625" style="812"/>
    <col min="9223" max="9223" width="5.5703125" style="812" bestFit="1" customWidth="1"/>
    <col min="9224" max="9224" width="5.5703125" style="812" customWidth="1"/>
    <col min="9225" max="9225" width="4.7109375" style="812" bestFit="1" customWidth="1"/>
    <col min="9226" max="9226" width="4.7109375" style="812" customWidth="1"/>
    <col min="9227" max="9227" width="6" style="812" bestFit="1" customWidth="1"/>
    <col min="9228" max="9228" width="6" style="812" customWidth="1"/>
    <col min="9229" max="9229" width="9.7109375" style="812" customWidth="1"/>
    <col min="9230" max="9230" width="37.5703125" style="812" customWidth="1"/>
    <col min="9231" max="9237" width="0" style="812" hidden="1" customWidth="1"/>
    <col min="9238" max="9472" width="9.140625" style="812"/>
    <col min="9473" max="9473" width="0" style="812" hidden="1" customWidth="1"/>
    <col min="9474" max="9474" width="9.140625" style="812"/>
    <col min="9475" max="9475" width="58.85546875" style="812" customWidth="1"/>
    <col min="9476" max="9477" width="0" style="812" hidden="1" customWidth="1"/>
    <col min="9478" max="9478" width="9.140625" style="812"/>
    <col min="9479" max="9479" width="5.5703125" style="812" bestFit="1" customWidth="1"/>
    <col min="9480" max="9480" width="5.5703125" style="812" customWidth="1"/>
    <col min="9481" max="9481" width="4.7109375" style="812" bestFit="1" customWidth="1"/>
    <col min="9482" max="9482" width="4.7109375" style="812" customWidth="1"/>
    <col min="9483" max="9483" width="6" style="812" bestFit="1" customWidth="1"/>
    <col min="9484" max="9484" width="6" style="812" customWidth="1"/>
    <col min="9485" max="9485" width="9.7109375" style="812" customWidth="1"/>
    <col min="9486" max="9486" width="37.5703125" style="812" customWidth="1"/>
    <col min="9487" max="9493" width="0" style="812" hidden="1" customWidth="1"/>
    <col min="9494" max="9728" width="9.140625" style="812"/>
    <col min="9729" max="9729" width="0" style="812" hidden="1" customWidth="1"/>
    <col min="9730" max="9730" width="9.140625" style="812"/>
    <col min="9731" max="9731" width="58.85546875" style="812" customWidth="1"/>
    <col min="9732" max="9733" width="0" style="812" hidden="1" customWidth="1"/>
    <col min="9734" max="9734" width="9.140625" style="812"/>
    <col min="9735" max="9735" width="5.5703125" style="812" bestFit="1" customWidth="1"/>
    <col min="9736" max="9736" width="5.5703125" style="812" customWidth="1"/>
    <col min="9737" max="9737" width="4.7109375" style="812" bestFit="1" customWidth="1"/>
    <col min="9738" max="9738" width="4.7109375" style="812" customWidth="1"/>
    <col min="9739" max="9739" width="6" style="812" bestFit="1" customWidth="1"/>
    <col min="9740" max="9740" width="6" style="812" customWidth="1"/>
    <col min="9741" max="9741" width="9.7109375" style="812" customWidth="1"/>
    <col min="9742" max="9742" width="37.5703125" style="812" customWidth="1"/>
    <col min="9743" max="9749" width="0" style="812" hidden="1" customWidth="1"/>
    <col min="9750" max="9984" width="9.140625" style="812"/>
    <col min="9985" max="9985" width="0" style="812" hidden="1" customWidth="1"/>
    <col min="9986" max="9986" width="9.140625" style="812"/>
    <col min="9987" max="9987" width="58.85546875" style="812" customWidth="1"/>
    <col min="9988" max="9989" width="0" style="812" hidden="1" customWidth="1"/>
    <col min="9990" max="9990" width="9.140625" style="812"/>
    <col min="9991" max="9991" width="5.5703125" style="812" bestFit="1" customWidth="1"/>
    <col min="9992" max="9992" width="5.5703125" style="812" customWidth="1"/>
    <col min="9993" max="9993" width="4.7109375" style="812" bestFit="1" customWidth="1"/>
    <col min="9994" max="9994" width="4.7109375" style="812" customWidth="1"/>
    <col min="9995" max="9995" width="6" style="812" bestFit="1" customWidth="1"/>
    <col min="9996" max="9996" width="6" style="812" customWidth="1"/>
    <col min="9997" max="9997" width="9.7109375" style="812" customWidth="1"/>
    <col min="9998" max="9998" width="37.5703125" style="812" customWidth="1"/>
    <col min="9999" max="10005" width="0" style="812" hidden="1" customWidth="1"/>
    <col min="10006" max="10240" width="9.140625" style="812"/>
    <col min="10241" max="10241" width="0" style="812" hidden="1" customWidth="1"/>
    <col min="10242" max="10242" width="9.140625" style="812"/>
    <col min="10243" max="10243" width="58.85546875" style="812" customWidth="1"/>
    <col min="10244" max="10245" width="0" style="812" hidden="1" customWidth="1"/>
    <col min="10246" max="10246" width="9.140625" style="812"/>
    <col min="10247" max="10247" width="5.5703125" style="812" bestFit="1" customWidth="1"/>
    <col min="10248" max="10248" width="5.5703125" style="812" customWidth="1"/>
    <col min="10249" max="10249" width="4.7109375" style="812" bestFit="1" customWidth="1"/>
    <col min="10250" max="10250" width="4.7109375" style="812" customWidth="1"/>
    <col min="10251" max="10251" width="6" style="812" bestFit="1" customWidth="1"/>
    <col min="10252" max="10252" width="6" style="812" customWidth="1"/>
    <col min="10253" max="10253" width="9.7109375" style="812" customWidth="1"/>
    <col min="10254" max="10254" width="37.5703125" style="812" customWidth="1"/>
    <col min="10255" max="10261" width="0" style="812" hidden="1" customWidth="1"/>
    <col min="10262" max="10496" width="9.140625" style="812"/>
    <col min="10497" max="10497" width="0" style="812" hidden="1" customWidth="1"/>
    <col min="10498" max="10498" width="9.140625" style="812"/>
    <col min="10499" max="10499" width="58.85546875" style="812" customWidth="1"/>
    <col min="10500" max="10501" width="0" style="812" hidden="1" customWidth="1"/>
    <col min="10502" max="10502" width="9.140625" style="812"/>
    <col min="10503" max="10503" width="5.5703125" style="812" bestFit="1" customWidth="1"/>
    <col min="10504" max="10504" width="5.5703125" style="812" customWidth="1"/>
    <col min="10505" max="10505" width="4.7109375" style="812" bestFit="1" customWidth="1"/>
    <col min="10506" max="10506" width="4.7109375" style="812" customWidth="1"/>
    <col min="10507" max="10507" width="6" style="812" bestFit="1" customWidth="1"/>
    <col min="10508" max="10508" width="6" style="812" customWidth="1"/>
    <col min="10509" max="10509" width="9.7109375" style="812" customWidth="1"/>
    <col min="10510" max="10510" width="37.5703125" style="812" customWidth="1"/>
    <col min="10511" max="10517" width="0" style="812" hidden="1" customWidth="1"/>
    <col min="10518" max="10752" width="9.140625" style="812"/>
    <col min="10753" max="10753" width="0" style="812" hidden="1" customWidth="1"/>
    <col min="10754" max="10754" width="9.140625" style="812"/>
    <col min="10755" max="10755" width="58.85546875" style="812" customWidth="1"/>
    <col min="10756" max="10757" width="0" style="812" hidden="1" customWidth="1"/>
    <col min="10758" max="10758" width="9.140625" style="812"/>
    <col min="10759" max="10759" width="5.5703125" style="812" bestFit="1" customWidth="1"/>
    <col min="10760" max="10760" width="5.5703125" style="812" customWidth="1"/>
    <col min="10761" max="10761" width="4.7109375" style="812" bestFit="1" customWidth="1"/>
    <col min="10762" max="10762" width="4.7109375" style="812" customWidth="1"/>
    <col min="10763" max="10763" width="6" style="812" bestFit="1" customWidth="1"/>
    <col min="10764" max="10764" width="6" style="812" customWidth="1"/>
    <col min="10765" max="10765" width="9.7109375" style="812" customWidth="1"/>
    <col min="10766" max="10766" width="37.5703125" style="812" customWidth="1"/>
    <col min="10767" max="10773" width="0" style="812" hidden="1" customWidth="1"/>
    <col min="10774" max="11008" width="9.140625" style="812"/>
    <col min="11009" max="11009" width="0" style="812" hidden="1" customWidth="1"/>
    <col min="11010" max="11010" width="9.140625" style="812"/>
    <col min="11011" max="11011" width="58.85546875" style="812" customWidth="1"/>
    <col min="11012" max="11013" width="0" style="812" hidden="1" customWidth="1"/>
    <col min="11014" max="11014" width="9.140625" style="812"/>
    <col min="11015" max="11015" width="5.5703125" style="812" bestFit="1" customWidth="1"/>
    <col min="11016" max="11016" width="5.5703125" style="812" customWidth="1"/>
    <col min="11017" max="11017" width="4.7109375" style="812" bestFit="1" customWidth="1"/>
    <col min="11018" max="11018" width="4.7109375" style="812" customWidth="1"/>
    <col min="11019" max="11019" width="6" style="812" bestFit="1" customWidth="1"/>
    <col min="11020" max="11020" width="6" style="812" customWidth="1"/>
    <col min="11021" max="11021" width="9.7109375" style="812" customWidth="1"/>
    <col min="11022" max="11022" width="37.5703125" style="812" customWidth="1"/>
    <col min="11023" max="11029" width="0" style="812" hidden="1" customWidth="1"/>
    <col min="11030" max="11264" width="9.140625" style="812"/>
    <col min="11265" max="11265" width="0" style="812" hidden="1" customWidth="1"/>
    <col min="11266" max="11266" width="9.140625" style="812"/>
    <col min="11267" max="11267" width="58.85546875" style="812" customWidth="1"/>
    <col min="11268" max="11269" width="0" style="812" hidden="1" customWidth="1"/>
    <col min="11270" max="11270" width="9.140625" style="812"/>
    <col min="11271" max="11271" width="5.5703125" style="812" bestFit="1" customWidth="1"/>
    <col min="11272" max="11272" width="5.5703125" style="812" customWidth="1"/>
    <col min="11273" max="11273" width="4.7109375" style="812" bestFit="1" customWidth="1"/>
    <col min="11274" max="11274" width="4.7109375" style="812" customWidth="1"/>
    <col min="11275" max="11275" width="6" style="812" bestFit="1" customWidth="1"/>
    <col min="11276" max="11276" width="6" style="812" customWidth="1"/>
    <col min="11277" max="11277" width="9.7109375" style="812" customWidth="1"/>
    <col min="11278" max="11278" width="37.5703125" style="812" customWidth="1"/>
    <col min="11279" max="11285" width="0" style="812" hidden="1" customWidth="1"/>
    <col min="11286" max="11520" width="9.140625" style="812"/>
    <col min="11521" max="11521" width="0" style="812" hidden="1" customWidth="1"/>
    <col min="11522" max="11522" width="9.140625" style="812"/>
    <col min="11523" max="11523" width="58.85546875" style="812" customWidth="1"/>
    <col min="11524" max="11525" width="0" style="812" hidden="1" customWidth="1"/>
    <col min="11526" max="11526" width="9.140625" style="812"/>
    <col min="11527" max="11527" width="5.5703125" style="812" bestFit="1" customWidth="1"/>
    <col min="11528" max="11528" width="5.5703125" style="812" customWidth="1"/>
    <col min="11529" max="11529" width="4.7109375" style="812" bestFit="1" customWidth="1"/>
    <col min="11530" max="11530" width="4.7109375" style="812" customWidth="1"/>
    <col min="11531" max="11531" width="6" style="812" bestFit="1" customWidth="1"/>
    <col min="11532" max="11532" width="6" style="812" customWidth="1"/>
    <col min="11533" max="11533" width="9.7109375" style="812" customWidth="1"/>
    <col min="11534" max="11534" width="37.5703125" style="812" customWidth="1"/>
    <col min="11535" max="11541" width="0" style="812" hidden="1" customWidth="1"/>
    <col min="11542" max="11776" width="9.140625" style="812"/>
    <col min="11777" max="11777" width="0" style="812" hidden="1" customWidth="1"/>
    <col min="11778" max="11778" width="9.140625" style="812"/>
    <col min="11779" max="11779" width="58.85546875" style="812" customWidth="1"/>
    <col min="11780" max="11781" width="0" style="812" hidden="1" customWidth="1"/>
    <col min="11782" max="11782" width="9.140625" style="812"/>
    <col min="11783" max="11783" width="5.5703125" style="812" bestFit="1" customWidth="1"/>
    <col min="11784" max="11784" width="5.5703125" style="812" customWidth="1"/>
    <col min="11785" max="11785" width="4.7109375" style="812" bestFit="1" customWidth="1"/>
    <col min="11786" max="11786" width="4.7109375" style="812" customWidth="1"/>
    <col min="11787" max="11787" width="6" style="812" bestFit="1" customWidth="1"/>
    <col min="11788" max="11788" width="6" style="812" customWidth="1"/>
    <col min="11789" max="11789" width="9.7109375" style="812" customWidth="1"/>
    <col min="11790" max="11790" width="37.5703125" style="812" customWidth="1"/>
    <col min="11791" max="11797" width="0" style="812" hidden="1" customWidth="1"/>
    <col min="11798" max="12032" width="9.140625" style="812"/>
    <col min="12033" max="12033" width="0" style="812" hidden="1" customWidth="1"/>
    <col min="12034" max="12034" width="9.140625" style="812"/>
    <col min="12035" max="12035" width="58.85546875" style="812" customWidth="1"/>
    <col min="12036" max="12037" width="0" style="812" hidden="1" customWidth="1"/>
    <col min="12038" max="12038" width="9.140625" style="812"/>
    <col min="12039" max="12039" width="5.5703125" style="812" bestFit="1" customWidth="1"/>
    <col min="12040" max="12040" width="5.5703125" style="812" customWidth="1"/>
    <col min="12041" max="12041" width="4.7109375" style="812" bestFit="1" customWidth="1"/>
    <col min="12042" max="12042" width="4.7109375" style="812" customWidth="1"/>
    <col min="12043" max="12043" width="6" style="812" bestFit="1" customWidth="1"/>
    <col min="12044" max="12044" width="6" style="812" customWidth="1"/>
    <col min="12045" max="12045" width="9.7109375" style="812" customWidth="1"/>
    <col min="12046" max="12046" width="37.5703125" style="812" customWidth="1"/>
    <col min="12047" max="12053" width="0" style="812" hidden="1" customWidth="1"/>
    <col min="12054" max="12288" width="9.140625" style="812"/>
    <col min="12289" max="12289" width="0" style="812" hidden="1" customWidth="1"/>
    <col min="12290" max="12290" width="9.140625" style="812"/>
    <col min="12291" max="12291" width="58.85546875" style="812" customWidth="1"/>
    <col min="12292" max="12293" width="0" style="812" hidden="1" customWidth="1"/>
    <col min="12294" max="12294" width="9.140625" style="812"/>
    <col min="12295" max="12295" width="5.5703125" style="812" bestFit="1" customWidth="1"/>
    <col min="12296" max="12296" width="5.5703125" style="812" customWidth="1"/>
    <col min="12297" max="12297" width="4.7109375" style="812" bestFit="1" customWidth="1"/>
    <col min="12298" max="12298" width="4.7109375" style="812" customWidth="1"/>
    <col min="12299" max="12299" width="6" style="812" bestFit="1" customWidth="1"/>
    <col min="12300" max="12300" width="6" style="812" customWidth="1"/>
    <col min="12301" max="12301" width="9.7109375" style="812" customWidth="1"/>
    <col min="12302" max="12302" width="37.5703125" style="812" customWidth="1"/>
    <col min="12303" max="12309" width="0" style="812" hidden="1" customWidth="1"/>
    <col min="12310" max="12544" width="9.140625" style="812"/>
    <col min="12545" max="12545" width="0" style="812" hidden="1" customWidth="1"/>
    <col min="12546" max="12546" width="9.140625" style="812"/>
    <col min="12547" max="12547" width="58.85546875" style="812" customWidth="1"/>
    <col min="12548" max="12549" width="0" style="812" hidden="1" customWidth="1"/>
    <col min="12550" max="12550" width="9.140625" style="812"/>
    <col min="12551" max="12551" width="5.5703125" style="812" bestFit="1" customWidth="1"/>
    <col min="12552" max="12552" width="5.5703125" style="812" customWidth="1"/>
    <col min="12553" max="12553" width="4.7109375" style="812" bestFit="1" customWidth="1"/>
    <col min="12554" max="12554" width="4.7109375" style="812" customWidth="1"/>
    <col min="12555" max="12555" width="6" style="812" bestFit="1" customWidth="1"/>
    <col min="12556" max="12556" width="6" style="812" customWidth="1"/>
    <col min="12557" max="12557" width="9.7109375" style="812" customWidth="1"/>
    <col min="12558" max="12558" width="37.5703125" style="812" customWidth="1"/>
    <col min="12559" max="12565" width="0" style="812" hidden="1" customWidth="1"/>
    <col min="12566" max="12800" width="9.140625" style="812"/>
    <col min="12801" max="12801" width="0" style="812" hidden="1" customWidth="1"/>
    <col min="12802" max="12802" width="9.140625" style="812"/>
    <col min="12803" max="12803" width="58.85546875" style="812" customWidth="1"/>
    <col min="12804" max="12805" width="0" style="812" hidden="1" customWidth="1"/>
    <col min="12806" max="12806" width="9.140625" style="812"/>
    <col min="12807" max="12807" width="5.5703125" style="812" bestFit="1" customWidth="1"/>
    <col min="12808" max="12808" width="5.5703125" style="812" customWidth="1"/>
    <col min="12809" max="12809" width="4.7109375" style="812" bestFit="1" customWidth="1"/>
    <col min="12810" max="12810" width="4.7109375" style="812" customWidth="1"/>
    <col min="12811" max="12811" width="6" style="812" bestFit="1" customWidth="1"/>
    <col min="12812" max="12812" width="6" style="812" customWidth="1"/>
    <col min="12813" max="12813" width="9.7109375" style="812" customWidth="1"/>
    <col min="12814" max="12814" width="37.5703125" style="812" customWidth="1"/>
    <col min="12815" max="12821" width="0" style="812" hidden="1" customWidth="1"/>
    <col min="12822" max="13056" width="9.140625" style="812"/>
    <col min="13057" max="13057" width="0" style="812" hidden="1" customWidth="1"/>
    <col min="13058" max="13058" width="9.140625" style="812"/>
    <col min="13059" max="13059" width="58.85546875" style="812" customWidth="1"/>
    <col min="13060" max="13061" width="0" style="812" hidden="1" customWidth="1"/>
    <col min="13062" max="13062" width="9.140625" style="812"/>
    <col min="13063" max="13063" width="5.5703125" style="812" bestFit="1" customWidth="1"/>
    <col min="13064" max="13064" width="5.5703125" style="812" customWidth="1"/>
    <col min="13065" max="13065" width="4.7109375" style="812" bestFit="1" customWidth="1"/>
    <col min="13066" max="13066" width="4.7109375" style="812" customWidth="1"/>
    <col min="13067" max="13067" width="6" style="812" bestFit="1" customWidth="1"/>
    <col min="13068" max="13068" width="6" style="812" customWidth="1"/>
    <col min="13069" max="13069" width="9.7109375" style="812" customWidth="1"/>
    <col min="13070" max="13070" width="37.5703125" style="812" customWidth="1"/>
    <col min="13071" max="13077" width="0" style="812" hidden="1" customWidth="1"/>
    <col min="13078" max="13312" width="9.140625" style="812"/>
    <col min="13313" max="13313" width="0" style="812" hidden="1" customWidth="1"/>
    <col min="13314" max="13314" width="9.140625" style="812"/>
    <col min="13315" max="13315" width="58.85546875" style="812" customWidth="1"/>
    <col min="13316" max="13317" width="0" style="812" hidden="1" customWidth="1"/>
    <col min="13318" max="13318" width="9.140625" style="812"/>
    <col min="13319" max="13319" width="5.5703125" style="812" bestFit="1" customWidth="1"/>
    <col min="13320" max="13320" width="5.5703125" style="812" customWidth="1"/>
    <col min="13321" max="13321" width="4.7109375" style="812" bestFit="1" customWidth="1"/>
    <col min="13322" max="13322" width="4.7109375" style="812" customWidth="1"/>
    <col min="13323" max="13323" width="6" style="812" bestFit="1" customWidth="1"/>
    <col min="13324" max="13324" width="6" style="812" customWidth="1"/>
    <col min="13325" max="13325" width="9.7109375" style="812" customWidth="1"/>
    <col min="13326" max="13326" width="37.5703125" style="812" customWidth="1"/>
    <col min="13327" max="13333" width="0" style="812" hidden="1" customWidth="1"/>
    <col min="13334" max="13568" width="9.140625" style="812"/>
    <col min="13569" max="13569" width="0" style="812" hidden="1" customWidth="1"/>
    <col min="13570" max="13570" width="9.140625" style="812"/>
    <col min="13571" max="13571" width="58.85546875" style="812" customWidth="1"/>
    <col min="13572" max="13573" width="0" style="812" hidden="1" customWidth="1"/>
    <col min="13574" max="13574" width="9.140625" style="812"/>
    <col min="13575" max="13575" width="5.5703125" style="812" bestFit="1" customWidth="1"/>
    <col min="13576" max="13576" width="5.5703125" style="812" customWidth="1"/>
    <col min="13577" max="13577" width="4.7109375" style="812" bestFit="1" customWidth="1"/>
    <col min="13578" max="13578" width="4.7109375" style="812" customWidth="1"/>
    <col min="13579" max="13579" width="6" style="812" bestFit="1" customWidth="1"/>
    <col min="13580" max="13580" width="6" style="812" customWidth="1"/>
    <col min="13581" max="13581" width="9.7109375" style="812" customWidth="1"/>
    <col min="13582" max="13582" width="37.5703125" style="812" customWidth="1"/>
    <col min="13583" max="13589" width="0" style="812" hidden="1" customWidth="1"/>
    <col min="13590" max="13824" width="9.140625" style="812"/>
    <col min="13825" max="13825" width="0" style="812" hidden="1" customWidth="1"/>
    <col min="13826" max="13826" width="9.140625" style="812"/>
    <col min="13827" max="13827" width="58.85546875" style="812" customWidth="1"/>
    <col min="13828" max="13829" width="0" style="812" hidden="1" customWidth="1"/>
    <col min="13830" max="13830" width="9.140625" style="812"/>
    <col min="13831" max="13831" width="5.5703125" style="812" bestFit="1" customWidth="1"/>
    <col min="13832" max="13832" width="5.5703125" style="812" customWidth="1"/>
    <col min="13833" max="13833" width="4.7109375" style="812" bestFit="1" customWidth="1"/>
    <col min="13834" max="13834" width="4.7109375" style="812" customWidth="1"/>
    <col min="13835" max="13835" width="6" style="812" bestFit="1" customWidth="1"/>
    <col min="13836" max="13836" width="6" style="812" customWidth="1"/>
    <col min="13837" max="13837" width="9.7109375" style="812" customWidth="1"/>
    <col min="13838" max="13838" width="37.5703125" style="812" customWidth="1"/>
    <col min="13839" max="13845" width="0" style="812" hidden="1" customWidth="1"/>
    <col min="13846" max="14080" width="9.140625" style="812"/>
    <col min="14081" max="14081" width="0" style="812" hidden="1" customWidth="1"/>
    <col min="14082" max="14082" width="9.140625" style="812"/>
    <col min="14083" max="14083" width="58.85546875" style="812" customWidth="1"/>
    <col min="14084" max="14085" width="0" style="812" hidden="1" customWidth="1"/>
    <col min="14086" max="14086" width="9.140625" style="812"/>
    <col min="14087" max="14087" width="5.5703125" style="812" bestFit="1" customWidth="1"/>
    <col min="14088" max="14088" width="5.5703125" style="812" customWidth="1"/>
    <col min="14089" max="14089" width="4.7109375" style="812" bestFit="1" customWidth="1"/>
    <col min="14090" max="14090" width="4.7109375" style="812" customWidth="1"/>
    <col min="14091" max="14091" width="6" style="812" bestFit="1" customWidth="1"/>
    <col min="14092" max="14092" width="6" style="812" customWidth="1"/>
    <col min="14093" max="14093" width="9.7109375" style="812" customWidth="1"/>
    <col min="14094" max="14094" width="37.5703125" style="812" customWidth="1"/>
    <col min="14095" max="14101" width="0" style="812" hidden="1" customWidth="1"/>
    <col min="14102" max="14336" width="9.140625" style="812"/>
    <col min="14337" max="14337" width="0" style="812" hidden="1" customWidth="1"/>
    <col min="14338" max="14338" width="9.140625" style="812"/>
    <col min="14339" max="14339" width="58.85546875" style="812" customWidth="1"/>
    <col min="14340" max="14341" width="0" style="812" hidden="1" customWidth="1"/>
    <col min="14342" max="14342" width="9.140625" style="812"/>
    <col min="14343" max="14343" width="5.5703125" style="812" bestFit="1" customWidth="1"/>
    <col min="14344" max="14344" width="5.5703125" style="812" customWidth="1"/>
    <col min="14345" max="14345" width="4.7109375" style="812" bestFit="1" customWidth="1"/>
    <col min="14346" max="14346" width="4.7109375" style="812" customWidth="1"/>
    <col min="14347" max="14347" width="6" style="812" bestFit="1" customWidth="1"/>
    <col min="14348" max="14348" width="6" style="812" customWidth="1"/>
    <col min="14349" max="14349" width="9.7109375" style="812" customWidth="1"/>
    <col min="14350" max="14350" width="37.5703125" style="812" customWidth="1"/>
    <col min="14351" max="14357" width="0" style="812" hidden="1" customWidth="1"/>
    <col min="14358" max="14592" width="9.140625" style="812"/>
    <col min="14593" max="14593" width="0" style="812" hidden="1" customWidth="1"/>
    <col min="14594" max="14594" width="9.140625" style="812"/>
    <col min="14595" max="14595" width="58.85546875" style="812" customWidth="1"/>
    <col min="14596" max="14597" width="0" style="812" hidden="1" customWidth="1"/>
    <col min="14598" max="14598" width="9.140625" style="812"/>
    <col min="14599" max="14599" width="5.5703125" style="812" bestFit="1" customWidth="1"/>
    <col min="14600" max="14600" width="5.5703125" style="812" customWidth="1"/>
    <col min="14601" max="14601" width="4.7109375" style="812" bestFit="1" customWidth="1"/>
    <col min="14602" max="14602" width="4.7109375" style="812" customWidth="1"/>
    <col min="14603" max="14603" width="6" style="812" bestFit="1" customWidth="1"/>
    <col min="14604" max="14604" width="6" style="812" customWidth="1"/>
    <col min="14605" max="14605" width="9.7109375" style="812" customWidth="1"/>
    <col min="14606" max="14606" width="37.5703125" style="812" customWidth="1"/>
    <col min="14607" max="14613" width="0" style="812" hidden="1" customWidth="1"/>
    <col min="14614" max="14848" width="9.140625" style="812"/>
    <col min="14849" max="14849" width="0" style="812" hidden="1" customWidth="1"/>
    <col min="14850" max="14850" width="9.140625" style="812"/>
    <col min="14851" max="14851" width="58.85546875" style="812" customWidth="1"/>
    <col min="14852" max="14853" width="0" style="812" hidden="1" customWidth="1"/>
    <col min="14854" max="14854" width="9.140625" style="812"/>
    <col min="14855" max="14855" width="5.5703125" style="812" bestFit="1" customWidth="1"/>
    <col min="14856" max="14856" width="5.5703125" style="812" customWidth="1"/>
    <col min="14857" max="14857" width="4.7109375" style="812" bestFit="1" customWidth="1"/>
    <col min="14858" max="14858" width="4.7109375" style="812" customWidth="1"/>
    <col min="14859" max="14859" width="6" style="812" bestFit="1" customWidth="1"/>
    <col min="14860" max="14860" width="6" style="812" customWidth="1"/>
    <col min="14861" max="14861" width="9.7109375" style="812" customWidth="1"/>
    <col min="14862" max="14862" width="37.5703125" style="812" customWidth="1"/>
    <col min="14863" max="14869" width="0" style="812" hidden="1" customWidth="1"/>
    <col min="14870" max="15104" width="9.140625" style="812"/>
    <col min="15105" max="15105" width="0" style="812" hidden="1" customWidth="1"/>
    <col min="15106" max="15106" width="9.140625" style="812"/>
    <col min="15107" max="15107" width="58.85546875" style="812" customWidth="1"/>
    <col min="15108" max="15109" width="0" style="812" hidden="1" customWidth="1"/>
    <col min="15110" max="15110" width="9.140625" style="812"/>
    <col min="15111" max="15111" width="5.5703125" style="812" bestFit="1" customWidth="1"/>
    <col min="15112" max="15112" width="5.5703125" style="812" customWidth="1"/>
    <col min="15113" max="15113" width="4.7109375" style="812" bestFit="1" customWidth="1"/>
    <col min="15114" max="15114" width="4.7109375" style="812" customWidth="1"/>
    <col min="15115" max="15115" width="6" style="812" bestFit="1" customWidth="1"/>
    <col min="15116" max="15116" width="6" style="812" customWidth="1"/>
    <col min="15117" max="15117" width="9.7109375" style="812" customWidth="1"/>
    <col min="15118" max="15118" width="37.5703125" style="812" customWidth="1"/>
    <col min="15119" max="15125" width="0" style="812" hidden="1" customWidth="1"/>
    <col min="15126" max="15360" width="9.140625" style="812"/>
    <col min="15361" max="15361" width="0" style="812" hidden="1" customWidth="1"/>
    <col min="15362" max="15362" width="9.140625" style="812"/>
    <col min="15363" max="15363" width="58.85546875" style="812" customWidth="1"/>
    <col min="15364" max="15365" width="0" style="812" hidden="1" customWidth="1"/>
    <col min="15366" max="15366" width="9.140625" style="812"/>
    <col min="15367" max="15367" width="5.5703125" style="812" bestFit="1" customWidth="1"/>
    <col min="15368" max="15368" width="5.5703125" style="812" customWidth="1"/>
    <col min="15369" max="15369" width="4.7109375" style="812" bestFit="1" customWidth="1"/>
    <col min="15370" max="15370" width="4.7109375" style="812" customWidth="1"/>
    <col min="15371" max="15371" width="6" style="812" bestFit="1" customWidth="1"/>
    <col min="15372" max="15372" width="6" style="812" customWidth="1"/>
    <col min="15373" max="15373" width="9.7109375" style="812" customWidth="1"/>
    <col min="15374" max="15374" width="37.5703125" style="812" customWidth="1"/>
    <col min="15375" max="15381" width="0" style="812" hidden="1" customWidth="1"/>
    <col min="15382" max="15616" width="9.140625" style="812"/>
    <col min="15617" max="15617" width="0" style="812" hidden="1" customWidth="1"/>
    <col min="15618" max="15618" width="9.140625" style="812"/>
    <col min="15619" max="15619" width="58.85546875" style="812" customWidth="1"/>
    <col min="15620" max="15621" width="0" style="812" hidden="1" customWidth="1"/>
    <col min="15622" max="15622" width="9.140625" style="812"/>
    <col min="15623" max="15623" width="5.5703125" style="812" bestFit="1" customWidth="1"/>
    <col min="15624" max="15624" width="5.5703125" style="812" customWidth="1"/>
    <col min="15625" max="15625" width="4.7109375" style="812" bestFit="1" customWidth="1"/>
    <col min="15626" max="15626" width="4.7109375" style="812" customWidth="1"/>
    <col min="15627" max="15627" width="6" style="812" bestFit="1" customWidth="1"/>
    <col min="15628" max="15628" width="6" style="812" customWidth="1"/>
    <col min="15629" max="15629" width="9.7109375" style="812" customWidth="1"/>
    <col min="15630" max="15630" width="37.5703125" style="812" customWidth="1"/>
    <col min="15631" max="15637" width="0" style="812" hidden="1" customWidth="1"/>
    <col min="15638" max="15872" width="9.140625" style="812"/>
    <col min="15873" max="15873" width="0" style="812" hidden="1" customWidth="1"/>
    <col min="15874" max="15874" width="9.140625" style="812"/>
    <col min="15875" max="15875" width="58.85546875" style="812" customWidth="1"/>
    <col min="15876" max="15877" width="0" style="812" hidden="1" customWidth="1"/>
    <col min="15878" max="15878" width="9.140625" style="812"/>
    <col min="15879" max="15879" width="5.5703125" style="812" bestFit="1" customWidth="1"/>
    <col min="15880" max="15880" width="5.5703125" style="812" customWidth="1"/>
    <col min="15881" max="15881" width="4.7109375" style="812" bestFit="1" customWidth="1"/>
    <col min="15882" max="15882" width="4.7109375" style="812" customWidth="1"/>
    <col min="15883" max="15883" width="6" style="812" bestFit="1" customWidth="1"/>
    <col min="15884" max="15884" width="6" style="812" customWidth="1"/>
    <col min="15885" max="15885" width="9.7109375" style="812" customWidth="1"/>
    <col min="15886" max="15886" width="37.5703125" style="812" customWidth="1"/>
    <col min="15887" max="15893" width="0" style="812" hidden="1" customWidth="1"/>
    <col min="15894" max="16128" width="9.140625" style="812"/>
    <col min="16129" max="16129" width="0" style="812" hidden="1" customWidth="1"/>
    <col min="16130" max="16130" width="9.140625" style="812"/>
    <col min="16131" max="16131" width="58.85546875" style="812" customWidth="1"/>
    <col min="16132" max="16133" width="0" style="812" hidden="1" customWidth="1"/>
    <col min="16134" max="16134" width="9.140625" style="812"/>
    <col min="16135" max="16135" width="5.5703125" style="812" bestFit="1" customWidth="1"/>
    <col min="16136" max="16136" width="5.5703125" style="812" customWidth="1"/>
    <col min="16137" max="16137" width="4.7109375" style="812" bestFit="1" customWidth="1"/>
    <col min="16138" max="16138" width="4.7109375" style="812" customWidth="1"/>
    <col min="16139" max="16139" width="6" style="812" bestFit="1" customWidth="1"/>
    <col min="16140" max="16140" width="6" style="812" customWidth="1"/>
    <col min="16141" max="16141" width="9.7109375" style="812" customWidth="1"/>
    <col min="16142" max="16142" width="37.5703125" style="812" customWidth="1"/>
    <col min="16143" max="16149" width="0" style="812" hidden="1" customWidth="1"/>
    <col min="16150" max="16384" width="9.140625" style="812"/>
  </cols>
  <sheetData>
    <row r="1" spans="1:21" s="831" customFormat="1" ht="20.25" x14ac:dyDescent="0.3">
      <c r="B1" s="832"/>
      <c r="C1" s="831" t="s">
        <v>451</v>
      </c>
    </row>
    <row r="2" spans="1:21" s="819" customFormat="1" ht="17.25" customHeight="1" x14ac:dyDescent="0.25">
      <c r="A2" s="1128" t="s">
        <v>411</v>
      </c>
      <c r="B2" s="1129" t="s">
        <v>412</v>
      </c>
      <c r="C2" s="1125" t="s">
        <v>413</v>
      </c>
      <c r="D2" s="1125" t="s">
        <v>414</v>
      </c>
      <c r="E2" s="1125" t="s">
        <v>415</v>
      </c>
      <c r="F2" s="1130" t="s">
        <v>416</v>
      </c>
      <c r="G2" s="1125" t="s">
        <v>417</v>
      </c>
      <c r="H2" s="1125"/>
      <c r="I2" s="1125" t="s">
        <v>418</v>
      </c>
      <c r="J2" s="1125"/>
      <c r="K2" s="1125" t="s">
        <v>419</v>
      </c>
      <c r="L2" s="1125"/>
      <c r="M2" s="1126" t="s">
        <v>24</v>
      </c>
      <c r="N2" s="1125" t="s">
        <v>420</v>
      </c>
      <c r="O2" s="814"/>
      <c r="P2" s="815"/>
      <c r="Q2" s="816" t="s">
        <v>421</v>
      </c>
      <c r="R2" s="817" t="s">
        <v>422</v>
      </c>
      <c r="S2" s="817" t="s">
        <v>423</v>
      </c>
      <c r="T2" s="816" t="s">
        <v>424</v>
      </c>
      <c r="U2" s="818" t="s">
        <v>425</v>
      </c>
    </row>
    <row r="3" spans="1:21" s="819" customFormat="1" x14ac:dyDescent="0.25">
      <c r="A3" s="1128"/>
      <c r="B3" s="1129"/>
      <c r="C3" s="1125"/>
      <c r="D3" s="1125"/>
      <c r="E3" s="1125"/>
      <c r="F3" s="1130"/>
      <c r="G3" s="820" t="s">
        <v>426</v>
      </c>
      <c r="H3" s="820" t="s">
        <v>427</v>
      </c>
      <c r="I3" s="820" t="s">
        <v>426</v>
      </c>
      <c r="J3" s="820" t="s">
        <v>427</v>
      </c>
      <c r="K3" s="820" t="s">
        <v>426</v>
      </c>
      <c r="L3" s="820" t="s">
        <v>427</v>
      </c>
      <c r="M3" s="1126"/>
      <c r="N3" s="1125"/>
      <c r="O3" s="821"/>
      <c r="P3" s="822"/>
      <c r="Q3" s="821"/>
      <c r="R3" s="823"/>
      <c r="S3" s="823"/>
      <c r="T3" s="821"/>
      <c r="U3" s="824"/>
    </row>
    <row r="4" spans="1:21" x14ac:dyDescent="0.3">
      <c r="A4" s="1127" t="s">
        <v>428</v>
      </c>
      <c r="B4" s="1127"/>
      <c r="C4" s="1127"/>
      <c r="D4" s="1127"/>
      <c r="E4" s="1127"/>
      <c r="F4" s="1127"/>
      <c r="G4" s="1127"/>
      <c r="H4" s="1127"/>
      <c r="I4" s="1127"/>
      <c r="J4" s="1127"/>
      <c r="K4" s="1127"/>
      <c r="L4" s="1127"/>
      <c r="M4" s="1127"/>
      <c r="N4" s="825"/>
    </row>
    <row r="5" spans="1:21" s="830" customFormat="1" ht="34.5" customHeight="1" x14ac:dyDescent="0.3">
      <c r="A5" s="833" t="s">
        <v>115</v>
      </c>
      <c r="B5" s="834" t="s">
        <v>429</v>
      </c>
      <c r="C5" s="833" t="s">
        <v>16</v>
      </c>
      <c r="D5" s="835">
        <v>1</v>
      </c>
      <c r="E5" s="835" t="s">
        <v>430</v>
      </c>
      <c r="F5" s="836">
        <v>3</v>
      </c>
      <c r="G5" s="834">
        <v>0</v>
      </c>
      <c r="H5" s="834">
        <f>G5/15</f>
        <v>0</v>
      </c>
      <c r="I5" s="834">
        <v>0</v>
      </c>
      <c r="J5" s="834">
        <f>I5/15</f>
        <v>0</v>
      </c>
      <c r="K5" s="834">
        <v>45</v>
      </c>
      <c r="L5" s="834">
        <f t="shared" ref="L5:L11" si="0">K5/15</f>
        <v>3</v>
      </c>
      <c r="M5" s="835" t="s">
        <v>431</v>
      </c>
      <c r="N5" s="835"/>
      <c r="P5" s="830">
        <v>3</v>
      </c>
      <c r="Q5" s="830" t="s">
        <v>432</v>
      </c>
      <c r="R5" s="830" t="s">
        <v>433</v>
      </c>
      <c r="S5" s="830" t="s">
        <v>433</v>
      </c>
      <c r="T5" s="830" t="s">
        <v>434</v>
      </c>
    </row>
    <row r="6" spans="1:21" s="830" customFormat="1" ht="30" customHeight="1" x14ac:dyDescent="0.3">
      <c r="A6" s="833" t="s">
        <v>120</v>
      </c>
      <c r="B6" s="834" t="s">
        <v>429</v>
      </c>
      <c r="C6" s="833" t="s">
        <v>352</v>
      </c>
      <c r="D6" s="835">
        <v>1</v>
      </c>
      <c r="E6" s="835" t="s">
        <v>430</v>
      </c>
      <c r="F6" s="836">
        <v>2</v>
      </c>
      <c r="G6" s="834">
        <v>15</v>
      </c>
      <c r="H6" s="834">
        <f t="shared" ref="H6:J12" si="1">G6/15</f>
        <v>1</v>
      </c>
      <c r="I6" s="834">
        <v>0</v>
      </c>
      <c r="J6" s="834">
        <f t="shared" si="1"/>
        <v>0</v>
      </c>
      <c r="K6" s="834">
        <v>15</v>
      </c>
      <c r="L6" s="834">
        <f t="shared" si="0"/>
        <v>1</v>
      </c>
      <c r="M6" s="835" t="s">
        <v>431</v>
      </c>
      <c r="N6" s="835"/>
      <c r="P6" s="830">
        <v>2</v>
      </c>
      <c r="Q6" s="830" t="s">
        <v>435</v>
      </c>
      <c r="R6" s="830" t="s">
        <v>433</v>
      </c>
      <c r="S6" s="830" t="s">
        <v>433</v>
      </c>
      <c r="T6" s="830" t="s">
        <v>434</v>
      </c>
    </row>
    <row r="7" spans="1:21" s="830" customFormat="1" ht="30" customHeight="1" x14ac:dyDescent="0.3">
      <c r="A7" s="833" t="s">
        <v>127</v>
      </c>
      <c r="B7" s="834" t="s">
        <v>429</v>
      </c>
      <c r="C7" s="833" t="s">
        <v>340</v>
      </c>
      <c r="D7" s="835">
        <v>1</v>
      </c>
      <c r="E7" s="835" t="s">
        <v>430</v>
      </c>
      <c r="F7" s="836">
        <v>3</v>
      </c>
      <c r="G7" s="834">
        <v>30</v>
      </c>
      <c r="H7" s="834">
        <f t="shared" si="1"/>
        <v>2</v>
      </c>
      <c r="I7" s="834">
        <v>0</v>
      </c>
      <c r="J7" s="834">
        <f t="shared" si="1"/>
        <v>0</v>
      </c>
      <c r="K7" s="834">
        <v>15</v>
      </c>
      <c r="L7" s="834">
        <f t="shared" si="0"/>
        <v>1</v>
      </c>
      <c r="M7" s="835" t="s">
        <v>431</v>
      </c>
      <c r="N7" s="835"/>
      <c r="P7" s="830">
        <v>4</v>
      </c>
      <c r="Q7" s="830" t="s">
        <v>436</v>
      </c>
      <c r="R7" s="830" t="s">
        <v>433</v>
      </c>
      <c r="S7" s="830" t="s">
        <v>433</v>
      </c>
      <c r="T7" s="830" t="s">
        <v>434</v>
      </c>
    </row>
    <row r="8" spans="1:21" s="830" customFormat="1" ht="30" customHeight="1" x14ac:dyDescent="0.3">
      <c r="A8" s="833" t="s">
        <v>286</v>
      </c>
      <c r="B8" s="834" t="s">
        <v>429</v>
      </c>
      <c r="C8" s="833" t="s">
        <v>268</v>
      </c>
      <c r="D8" s="835">
        <v>1</v>
      </c>
      <c r="E8" s="835" t="s">
        <v>430</v>
      </c>
      <c r="F8" s="836">
        <v>5</v>
      </c>
      <c r="G8" s="834">
        <v>45</v>
      </c>
      <c r="H8" s="834">
        <f t="shared" si="1"/>
        <v>3</v>
      </c>
      <c r="I8" s="834">
        <v>0</v>
      </c>
      <c r="J8" s="834">
        <f t="shared" si="1"/>
        <v>0</v>
      </c>
      <c r="K8" s="834">
        <v>30</v>
      </c>
      <c r="L8" s="834">
        <f t="shared" si="0"/>
        <v>2</v>
      </c>
      <c r="M8" s="835" t="s">
        <v>437</v>
      </c>
      <c r="N8" s="835"/>
      <c r="P8" s="830">
        <v>6</v>
      </c>
      <c r="Q8" s="830" t="s">
        <v>438</v>
      </c>
      <c r="R8" s="830" t="s">
        <v>433</v>
      </c>
      <c r="S8" s="830" t="s">
        <v>433</v>
      </c>
      <c r="T8" s="830" t="s">
        <v>434</v>
      </c>
    </row>
    <row r="9" spans="1:21" s="830" customFormat="1" ht="30" customHeight="1" x14ac:dyDescent="0.3">
      <c r="A9" s="833" t="s">
        <v>128</v>
      </c>
      <c r="B9" s="834" t="s">
        <v>429</v>
      </c>
      <c r="C9" s="833" t="s">
        <v>20</v>
      </c>
      <c r="D9" s="835">
        <v>1</v>
      </c>
      <c r="E9" s="835" t="s">
        <v>430</v>
      </c>
      <c r="F9" s="836">
        <v>5</v>
      </c>
      <c r="G9" s="834">
        <v>30</v>
      </c>
      <c r="H9" s="834">
        <f t="shared" si="1"/>
        <v>2</v>
      </c>
      <c r="I9" s="834">
        <v>0</v>
      </c>
      <c r="J9" s="834">
        <f t="shared" si="1"/>
        <v>0</v>
      </c>
      <c r="K9" s="834">
        <v>45</v>
      </c>
      <c r="L9" s="834">
        <f t="shared" si="0"/>
        <v>3</v>
      </c>
      <c r="M9" s="835" t="s">
        <v>437</v>
      </c>
      <c r="N9" s="835"/>
      <c r="P9" s="830">
        <v>6</v>
      </c>
      <c r="Q9" s="830" t="s">
        <v>439</v>
      </c>
      <c r="R9" s="830" t="s">
        <v>440</v>
      </c>
      <c r="S9" s="830" t="s">
        <v>433</v>
      </c>
      <c r="T9" s="830" t="s">
        <v>434</v>
      </c>
    </row>
    <row r="10" spans="1:21" s="830" customFormat="1" ht="30" customHeight="1" x14ac:dyDescent="0.3">
      <c r="A10" s="833" t="s">
        <v>130</v>
      </c>
      <c r="B10" s="834" t="s">
        <v>429</v>
      </c>
      <c r="C10" s="833" t="s">
        <v>354</v>
      </c>
      <c r="D10" s="835">
        <v>1</v>
      </c>
      <c r="E10" s="835" t="s">
        <v>430</v>
      </c>
      <c r="F10" s="836">
        <v>4</v>
      </c>
      <c r="G10" s="834">
        <v>15</v>
      </c>
      <c r="H10" s="834">
        <f t="shared" si="1"/>
        <v>1</v>
      </c>
      <c r="I10" s="834">
        <v>45</v>
      </c>
      <c r="J10" s="834">
        <f t="shared" si="1"/>
        <v>3</v>
      </c>
      <c r="K10" s="834">
        <v>0</v>
      </c>
      <c r="L10" s="834">
        <f t="shared" si="0"/>
        <v>0</v>
      </c>
      <c r="M10" s="835" t="s">
        <v>431</v>
      </c>
      <c r="N10" s="835"/>
      <c r="P10" s="830">
        <v>4</v>
      </c>
      <c r="Q10" s="830" t="s">
        <v>441</v>
      </c>
      <c r="R10" s="830" t="s">
        <v>442</v>
      </c>
      <c r="S10" s="830" t="s">
        <v>433</v>
      </c>
      <c r="T10" s="830" t="s">
        <v>434</v>
      </c>
    </row>
    <row r="11" spans="1:21" s="830" customFormat="1" ht="30" customHeight="1" x14ac:dyDescent="0.3">
      <c r="A11" s="833" t="s">
        <v>131</v>
      </c>
      <c r="B11" s="834" t="s">
        <v>429</v>
      </c>
      <c r="C11" s="833" t="s">
        <v>353</v>
      </c>
      <c r="D11" s="835">
        <v>1</v>
      </c>
      <c r="E11" s="835" t="s">
        <v>430</v>
      </c>
      <c r="F11" s="836">
        <v>4</v>
      </c>
      <c r="G11" s="834">
        <v>30</v>
      </c>
      <c r="H11" s="834">
        <f t="shared" si="1"/>
        <v>2</v>
      </c>
      <c r="I11" s="834">
        <v>0</v>
      </c>
      <c r="J11" s="834">
        <f t="shared" si="1"/>
        <v>0</v>
      </c>
      <c r="K11" s="834">
        <v>30</v>
      </c>
      <c r="L11" s="834">
        <f t="shared" si="0"/>
        <v>2</v>
      </c>
      <c r="M11" s="835" t="s">
        <v>437</v>
      </c>
      <c r="N11" s="835"/>
      <c r="P11" s="830">
        <v>5</v>
      </c>
      <c r="Q11" s="830" t="s">
        <v>435</v>
      </c>
      <c r="R11" s="830" t="s">
        <v>433</v>
      </c>
      <c r="S11" s="830" t="s">
        <v>433</v>
      </c>
      <c r="T11" s="830" t="s">
        <v>434</v>
      </c>
    </row>
    <row r="12" spans="1:21" s="830" customFormat="1" ht="30" customHeight="1" x14ac:dyDescent="0.3">
      <c r="A12" s="833" t="s">
        <v>329</v>
      </c>
      <c r="B12" s="834" t="s">
        <v>443</v>
      </c>
      <c r="C12" s="833" t="s">
        <v>18</v>
      </c>
      <c r="D12" s="835">
        <v>1</v>
      </c>
      <c r="E12" s="835" t="s">
        <v>430</v>
      </c>
      <c r="F12" s="836">
        <v>4</v>
      </c>
      <c r="G12" s="834">
        <v>4</v>
      </c>
      <c r="H12" s="834"/>
      <c r="I12" s="834">
        <v>0</v>
      </c>
      <c r="J12" s="834">
        <f t="shared" si="1"/>
        <v>0</v>
      </c>
      <c r="K12" s="834">
        <v>56</v>
      </c>
      <c r="L12" s="834">
        <v>4</v>
      </c>
      <c r="M12" s="835" t="s">
        <v>431</v>
      </c>
      <c r="N12" s="835"/>
      <c r="P12" s="830">
        <v>6.5</v>
      </c>
      <c r="Q12" s="830" t="s">
        <v>444</v>
      </c>
      <c r="R12" s="830" t="s">
        <v>433</v>
      </c>
      <c r="S12" s="830" t="s">
        <v>433</v>
      </c>
      <c r="T12" s="830" t="s">
        <v>434</v>
      </c>
    </row>
    <row r="13" spans="1:21" s="830" customFormat="1" ht="36.75" customHeight="1" x14ac:dyDescent="0.3">
      <c r="A13" s="833"/>
      <c r="B13" s="834"/>
      <c r="C13" s="837" t="s">
        <v>445</v>
      </c>
      <c r="D13" s="835"/>
      <c r="E13" s="835"/>
      <c r="F13" s="836">
        <f>SUM(F5:F12)-F12</f>
        <v>26</v>
      </c>
      <c r="G13" s="836">
        <f t="shared" ref="G13:L13" si="2">SUM(G5:G12)-G12</f>
        <v>165</v>
      </c>
      <c r="H13" s="836">
        <f t="shared" si="2"/>
        <v>11</v>
      </c>
      <c r="I13" s="836">
        <f t="shared" si="2"/>
        <v>45</v>
      </c>
      <c r="J13" s="836">
        <f t="shared" si="2"/>
        <v>3</v>
      </c>
      <c r="K13" s="836">
        <f t="shared" si="2"/>
        <v>180</v>
      </c>
      <c r="L13" s="836">
        <f t="shared" si="2"/>
        <v>12</v>
      </c>
      <c r="M13" s="835"/>
      <c r="N13" s="835"/>
    </row>
    <row r="14" spans="1:21" ht="11.25" customHeight="1" x14ac:dyDescent="0.3">
      <c r="A14" s="826"/>
      <c r="B14" s="827"/>
      <c r="C14" s="826"/>
      <c r="D14" s="828"/>
      <c r="E14" s="828"/>
      <c r="F14" s="829"/>
      <c r="G14" s="827"/>
      <c r="H14" s="827"/>
      <c r="I14" s="827"/>
      <c r="J14" s="827"/>
      <c r="K14" s="827"/>
      <c r="L14" s="827"/>
      <c r="M14" s="828"/>
      <c r="N14" s="828"/>
    </row>
    <row r="15" spans="1:21" x14ac:dyDescent="0.3">
      <c r="A15" s="1123" t="s">
        <v>446</v>
      </c>
      <c r="B15" s="1123"/>
      <c r="C15" s="1123"/>
      <c r="D15" s="1123"/>
      <c r="E15" s="1123"/>
      <c r="F15" s="1123"/>
      <c r="G15" s="1123"/>
      <c r="H15" s="1123"/>
      <c r="I15" s="1123"/>
      <c r="J15" s="1123"/>
      <c r="K15" s="1123"/>
      <c r="L15" s="1123"/>
      <c r="M15" s="1123"/>
      <c r="N15" s="825"/>
    </row>
    <row r="16" spans="1:21" s="830" customFormat="1" ht="36" customHeight="1" x14ac:dyDescent="0.3">
      <c r="A16" s="833" t="s">
        <v>116</v>
      </c>
      <c r="B16" s="834" t="s">
        <v>429</v>
      </c>
      <c r="C16" s="833" t="s">
        <v>16</v>
      </c>
      <c r="D16" s="835" t="s">
        <v>280</v>
      </c>
      <c r="E16" s="835" t="s">
        <v>430</v>
      </c>
      <c r="F16" s="836">
        <v>2</v>
      </c>
      <c r="G16" s="834">
        <v>0</v>
      </c>
      <c r="H16" s="834">
        <f>G16/9</f>
        <v>0</v>
      </c>
      <c r="I16" s="834">
        <v>0</v>
      </c>
      <c r="J16" s="834">
        <f>I16/9</f>
        <v>0</v>
      </c>
      <c r="K16" s="834">
        <v>18</v>
      </c>
      <c r="L16" s="834">
        <f t="shared" ref="L16:L22" si="3">K16/9</f>
        <v>2</v>
      </c>
      <c r="M16" s="835"/>
      <c r="N16" s="835"/>
      <c r="Q16" s="830" t="s">
        <v>432</v>
      </c>
      <c r="R16" s="830" t="s">
        <v>433</v>
      </c>
      <c r="S16" s="830" t="s">
        <v>433</v>
      </c>
      <c r="T16" s="830" t="s">
        <v>434</v>
      </c>
    </row>
    <row r="17" spans="1:20" s="830" customFormat="1" ht="28.5" customHeight="1" x14ac:dyDescent="0.3">
      <c r="A17" s="833" t="s">
        <v>132</v>
      </c>
      <c r="B17" s="834" t="s">
        <v>429</v>
      </c>
      <c r="C17" s="833" t="s">
        <v>267</v>
      </c>
      <c r="D17" s="835" t="s">
        <v>280</v>
      </c>
      <c r="E17" s="835" t="s">
        <v>430</v>
      </c>
      <c r="F17" s="836">
        <v>3</v>
      </c>
      <c r="G17" s="834">
        <v>18</v>
      </c>
      <c r="H17" s="834">
        <f t="shared" ref="H17:J22" si="4">G17/9</f>
        <v>2</v>
      </c>
      <c r="I17" s="834">
        <v>0</v>
      </c>
      <c r="J17" s="834">
        <f t="shared" si="4"/>
        <v>0</v>
      </c>
      <c r="K17" s="834">
        <v>9</v>
      </c>
      <c r="L17" s="834">
        <f t="shared" si="3"/>
        <v>1</v>
      </c>
      <c r="M17" s="835"/>
      <c r="N17" s="835"/>
      <c r="Q17" s="830" t="s">
        <v>436</v>
      </c>
      <c r="R17" s="830" t="s">
        <v>433</v>
      </c>
      <c r="S17" s="830" t="s">
        <v>433</v>
      </c>
      <c r="T17" s="830" t="s">
        <v>434</v>
      </c>
    </row>
    <row r="18" spans="1:20" s="830" customFormat="1" ht="33.75" customHeight="1" x14ac:dyDescent="0.3">
      <c r="A18" s="833" t="s">
        <v>133</v>
      </c>
      <c r="B18" s="834" t="s">
        <v>429</v>
      </c>
      <c r="C18" s="833" t="s">
        <v>129</v>
      </c>
      <c r="D18" s="835" t="s">
        <v>280</v>
      </c>
      <c r="E18" s="835" t="s">
        <v>430</v>
      </c>
      <c r="F18" s="836">
        <v>2</v>
      </c>
      <c r="G18" s="834">
        <v>9</v>
      </c>
      <c r="H18" s="834">
        <f t="shared" si="4"/>
        <v>1</v>
      </c>
      <c r="I18" s="834">
        <v>0</v>
      </c>
      <c r="J18" s="834">
        <f t="shared" si="4"/>
        <v>0</v>
      </c>
      <c r="K18" s="834">
        <v>9</v>
      </c>
      <c r="L18" s="834">
        <f t="shared" si="3"/>
        <v>1</v>
      </c>
      <c r="M18" s="835"/>
      <c r="N18" s="835"/>
      <c r="Q18" s="830" t="s">
        <v>432</v>
      </c>
      <c r="R18" s="830" t="s">
        <v>433</v>
      </c>
      <c r="S18" s="830" t="s">
        <v>433</v>
      </c>
      <c r="T18" s="830" t="s">
        <v>434</v>
      </c>
    </row>
    <row r="19" spans="1:20" s="830" customFormat="1" ht="20.25" x14ac:dyDescent="0.3">
      <c r="A19" s="833" t="s">
        <v>172</v>
      </c>
      <c r="B19" s="834" t="s">
        <v>429</v>
      </c>
      <c r="C19" s="833" t="s">
        <v>29</v>
      </c>
      <c r="D19" s="835" t="s">
        <v>280</v>
      </c>
      <c r="E19" s="835" t="s">
        <v>430</v>
      </c>
      <c r="F19" s="836">
        <v>3</v>
      </c>
      <c r="G19" s="834">
        <v>9</v>
      </c>
      <c r="H19" s="834">
        <f t="shared" si="4"/>
        <v>1</v>
      </c>
      <c r="I19" s="834">
        <v>0</v>
      </c>
      <c r="J19" s="834">
        <f t="shared" si="4"/>
        <v>0</v>
      </c>
      <c r="K19" s="834">
        <v>18</v>
      </c>
      <c r="L19" s="834">
        <f t="shared" si="3"/>
        <v>2</v>
      </c>
      <c r="M19" s="835"/>
      <c r="N19" s="835"/>
      <c r="Q19" s="830" t="s">
        <v>438</v>
      </c>
      <c r="R19" s="830" t="s">
        <v>433</v>
      </c>
      <c r="S19" s="830" t="s">
        <v>433</v>
      </c>
      <c r="T19" s="830" t="s">
        <v>434</v>
      </c>
    </row>
    <row r="20" spans="1:20" s="830" customFormat="1" ht="20.25" x14ac:dyDescent="0.3">
      <c r="A20" s="833" t="s">
        <v>173</v>
      </c>
      <c r="B20" s="834" t="s">
        <v>429</v>
      </c>
      <c r="C20" s="833" t="s">
        <v>288</v>
      </c>
      <c r="D20" s="835" t="s">
        <v>280</v>
      </c>
      <c r="E20" s="835" t="s">
        <v>430</v>
      </c>
      <c r="F20" s="836">
        <v>4</v>
      </c>
      <c r="G20" s="834">
        <v>18</v>
      </c>
      <c r="H20" s="834">
        <f t="shared" si="4"/>
        <v>2</v>
      </c>
      <c r="I20" s="834">
        <v>0</v>
      </c>
      <c r="J20" s="834">
        <f t="shared" si="4"/>
        <v>0</v>
      </c>
      <c r="K20" s="834">
        <v>18</v>
      </c>
      <c r="L20" s="834">
        <f t="shared" si="3"/>
        <v>2</v>
      </c>
      <c r="M20" s="835"/>
      <c r="N20" s="835"/>
      <c r="Q20" s="830" t="s">
        <v>435</v>
      </c>
      <c r="R20" s="830" t="s">
        <v>433</v>
      </c>
      <c r="S20" s="830" t="s">
        <v>433</v>
      </c>
      <c r="T20" s="830" t="s">
        <v>434</v>
      </c>
    </row>
    <row r="21" spans="1:20" s="830" customFormat="1" ht="26.25" customHeight="1" x14ac:dyDescent="0.3">
      <c r="A21" s="833" t="s">
        <v>174</v>
      </c>
      <c r="B21" s="834" t="s">
        <v>429</v>
      </c>
      <c r="C21" s="833" t="s">
        <v>33</v>
      </c>
      <c r="D21" s="835" t="s">
        <v>280</v>
      </c>
      <c r="E21" s="835" t="s">
        <v>430</v>
      </c>
      <c r="F21" s="836">
        <v>4</v>
      </c>
      <c r="G21" s="834">
        <v>18</v>
      </c>
      <c r="H21" s="834">
        <f t="shared" si="4"/>
        <v>2</v>
      </c>
      <c r="I21" s="834">
        <v>9</v>
      </c>
      <c r="J21" s="834">
        <f t="shared" si="4"/>
        <v>1</v>
      </c>
      <c r="K21" s="834">
        <v>9</v>
      </c>
      <c r="L21" s="834">
        <f t="shared" si="3"/>
        <v>1</v>
      </c>
      <c r="M21" s="835"/>
      <c r="N21" s="835"/>
      <c r="Q21" s="830" t="s">
        <v>439</v>
      </c>
      <c r="R21" s="830" t="s">
        <v>440</v>
      </c>
      <c r="S21" s="830" t="s">
        <v>433</v>
      </c>
      <c r="T21" s="830" t="s">
        <v>434</v>
      </c>
    </row>
    <row r="22" spans="1:20" s="830" customFormat="1" ht="20.25" x14ac:dyDescent="0.3">
      <c r="A22" s="833" t="s">
        <v>329</v>
      </c>
      <c r="B22" s="834" t="s">
        <v>443</v>
      </c>
      <c r="C22" s="833" t="s">
        <v>18</v>
      </c>
      <c r="D22" s="835" t="s">
        <v>280</v>
      </c>
      <c r="E22" s="835" t="s">
        <v>430</v>
      </c>
      <c r="F22" s="836">
        <v>4</v>
      </c>
      <c r="G22" s="834">
        <v>0</v>
      </c>
      <c r="H22" s="834">
        <f t="shared" si="4"/>
        <v>0</v>
      </c>
      <c r="I22" s="834">
        <v>0</v>
      </c>
      <c r="J22" s="834">
        <f t="shared" si="4"/>
        <v>0</v>
      </c>
      <c r="K22" s="834">
        <v>36</v>
      </c>
      <c r="L22" s="834">
        <f t="shared" si="3"/>
        <v>4</v>
      </c>
      <c r="M22" s="835"/>
      <c r="N22" s="835"/>
      <c r="Q22" s="830" t="s">
        <v>444</v>
      </c>
      <c r="R22" s="830" t="s">
        <v>433</v>
      </c>
      <c r="S22" s="830" t="s">
        <v>433</v>
      </c>
      <c r="T22" s="830" t="s">
        <v>434</v>
      </c>
    </row>
    <row r="23" spans="1:20" s="830" customFormat="1" ht="40.5" x14ac:dyDescent="0.3">
      <c r="A23" s="833"/>
      <c r="B23" s="834"/>
      <c r="C23" s="837" t="s">
        <v>445</v>
      </c>
      <c r="D23" s="835"/>
      <c r="E23" s="835"/>
      <c r="F23" s="836">
        <f>SUM(F16:F22)-F22</f>
        <v>18</v>
      </c>
      <c r="G23" s="836">
        <f t="shared" ref="G23:L23" si="5">SUM(G16:G22)-G22</f>
        <v>72</v>
      </c>
      <c r="H23" s="836">
        <f t="shared" si="5"/>
        <v>8</v>
      </c>
      <c r="I23" s="836">
        <f t="shared" si="5"/>
        <v>9</v>
      </c>
      <c r="J23" s="836">
        <f t="shared" si="5"/>
        <v>1</v>
      </c>
      <c r="K23" s="836">
        <f t="shared" si="5"/>
        <v>81</v>
      </c>
      <c r="L23" s="836">
        <f t="shared" si="5"/>
        <v>9</v>
      </c>
      <c r="M23" s="835"/>
      <c r="N23" s="835"/>
    </row>
    <row r="24" spans="1:20" s="830" customFormat="1" ht="12.75" customHeight="1" x14ac:dyDescent="0.3">
      <c r="A24" s="833"/>
      <c r="B24" s="834"/>
      <c r="C24" s="833"/>
      <c r="D24" s="835"/>
      <c r="E24" s="835"/>
      <c r="F24" s="836"/>
      <c r="G24" s="834"/>
      <c r="H24" s="834"/>
      <c r="I24" s="834"/>
      <c r="J24" s="834"/>
      <c r="K24" s="834"/>
      <c r="L24" s="834"/>
      <c r="M24" s="835"/>
      <c r="N24" s="835"/>
    </row>
    <row r="25" spans="1:20" s="830" customFormat="1" ht="20.25" x14ac:dyDescent="0.3">
      <c r="A25" s="1124" t="s">
        <v>447</v>
      </c>
      <c r="B25" s="1124"/>
      <c r="C25" s="1124"/>
      <c r="D25" s="1124"/>
      <c r="E25" s="1124"/>
      <c r="F25" s="1124"/>
      <c r="G25" s="1124"/>
      <c r="H25" s="1124"/>
      <c r="I25" s="1124"/>
      <c r="J25" s="1124"/>
      <c r="K25" s="1124"/>
      <c r="L25" s="1124"/>
      <c r="M25" s="1124"/>
      <c r="N25" s="838"/>
    </row>
    <row r="26" spans="1:20" s="830" customFormat="1" ht="28.5" customHeight="1" x14ac:dyDescent="0.3">
      <c r="A26" s="833" t="s">
        <v>116</v>
      </c>
      <c r="B26" s="834" t="s">
        <v>429</v>
      </c>
      <c r="C26" s="833" t="s">
        <v>16</v>
      </c>
      <c r="D26" s="835" t="s">
        <v>281</v>
      </c>
      <c r="E26" s="835" t="s">
        <v>430</v>
      </c>
      <c r="F26" s="836">
        <v>2</v>
      </c>
      <c r="G26" s="834">
        <v>0</v>
      </c>
      <c r="H26" s="834">
        <f>G26/9</f>
        <v>0</v>
      </c>
      <c r="I26" s="834">
        <v>0</v>
      </c>
      <c r="J26" s="834">
        <f>I26/9</f>
        <v>0</v>
      </c>
      <c r="K26" s="834">
        <v>18</v>
      </c>
      <c r="L26" s="834">
        <f t="shared" ref="L26:L31" si="6">K26/9</f>
        <v>2</v>
      </c>
      <c r="M26" s="835" t="s">
        <v>431</v>
      </c>
      <c r="N26" s="835"/>
      <c r="P26" s="830">
        <v>3</v>
      </c>
      <c r="Q26" s="830" t="s">
        <v>432</v>
      </c>
      <c r="R26" s="830" t="s">
        <v>433</v>
      </c>
      <c r="S26" s="830" t="s">
        <v>433</v>
      </c>
      <c r="T26" s="830" t="s">
        <v>434</v>
      </c>
    </row>
    <row r="27" spans="1:20" s="830" customFormat="1" ht="28.5" customHeight="1" x14ac:dyDescent="0.3">
      <c r="A27" s="833" t="s">
        <v>132</v>
      </c>
      <c r="B27" s="834" t="s">
        <v>429</v>
      </c>
      <c r="C27" s="833" t="s">
        <v>267</v>
      </c>
      <c r="D27" s="835" t="s">
        <v>281</v>
      </c>
      <c r="E27" s="835" t="s">
        <v>430</v>
      </c>
      <c r="F27" s="836">
        <v>3</v>
      </c>
      <c r="G27" s="834">
        <v>18</v>
      </c>
      <c r="H27" s="834">
        <f t="shared" ref="H27:J33" si="7">G27/9</f>
        <v>2</v>
      </c>
      <c r="I27" s="834">
        <v>0</v>
      </c>
      <c r="J27" s="834">
        <f t="shared" si="7"/>
        <v>0</v>
      </c>
      <c r="K27" s="834">
        <v>9</v>
      </c>
      <c r="L27" s="834">
        <f t="shared" si="6"/>
        <v>1</v>
      </c>
      <c r="M27" s="835" t="s">
        <v>431</v>
      </c>
      <c r="N27" s="835"/>
      <c r="P27" s="830">
        <v>6</v>
      </c>
      <c r="Q27" s="830" t="s">
        <v>436</v>
      </c>
      <c r="R27" s="830" t="s">
        <v>433</v>
      </c>
      <c r="S27" s="830" t="s">
        <v>433</v>
      </c>
      <c r="T27" s="830" t="s">
        <v>434</v>
      </c>
    </row>
    <row r="28" spans="1:20" s="830" customFormat="1" ht="28.5" customHeight="1" x14ac:dyDescent="0.3">
      <c r="A28" s="833" t="s">
        <v>133</v>
      </c>
      <c r="B28" s="834" t="s">
        <v>429</v>
      </c>
      <c r="C28" s="833" t="s">
        <v>129</v>
      </c>
      <c r="D28" s="835" t="s">
        <v>281</v>
      </c>
      <c r="E28" s="835" t="s">
        <v>430</v>
      </c>
      <c r="F28" s="836">
        <v>2</v>
      </c>
      <c r="G28" s="834">
        <v>9</v>
      </c>
      <c r="H28" s="834">
        <f t="shared" si="7"/>
        <v>1</v>
      </c>
      <c r="I28" s="834">
        <v>0</v>
      </c>
      <c r="J28" s="834">
        <f t="shared" si="7"/>
        <v>0</v>
      </c>
      <c r="K28" s="834">
        <v>9</v>
      </c>
      <c r="L28" s="834">
        <f t="shared" si="6"/>
        <v>1</v>
      </c>
      <c r="M28" s="835" t="s">
        <v>431</v>
      </c>
      <c r="N28" s="835"/>
      <c r="P28" s="830">
        <v>3</v>
      </c>
      <c r="Q28" s="830" t="s">
        <v>432</v>
      </c>
      <c r="R28" s="830" t="s">
        <v>433</v>
      </c>
      <c r="S28" s="830" t="s">
        <v>433</v>
      </c>
      <c r="T28" s="830" t="s">
        <v>434</v>
      </c>
    </row>
    <row r="29" spans="1:20" s="830" customFormat="1" ht="28.5" customHeight="1" x14ac:dyDescent="0.3">
      <c r="A29" s="833" t="s">
        <v>172</v>
      </c>
      <c r="B29" s="834" t="s">
        <v>429</v>
      </c>
      <c r="C29" s="833" t="s">
        <v>29</v>
      </c>
      <c r="D29" s="835" t="s">
        <v>281</v>
      </c>
      <c r="E29" s="835" t="s">
        <v>430</v>
      </c>
      <c r="F29" s="836">
        <v>3</v>
      </c>
      <c r="G29" s="834">
        <v>9</v>
      </c>
      <c r="H29" s="834">
        <f t="shared" si="7"/>
        <v>1</v>
      </c>
      <c r="I29" s="834">
        <v>0</v>
      </c>
      <c r="J29" s="834">
        <f t="shared" si="7"/>
        <v>0</v>
      </c>
      <c r="K29" s="834">
        <v>18</v>
      </c>
      <c r="L29" s="834">
        <f t="shared" si="6"/>
        <v>2</v>
      </c>
      <c r="M29" s="835" t="s">
        <v>437</v>
      </c>
      <c r="N29" s="835"/>
      <c r="P29" s="830">
        <v>3</v>
      </c>
      <c r="Q29" s="830" t="s">
        <v>438</v>
      </c>
      <c r="R29" s="830" t="s">
        <v>433</v>
      </c>
      <c r="S29" s="830" t="s">
        <v>433</v>
      </c>
      <c r="T29" s="830" t="s">
        <v>434</v>
      </c>
    </row>
    <row r="30" spans="1:20" s="830" customFormat="1" ht="28.5" customHeight="1" x14ac:dyDescent="0.3">
      <c r="A30" s="833" t="s">
        <v>173</v>
      </c>
      <c r="B30" s="834" t="s">
        <v>429</v>
      </c>
      <c r="C30" s="833" t="s">
        <v>288</v>
      </c>
      <c r="D30" s="835" t="s">
        <v>281</v>
      </c>
      <c r="E30" s="835" t="s">
        <v>430</v>
      </c>
      <c r="F30" s="836">
        <v>4</v>
      </c>
      <c r="G30" s="834">
        <v>18</v>
      </c>
      <c r="H30" s="834">
        <f t="shared" si="7"/>
        <v>2</v>
      </c>
      <c r="I30" s="834">
        <v>0</v>
      </c>
      <c r="J30" s="834">
        <f t="shared" si="7"/>
        <v>0</v>
      </c>
      <c r="K30" s="834">
        <v>18</v>
      </c>
      <c r="L30" s="834">
        <f t="shared" si="6"/>
        <v>2</v>
      </c>
      <c r="M30" s="835" t="s">
        <v>437</v>
      </c>
      <c r="N30" s="835"/>
      <c r="P30" s="830">
        <v>6</v>
      </c>
      <c r="Q30" s="830" t="s">
        <v>435</v>
      </c>
      <c r="R30" s="830" t="s">
        <v>433</v>
      </c>
      <c r="S30" s="830" t="s">
        <v>433</v>
      </c>
      <c r="T30" s="830" t="s">
        <v>434</v>
      </c>
    </row>
    <row r="31" spans="1:20" s="830" customFormat="1" ht="28.5" customHeight="1" x14ac:dyDescent="0.3">
      <c r="A31" s="833" t="s">
        <v>174</v>
      </c>
      <c r="B31" s="834" t="s">
        <v>429</v>
      </c>
      <c r="C31" s="833" t="s">
        <v>33</v>
      </c>
      <c r="D31" s="835" t="s">
        <v>281</v>
      </c>
      <c r="E31" s="835" t="s">
        <v>430</v>
      </c>
      <c r="F31" s="836">
        <v>4</v>
      </c>
      <c r="G31" s="834">
        <v>18</v>
      </c>
      <c r="H31" s="834">
        <f t="shared" si="7"/>
        <v>2</v>
      </c>
      <c r="I31" s="834">
        <v>9</v>
      </c>
      <c r="J31" s="834">
        <f t="shared" si="7"/>
        <v>1</v>
      </c>
      <c r="K31" s="834">
        <v>9</v>
      </c>
      <c r="L31" s="834">
        <f t="shared" si="6"/>
        <v>1</v>
      </c>
      <c r="M31" s="835" t="s">
        <v>437</v>
      </c>
      <c r="N31" s="835"/>
      <c r="P31" s="830">
        <v>6</v>
      </c>
      <c r="Q31" s="830" t="s">
        <v>439</v>
      </c>
      <c r="R31" s="830" t="s">
        <v>440</v>
      </c>
      <c r="S31" s="830" t="s">
        <v>433</v>
      </c>
      <c r="T31" s="830" t="s">
        <v>434</v>
      </c>
    </row>
    <row r="32" spans="1:20" s="830" customFormat="1" ht="28.5" customHeight="1" x14ac:dyDescent="0.3">
      <c r="A32" s="833" t="s">
        <v>448</v>
      </c>
      <c r="B32" s="834" t="s">
        <v>449</v>
      </c>
      <c r="C32" s="833" t="s">
        <v>270</v>
      </c>
      <c r="D32" s="835" t="s">
        <v>281</v>
      </c>
      <c r="E32" s="835" t="s">
        <v>430</v>
      </c>
      <c r="F32" s="836"/>
      <c r="G32" s="834"/>
      <c r="H32" s="834"/>
      <c r="I32" s="834"/>
      <c r="J32" s="834"/>
      <c r="K32" s="834"/>
      <c r="L32" s="834"/>
      <c r="M32" s="835" t="s">
        <v>431</v>
      </c>
      <c r="N32" s="835"/>
      <c r="P32" s="830">
        <v>3</v>
      </c>
      <c r="Q32" s="830" t="s">
        <v>436</v>
      </c>
      <c r="R32" s="830" t="s">
        <v>433</v>
      </c>
      <c r="S32" s="830" t="s">
        <v>433</v>
      </c>
      <c r="T32" s="830" t="s">
        <v>434</v>
      </c>
    </row>
    <row r="33" spans="1:20" s="830" customFormat="1" ht="28.5" customHeight="1" x14ac:dyDescent="0.3">
      <c r="A33" s="833" t="s">
        <v>329</v>
      </c>
      <c r="B33" s="834" t="s">
        <v>443</v>
      </c>
      <c r="C33" s="833" t="s">
        <v>18</v>
      </c>
      <c r="D33" s="835" t="s">
        <v>281</v>
      </c>
      <c r="E33" s="835" t="s">
        <v>430</v>
      </c>
      <c r="F33" s="836">
        <v>4</v>
      </c>
      <c r="G33" s="834">
        <v>0</v>
      </c>
      <c r="H33" s="834">
        <f t="shared" si="7"/>
        <v>0</v>
      </c>
      <c r="I33" s="834">
        <v>0</v>
      </c>
      <c r="J33" s="834">
        <f t="shared" si="7"/>
        <v>0</v>
      </c>
      <c r="K33" s="834">
        <v>36</v>
      </c>
      <c r="L33" s="834">
        <f>K33/9</f>
        <v>4</v>
      </c>
      <c r="M33" s="835" t="s">
        <v>450</v>
      </c>
      <c r="N33" s="835"/>
      <c r="P33" s="830">
        <v>6.5</v>
      </c>
      <c r="Q33" s="830" t="s">
        <v>444</v>
      </c>
      <c r="R33" s="830" t="s">
        <v>433</v>
      </c>
      <c r="S33" s="830" t="s">
        <v>433</v>
      </c>
      <c r="T33" s="830" t="s">
        <v>434</v>
      </c>
    </row>
    <row r="34" spans="1:20" s="830" customFormat="1" ht="40.5" x14ac:dyDescent="0.3">
      <c r="A34" s="835"/>
      <c r="B34" s="834"/>
      <c r="C34" s="837" t="s">
        <v>445</v>
      </c>
      <c r="D34" s="835"/>
      <c r="E34" s="835"/>
      <c r="F34" s="836">
        <f>SUM(F26:F33)-F33</f>
        <v>18</v>
      </c>
      <c r="G34" s="836">
        <f t="shared" ref="G34:L34" si="8">SUM(G26:G33)-G33</f>
        <v>72</v>
      </c>
      <c r="H34" s="836">
        <f t="shared" si="8"/>
        <v>8</v>
      </c>
      <c r="I34" s="836">
        <f t="shared" si="8"/>
        <v>9</v>
      </c>
      <c r="J34" s="836">
        <f t="shared" si="8"/>
        <v>1</v>
      </c>
      <c r="K34" s="836">
        <f t="shared" si="8"/>
        <v>81</v>
      </c>
      <c r="L34" s="836">
        <f t="shared" si="8"/>
        <v>9</v>
      </c>
      <c r="M34" s="835"/>
      <c r="N34" s="835"/>
    </row>
  </sheetData>
  <mergeCells count="14">
    <mergeCell ref="N2:N3"/>
    <mergeCell ref="A4:M4"/>
    <mergeCell ref="A2:A3"/>
    <mergeCell ref="B2:B3"/>
    <mergeCell ref="C2:C3"/>
    <mergeCell ref="D2:D3"/>
    <mergeCell ref="E2:E3"/>
    <mergeCell ref="F2:F3"/>
    <mergeCell ref="A15:M15"/>
    <mergeCell ref="A25:M25"/>
    <mergeCell ref="G2:H2"/>
    <mergeCell ref="I2:J2"/>
    <mergeCell ref="K2:L2"/>
    <mergeCell ref="M2:M3"/>
  </mergeCells>
  <pageMargins left="0.19685039370078741" right="0.19685039370078741" top="0.15748031496062992" bottom="0.15748031496062992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40" zoomScaleNormal="40" workbookViewId="0">
      <selection activeCell="AA36" sqref="AA36:AG37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985" t="s">
        <v>47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985"/>
      <c r="M1" s="985"/>
      <c r="N1" s="985"/>
      <c r="O1" s="985"/>
      <c r="P1" s="986" t="s">
        <v>46</v>
      </c>
      <c r="Q1" s="986"/>
      <c r="R1" s="986"/>
      <c r="S1" s="986"/>
      <c r="T1" s="986"/>
      <c r="U1" s="986"/>
      <c r="V1" s="986"/>
      <c r="W1" s="986"/>
      <c r="X1" s="986"/>
      <c r="Y1" s="986"/>
      <c r="Z1" s="986"/>
      <c r="AA1" s="986"/>
      <c r="AB1" s="986"/>
      <c r="AC1" s="986"/>
      <c r="AD1" s="986"/>
      <c r="AE1" s="986"/>
      <c r="AF1" s="986"/>
      <c r="AG1" s="986"/>
      <c r="AH1" s="986"/>
      <c r="AI1" s="986"/>
      <c r="AJ1" s="986"/>
      <c r="AK1" s="986"/>
      <c r="AL1" s="986"/>
      <c r="AM1" s="986"/>
      <c r="AN1" s="29"/>
    </row>
    <row r="2" spans="1:53" ht="30" x14ac:dyDescent="0.4">
      <c r="A2" s="985" t="s">
        <v>48</v>
      </c>
      <c r="B2" s="985"/>
      <c r="C2" s="985"/>
      <c r="D2" s="985"/>
      <c r="E2" s="985"/>
      <c r="F2" s="985"/>
      <c r="G2" s="985"/>
      <c r="H2" s="985"/>
      <c r="I2" s="985"/>
      <c r="J2" s="985"/>
      <c r="K2" s="985"/>
      <c r="L2" s="985"/>
      <c r="M2" s="985"/>
      <c r="N2" s="985"/>
      <c r="O2" s="985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</row>
    <row r="3" spans="1:53" ht="33" customHeight="1" x14ac:dyDescent="0.45">
      <c r="A3" s="985" t="s">
        <v>80</v>
      </c>
      <c r="B3" s="985"/>
      <c r="C3" s="985"/>
      <c r="D3" s="985"/>
      <c r="E3" s="985"/>
      <c r="F3" s="985"/>
      <c r="G3" s="985"/>
      <c r="H3" s="985"/>
      <c r="I3" s="985"/>
      <c r="J3" s="985"/>
      <c r="K3" s="985"/>
      <c r="L3" s="985"/>
      <c r="M3" s="985"/>
      <c r="N3" s="985"/>
      <c r="O3" s="985"/>
      <c r="P3" s="987" t="s">
        <v>49</v>
      </c>
      <c r="Q3" s="987"/>
      <c r="R3" s="987"/>
      <c r="S3" s="987"/>
      <c r="T3" s="987"/>
      <c r="U3" s="987"/>
      <c r="V3" s="987"/>
      <c r="W3" s="987"/>
      <c r="X3" s="987"/>
      <c r="Y3" s="987"/>
      <c r="Z3" s="987"/>
      <c r="AA3" s="987"/>
      <c r="AB3" s="987"/>
      <c r="AC3" s="987"/>
      <c r="AD3" s="987"/>
      <c r="AE3" s="987"/>
      <c r="AF3" s="987"/>
      <c r="AG3" s="987"/>
      <c r="AH3" s="987"/>
      <c r="AI3" s="987"/>
      <c r="AJ3" s="987"/>
      <c r="AK3" s="987"/>
      <c r="AL3" s="987"/>
      <c r="AM3" s="987"/>
      <c r="AN3" s="988" t="s">
        <v>224</v>
      </c>
      <c r="AO3" s="988"/>
      <c r="AP3" s="988"/>
      <c r="AQ3" s="988"/>
      <c r="AR3" s="988"/>
      <c r="AS3" s="988"/>
      <c r="AT3" s="988"/>
      <c r="AU3" s="988"/>
      <c r="AV3" s="988"/>
      <c r="AW3" s="988"/>
      <c r="AX3" s="988"/>
      <c r="AY3" s="988"/>
      <c r="AZ3" s="988"/>
      <c r="BA3" s="988"/>
    </row>
    <row r="4" spans="1:53" ht="30.75" x14ac:dyDescent="0.45">
      <c r="A4" s="984" t="s">
        <v>81</v>
      </c>
      <c r="B4" s="985"/>
      <c r="C4" s="985"/>
      <c r="D4" s="985"/>
      <c r="E4" s="985"/>
      <c r="F4" s="985"/>
      <c r="G4" s="985"/>
      <c r="H4" s="985"/>
      <c r="I4" s="985"/>
      <c r="J4" s="985"/>
      <c r="K4" s="985"/>
      <c r="L4" s="985"/>
      <c r="M4" s="985"/>
      <c r="N4" s="985"/>
      <c r="O4" s="985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988"/>
      <c r="AO4" s="988"/>
      <c r="AP4" s="988"/>
      <c r="AQ4" s="988"/>
      <c r="AR4" s="988"/>
      <c r="AS4" s="988"/>
      <c r="AT4" s="988"/>
      <c r="AU4" s="988"/>
      <c r="AV4" s="988"/>
      <c r="AW4" s="988"/>
      <c r="AX4" s="988"/>
      <c r="AY4" s="988"/>
      <c r="AZ4" s="988"/>
      <c r="BA4" s="988"/>
    </row>
    <row r="5" spans="1:53" ht="36.75" customHeight="1" x14ac:dyDescent="0.4">
      <c r="A5" s="364"/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989" t="s">
        <v>50</v>
      </c>
      <c r="Q5" s="990"/>
      <c r="R5" s="990"/>
      <c r="S5" s="990"/>
      <c r="T5" s="990"/>
      <c r="U5" s="990"/>
      <c r="V5" s="990"/>
      <c r="W5" s="990"/>
      <c r="X5" s="990"/>
      <c r="Y5" s="990"/>
      <c r="Z5" s="990"/>
      <c r="AA5" s="990"/>
      <c r="AB5" s="990"/>
      <c r="AC5" s="990"/>
      <c r="AD5" s="990"/>
      <c r="AE5" s="990"/>
      <c r="AF5" s="990"/>
      <c r="AG5" s="990"/>
      <c r="AH5" s="990"/>
      <c r="AI5" s="990"/>
      <c r="AJ5" s="990"/>
      <c r="AK5" s="990"/>
      <c r="AL5" s="990"/>
      <c r="AM5" s="990"/>
    </row>
    <row r="6" spans="1:53" s="19" customFormat="1" ht="24.75" customHeight="1" x14ac:dyDescent="0.4">
      <c r="A6" s="985" t="s">
        <v>82</v>
      </c>
      <c r="B6" s="985"/>
      <c r="C6" s="985"/>
      <c r="D6" s="985"/>
      <c r="E6" s="985"/>
      <c r="F6" s="985"/>
      <c r="G6" s="985"/>
      <c r="H6" s="985"/>
      <c r="I6" s="985"/>
      <c r="J6" s="985"/>
      <c r="K6" s="985"/>
      <c r="L6" s="985"/>
      <c r="M6" s="985"/>
      <c r="N6" s="985"/>
      <c r="O6" s="985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991"/>
      <c r="AP6" s="991"/>
      <c r="AQ6" s="991"/>
      <c r="AR6" s="991"/>
      <c r="AS6" s="991"/>
      <c r="AT6" s="991"/>
      <c r="AU6" s="991"/>
      <c r="AV6" s="991"/>
      <c r="AW6" s="991"/>
      <c r="AX6" s="991"/>
      <c r="AY6" s="991"/>
      <c r="AZ6" s="991"/>
      <c r="BA6" s="991"/>
    </row>
    <row r="7" spans="1:53" s="19" customFormat="1" ht="27" customHeight="1" x14ac:dyDescent="0.4">
      <c r="A7" s="985" t="s">
        <v>51</v>
      </c>
      <c r="B7" s="985"/>
      <c r="C7" s="985"/>
      <c r="D7" s="985"/>
      <c r="E7" s="985"/>
      <c r="F7" s="985"/>
      <c r="G7" s="985"/>
      <c r="H7" s="985"/>
      <c r="I7" s="985"/>
      <c r="J7" s="985"/>
      <c r="K7" s="985"/>
      <c r="L7" s="985"/>
      <c r="M7" s="985"/>
      <c r="N7" s="985"/>
      <c r="O7" s="985"/>
      <c r="P7" s="966" t="s">
        <v>83</v>
      </c>
      <c r="Q7" s="966"/>
      <c r="R7" s="966"/>
      <c r="S7" s="966"/>
      <c r="T7" s="966"/>
      <c r="U7" s="966"/>
      <c r="V7" s="966"/>
      <c r="W7" s="966"/>
      <c r="X7" s="966"/>
      <c r="Y7" s="966"/>
      <c r="Z7" s="966"/>
      <c r="AA7" s="966"/>
      <c r="AB7" s="966"/>
      <c r="AC7" s="966"/>
      <c r="AD7" s="966"/>
      <c r="AE7" s="966"/>
      <c r="AF7" s="966"/>
      <c r="AG7" s="966"/>
      <c r="AH7" s="966"/>
      <c r="AI7" s="966"/>
      <c r="AJ7" s="966"/>
      <c r="AK7" s="966"/>
      <c r="AL7" s="966"/>
      <c r="AM7" s="365"/>
      <c r="AN7" s="992" t="s">
        <v>89</v>
      </c>
      <c r="AO7" s="993"/>
      <c r="AP7" s="993"/>
      <c r="AQ7" s="993"/>
      <c r="AR7" s="993"/>
      <c r="AS7" s="993"/>
      <c r="AT7" s="993"/>
      <c r="AU7" s="993"/>
      <c r="AV7" s="993"/>
      <c r="AW7" s="993"/>
      <c r="AX7" s="993"/>
      <c r="AY7" s="993"/>
      <c r="AZ7" s="993"/>
      <c r="BA7" s="993"/>
    </row>
    <row r="8" spans="1:53" s="19" customFormat="1" ht="27.75" customHeight="1" x14ac:dyDescent="0.4">
      <c r="P8" s="966" t="s">
        <v>222</v>
      </c>
      <c r="Q8" s="966"/>
      <c r="R8" s="966"/>
      <c r="S8" s="966"/>
      <c r="T8" s="966"/>
      <c r="U8" s="966"/>
      <c r="V8" s="966"/>
      <c r="W8" s="966"/>
      <c r="X8" s="966"/>
      <c r="Y8" s="966"/>
      <c r="Z8" s="966"/>
      <c r="AA8" s="966"/>
      <c r="AB8" s="966"/>
      <c r="AC8" s="966"/>
      <c r="AD8" s="966"/>
      <c r="AE8" s="966"/>
      <c r="AF8" s="966"/>
      <c r="AG8" s="966"/>
      <c r="AH8" s="966"/>
      <c r="AI8" s="966"/>
      <c r="AJ8" s="966"/>
      <c r="AK8" s="966"/>
      <c r="AL8" s="966"/>
      <c r="AM8" s="365"/>
      <c r="AN8" s="983" t="s">
        <v>211</v>
      </c>
      <c r="AO8" s="983"/>
      <c r="AP8" s="983"/>
      <c r="AQ8" s="983"/>
      <c r="AR8" s="983"/>
      <c r="AS8" s="983"/>
      <c r="AT8" s="983"/>
      <c r="AU8" s="983"/>
      <c r="AV8" s="983"/>
      <c r="AW8" s="983"/>
      <c r="AX8" s="983"/>
      <c r="AY8" s="983"/>
      <c r="AZ8" s="983"/>
      <c r="BA8" s="983"/>
    </row>
    <row r="9" spans="1:53" s="19" customFormat="1" ht="27.75" customHeight="1" x14ac:dyDescent="0.4">
      <c r="P9" s="966" t="s">
        <v>223</v>
      </c>
      <c r="Q9" s="966"/>
      <c r="R9" s="966"/>
      <c r="S9" s="966"/>
      <c r="T9" s="966"/>
      <c r="U9" s="966"/>
      <c r="V9" s="966"/>
      <c r="W9" s="966"/>
      <c r="X9" s="966"/>
      <c r="Y9" s="966"/>
      <c r="Z9" s="966"/>
      <c r="AA9" s="966"/>
      <c r="AB9" s="966"/>
      <c r="AC9" s="966"/>
      <c r="AD9" s="966"/>
      <c r="AE9" s="966"/>
      <c r="AF9" s="966"/>
      <c r="AG9" s="966"/>
      <c r="AH9" s="966"/>
      <c r="AI9" s="966"/>
      <c r="AJ9" s="966"/>
      <c r="AK9" s="966"/>
      <c r="AL9" s="966"/>
      <c r="AM9" s="365"/>
      <c r="AN9" s="983"/>
      <c r="AO9" s="983"/>
      <c r="AP9" s="983"/>
      <c r="AQ9" s="983"/>
      <c r="AR9" s="983"/>
      <c r="AS9" s="983"/>
      <c r="AT9" s="983"/>
      <c r="AU9" s="983"/>
      <c r="AV9" s="983"/>
      <c r="AW9" s="983"/>
      <c r="AX9" s="983"/>
      <c r="AY9" s="983"/>
      <c r="AZ9" s="983"/>
      <c r="BA9" s="983"/>
    </row>
    <row r="10" spans="1:53" s="19" customFormat="1" ht="27.75" customHeight="1" x14ac:dyDescent="0.35">
      <c r="P10" s="974" t="s">
        <v>84</v>
      </c>
      <c r="Q10" s="975"/>
      <c r="R10" s="975"/>
      <c r="S10" s="975"/>
      <c r="T10" s="975"/>
      <c r="U10" s="975"/>
      <c r="V10" s="975"/>
      <c r="W10" s="975"/>
      <c r="X10" s="975"/>
      <c r="Y10" s="975"/>
      <c r="Z10" s="975"/>
      <c r="AA10" s="975"/>
      <c r="AB10" s="975"/>
      <c r="AC10" s="975"/>
      <c r="AD10" s="975"/>
      <c r="AE10" s="975"/>
      <c r="AF10" s="975"/>
      <c r="AG10" s="975"/>
      <c r="AH10" s="975"/>
      <c r="AI10" s="975"/>
      <c r="AJ10" s="975"/>
      <c r="AK10" s="975"/>
      <c r="AL10" s="976"/>
      <c r="AM10" s="976"/>
      <c r="AN10" s="983"/>
      <c r="AO10" s="983"/>
      <c r="AP10" s="983"/>
      <c r="AQ10" s="983"/>
      <c r="AR10" s="983"/>
      <c r="AS10" s="983"/>
      <c r="AT10" s="983"/>
      <c r="AU10" s="983"/>
      <c r="AV10" s="983"/>
      <c r="AW10" s="983"/>
      <c r="AX10" s="983"/>
      <c r="AY10" s="983"/>
      <c r="AZ10" s="983"/>
      <c r="BA10" s="983"/>
    </row>
    <row r="11" spans="1:53" s="19" customFormat="1" ht="27.75" customHeight="1" x14ac:dyDescent="0.4">
      <c r="P11" s="974" t="s">
        <v>259</v>
      </c>
      <c r="Q11" s="974"/>
      <c r="R11" s="974"/>
      <c r="S11" s="974"/>
      <c r="T11" s="974"/>
      <c r="U11" s="974"/>
      <c r="V11" s="974"/>
      <c r="W11" s="974"/>
      <c r="X11" s="974"/>
      <c r="Y11" s="974"/>
      <c r="Z11" s="974"/>
      <c r="AA11" s="974"/>
      <c r="AB11" s="974"/>
      <c r="AC11" s="974"/>
      <c r="AD11" s="974"/>
      <c r="AE11" s="974"/>
      <c r="AF11" s="974"/>
      <c r="AG11" s="974"/>
      <c r="AH11" s="974"/>
      <c r="AI11" s="974"/>
      <c r="AJ11" s="974"/>
      <c r="AK11" s="974"/>
      <c r="AL11" s="974"/>
      <c r="AM11" s="974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3" s="19" customFormat="1" ht="27.75" customHeight="1" x14ac:dyDescent="0.4">
      <c r="P12" s="366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8"/>
      <c r="AM12" s="368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19" customFormat="1" ht="27.75" customHeight="1" x14ac:dyDescent="0.4">
      <c r="P13" s="366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7"/>
      <c r="AF13" s="367"/>
      <c r="AG13" s="367"/>
      <c r="AH13" s="367"/>
      <c r="AI13" s="367"/>
      <c r="AJ13" s="367"/>
      <c r="AK13" s="367"/>
      <c r="AL13" s="368"/>
      <c r="AM13" s="368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977" t="s">
        <v>52</v>
      </c>
      <c r="B15" s="977"/>
      <c r="C15" s="977"/>
      <c r="D15" s="977"/>
      <c r="E15" s="977"/>
      <c r="F15" s="977"/>
      <c r="G15" s="977"/>
      <c r="H15" s="977"/>
      <c r="I15" s="977"/>
      <c r="J15" s="977"/>
      <c r="K15" s="977"/>
      <c r="L15" s="977"/>
      <c r="M15" s="977"/>
      <c r="N15" s="977"/>
      <c r="O15" s="977"/>
      <c r="P15" s="977"/>
      <c r="Q15" s="977"/>
      <c r="R15" s="977"/>
      <c r="S15" s="977"/>
      <c r="T15" s="977"/>
      <c r="U15" s="977"/>
      <c r="V15" s="977"/>
      <c r="W15" s="977"/>
      <c r="X15" s="977"/>
      <c r="Y15" s="977"/>
      <c r="Z15" s="977"/>
      <c r="AA15" s="977"/>
      <c r="AB15" s="977"/>
      <c r="AC15" s="977"/>
      <c r="AD15" s="977"/>
      <c r="AE15" s="977"/>
      <c r="AF15" s="977"/>
      <c r="AG15" s="977"/>
      <c r="AH15" s="977"/>
      <c r="AI15" s="977"/>
      <c r="AJ15" s="977"/>
      <c r="AK15" s="977"/>
      <c r="AL15" s="977"/>
      <c r="AM15" s="977"/>
      <c r="AN15" s="977"/>
      <c r="AO15" s="977"/>
      <c r="AP15" s="977"/>
      <c r="AQ15" s="977"/>
      <c r="AR15" s="977"/>
      <c r="AS15" s="977"/>
      <c r="AT15" s="977"/>
      <c r="AU15" s="977"/>
      <c r="AV15" s="977"/>
      <c r="AW15" s="977"/>
      <c r="AX15" s="977"/>
      <c r="AY15" s="977"/>
      <c r="AZ15" s="977"/>
      <c r="BA15" s="977"/>
    </row>
    <row r="16" spans="1:53" s="19" customFormat="1" ht="19.5" thickBot="1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ht="18" customHeight="1" x14ac:dyDescent="0.25">
      <c r="A17" s="978" t="s">
        <v>53</v>
      </c>
      <c r="B17" s="967" t="s">
        <v>54</v>
      </c>
      <c r="C17" s="968"/>
      <c r="D17" s="968"/>
      <c r="E17" s="969"/>
      <c r="F17" s="967" t="s">
        <v>55</v>
      </c>
      <c r="G17" s="968"/>
      <c r="H17" s="968"/>
      <c r="I17" s="969"/>
      <c r="J17" s="970" t="s">
        <v>56</v>
      </c>
      <c r="K17" s="973"/>
      <c r="L17" s="973"/>
      <c r="M17" s="973"/>
      <c r="N17" s="970" t="s">
        <v>57</v>
      </c>
      <c r="O17" s="973"/>
      <c r="P17" s="973"/>
      <c r="Q17" s="973"/>
      <c r="R17" s="972"/>
      <c r="S17" s="970" t="s">
        <v>58</v>
      </c>
      <c r="T17" s="971"/>
      <c r="U17" s="971"/>
      <c r="V17" s="971"/>
      <c r="W17" s="972"/>
      <c r="X17" s="970" t="s">
        <v>59</v>
      </c>
      <c r="Y17" s="973"/>
      <c r="Z17" s="973"/>
      <c r="AA17" s="972"/>
      <c r="AB17" s="967" t="s">
        <v>60</v>
      </c>
      <c r="AC17" s="968"/>
      <c r="AD17" s="968"/>
      <c r="AE17" s="969"/>
      <c r="AF17" s="967" t="s">
        <v>61</v>
      </c>
      <c r="AG17" s="968"/>
      <c r="AH17" s="968"/>
      <c r="AI17" s="969"/>
      <c r="AJ17" s="970" t="s">
        <v>62</v>
      </c>
      <c r="AK17" s="971"/>
      <c r="AL17" s="971"/>
      <c r="AM17" s="971"/>
      <c r="AN17" s="972"/>
      <c r="AO17" s="970" t="s">
        <v>63</v>
      </c>
      <c r="AP17" s="973"/>
      <c r="AQ17" s="973"/>
      <c r="AR17" s="973"/>
      <c r="AS17" s="980" t="s">
        <v>64</v>
      </c>
      <c r="AT17" s="981"/>
      <c r="AU17" s="981"/>
      <c r="AV17" s="981"/>
      <c r="AW17" s="982"/>
      <c r="AX17" s="970" t="s">
        <v>65</v>
      </c>
      <c r="AY17" s="973"/>
      <c r="AZ17" s="973"/>
      <c r="BA17" s="972"/>
    </row>
    <row r="18" spans="1:53" s="1" customFormat="1" ht="20.25" customHeight="1" thickBot="1" x14ac:dyDescent="0.3">
      <c r="A18" s="979"/>
      <c r="B18" s="38">
        <v>1</v>
      </c>
      <c r="C18" s="39">
        <v>2</v>
      </c>
      <c r="D18" s="39">
        <v>3</v>
      </c>
      <c r="E18" s="40">
        <v>4</v>
      </c>
      <c r="F18" s="38">
        <v>5</v>
      </c>
      <c r="G18" s="39">
        <v>6</v>
      </c>
      <c r="H18" s="39">
        <v>7</v>
      </c>
      <c r="I18" s="40">
        <v>8</v>
      </c>
      <c r="J18" s="38">
        <v>9</v>
      </c>
      <c r="K18" s="39">
        <v>10</v>
      </c>
      <c r="L18" s="39">
        <v>11</v>
      </c>
      <c r="M18" s="41">
        <v>12</v>
      </c>
      <c r="N18" s="38">
        <v>13</v>
      </c>
      <c r="O18" s="39">
        <v>14</v>
      </c>
      <c r="P18" s="39">
        <v>15</v>
      </c>
      <c r="Q18" s="39">
        <v>16</v>
      </c>
      <c r="R18" s="40">
        <v>17</v>
      </c>
      <c r="S18" s="38">
        <v>18</v>
      </c>
      <c r="T18" s="39">
        <v>19</v>
      </c>
      <c r="U18" s="39">
        <v>20</v>
      </c>
      <c r="V18" s="39">
        <v>21</v>
      </c>
      <c r="W18" s="40">
        <v>22</v>
      </c>
      <c r="X18" s="38">
        <v>23</v>
      </c>
      <c r="Y18" s="39">
        <v>24</v>
      </c>
      <c r="Z18" s="39">
        <v>25</v>
      </c>
      <c r="AA18" s="40">
        <v>26</v>
      </c>
      <c r="AB18" s="38">
        <v>27</v>
      </c>
      <c r="AC18" s="39">
        <v>28</v>
      </c>
      <c r="AD18" s="39">
        <v>29</v>
      </c>
      <c r="AE18" s="40">
        <v>30</v>
      </c>
      <c r="AF18" s="38">
        <v>31</v>
      </c>
      <c r="AG18" s="39">
        <v>32</v>
      </c>
      <c r="AH18" s="39">
        <v>33</v>
      </c>
      <c r="AI18" s="40">
        <v>34</v>
      </c>
      <c r="AJ18" s="38">
        <v>35</v>
      </c>
      <c r="AK18" s="39">
        <v>36</v>
      </c>
      <c r="AL18" s="39">
        <v>37</v>
      </c>
      <c r="AM18" s="39">
        <v>38</v>
      </c>
      <c r="AN18" s="40">
        <v>39</v>
      </c>
      <c r="AO18" s="38">
        <v>40</v>
      </c>
      <c r="AP18" s="39">
        <v>41</v>
      </c>
      <c r="AQ18" s="39">
        <v>42</v>
      </c>
      <c r="AR18" s="41">
        <v>43</v>
      </c>
      <c r="AS18" s="38">
        <v>44</v>
      </c>
      <c r="AT18" s="39">
        <v>45</v>
      </c>
      <c r="AU18" s="39">
        <v>46</v>
      </c>
      <c r="AV18" s="39">
        <v>47</v>
      </c>
      <c r="AW18" s="40">
        <v>48</v>
      </c>
      <c r="AX18" s="38">
        <v>49</v>
      </c>
      <c r="AY18" s="39">
        <v>50</v>
      </c>
      <c r="AZ18" s="39">
        <v>51</v>
      </c>
      <c r="BA18" s="40">
        <v>52</v>
      </c>
    </row>
    <row r="19" spans="1:53" ht="20.100000000000001" customHeight="1" x14ac:dyDescent="0.3">
      <c r="A19" s="70">
        <v>1</v>
      </c>
      <c r="B19" s="42" t="s">
        <v>66</v>
      </c>
      <c r="C19" s="43" t="s">
        <v>66</v>
      </c>
      <c r="D19" s="43" t="s">
        <v>66</v>
      </c>
      <c r="E19" s="44" t="s">
        <v>66</v>
      </c>
      <c r="F19" s="42" t="s">
        <v>66</v>
      </c>
      <c r="G19" s="43" t="s">
        <v>66</v>
      </c>
      <c r="H19" s="43" t="s">
        <v>66</v>
      </c>
      <c r="I19" s="44" t="s">
        <v>66</v>
      </c>
      <c r="J19" s="42" t="s">
        <v>66</v>
      </c>
      <c r="K19" s="43" t="s">
        <v>66</v>
      </c>
      <c r="L19" s="43" t="s">
        <v>66</v>
      </c>
      <c r="M19" s="44" t="s">
        <v>66</v>
      </c>
      <c r="N19" s="42" t="s">
        <v>66</v>
      </c>
      <c r="O19" s="43" t="s">
        <v>66</v>
      </c>
      <c r="P19" s="43" t="s">
        <v>66</v>
      </c>
      <c r="Q19" s="43" t="s">
        <v>14</v>
      </c>
      <c r="R19" s="44" t="s">
        <v>14</v>
      </c>
      <c r="S19" s="42" t="s">
        <v>67</v>
      </c>
      <c r="T19" s="43" t="s">
        <v>67</v>
      </c>
      <c r="U19" s="43" t="s">
        <v>66</v>
      </c>
      <c r="V19" s="43" t="s">
        <v>66</v>
      </c>
      <c r="W19" s="44" t="s">
        <v>66</v>
      </c>
      <c r="X19" s="42" t="s">
        <v>66</v>
      </c>
      <c r="Y19" s="43" t="s">
        <v>66</v>
      </c>
      <c r="Z19" s="43" t="s">
        <v>66</v>
      </c>
      <c r="AA19" s="44" t="s">
        <v>66</v>
      </c>
      <c r="AB19" s="42" t="s">
        <v>66</v>
      </c>
      <c r="AC19" s="43" t="s">
        <v>66</v>
      </c>
      <c r="AD19" s="43" t="s">
        <v>13</v>
      </c>
      <c r="AE19" s="60" t="s">
        <v>13</v>
      </c>
      <c r="AF19" s="42" t="s">
        <v>13</v>
      </c>
      <c r="AG19" s="43" t="s">
        <v>66</v>
      </c>
      <c r="AH19" s="43" t="s">
        <v>66</v>
      </c>
      <c r="AI19" s="44" t="s">
        <v>66</v>
      </c>
      <c r="AJ19" s="43" t="s">
        <v>66</v>
      </c>
      <c r="AK19" s="43" t="s">
        <v>66</v>
      </c>
      <c r="AL19" s="43" t="s">
        <v>66</v>
      </c>
      <c r="AM19" s="43" t="s">
        <v>66</v>
      </c>
      <c r="AN19" s="44" t="s">
        <v>66</v>
      </c>
      <c r="AO19" s="63" t="s">
        <v>66</v>
      </c>
      <c r="AP19" s="43" t="s">
        <v>14</v>
      </c>
      <c r="AQ19" s="43" t="s">
        <v>14</v>
      </c>
      <c r="AR19" s="44" t="s">
        <v>67</v>
      </c>
      <c r="AS19" s="42" t="s">
        <v>67</v>
      </c>
      <c r="AT19" s="43" t="s">
        <v>67</v>
      </c>
      <c r="AU19" s="43" t="s">
        <v>67</v>
      </c>
      <c r="AV19" s="43" t="s">
        <v>67</v>
      </c>
      <c r="AW19" s="44" t="s">
        <v>67</v>
      </c>
      <c r="AX19" s="63" t="s">
        <v>67</v>
      </c>
      <c r="AY19" s="43" t="s">
        <v>67</v>
      </c>
      <c r="AZ19" s="43" t="s">
        <v>67</v>
      </c>
      <c r="BA19" s="44" t="s">
        <v>67</v>
      </c>
    </row>
    <row r="20" spans="1:53" ht="20.100000000000001" customHeight="1" x14ac:dyDescent="0.3">
      <c r="A20" s="71">
        <v>2</v>
      </c>
      <c r="B20" s="45" t="s">
        <v>66</v>
      </c>
      <c r="C20" s="46" t="s">
        <v>66</v>
      </c>
      <c r="D20" s="46" t="s">
        <v>66</v>
      </c>
      <c r="E20" s="49" t="s">
        <v>66</v>
      </c>
      <c r="F20" s="45" t="s">
        <v>66</v>
      </c>
      <c r="G20" s="46" t="s">
        <v>66</v>
      </c>
      <c r="H20" s="46" t="s">
        <v>66</v>
      </c>
      <c r="I20" s="49" t="s">
        <v>66</v>
      </c>
      <c r="J20" s="45" t="s">
        <v>66</v>
      </c>
      <c r="K20" s="46" t="s">
        <v>66</v>
      </c>
      <c r="L20" s="46" t="s">
        <v>66</v>
      </c>
      <c r="M20" s="49" t="s">
        <v>66</v>
      </c>
      <c r="N20" s="45" t="s">
        <v>66</v>
      </c>
      <c r="O20" s="46" t="s">
        <v>66</v>
      </c>
      <c r="P20" s="46" t="s">
        <v>66</v>
      </c>
      <c r="Q20" s="46" t="s">
        <v>14</v>
      </c>
      <c r="R20" s="49" t="s">
        <v>14</v>
      </c>
      <c r="S20" s="45" t="s">
        <v>67</v>
      </c>
      <c r="T20" s="46" t="s">
        <v>67</v>
      </c>
      <c r="U20" s="46" t="s">
        <v>66</v>
      </c>
      <c r="V20" s="46" t="s">
        <v>66</v>
      </c>
      <c r="W20" s="49" t="s">
        <v>66</v>
      </c>
      <c r="X20" s="45" t="s">
        <v>66</v>
      </c>
      <c r="Y20" s="46" t="s">
        <v>66</v>
      </c>
      <c r="Z20" s="46" t="s">
        <v>66</v>
      </c>
      <c r="AA20" s="49" t="s">
        <v>66</v>
      </c>
      <c r="AB20" s="45" t="s">
        <v>66</v>
      </c>
      <c r="AC20" s="46" t="s">
        <v>66</v>
      </c>
      <c r="AD20" s="46" t="s">
        <v>13</v>
      </c>
      <c r="AE20" s="61" t="s">
        <v>13</v>
      </c>
      <c r="AF20" s="45" t="s">
        <v>13</v>
      </c>
      <c r="AG20" s="46" t="s">
        <v>66</v>
      </c>
      <c r="AH20" s="46" t="s">
        <v>66</v>
      </c>
      <c r="AI20" s="61" t="s">
        <v>66</v>
      </c>
      <c r="AJ20" s="45" t="s">
        <v>66</v>
      </c>
      <c r="AK20" s="46" t="s">
        <v>66</v>
      </c>
      <c r="AL20" s="46" t="s">
        <v>66</v>
      </c>
      <c r="AM20" s="46" t="s">
        <v>66</v>
      </c>
      <c r="AN20" s="49" t="s">
        <v>66</v>
      </c>
      <c r="AO20" s="65" t="s">
        <v>66</v>
      </c>
      <c r="AP20" s="46" t="s">
        <v>14</v>
      </c>
      <c r="AQ20" s="46" t="s">
        <v>14</v>
      </c>
      <c r="AR20" s="49" t="s">
        <v>67</v>
      </c>
      <c r="AS20" s="69" t="s">
        <v>67</v>
      </c>
      <c r="AT20" s="48" t="s">
        <v>67</v>
      </c>
      <c r="AU20" s="46" t="s">
        <v>67</v>
      </c>
      <c r="AV20" s="46" t="s">
        <v>67</v>
      </c>
      <c r="AW20" s="49" t="s">
        <v>67</v>
      </c>
      <c r="AX20" s="64" t="s">
        <v>67</v>
      </c>
      <c r="AY20" s="46" t="s">
        <v>67</v>
      </c>
      <c r="AZ20" s="46" t="s">
        <v>67</v>
      </c>
      <c r="BA20" s="49" t="s">
        <v>67</v>
      </c>
    </row>
    <row r="21" spans="1:53" ht="20.100000000000001" customHeight="1" x14ac:dyDescent="0.3">
      <c r="A21" s="71">
        <v>3</v>
      </c>
      <c r="B21" s="45" t="s">
        <v>66</v>
      </c>
      <c r="C21" s="46" t="s">
        <v>66</v>
      </c>
      <c r="D21" s="46" t="s">
        <v>66</v>
      </c>
      <c r="E21" s="49" t="s">
        <v>66</v>
      </c>
      <c r="F21" s="45" t="s">
        <v>66</v>
      </c>
      <c r="G21" s="46" t="s">
        <v>66</v>
      </c>
      <c r="H21" s="46" t="s">
        <v>66</v>
      </c>
      <c r="I21" s="49" t="s">
        <v>66</v>
      </c>
      <c r="J21" s="45" t="s">
        <v>66</v>
      </c>
      <c r="K21" s="46" t="s">
        <v>66</v>
      </c>
      <c r="L21" s="46" t="s">
        <v>66</v>
      </c>
      <c r="M21" s="49" t="s">
        <v>66</v>
      </c>
      <c r="N21" s="45" t="s">
        <v>66</v>
      </c>
      <c r="O21" s="46" t="s">
        <v>66</v>
      </c>
      <c r="P21" s="46" t="s">
        <v>66</v>
      </c>
      <c r="Q21" s="46" t="s">
        <v>14</v>
      </c>
      <c r="R21" s="49" t="s">
        <v>14</v>
      </c>
      <c r="S21" s="45" t="s">
        <v>67</v>
      </c>
      <c r="T21" s="46" t="s">
        <v>67</v>
      </c>
      <c r="U21" s="46" t="s">
        <v>66</v>
      </c>
      <c r="V21" s="46" t="s">
        <v>66</v>
      </c>
      <c r="W21" s="49" t="s">
        <v>66</v>
      </c>
      <c r="X21" s="45" t="s">
        <v>66</v>
      </c>
      <c r="Y21" s="46" t="s">
        <v>66</v>
      </c>
      <c r="Z21" s="46" t="s">
        <v>66</v>
      </c>
      <c r="AA21" s="49" t="s">
        <v>66</v>
      </c>
      <c r="AB21" s="45" t="s">
        <v>66</v>
      </c>
      <c r="AC21" s="46" t="s">
        <v>66</v>
      </c>
      <c r="AD21" s="46" t="s">
        <v>13</v>
      </c>
      <c r="AE21" s="61" t="s">
        <v>13</v>
      </c>
      <c r="AF21" s="45" t="s">
        <v>13</v>
      </c>
      <c r="AG21" s="46" t="s">
        <v>66</v>
      </c>
      <c r="AH21" s="46" t="s">
        <v>66</v>
      </c>
      <c r="AI21" s="61" t="s">
        <v>66</v>
      </c>
      <c r="AJ21" s="45" t="s">
        <v>66</v>
      </c>
      <c r="AK21" s="46" t="s">
        <v>66</v>
      </c>
      <c r="AL21" s="46" t="s">
        <v>66</v>
      </c>
      <c r="AM21" s="46" t="s">
        <v>66</v>
      </c>
      <c r="AN21" s="49" t="s">
        <v>66</v>
      </c>
      <c r="AO21" s="65" t="s">
        <v>66</v>
      </c>
      <c r="AP21" s="46" t="s">
        <v>14</v>
      </c>
      <c r="AQ21" s="46" t="s">
        <v>14</v>
      </c>
      <c r="AR21" s="49" t="s">
        <v>67</v>
      </c>
      <c r="AS21" s="45" t="s">
        <v>67</v>
      </c>
      <c r="AT21" s="46" t="s">
        <v>67</v>
      </c>
      <c r="AU21" s="46" t="s">
        <v>67</v>
      </c>
      <c r="AV21" s="46" t="s">
        <v>67</v>
      </c>
      <c r="AW21" s="49" t="s">
        <v>67</v>
      </c>
      <c r="AX21" s="65" t="s">
        <v>67</v>
      </c>
      <c r="AY21" s="46" t="s">
        <v>67</v>
      </c>
      <c r="AZ21" s="46" t="s">
        <v>67</v>
      </c>
      <c r="BA21" s="49" t="s">
        <v>67</v>
      </c>
    </row>
    <row r="22" spans="1:53" ht="19.5" customHeight="1" thickBot="1" x14ac:dyDescent="0.35">
      <c r="A22" s="72">
        <v>4</v>
      </c>
      <c r="B22" s="51" t="s">
        <v>66</v>
      </c>
      <c r="C22" s="50" t="s">
        <v>66</v>
      </c>
      <c r="D22" s="50" t="s">
        <v>66</v>
      </c>
      <c r="E22" s="66" t="s">
        <v>66</v>
      </c>
      <c r="F22" s="51" t="s">
        <v>66</v>
      </c>
      <c r="G22" s="50" t="s">
        <v>66</v>
      </c>
      <c r="H22" s="50" t="s">
        <v>66</v>
      </c>
      <c r="I22" s="66" t="s">
        <v>66</v>
      </c>
      <c r="J22" s="51" t="s">
        <v>66</v>
      </c>
      <c r="K22" s="50" t="s">
        <v>66</v>
      </c>
      <c r="L22" s="50" t="s">
        <v>66</v>
      </c>
      <c r="M22" s="66" t="s">
        <v>66</v>
      </c>
      <c r="N22" s="51" t="s">
        <v>66</v>
      </c>
      <c r="O22" s="50" t="s">
        <v>66</v>
      </c>
      <c r="P22" s="50" t="s">
        <v>66</v>
      </c>
      <c r="Q22" s="50" t="s">
        <v>14</v>
      </c>
      <c r="R22" s="66" t="s">
        <v>14</v>
      </c>
      <c r="S22" s="51" t="s">
        <v>67</v>
      </c>
      <c r="T22" s="50" t="s">
        <v>67</v>
      </c>
      <c r="U22" s="50" t="s">
        <v>66</v>
      </c>
      <c r="V22" s="50" t="s">
        <v>66</v>
      </c>
      <c r="W22" s="66" t="s">
        <v>66</v>
      </c>
      <c r="X22" s="51" t="s">
        <v>66</v>
      </c>
      <c r="Y22" s="50" t="s">
        <v>66</v>
      </c>
      <c r="Z22" s="50" t="s">
        <v>66</v>
      </c>
      <c r="AA22" s="62" t="s">
        <v>66</v>
      </c>
      <c r="AB22" s="51" t="s">
        <v>66</v>
      </c>
      <c r="AC22" s="50" t="s">
        <v>66</v>
      </c>
      <c r="AD22" s="50" t="s">
        <v>66</v>
      </c>
      <c r="AE22" s="62" t="s">
        <v>66</v>
      </c>
      <c r="AF22" s="51" t="s">
        <v>66</v>
      </c>
      <c r="AG22" s="50" t="s">
        <v>66</v>
      </c>
      <c r="AH22" s="50" t="s">
        <v>14</v>
      </c>
      <c r="AI22" s="62" t="s">
        <v>14</v>
      </c>
      <c r="AJ22" s="51" t="s">
        <v>13</v>
      </c>
      <c r="AK22" s="50" t="s">
        <v>13</v>
      </c>
      <c r="AL22" s="50" t="s">
        <v>13</v>
      </c>
      <c r="AM22" s="50" t="s">
        <v>13</v>
      </c>
      <c r="AN22" s="66" t="s">
        <v>240</v>
      </c>
      <c r="AO22" s="67" t="s">
        <v>240</v>
      </c>
      <c r="AP22" s="50" t="s">
        <v>68</v>
      </c>
      <c r="AQ22" s="50" t="s">
        <v>68</v>
      </c>
      <c r="AR22" s="66"/>
      <c r="AS22" s="914"/>
      <c r="AT22" s="915"/>
      <c r="AU22" s="915"/>
      <c r="AV22" s="915"/>
      <c r="AW22" s="916"/>
      <c r="AX22" s="68"/>
      <c r="AY22" s="369"/>
      <c r="AZ22" s="369"/>
      <c r="BA22" s="370"/>
    </row>
    <row r="23" spans="1:53" ht="19.5" customHeight="1" x14ac:dyDescent="0.3">
      <c r="A23" s="28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  <c r="AG23" s="53"/>
      <c r="AH23" s="53"/>
      <c r="AI23" s="53"/>
      <c r="AJ23" s="52"/>
      <c r="AK23" s="52"/>
      <c r="AL23" s="52"/>
      <c r="AM23" s="52"/>
      <c r="AN23" s="52"/>
      <c r="AO23" s="52"/>
      <c r="AP23" s="52"/>
      <c r="AQ23" s="52"/>
      <c r="AR23" s="52"/>
      <c r="AS23" s="54"/>
      <c r="AT23" s="24"/>
      <c r="AU23" s="24"/>
      <c r="AV23" s="24"/>
      <c r="AW23" s="24"/>
      <c r="AX23" s="24"/>
      <c r="AY23" s="24"/>
      <c r="AZ23" s="24"/>
      <c r="BA23" s="24"/>
    </row>
    <row r="24" spans="1:53" ht="19.5" customHeight="1" x14ac:dyDescent="0.3">
      <c r="A24" s="28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53"/>
      <c r="AH24" s="53"/>
      <c r="AI24" s="53"/>
      <c r="AJ24" s="52"/>
      <c r="AK24" s="52"/>
      <c r="AL24" s="52"/>
      <c r="AM24" s="52"/>
      <c r="AN24" s="52"/>
      <c r="AO24" s="52"/>
      <c r="AP24" s="52"/>
      <c r="AQ24" s="52"/>
      <c r="AR24" s="52"/>
      <c r="AS24" s="54"/>
      <c r="AT24" s="24"/>
      <c r="AU24" s="24"/>
      <c r="AV24" s="24"/>
      <c r="AW24" s="24"/>
      <c r="AX24" s="24"/>
      <c r="AY24" s="24"/>
      <c r="AZ24" s="24"/>
      <c r="BA24" s="24"/>
    </row>
    <row r="25" spans="1:53" ht="19.5" customHeight="1" x14ac:dyDescent="0.3">
      <c r="A25" s="28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53"/>
      <c r="AH25" s="53"/>
      <c r="AI25" s="53"/>
      <c r="AJ25" s="52"/>
      <c r="AK25" s="52"/>
      <c r="AL25" s="52"/>
      <c r="AM25" s="52"/>
      <c r="AN25" s="52"/>
      <c r="AO25" s="52"/>
      <c r="AP25" s="52"/>
      <c r="AQ25" s="52"/>
      <c r="AR25" s="52"/>
      <c r="AS25" s="54"/>
      <c r="AT25" s="24"/>
      <c r="AU25" s="24"/>
      <c r="AV25" s="24"/>
      <c r="AW25" s="24"/>
      <c r="AX25" s="24"/>
      <c r="AY25" s="24"/>
      <c r="AZ25" s="24"/>
      <c r="BA25" s="24"/>
    </row>
    <row r="26" spans="1:53" ht="20.100000000000001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 t="s">
        <v>85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s="21" customFormat="1" ht="21" customHeight="1" x14ac:dyDescent="0.3">
      <c r="A27" s="917" t="s">
        <v>86</v>
      </c>
      <c r="B27" s="917"/>
      <c r="C27" s="917"/>
      <c r="D27" s="917"/>
      <c r="E27" s="917"/>
      <c r="F27" s="917"/>
      <c r="G27" s="917"/>
      <c r="H27" s="917"/>
      <c r="I27" s="917"/>
      <c r="J27" s="918"/>
      <c r="K27" s="918"/>
      <c r="L27" s="918"/>
      <c r="M27" s="918"/>
      <c r="N27" s="918"/>
      <c r="O27" s="918"/>
      <c r="P27" s="918"/>
      <c r="Q27" s="918"/>
      <c r="R27" s="918"/>
      <c r="S27" s="918"/>
      <c r="T27" s="918"/>
      <c r="U27" s="918"/>
      <c r="V27" s="918"/>
      <c r="W27" s="918"/>
      <c r="X27" s="918"/>
      <c r="Y27" s="918"/>
      <c r="Z27" s="918"/>
      <c r="AA27" s="918"/>
      <c r="AB27" s="918"/>
      <c r="AC27" s="918"/>
      <c r="AD27" s="918"/>
      <c r="AE27" s="918"/>
      <c r="AF27" s="918"/>
      <c r="AG27" s="918"/>
      <c r="AH27" s="918"/>
      <c r="AI27" s="918"/>
      <c r="AJ27" s="918"/>
      <c r="AK27" s="918"/>
      <c r="AL27" s="918"/>
      <c r="AM27" s="918"/>
      <c r="AN27" s="918"/>
      <c r="AO27" s="918"/>
      <c r="AP27" s="918"/>
      <c r="AQ27" s="918"/>
      <c r="AR27" s="918"/>
      <c r="AS27" s="918"/>
      <c r="AT27" s="918"/>
      <c r="AU27" s="918"/>
      <c r="AV27" s="55"/>
      <c r="AW27" s="55"/>
      <c r="AX27" s="55"/>
      <c r="AY27" s="55"/>
      <c r="AZ27" s="55"/>
      <c r="BA27" s="18"/>
    </row>
    <row r="28" spans="1:53" x14ac:dyDescent="0.25">
      <c r="AV28" s="55"/>
      <c r="AW28" s="55"/>
      <c r="AX28" s="55"/>
      <c r="AY28" s="55"/>
      <c r="AZ28" s="55"/>
    </row>
    <row r="29" spans="1:53" ht="21.75" customHeight="1" x14ac:dyDescent="0.3">
      <c r="A29" s="56" t="s">
        <v>90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866" t="s">
        <v>92</v>
      </c>
      <c r="AB29" s="866"/>
      <c r="AC29" s="866"/>
      <c r="AD29" s="866"/>
      <c r="AE29" s="866"/>
      <c r="AF29" s="866"/>
      <c r="AG29" s="866"/>
      <c r="AH29" s="866"/>
      <c r="AI29" s="866"/>
      <c r="AJ29" s="866"/>
      <c r="AK29" s="866"/>
      <c r="AL29" s="866"/>
      <c r="AM29" s="866"/>
      <c r="AN29" s="56"/>
      <c r="AO29" s="866" t="s">
        <v>91</v>
      </c>
      <c r="AP29" s="866"/>
      <c r="AQ29" s="866"/>
      <c r="AR29" s="866"/>
      <c r="AS29" s="866"/>
      <c r="AT29" s="866"/>
      <c r="AU29" s="866"/>
      <c r="AV29" s="866"/>
      <c r="AW29" s="866"/>
      <c r="AX29" s="866"/>
      <c r="AY29" s="866"/>
      <c r="AZ29" s="866"/>
      <c r="BA29" s="866"/>
    </row>
    <row r="30" spans="1:53" ht="11.25" customHeight="1" x14ac:dyDescent="0.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19"/>
    </row>
    <row r="31" spans="1:53" ht="22.5" customHeight="1" x14ac:dyDescent="0.25">
      <c r="A31" s="919" t="s">
        <v>53</v>
      </c>
      <c r="B31" s="920"/>
      <c r="C31" s="897" t="s">
        <v>69</v>
      </c>
      <c r="D31" s="925"/>
      <c r="E31" s="925"/>
      <c r="F31" s="920"/>
      <c r="G31" s="928" t="s">
        <v>87</v>
      </c>
      <c r="H31" s="929"/>
      <c r="I31" s="930"/>
      <c r="J31" s="937" t="s">
        <v>70</v>
      </c>
      <c r="K31" s="925"/>
      <c r="L31" s="925"/>
      <c r="M31" s="920"/>
      <c r="N31" s="905" t="s">
        <v>71</v>
      </c>
      <c r="O31" s="906"/>
      <c r="P31" s="907"/>
      <c r="Q31" s="937" t="s">
        <v>72</v>
      </c>
      <c r="R31" s="938"/>
      <c r="S31" s="939"/>
      <c r="T31" s="937" t="s">
        <v>73</v>
      </c>
      <c r="U31" s="925"/>
      <c r="V31" s="920"/>
      <c r="W31" s="937" t="s">
        <v>74</v>
      </c>
      <c r="X31" s="925"/>
      <c r="Y31" s="920"/>
      <c r="Z31" s="24"/>
      <c r="AA31" s="961" t="s">
        <v>75</v>
      </c>
      <c r="AB31" s="962"/>
      <c r="AC31" s="962"/>
      <c r="AD31" s="962"/>
      <c r="AE31" s="962"/>
      <c r="AF31" s="873"/>
      <c r="AG31" s="874"/>
      <c r="AH31" s="895" t="s">
        <v>76</v>
      </c>
      <c r="AI31" s="965"/>
      <c r="AJ31" s="965"/>
      <c r="AK31" s="897" t="s">
        <v>77</v>
      </c>
      <c r="AL31" s="898"/>
      <c r="AM31" s="899"/>
      <c r="AN31" s="58"/>
      <c r="AO31" s="903" t="s">
        <v>78</v>
      </c>
      <c r="AP31" s="904"/>
      <c r="AQ31" s="904"/>
      <c r="AR31" s="904"/>
      <c r="AS31" s="905" t="s">
        <v>79</v>
      </c>
      <c r="AT31" s="906"/>
      <c r="AU31" s="906"/>
      <c r="AV31" s="906"/>
      <c r="AW31" s="907"/>
      <c r="AX31" s="895" t="s">
        <v>76</v>
      </c>
      <c r="AY31" s="895"/>
      <c r="AZ31" s="895"/>
      <c r="BA31" s="896"/>
    </row>
    <row r="32" spans="1:53" ht="15.75" customHeight="1" x14ac:dyDescent="0.25">
      <c r="A32" s="921"/>
      <c r="B32" s="922"/>
      <c r="C32" s="921"/>
      <c r="D32" s="1131"/>
      <c r="E32" s="1131"/>
      <c r="F32" s="922"/>
      <c r="G32" s="931"/>
      <c r="H32" s="932"/>
      <c r="I32" s="933"/>
      <c r="J32" s="921"/>
      <c r="K32" s="1131"/>
      <c r="L32" s="1131"/>
      <c r="M32" s="922"/>
      <c r="N32" s="908"/>
      <c r="O32" s="1132"/>
      <c r="P32" s="910"/>
      <c r="Q32" s="940"/>
      <c r="R32" s="918"/>
      <c r="S32" s="942"/>
      <c r="T32" s="921"/>
      <c r="U32" s="1131"/>
      <c r="V32" s="922"/>
      <c r="W32" s="921"/>
      <c r="X32" s="1131"/>
      <c r="Y32" s="922"/>
      <c r="Z32" s="24"/>
      <c r="AA32" s="963"/>
      <c r="AB32" s="964"/>
      <c r="AC32" s="964"/>
      <c r="AD32" s="964"/>
      <c r="AE32" s="964"/>
      <c r="AF32" s="876"/>
      <c r="AG32" s="877"/>
      <c r="AH32" s="965"/>
      <c r="AI32" s="965"/>
      <c r="AJ32" s="965"/>
      <c r="AK32" s="900"/>
      <c r="AL32" s="901"/>
      <c r="AM32" s="902"/>
      <c r="AN32" s="58"/>
      <c r="AO32" s="904"/>
      <c r="AP32" s="904"/>
      <c r="AQ32" s="904"/>
      <c r="AR32" s="904"/>
      <c r="AS32" s="908"/>
      <c r="AT32" s="1132"/>
      <c r="AU32" s="1132"/>
      <c r="AV32" s="1132"/>
      <c r="AW32" s="910"/>
      <c r="AX32" s="895"/>
      <c r="AY32" s="895"/>
      <c r="AZ32" s="895"/>
      <c r="BA32" s="896"/>
    </row>
    <row r="33" spans="1:53" ht="55.5" customHeight="1" x14ac:dyDescent="0.25">
      <c r="A33" s="923"/>
      <c r="B33" s="924"/>
      <c r="C33" s="923"/>
      <c r="D33" s="927"/>
      <c r="E33" s="927"/>
      <c r="F33" s="924"/>
      <c r="G33" s="934"/>
      <c r="H33" s="935"/>
      <c r="I33" s="936"/>
      <c r="J33" s="923"/>
      <c r="K33" s="927"/>
      <c r="L33" s="927"/>
      <c r="M33" s="924"/>
      <c r="N33" s="911"/>
      <c r="O33" s="912"/>
      <c r="P33" s="913"/>
      <c r="Q33" s="943"/>
      <c r="R33" s="944"/>
      <c r="S33" s="945"/>
      <c r="T33" s="923"/>
      <c r="U33" s="927"/>
      <c r="V33" s="924"/>
      <c r="W33" s="923"/>
      <c r="X33" s="927"/>
      <c r="Y33" s="924"/>
      <c r="Z33" s="24"/>
      <c r="AA33" s="954" t="s">
        <v>270</v>
      </c>
      <c r="AB33" s="955"/>
      <c r="AC33" s="955"/>
      <c r="AD33" s="955"/>
      <c r="AE33" s="955"/>
      <c r="AF33" s="947"/>
      <c r="AG33" s="948"/>
      <c r="AH33" s="956">
        <v>2</v>
      </c>
      <c r="AI33" s="957"/>
      <c r="AJ33" s="958"/>
      <c r="AK33" s="868">
        <v>3</v>
      </c>
      <c r="AL33" s="868"/>
      <c r="AM33" s="868"/>
      <c r="AN33" s="58"/>
      <c r="AO33" s="904"/>
      <c r="AP33" s="904"/>
      <c r="AQ33" s="904"/>
      <c r="AR33" s="904"/>
      <c r="AS33" s="908"/>
      <c r="AT33" s="1132"/>
      <c r="AU33" s="1132"/>
      <c r="AV33" s="1132"/>
      <c r="AW33" s="910"/>
      <c r="AX33" s="895"/>
      <c r="AY33" s="895"/>
      <c r="AZ33" s="895"/>
      <c r="BA33" s="896"/>
    </row>
    <row r="34" spans="1:53" ht="47.25" customHeight="1" x14ac:dyDescent="0.3">
      <c r="A34" s="1135">
        <v>1</v>
      </c>
      <c r="B34" s="960"/>
      <c r="C34" s="853">
        <f>COUNTIF($B19:$AO19,$B$19)</f>
        <v>33</v>
      </c>
      <c r="D34" s="858"/>
      <c r="E34" s="858"/>
      <c r="F34" s="859"/>
      <c r="G34" s="853">
        <v>4</v>
      </c>
      <c r="H34" s="858"/>
      <c r="I34" s="859"/>
      <c r="J34" s="853">
        <v>3</v>
      </c>
      <c r="K34" s="858"/>
      <c r="L34" s="858"/>
      <c r="M34" s="859"/>
      <c r="N34" s="853"/>
      <c r="O34" s="858"/>
      <c r="P34" s="859"/>
      <c r="Q34" s="863"/>
      <c r="R34" s="864"/>
      <c r="S34" s="865"/>
      <c r="T34" s="853">
        <v>12</v>
      </c>
      <c r="U34" s="854"/>
      <c r="V34" s="855"/>
      <c r="W34" s="853">
        <f>C34+G34+J34+N34+Q34+T34</f>
        <v>52</v>
      </c>
      <c r="X34" s="854"/>
      <c r="Y34" s="1133"/>
      <c r="Z34" s="24"/>
      <c r="AA34" s="954" t="s">
        <v>298</v>
      </c>
      <c r="AB34" s="955"/>
      <c r="AC34" s="955"/>
      <c r="AD34" s="955"/>
      <c r="AE34" s="955"/>
      <c r="AF34" s="947"/>
      <c r="AG34" s="948"/>
      <c r="AH34" s="956">
        <v>4</v>
      </c>
      <c r="AI34" s="957"/>
      <c r="AJ34" s="958"/>
      <c r="AK34" s="868">
        <v>3</v>
      </c>
      <c r="AL34" s="868"/>
      <c r="AM34" s="868"/>
      <c r="AN34" s="58"/>
      <c r="AO34" s="904"/>
      <c r="AP34" s="904"/>
      <c r="AQ34" s="904"/>
      <c r="AR34" s="904"/>
      <c r="AS34" s="911"/>
      <c r="AT34" s="912"/>
      <c r="AU34" s="912"/>
      <c r="AV34" s="912"/>
      <c r="AW34" s="913"/>
      <c r="AX34" s="895"/>
      <c r="AY34" s="895"/>
      <c r="AZ34" s="895"/>
      <c r="BA34" s="896"/>
    </row>
    <row r="35" spans="1:53" ht="47.25" customHeight="1" x14ac:dyDescent="0.3">
      <c r="A35" s="1134">
        <v>2</v>
      </c>
      <c r="B35" s="857"/>
      <c r="C35" s="853">
        <f t="shared" ref="C35:C36" si="0">COUNTIF($B20:$AO20,$B$19)</f>
        <v>33</v>
      </c>
      <c r="D35" s="858"/>
      <c r="E35" s="858"/>
      <c r="F35" s="859"/>
      <c r="G35" s="860">
        <v>4</v>
      </c>
      <c r="H35" s="861"/>
      <c r="I35" s="862"/>
      <c r="J35" s="860">
        <v>3</v>
      </c>
      <c r="K35" s="861"/>
      <c r="L35" s="861"/>
      <c r="M35" s="862"/>
      <c r="N35" s="860"/>
      <c r="O35" s="861"/>
      <c r="P35" s="862"/>
      <c r="Q35" s="863"/>
      <c r="R35" s="864"/>
      <c r="S35" s="865"/>
      <c r="T35" s="860">
        <v>12</v>
      </c>
      <c r="U35" s="870"/>
      <c r="V35" s="871"/>
      <c r="W35" s="853">
        <f t="shared" ref="W35:W36" si="1">C35+G35+J35+N35+Q35+T35</f>
        <v>52</v>
      </c>
      <c r="X35" s="854"/>
      <c r="Y35" s="1133"/>
      <c r="Z35" s="24"/>
      <c r="AA35" s="954" t="s">
        <v>299</v>
      </c>
      <c r="AB35" s="1136"/>
      <c r="AC35" s="1136"/>
      <c r="AD35" s="1136"/>
      <c r="AE35" s="1136"/>
      <c r="AF35" s="1136"/>
      <c r="AG35" s="1137"/>
      <c r="AH35" s="878">
        <v>6</v>
      </c>
      <c r="AI35" s="886"/>
      <c r="AJ35" s="887"/>
      <c r="AK35" s="868">
        <v>3</v>
      </c>
      <c r="AL35" s="868"/>
      <c r="AM35" s="868"/>
      <c r="AN35" s="58"/>
      <c r="AO35" s="878" t="s">
        <v>43</v>
      </c>
      <c r="AP35" s="886"/>
      <c r="AQ35" s="886"/>
      <c r="AR35" s="887"/>
      <c r="AS35" s="894" t="s">
        <v>225</v>
      </c>
      <c r="AT35" s="894"/>
      <c r="AU35" s="894"/>
      <c r="AV35" s="894"/>
      <c r="AW35" s="894"/>
      <c r="AX35" s="885">
        <v>8</v>
      </c>
      <c r="AY35" s="885"/>
      <c r="AZ35" s="885"/>
      <c r="BA35" s="885"/>
    </row>
    <row r="36" spans="1:53" ht="21.75" customHeight="1" x14ac:dyDescent="0.3">
      <c r="A36" s="1134">
        <v>3</v>
      </c>
      <c r="B36" s="857"/>
      <c r="C36" s="853">
        <f t="shared" si="0"/>
        <v>33</v>
      </c>
      <c r="D36" s="858"/>
      <c r="E36" s="858"/>
      <c r="F36" s="859"/>
      <c r="G36" s="860">
        <v>4</v>
      </c>
      <c r="H36" s="861"/>
      <c r="I36" s="862"/>
      <c r="J36" s="860">
        <v>3</v>
      </c>
      <c r="K36" s="861"/>
      <c r="L36" s="861"/>
      <c r="M36" s="862"/>
      <c r="N36" s="860"/>
      <c r="O36" s="861"/>
      <c r="P36" s="862"/>
      <c r="Q36" s="863"/>
      <c r="R36" s="864"/>
      <c r="S36" s="865"/>
      <c r="T36" s="860">
        <v>12</v>
      </c>
      <c r="U36" s="870"/>
      <c r="V36" s="871"/>
      <c r="W36" s="853">
        <f t="shared" si="1"/>
        <v>52</v>
      </c>
      <c r="X36" s="854"/>
      <c r="Y36" s="1133"/>
      <c r="Z36" s="24"/>
      <c r="AA36" s="872" t="s">
        <v>241</v>
      </c>
      <c r="AB36" s="873"/>
      <c r="AC36" s="873"/>
      <c r="AD36" s="873"/>
      <c r="AE36" s="873"/>
      <c r="AF36" s="873"/>
      <c r="AG36" s="874"/>
      <c r="AH36" s="878">
        <v>8</v>
      </c>
      <c r="AI36" s="879"/>
      <c r="AJ36" s="880"/>
      <c r="AK36" s="868">
        <v>4</v>
      </c>
      <c r="AL36" s="884"/>
      <c r="AM36" s="884"/>
      <c r="AN36" s="58"/>
      <c r="AO36" s="888"/>
      <c r="AP36" s="889"/>
      <c r="AQ36" s="889"/>
      <c r="AR36" s="890"/>
      <c r="AS36" s="894"/>
      <c r="AT36" s="894"/>
      <c r="AU36" s="894"/>
      <c r="AV36" s="894"/>
      <c r="AW36" s="894"/>
      <c r="AX36" s="885"/>
      <c r="AY36" s="885"/>
      <c r="AZ36" s="885"/>
      <c r="BA36" s="885"/>
    </row>
    <row r="37" spans="1:53" ht="25.5" customHeight="1" x14ac:dyDescent="0.3">
      <c r="A37" s="1134">
        <v>4</v>
      </c>
      <c r="B37" s="857"/>
      <c r="C37" s="853">
        <v>28</v>
      </c>
      <c r="D37" s="858"/>
      <c r="E37" s="858"/>
      <c r="F37" s="859"/>
      <c r="G37" s="860">
        <v>4</v>
      </c>
      <c r="H37" s="861"/>
      <c r="I37" s="862"/>
      <c r="J37" s="860">
        <v>4</v>
      </c>
      <c r="K37" s="861"/>
      <c r="L37" s="861"/>
      <c r="M37" s="862"/>
      <c r="N37" s="860">
        <v>2</v>
      </c>
      <c r="O37" s="861"/>
      <c r="P37" s="862"/>
      <c r="Q37" s="867">
        <v>2</v>
      </c>
      <c r="R37" s="864"/>
      <c r="S37" s="865"/>
      <c r="T37" s="869">
        <v>2</v>
      </c>
      <c r="U37" s="870"/>
      <c r="V37" s="871"/>
      <c r="W37" s="853">
        <f>C37+G37+J37+N37+Q37+T37</f>
        <v>42</v>
      </c>
      <c r="X37" s="854"/>
      <c r="Y37" s="1133"/>
      <c r="Z37" s="24"/>
      <c r="AA37" s="875"/>
      <c r="AB37" s="876"/>
      <c r="AC37" s="876"/>
      <c r="AD37" s="876"/>
      <c r="AE37" s="876"/>
      <c r="AF37" s="876"/>
      <c r="AG37" s="877"/>
      <c r="AH37" s="881"/>
      <c r="AI37" s="882"/>
      <c r="AJ37" s="883"/>
      <c r="AK37" s="884"/>
      <c r="AL37" s="884"/>
      <c r="AM37" s="884"/>
      <c r="AN37" s="59"/>
      <c r="AO37" s="888"/>
      <c r="AP37" s="889"/>
      <c r="AQ37" s="889"/>
      <c r="AR37" s="890"/>
      <c r="AS37" s="894"/>
      <c r="AT37" s="894"/>
      <c r="AU37" s="894"/>
      <c r="AV37" s="894"/>
      <c r="AW37" s="894"/>
      <c r="AX37" s="885"/>
      <c r="AY37" s="885"/>
      <c r="AZ37" s="885"/>
      <c r="BA37" s="885"/>
    </row>
    <row r="38" spans="1:53" ht="34.5" customHeight="1" x14ac:dyDescent="0.25">
      <c r="A38" s="1138" t="s">
        <v>23</v>
      </c>
      <c r="B38" s="1139"/>
      <c r="C38" s="1140">
        <f>SUM(C34:F37)</f>
        <v>127</v>
      </c>
      <c r="D38" s="1141"/>
      <c r="E38" s="1141"/>
      <c r="F38" s="1142"/>
      <c r="G38" s="1143">
        <f>SUM(G34:I37)</f>
        <v>16</v>
      </c>
      <c r="H38" s="1144"/>
      <c r="I38" s="1139"/>
      <c r="J38" s="1145">
        <f>SUM(J34:M37)</f>
        <v>13</v>
      </c>
      <c r="K38" s="1146"/>
      <c r="L38" s="1146"/>
      <c r="M38" s="1147"/>
      <c r="N38" s="1145">
        <f>SUM(N34:P37)</f>
        <v>2</v>
      </c>
      <c r="O38" s="1146"/>
      <c r="P38" s="1147"/>
      <c r="Q38" s="848">
        <f>SUM(Q34:S37)</f>
        <v>2</v>
      </c>
      <c r="R38" s="849"/>
      <c r="S38" s="850"/>
      <c r="T38" s="1143">
        <f>SUM(T34:V37)</f>
        <v>38</v>
      </c>
      <c r="U38" s="1148"/>
      <c r="V38" s="1149"/>
      <c r="W38" s="1143">
        <f>SUM(W34:Y37)</f>
        <v>198</v>
      </c>
      <c r="X38" s="1148"/>
      <c r="Y38" s="1149"/>
      <c r="Z38" s="24"/>
      <c r="AA38" s="946" t="s">
        <v>88</v>
      </c>
      <c r="AB38" s="947"/>
      <c r="AC38" s="947"/>
      <c r="AD38" s="947"/>
      <c r="AE38" s="947"/>
      <c r="AF38" s="947"/>
      <c r="AG38" s="948"/>
      <c r="AH38" s="841">
        <v>8</v>
      </c>
      <c r="AI38" s="949"/>
      <c r="AJ38" s="950"/>
      <c r="AK38" s="841">
        <v>2</v>
      </c>
      <c r="AL38" s="842"/>
      <c r="AM38" s="843"/>
      <c r="AN38" s="25"/>
      <c r="AO38" s="891"/>
      <c r="AP38" s="892"/>
      <c r="AQ38" s="892"/>
      <c r="AR38" s="893"/>
      <c r="AS38" s="894"/>
      <c r="AT38" s="894"/>
      <c r="AU38" s="894"/>
      <c r="AV38" s="894"/>
      <c r="AW38" s="894"/>
      <c r="AX38" s="885"/>
      <c r="AY38" s="885"/>
      <c r="AZ38" s="885"/>
      <c r="BA38" s="885"/>
    </row>
  </sheetData>
  <mergeCells count="108">
    <mergeCell ref="N37:P37"/>
    <mergeCell ref="Q37:S37"/>
    <mergeCell ref="AA38:AG38"/>
    <mergeCell ref="AH38:AJ38"/>
    <mergeCell ref="AK38:AM38"/>
    <mergeCell ref="T37:V37"/>
    <mergeCell ref="W37:Y37"/>
    <mergeCell ref="A38:B38"/>
    <mergeCell ref="C38:F38"/>
    <mergeCell ref="G38:I38"/>
    <mergeCell ref="J38:M38"/>
    <mergeCell ref="N38:P38"/>
    <mergeCell ref="Q38:S38"/>
    <mergeCell ref="T38:V38"/>
    <mergeCell ref="W38:Y38"/>
    <mergeCell ref="AO35:AR38"/>
    <mergeCell ref="AS35:AW38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opLeftCell="A77" workbookViewId="0">
      <selection activeCell="B95" sqref="B95"/>
    </sheetView>
  </sheetViews>
  <sheetFormatPr defaultRowHeight="15.75" x14ac:dyDescent="0.25"/>
  <cols>
    <col min="1" max="1" width="11.28515625" style="235" customWidth="1"/>
    <col min="2" max="2" width="44.140625" style="236" customWidth="1"/>
    <col min="3" max="3" width="6.7109375" style="237" customWidth="1"/>
    <col min="4" max="4" width="12" style="238" customWidth="1"/>
    <col min="5" max="5" width="7.28515625" style="238" customWidth="1"/>
    <col min="6" max="6" width="6.42578125" style="237" customWidth="1"/>
    <col min="7" max="7" width="7.42578125" style="237" customWidth="1"/>
    <col min="8" max="8" width="9.85546875" style="237" customWidth="1"/>
    <col min="9" max="9" width="8.7109375" style="236" customWidth="1"/>
    <col min="10" max="10" width="8" style="236" customWidth="1"/>
    <col min="11" max="11" width="5.85546875" style="236" customWidth="1"/>
    <col min="12" max="12" width="7.85546875" style="236" customWidth="1"/>
    <col min="13" max="13" width="8.85546875" style="236" customWidth="1"/>
    <col min="14" max="22" width="3.85546875" style="236" customWidth="1"/>
    <col min="23" max="24" width="4" style="236" customWidth="1"/>
    <col min="25" max="29" width="0" style="127" hidden="1" customWidth="1"/>
    <col min="30" max="16384" width="9.140625" style="127"/>
  </cols>
  <sheetData>
    <row r="1" spans="1:29" s="73" customFormat="1" ht="18.75" customHeight="1" thickBot="1" x14ac:dyDescent="0.3">
      <c r="A1" s="1083" t="s">
        <v>93</v>
      </c>
      <c r="B1" s="1084"/>
      <c r="C1" s="1084"/>
      <c r="D1" s="1084"/>
      <c r="E1" s="1084"/>
      <c r="F1" s="1084"/>
      <c r="G1" s="1084"/>
      <c r="H1" s="1084"/>
      <c r="I1" s="1084"/>
      <c r="J1" s="1084"/>
      <c r="K1" s="1084"/>
      <c r="L1" s="1084"/>
      <c r="M1" s="1084"/>
      <c r="N1" s="1084"/>
      <c r="O1" s="1084"/>
      <c r="P1" s="1084"/>
      <c r="Q1" s="1084"/>
      <c r="R1" s="1084"/>
      <c r="S1" s="1084"/>
      <c r="T1" s="1084"/>
      <c r="U1" s="1084"/>
      <c r="V1" s="1084"/>
      <c r="W1" s="1084"/>
      <c r="X1" s="1084"/>
    </row>
    <row r="2" spans="1:29" s="73" customFormat="1" ht="15.75" customHeight="1" x14ac:dyDescent="0.25">
      <c r="A2" s="1085" t="s">
        <v>94</v>
      </c>
      <c r="B2" s="1088" t="s">
        <v>95</v>
      </c>
      <c r="C2" s="1091" t="s">
        <v>96</v>
      </c>
      <c r="D2" s="1092"/>
      <c r="E2" s="1092"/>
      <c r="F2" s="1093"/>
      <c r="G2" s="1094" t="s">
        <v>97</v>
      </c>
      <c r="H2" s="1097" t="s">
        <v>98</v>
      </c>
      <c r="I2" s="1098"/>
      <c r="J2" s="1098"/>
      <c r="K2" s="1098"/>
      <c r="L2" s="1098"/>
      <c r="M2" s="1099"/>
      <c r="N2" s="1100" t="s">
        <v>302</v>
      </c>
      <c r="O2" s="1101"/>
      <c r="P2" s="1101"/>
      <c r="Q2" s="1101"/>
      <c r="R2" s="1101"/>
      <c r="S2" s="1101"/>
      <c r="T2" s="1101"/>
      <c r="U2" s="1101"/>
      <c r="V2" s="1101"/>
      <c r="W2" s="1101"/>
      <c r="X2" s="1102"/>
    </row>
    <row r="3" spans="1:29" s="73" customFormat="1" ht="16.5" customHeight="1" thickBot="1" x14ac:dyDescent="0.3">
      <c r="A3" s="1086"/>
      <c r="B3" s="1089"/>
      <c r="C3" s="1106" t="s">
        <v>99</v>
      </c>
      <c r="D3" s="1069" t="s">
        <v>100</v>
      </c>
      <c r="E3" s="1108" t="s">
        <v>101</v>
      </c>
      <c r="F3" s="1109"/>
      <c r="G3" s="1095"/>
      <c r="H3" s="1059" t="s">
        <v>6</v>
      </c>
      <c r="I3" s="1062" t="s">
        <v>102</v>
      </c>
      <c r="J3" s="1063"/>
      <c r="K3" s="1063"/>
      <c r="L3" s="1064"/>
      <c r="M3" s="1065" t="s">
        <v>103</v>
      </c>
      <c r="N3" s="1103"/>
      <c r="O3" s="1104"/>
      <c r="P3" s="1104"/>
      <c r="Q3" s="1104"/>
      <c r="R3" s="1104"/>
      <c r="S3" s="1104"/>
      <c r="T3" s="1104"/>
      <c r="U3" s="1104"/>
      <c r="V3" s="1104"/>
      <c r="W3" s="1104"/>
      <c r="X3" s="1105"/>
    </row>
    <row r="4" spans="1:29" s="73" customFormat="1" ht="15.75" customHeight="1" thickBot="1" x14ac:dyDescent="0.3">
      <c r="A4" s="1086"/>
      <c r="B4" s="1089"/>
      <c r="C4" s="1106"/>
      <c r="D4" s="1069"/>
      <c r="E4" s="1069" t="s">
        <v>104</v>
      </c>
      <c r="F4" s="1071" t="s">
        <v>105</v>
      </c>
      <c r="G4" s="1095"/>
      <c r="H4" s="1060"/>
      <c r="I4" s="1073" t="s">
        <v>23</v>
      </c>
      <c r="J4" s="1073" t="s">
        <v>27</v>
      </c>
      <c r="K4" s="1073" t="s">
        <v>106</v>
      </c>
      <c r="L4" s="1073" t="s">
        <v>107</v>
      </c>
      <c r="M4" s="1066"/>
      <c r="N4" s="1076" t="s">
        <v>108</v>
      </c>
      <c r="O4" s="1077"/>
      <c r="P4" s="1078"/>
      <c r="Q4" s="1076" t="s">
        <v>109</v>
      </c>
      <c r="R4" s="1077"/>
      <c r="S4" s="1078"/>
      <c r="T4" s="1076" t="s">
        <v>110</v>
      </c>
      <c r="U4" s="1077"/>
      <c r="V4" s="1078"/>
      <c r="W4" s="1076" t="s">
        <v>111</v>
      </c>
      <c r="X4" s="1078"/>
    </row>
    <row r="5" spans="1:29" s="73" customFormat="1" ht="16.5" thickBot="1" x14ac:dyDescent="0.3">
      <c r="A5" s="1086"/>
      <c r="B5" s="1089"/>
      <c r="C5" s="1106"/>
      <c r="D5" s="1069"/>
      <c r="E5" s="1069"/>
      <c r="F5" s="1071"/>
      <c r="G5" s="1095"/>
      <c r="H5" s="1060"/>
      <c r="I5" s="1074"/>
      <c r="J5" s="1074"/>
      <c r="K5" s="1074"/>
      <c r="L5" s="1074"/>
      <c r="M5" s="1066"/>
      <c r="N5" s="306">
        <v>1</v>
      </c>
      <c r="O5" s="381" t="s">
        <v>280</v>
      </c>
      <c r="P5" s="409" t="s">
        <v>281</v>
      </c>
      <c r="Q5" s="306">
        <v>3</v>
      </c>
      <c r="R5" s="381" t="s">
        <v>282</v>
      </c>
      <c r="S5" s="307" t="s">
        <v>283</v>
      </c>
      <c r="T5" s="410">
        <v>5</v>
      </c>
      <c r="U5" s="381" t="s">
        <v>284</v>
      </c>
      <c r="V5" s="307" t="s">
        <v>285</v>
      </c>
      <c r="W5" s="306">
        <v>7</v>
      </c>
      <c r="X5" s="307">
        <v>8</v>
      </c>
    </row>
    <row r="6" spans="1:29" s="73" customFormat="1" ht="16.5" thickBot="1" x14ac:dyDescent="0.3">
      <c r="A6" s="1086"/>
      <c r="B6" s="1089"/>
      <c r="C6" s="1106"/>
      <c r="D6" s="1069"/>
      <c r="E6" s="1069"/>
      <c r="F6" s="1071"/>
      <c r="G6" s="1095"/>
      <c r="H6" s="1060"/>
      <c r="I6" s="1074"/>
      <c r="J6" s="1074"/>
      <c r="K6" s="1074"/>
      <c r="L6" s="1074"/>
      <c r="M6" s="1067"/>
      <c r="N6" s="1079" t="s">
        <v>303</v>
      </c>
      <c r="O6" s="1080"/>
      <c r="P6" s="1081"/>
      <c r="Q6" s="1081"/>
      <c r="R6" s="1081"/>
      <c r="S6" s="1081"/>
      <c r="T6" s="1081"/>
      <c r="U6" s="1081"/>
      <c r="V6" s="1081"/>
      <c r="W6" s="1081"/>
      <c r="X6" s="1082"/>
    </row>
    <row r="7" spans="1:29" s="73" customFormat="1" ht="16.5" thickBot="1" x14ac:dyDescent="0.3">
      <c r="A7" s="1087"/>
      <c r="B7" s="1090"/>
      <c r="C7" s="1107"/>
      <c r="D7" s="1070"/>
      <c r="E7" s="1070"/>
      <c r="F7" s="1072"/>
      <c r="G7" s="1096"/>
      <c r="H7" s="1061"/>
      <c r="I7" s="1075"/>
      <c r="J7" s="1075"/>
      <c r="K7" s="1075"/>
      <c r="L7" s="1075"/>
      <c r="M7" s="1068"/>
      <c r="N7" s="306">
        <v>15</v>
      </c>
      <c r="O7" s="381">
        <v>9</v>
      </c>
      <c r="P7" s="307">
        <v>9</v>
      </c>
      <c r="Q7" s="306">
        <v>15</v>
      </c>
      <c r="R7" s="381">
        <v>9</v>
      </c>
      <c r="S7" s="307">
        <v>9</v>
      </c>
      <c r="T7" s="306">
        <v>15</v>
      </c>
      <c r="U7" s="381">
        <v>9</v>
      </c>
      <c r="V7" s="307">
        <v>9</v>
      </c>
      <c r="W7" s="306">
        <v>15</v>
      </c>
      <c r="X7" s="307">
        <v>13</v>
      </c>
    </row>
    <row r="8" spans="1:29" s="73" customFormat="1" ht="16.5" thickBot="1" x14ac:dyDescent="0.3">
      <c r="A8" s="74">
        <v>1</v>
      </c>
      <c r="B8" s="239">
        <v>2</v>
      </c>
      <c r="C8" s="75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305">
        <v>13</v>
      </c>
      <c r="N8" s="306">
        <v>14</v>
      </c>
      <c r="O8" s="308">
        <v>15</v>
      </c>
      <c r="P8" s="306">
        <v>16</v>
      </c>
      <c r="Q8" s="308">
        <v>17</v>
      </c>
      <c r="R8" s="306">
        <v>18</v>
      </c>
      <c r="S8" s="308">
        <v>19</v>
      </c>
      <c r="T8" s="306">
        <v>20</v>
      </c>
      <c r="U8" s="308">
        <v>21</v>
      </c>
      <c r="V8" s="306">
        <v>22</v>
      </c>
      <c r="W8" s="308">
        <v>23</v>
      </c>
      <c r="X8" s="239">
        <v>24</v>
      </c>
      <c r="Y8" s="305">
        <v>25</v>
      </c>
      <c r="Z8" s="74">
        <v>26</v>
      </c>
      <c r="AA8" s="305">
        <v>27</v>
      </c>
      <c r="AB8" s="74">
        <v>28</v>
      </c>
      <c r="AC8" s="305">
        <v>29</v>
      </c>
    </row>
    <row r="9" spans="1:29" s="73" customFormat="1" ht="16.5" thickBot="1" x14ac:dyDescent="0.3">
      <c r="A9" s="1154" t="s">
        <v>112</v>
      </c>
      <c r="B9" s="1056"/>
      <c r="C9" s="1057"/>
      <c r="D9" s="1057"/>
      <c r="E9" s="1057"/>
      <c r="F9" s="1057"/>
      <c r="G9" s="1057"/>
      <c r="H9" s="1057"/>
      <c r="I9" s="1057"/>
      <c r="J9" s="1057"/>
      <c r="K9" s="1057"/>
      <c r="L9" s="1057"/>
      <c r="M9" s="1057"/>
      <c r="N9" s="1056"/>
      <c r="O9" s="1056"/>
      <c r="P9" s="1056"/>
      <c r="Q9" s="1056"/>
      <c r="R9" s="1056"/>
      <c r="S9" s="1056"/>
      <c r="T9" s="1056"/>
      <c r="U9" s="1056"/>
      <c r="V9" s="1056"/>
      <c r="W9" s="1056"/>
      <c r="X9" s="1155"/>
    </row>
    <row r="10" spans="1:29" s="73" customFormat="1" ht="16.5" thickBot="1" x14ac:dyDescent="0.3">
      <c r="A10" s="1156" t="s">
        <v>113</v>
      </c>
      <c r="B10" s="1024"/>
      <c r="C10" s="1024"/>
      <c r="D10" s="1024"/>
      <c r="E10" s="1024"/>
      <c r="F10" s="1024"/>
      <c r="G10" s="1024"/>
      <c r="H10" s="1024"/>
      <c r="I10" s="1024"/>
      <c r="J10" s="1024"/>
      <c r="K10" s="1024"/>
      <c r="L10" s="1024"/>
      <c r="M10" s="1024"/>
      <c r="N10" s="1024"/>
      <c r="O10" s="1024"/>
      <c r="P10" s="1024"/>
      <c r="Q10" s="1024"/>
      <c r="R10" s="1024"/>
      <c r="S10" s="1024"/>
      <c r="T10" s="1024"/>
      <c r="U10" s="1024"/>
      <c r="V10" s="1024"/>
      <c r="W10" s="1024"/>
      <c r="X10" s="1024"/>
    </row>
    <row r="11" spans="1:29" s="87" customFormat="1" x14ac:dyDescent="0.25">
      <c r="A11" s="380" t="s">
        <v>114</v>
      </c>
      <c r="B11" s="76" t="s">
        <v>16</v>
      </c>
      <c r="C11" s="77"/>
      <c r="D11" s="78"/>
      <c r="E11" s="79"/>
      <c r="F11" s="80"/>
      <c r="G11" s="81">
        <f>G12+G13+G14+G15</f>
        <v>13</v>
      </c>
      <c r="H11" s="82">
        <f>SUM(H12:H15)</f>
        <v>390</v>
      </c>
      <c r="I11" s="83">
        <f>SUM(I12:I15)</f>
        <v>180</v>
      </c>
      <c r="J11" s="84"/>
      <c r="K11" s="84"/>
      <c r="L11" s="84">
        <f>SUM(L12:L15)</f>
        <v>180</v>
      </c>
      <c r="M11" s="283">
        <f>SUM(M12:M15)</f>
        <v>210</v>
      </c>
      <c r="N11" s="252"/>
      <c r="O11" s="382"/>
      <c r="P11" s="86"/>
      <c r="Q11" s="85"/>
      <c r="R11" s="382"/>
      <c r="S11" s="86"/>
      <c r="T11" s="85"/>
      <c r="U11" s="382"/>
      <c r="V11" s="86"/>
      <c r="W11" s="85"/>
      <c r="X11" s="86"/>
    </row>
    <row r="12" spans="1:29" s="87" customFormat="1" x14ac:dyDescent="0.25">
      <c r="A12" s="88" t="s">
        <v>115</v>
      </c>
      <c r="B12" s="89" t="s">
        <v>16</v>
      </c>
      <c r="C12" s="90"/>
      <c r="D12" s="91">
        <v>1</v>
      </c>
      <c r="E12" s="92"/>
      <c r="F12" s="93"/>
      <c r="G12" s="94">
        <v>3</v>
      </c>
      <c r="H12" s="95">
        <f t="shared" ref="H12:H32" si="0">G12*30</f>
        <v>90</v>
      </c>
      <c r="I12" s="96">
        <f>J12+K12+L12</f>
        <v>45</v>
      </c>
      <c r="J12" s="97"/>
      <c r="K12" s="97"/>
      <c r="L12" s="97">
        <v>45</v>
      </c>
      <c r="M12" s="203">
        <f t="shared" ref="M12:M32" si="1">H12-I12</f>
        <v>45</v>
      </c>
      <c r="N12" s="253">
        <v>3</v>
      </c>
      <c r="O12" s="383"/>
      <c r="P12" s="99"/>
      <c r="Q12" s="98"/>
      <c r="R12" s="383"/>
      <c r="S12" s="99"/>
      <c r="T12" s="98"/>
      <c r="U12" s="383"/>
      <c r="V12" s="99"/>
      <c r="W12" s="98"/>
      <c r="X12" s="99"/>
    </row>
    <row r="13" spans="1:29" s="87" customFormat="1" x14ac:dyDescent="0.25">
      <c r="A13" s="88" t="s">
        <v>116</v>
      </c>
      <c r="B13" s="89" t="s">
        <v>16</v>
      </c>
      <c r="C13" s="90"/>
      <c r="D13" s="91">
        <v>2</v>
      </c>
      <c r="E13" s="92"/>
      <c r="F13" s="93"/>
      <c r="G13" s="94">
        <v>3</v>
      </c>
      <c r="H13" s="95">
        <f t="shared" si="0"/>
        <v>90</v>
      </c>
      <c r="I13" s="96">
        <f t="shared" ref="I13:I15" si="2">J13+K13+L13</f>
        <v>36</v>
      </c>
      <c r="J13" s="97"/>
      <c r="K13" s="97"/>
      <c r="L13" s="97">
        <v>36</v>
      </c>
      <c r="M13" s="203">
        <f t="shared" si="1"/>
        <v>54</v>
      </c>
      <c r="N13" s="253"/>
      <c r="O13" s="383">
        <v>2</v>
      </c>
      <c r="P13" s="99">
        <v>2</v>
      </c>
      <c r="Q13" s="98"/>
      <c r="R13" s="383"/>
      <c r="S13" s="99"/>
      <c r="T13" s="98"/>
      <c r="U13" s="383"/>
      <c r="V13" s="99"/>
      <c r="W13" s="98"/>
      <c r="X13" s="99"/>
    </row>
    <row r="14" spans="1:29" s="87" customFormat="1" x14ac:dyDescent="0.25">
      <c r="A14" s="88" t="s">
        <v>117</v>
      </c>
      <c r="B14" s="89" t="s">
        <v>16</v>
      </c>
      <c r="C14" s="90"/>
      <c r="D14" s="91">
        <v>3</v>
      </c>
      <c r="E14" s="101"/>
      <c r="F14" s="93"/>
      <c r="G14" s="94">
        <v>3</v>
      </c>
      <c r="H14" s="95">
        <f t="shared" si="0"/>
        <v>90</v>
      </c>
      <c r="I14" s="96">
        <f t="shared" si="2"/>
        <v>45</v>
      </c>
      <c r="J14" s="97"/>
      <c r="K14" s="97"/>
      <c r="L14" s="97">
        <v>45</v>
      </c>
      <c r="M14" s="203">
        <f t="shared" si="1"/>
        <v>45</v>
      </c>
      <c r="N14" s="253"/>
      <c r="O14" s="383"/>
      <c r="P14" s="99"/>
      <c r="Q14" s="98">
        <v>3</v>
      </c>
      <c r="R14" s="383"/>
      <c r="S14" s="99"/>
      <c r="T14" s="98"/>
      <c r="U14" s="383"/>
      <c r="V14" s="99"/>
      <c r="W14" s="102"/>
      <c r="X14" s="103"/>
    </row>
    <row r="15" spans="1:29" s="87" customFormat="1" x14ac:dyDescent="0.25">
      <c r="A15" s="104" t="s">
        <v>119</v>
      </c>
      <c r="B15" s="89" t="s">
        <v>16</v>
      </c>
      <c r="C15" s="105"/>
      <c r="D15" s="106" t="s">
        <v>188</v>
      </c>
      <c r="E15" s="106"/>
      <c r="F15" s="107"/>
      <c r="G15" s="108">
        <v>4</v>
      </c>
      <c r="H15" s="95">
        <f t="shared" si="0"/>
        <v>120</v>
      </c>
      <c r="I15" s="96">
        <f t="shared" si="2"/>
        <v>54</v>
      </c>
      <c r="J15" s="109"/>
      <c r="K15" s="109"/>
      <c r="L15" s="109">
        <v>54</v>
      </c>
      <c r="M15" s="203">
        <f t="shared" si="1"/>
        <v>66</v>
      </c>
      <c r="N15" s="254"/>
      <c r="O15" s="384"/>
      <c r="P15" s="111"/>
      <c r="Q15" s="110"/>
      <c r="R15" s="384">
        <v>3</v>
      </c>
      <c r="S15" s="111">
        <v>3</v>
      </c>
      <c r="T15" s="110"/>
      <c r="U15" s="384"/>
      <c r="V15" s="111"/>
      <c r="W15" s="110"/>
      <c r="X15" s="111"/>
    </row>
    <row r="16" spans="1:29" s="87" customFormat="1" x14ac:dyDescent="0.25">
      <c r="A16" s="112" t="s">
        <v>120</v>
      </c>
      <c r="B16" s="113" t="s">
        <v>18</v>
      </c>
      <c r="C16" s="105"/>
      <c r="D16" s="106"/>
      <c r="E16" s="106"/>
      <c r="F16" s="107"/>
      <c r="G16" s="114">
        <f>G17+G18+G19+G20</f>
        <v>13.5</v>
      </c>
      <c r="H16" s="115">
        <f t="shared" ref="H16:M16" si="3">SUM(H17:H21)</f>
        <v>405</v>
      </c>
      <c r="I16" s="116">
        <f t="shared" si="3"/>
        <v>264</v>
      </c>
      <c r="J16" s="117">
        <f t="shared" si="3"/>
        <v>0</v>
      </c>
      <c r="K16" s="117"/>
      <c r="L16" s="117">
        <f t="shared" si="3"/>
        <v>264</v>
      </c>
      <c r="M16" s="206">
        <f t="shared" si="3"/>
        <v>141</v>
      </c>
      <c r="N16" s="254"/>
      <c r="O16" s="384"/>
      <c r="P16" s="111"/>
      <c r="Q16" s="110"/>
      <c r="R16" s="384"/>
      <c r="S16" s="111"/>
      <c r="T16" s="110"/>
      <c r="U16" s="384"/>
      <c r="V16" s="111"/>
      <c r="W16" s="110"/>
      <c r="X16" s="111"/>
    </row>
    <row r="17" spans="1:24" x14ac:dyDescent="0.25">
      <c r="A17" s="118" t="s">
        <v>121</v>
      </c>
      <c r="B17" s="119" t="s">
        <v>18</v>
      </c>
      <c r="C17" s="105"/>
      <c r="D17" s="120">
        <v>1</v>
      </c>
      <c r="E17" s="121"/>
      <c r="F17" s="122"/>
      <c r="G17" s="123">
        <v>3</v>
      </c>
      <c r="H17" s="124">
        <f t="shared" ref="H17:H20" si="4">G17*30</f>
        <v>90</v>
      </c>
      <c r="I17" s="96">
        <f>J17+K17+L17</f>
        <v>60</v>
      </c>
      <c r="J17" s="47"/>
      <c r="K17" s="47"/>
      <c r="L17" s="47">
        <v>60</v>
      </c>
      <c r="M17" s="333">
        <f>H17-I17</f>
        <v>30</v>
      </c>
      <c r="N17" s="253">
        <v>4</v>
      </c>
      <c r="O17" s="383"/>
      <c r="P17" s="99"/>
      <c r="Q17" s="98"/>
      <c r="R17" s="383"/>
      <c r="S17" s="99"/>
      <c r="T17" s="125"/>
      <c r="U17" s="403"/>
      <c r="V17" s="126"/>
      <c r="W17" s="125"/>
      <c r="X17" s="126"/>
    </row>
    <row r="18" spans="1:24" x14ac:dyDescent="0.25">
      <c r="A18" s="118" t="s">
        <v>122</v>
      </c>
      <c r="B18" s="119" t="s">
        <v>18</v>
      </c>
      <c r="C18" s="105"/>
      <c r="D18" s="91" t="s">
        <v>189</v>
      </c>
      <c r="E18" s="121"/>
      <c r="F18" s="122"/>
      <c r="G18" s="123">
        <v>3.5</v>
      </c>
      <c r="H18" s="124">
        <f t="shared" si="4"/>
        <v>105</v>
      </c>
      <c r="I18" s="96">
        <f t="shared" ref="I18:I20" si="5">J18+K18+L18</f>
        <v>72</v>
      </c>
      <c r="J18" s="47"/>
      <c r="K18" s="47"/>
      <c r="L18" s="47">
        <v>72</v>
      </c>
      <c r="M18" s="333">
        <f>H18-I18</f>
        <v>33</v>
      </c>
      <c r="N18" s="253"/>
      <c r="O18" s="383">
        <v>4</v>
      </c>
      <c r="P18" s="99">
        <v>4</v>
      </c>
      <c r="Q18" s="98"/>
      <c r="R18" s="383"/>
      <c r="S18" s="99"/>
      <c r="T18" s="125"/>
      <c r="U18" s="403"/>
      <c r="V18" s="126"/>
      <c r="W18" s="125"/>
      <c r="X18" s="126"/>
    </row>
    <row r="19" spans="1:24" x14ac:dyDescent="0.25">
      <c r="A19" s="118" t="s">
        <v>123</v>
      </c>
      <c r="B19" s="119" t="s">
        <v>18</v>
      </c>
      <c r="C19" s="105"/>
      <c r="D19" s="120">
        <v>3</v>
      </c>
      <c r="E19" s="128"/>
      <c r="F19" s="122"/>
      <c r="G19" s="123">
        <v>3</v>
      </c>
      <c r="H19" s="124">
        <f t="shared" si="4"/>
        <v>90</v>
      </c>
      <c r="I19" s="96">
        <f t="shared" si="5"/>
        <v>60</v>
      </c>
      <c r="J19" s="47"/>
      <c r="K19" s="47"/>
      <c r="L19" s="47">
        <v>60</v>
      </c>
      <c r="M19" s="333">
        <f t="shared" ref="M19:M21" si="6">H19-I19</f>
        <v>30</v>
      </c>
      <c r="N19" s="253"/>
      <c r="O19" s="383"/>
      <c r="P19" s="99"/>
      <c r="Q19" s="98">
        <v>4</v>
      </c>
      <c r="R19" s="383"/>
      <c r="S19" s="99"/>
      <c r="T19" s="125"/>
      <c r="U19" s="403"/>
      <c r="V19" s="126"/>
      <c r="W19" s="125"/>
      <c r="X19" s="126"/>
    </row>
    <row r="20" spans="1:24" x14ac:dyDescent="0.25">
      <c r="A20" s="118" t="s">
        <v>124</v>
      </c>
      <c r="B20" s="119" t="s">
        <v>18</v>
      </c>
      <c r="C20" s="105"/>
      <c r="D20" s="120" t="s">
        <v>188</v>
      </c>
      <c r="E20" s="128"/>
      <c r="F20" s="122"/>
      <c r="G20" s="123">
        <v>4</v>
      </c>
      <c r="H20" s="124">
        <f t="shared" si="4"/>
        <v>120</v>
      </c>
      <c r="I20" s="96">
        <f t="shared" si="5"/>
        <v>72</v>
      </c>
      <c r="J20" s="47"/>
      <c r="K20" s="47"/>
      <c r="L20" s="47">
        <v>72</v>
      </c>
      <c r="M20" s="333">
        <f t="shared" si="6"/>
        <v>48</v>
      </c>
      <c r="N20" s="253"/>
      <c r="O20" s="383"/>
      <c r="P20" s="99"/>
      <c r="Q20" s="110"/>
      <c r="R20" s="384">
        <v>4</v>
      </c>
      <c r="S20" s="99">
        <v>4</v>
      </c>
      <c r="T20" s="125"/>
      <c r="U20" s="403"/>
      <c r="V20" s="126"/>
      <c r="W20" s="125"/>
      <c r="X20" s="126"/>
    </row>
    <row r="21" spans="1:24" x14ac:dyDescent="0.25">
      <c r="A21" s="118" t="s">
        <v>125</v>
      </c>
      <c r="B21" s="119" t="s">
        <v>18</v>
      </c>
      <c r="C21" s="105"/>
      <c r="D21" s="121" t="s">
        <v>171</v>
      </c>
      <c r="E21" s="128"/>
      <c r="F21" s="122"/>
      <c r="G21" s="123"/>
      <c r="H21" s="124"/>
      <c r="I21" s="129"/>
      <c r="J21" s="47"/>
      <c r="K21" s="47"/>
      <c r="L21" s="47"/>
      <c r="M21" s="333">
        <f t="shared" si="6"/>
        <v>0</v>
      </c>
      <c r="N21" s="253"/>
      <c r="O21" s="383"/>
      <c r="P21" s="99"/>
      <c r="Q21" s="98"/>
      <c r="R21" s="383"/>
      <c r="S21" s="99"/>
      <c r="T21" s="130" t="s">
        <v>126</v>
      </c>
      <c r="U21" s="404" t="s">
        <v>126</v>
      </c>
      <c r="V21" s="131" t="s">
        <v>126</v>
      </c>
      <c r="W21" s="130" t="s">
        <v>126</v>
      </c>
      <c r="X21" s="126"/>
    </row>
    <row r="22" spans="1:24" s="87" customFormat="1" x14ac:dyDescent="0.25">
      <c r="A22" s="132" t="s">
        <v>127</v>
      </c>
      <c r="B22" s="133" t="s">
        <v>277</v>
      </c>
      <c r="C22" s="90"/>
      <c r="D22" s="100" t="s">
        <v>287</v>
      </c>
      <c r="E22" s="101"/>
      <c r="F22" s="134"/>
      <c r="G22" s="135">
        <v>1</v>
      </c>
      <c r="H22" s="136">
        <f t="shared" si="0"/>
        <v>30</v>
      </c>
      <c r="I22" s="90">
        <f t="shared" ref="I22:I24" si="7">J22+L22</f>
        <v>15</v>
      </c>
      <c r="J22" s="240">
        <v>8</v>
      </c>
      <c r="K22" s="240"/>
      <c r="L22" s="240">
        <v>7</v>
      </c>
      <c r="M22" s="142">
        <f t="shared" si="1"/>
        <v>15</v>
      </c>
      <c r="N22" s="253">
        <v>1</v>
      </c>
      <c r="O22" s="383"/>
      <c r="P22" s="99"/>
      <c r="Q22" s="98"/>
      <c r="R22" s="383"/>
      <c r="S22" s="99"/>
      <c r="T22" s="98"/>
      <c r="U22" s="383"/>
      <c r="V22" s="99"/>
      <c r="W22" s="98"/>
      <c r="X22" s="138"/>
    </row>
    <row r="23" spans="1:24" s="87" customFormat="1" x14ac:dyDescent="0.25">
      <c r="A23" s="132" t="s">
        <v>286</v>
      </c>
      <c r="B23" s="133" t="s">
        <v>268</v>
      </c>
      <c r="C23" s="90">
        <v>1</v>
      </c>
      <c r="D23" s="100"/>
      <c r="E23" s="101"/>
      <c r="F23" s="134"/>
      <c r="G23" s="135">
        <v>7</v>
      </c>
      <c r="H23" s="136">
        <f t="shared" si="0"/>
        <v>210</v>
      </c>
      <c r="I23" s="90">
        <f t="shared" si="7"/>
        <v>75</v>
      </c>
      <c r="J23" s="240">
        <v>45</v>
      </c>
      <c r="K23" s="240"/>
      <c r="L23" s="240">
        <v>30</v>
      </c>
      <c r="M23" s="142">
        <f t="shared" si="1"/>
        <v>135</v>
      </c>
      <c r="N23" s="253">
        <v>5</v>
      </c>
      <c r="O23" s="383"/>
      <c r="P23" s="99"/>
      <c r="Q23" s="98"/>
      <c r="R23" s="383"/>
      <c r="S23" s="99"/>
      <c r="T23" s="98"/>
      <c r="U23" s="383"/>
      <c r="V23" s="99"/>
      <c r="W23" s="98"/>
      <c r="X23" s="138"/>
    </row>
    <row r="24" spans="1:24" s="87" customFormat="1" ht="31.5" x14ac:dyDescent="0.25">
      <c r="A24" s="132" t="s">
        <v>128</v>
      </c>
      <c r="B24" s="133" t="s">
        <v>129</v>
      </c>
      <c r="C24" s="90"/>
      <c r="D24" s="240" t="s">
        <v>189</v>
      </c>
      <c r="E24" s="137"/>
      <c r="F24" s="139"/>
      <c r="G24" s="135">
        <v>3</v>
      </c>
      <c r="H24" s="136">
        <f t="shared" si="0"/>
        <v>90</v>
      </c>
      <c r="I24" s="90">
        <f t="shared" si="7"/>
        <v>36</v>
      </c>
      <c r="J24" s="240">
        <v>18</v>
      </c>
      <c r="K24" s="240"/>
      <c r="L24" s="240">
        <v>18</v>
      </c>
      <c r="M24" s="142">
        <f t="shared" si="1"/>
        <v>54</v>
      </c>
      <c r="N24" s="253"/>
      <c r="O24" s="383">
        <v>2</v>
      </c>
      <c r="P24" s="138">
        <v>2</v>
      </c>
      <c r="Q24" s="98"/>
      <c r="R24" s="383"/>
      <c r="S24" s="99"/>
      <c r="T24" s="98"/>
      <c r="U24" s="383"/>
      <c r="V24" s="99"/>
      <c r="W24" s="98"/>
      <c r="X24" s="99"/>
    </row>
    <row r="25" spans="1:24" s="87" customFormat="1" x14ac:dyDescent="0.25">
      <c r="A25" s="132" t="s">
        <v>130</v>
      </c>
      <c r="B25" s="133" t="s">
        <v>29</v>
      </c>
      <c r="C25" s="90">
        <v>2</v>
      </c>
      <c r="D25" s="240"/>
      <c r="E25" s="137"/>
      <c r="F25" s="139"/>
      <c r="G25" s="135">
        <v>4</v>
      </c>
      <c r="H25" s="136">
        <f>G25*30</f>
        <v>120</v>
      </c>
      <c r="I25" s="90">
        <f>J25+L25</f>
        <v>54</v>
      </c>
      <c r="J25" s="240">
        <v>18</v>
      </c>
      <c r="K25" s="240"/>
      <c r="L25" s="240">
        <v>36</v>
      </c>
      <c r="M25" s="142">
        <f>H25-I25</f>
        <v>66</v>
      </c>
      <c r="N25" s="253"/>
      <c r="O25" s="383">
        <v>3</v>
      </c>
      <c r="P25" s="138">
        <v>3</v>
      </c>
      <c r="Q25" s="98"/>
      <c r="R25" s="383"/>
      <c r="S25" s="99"/>
      <c r="T25" s="98"/>
      <c r="U25" s="383"/>
      <c r="V25" s="99"/>
      <c r="W25" s="98"/>
      <c r="X25" s="99"/>
    </row>
    <row r="26" spans="1:24" s="242" customFormat="1" x14ac:dyDescent="0.25">
      <c r="A26" s="132" t="s">
        <v>131</v>
      </c>
      <c r="B26" s="133" t="s">
        <v>20</v>
      </c>
      <c r="C26" s="90">
        <v>1</v>
      </c>
      <c r="D26" s="240"/>
      <c r="E26" s="137"/>
      <c r="F26" s="139"/>
      <c r="G26" s="135">
        <v>6</v>
      </c>
      <c r="H26" s="136">
        <f t="shared" si="0"/>
        <v>180</v>
      </c>
      <c r="I26" s="90">
        <f t="shared" ref="I26:I32" si="8">J26+K26+L26</f>
        <v>75</v>
      </c>
      <c r="J26" s="240">
        <v>30</v>
      </c>
      <c r="K26" s="240"/>
      <c r="L26" s="240">
        <v>45</v>
      </c>
      <c r="M26" s="142">
        <f t="shared" si="1"/>
        <v>105</v>
      </c>
      <c r="N26" s="199">
        <v>5</v>
      </c>
      <c r="O26" s="385"/>
      <c r="P26" s="205"/>
      <c r="Q26" s="96"/>
      <c r="R26" s="385"/>
      <c r="S26" s="203"/>
      <c r="T26" s="96"/>
      <c r="U26" s="385"/>
      <c r="V26" s="203"/>
      <c r="W26" s="96"/>
      <c r="X26" s="203"/>
    </row>
    <row r="27" spans="1:24" s="87" customFormat="1" ht="31.5" x14ac:dyDescent="0.25">
      <c r="A27" s="132" t="s">
        <v>132</v>
      </c>
      <c r="B27" s="140" t="s">
        <v>33</v>
      </c>
      <c r="C27" s="141">
        <v>2</v>
      </c>
      <c r="D27" s="240"/>
      <c r="E27" s="137"/>
      <c r="F27" s="142"/>
      <c r="G27" s="135">
        <v>6</v>
      </c>
      <c r="H27" s="136">
        <f t="shared" si="0"/>
        <v>180</v>
      </c>
      <c r="I27" s="90">
        <f t="shared" si="8"/>
        <v>72</v>
      </c>
      <c r="J27" s="240">
        <v>36</v>
      </c>
      <c r="K27" s="240">
        <v>18</v>
      </c>
      <c r="L27" s="240">
        <v>18</v>
      </c>
      <c r="M27" s="142">
        <f t="shared" si="1"/>
        <v>108</v>
      </c>
      <c r="N27" s="199"/>
      <c r="O27" s="385">
        <v>4</v>
      </c>
      <c r="P27" s="203">
        <v>4</v>
      </c>
      <c r="Q27" s="96"/>
      <c r="R27" s="385"/>
      <c r="S27" s="203"/>
      <c r="T27" s="96"/>
      <c r="U27" s="385"/>
      <c r="V27" s="203"/>
      <c r="W27" s="96"/>
      <c r="X27" s="203"/>
    </row>
    <row r="28" spans="1:24" s="87" customFormat="1" x14ac:dyDescent="0.25">
      <c r="A28" s="143" t="s">
        <v>133</v>
      </c>
      <c r="B28" s="140" t="s">
        <v>22</v>
      </c>
      <c r="C28" s="141"/>
      <c r="D28" s="240" t="s">
        <v>190</v>
      </c>
      <c r="E28" s="240"/>
      <c r="F28" s="142"/>
      <c r="G28" s="144">
        <v>5</v>
      </c>
      <c r="H28" s="136">
        <f t="shared" si="0"/>
        <v>150</v>
      </c>
      <c r="I28" s="90">
        <f t="shared" si="8"/>
        <v>60</v>
      </c>
      <c r="J28" s="240">
        <v>15</v>
      </c>
      <c r="K28" s="240">
        <v>45</v>
      </c>
      <c r="L28" s="240"/>
      <c r="M28" s="142">
        <f t="shared" si="1"/>
        <v>90</v>
      </c>
      <c r="N28" s="199">
        <v>4</v>
      </c>
      <c r="O28" s="385"/>
      <c r="P28" s="203"/>
      <c r="Q28" s="96"/>
      <c r="R28" s="385"/>
      <c r="S28" s="203"/>
      <c r="T28" s="96"/>
      <c r="U28" s="385"/>
      <c r="V28" s="203"/>
      <c r="W28" s="96"/>
      <c r="X28" s="203"/>
    </row>
    <row r="29" spans="1:24" s="87" customFormat="1" x14ac:dyDescent="0.25">
      <c r="A29" s="143" t="s">
        <v>172</v>
      </c>
      <c r="B29" s="140" t="s">
        <v>21</v>
      </c>
      <c r="C29" s="141">
        <v>1</v>
      </c>
      <c r="D29" s="240"/>
      <c r="E29" s="240"/>
      <c r="F29" s="142"/>
      <c r="G29" s="144">
        <v>5</v>
      </c>
      <c r="H29" s="136">
        <f t="shared" si="0"/>
        <v>150</v>
      </c>
      <c r="I29" s="90">
        <f t="shared" si="8"/>
        <v>60</v>
      </c>
      <c r="J29" s="240">
        <v>30</v>
      </c>
      <c r="K29" s="240"/>
      <c r="L29" s="240">
        <v>30</v>
      </c>
      <c r="M29" s="142">
        <f t="shared" si="1"/>
        <v>90</v>
      </c>
      <c r="N29" s="253">
        <v>4</v>
      </c>
      <c r="O29" s="383"/>
      <c r="P29" s="99"/>
      <c r="Q29" s="98"/>
      <c r="R29" s="383"/>
      <c r="S29" s="99"/>
      <c r="T29" s="98"/>
      <c r="U29" s="383"/>
      <c r="V29" s="99"/>
      <c r="W29" s="98"/>
      <c r="X29" s="99"/>
    </row>
    <row r="30" spans="1:24" s="87" customFormat="1" x14ac:dyDescent="0.25">
      <c r="A30" s="143" t="s">
        <v>173</v>
      </c>
      <c r="B30" s="140" t="s">
        <v>288</v>
      </c>
      <c r="C30" s="141">
        <v>2</v>
      </c>
      <c r="D30" s="240"/>
      <c r="E30" s="240"/>
      <c r="F30" s="142"/>
      <c r="G30" s="144">
        <v>6</v>
      </c>
      <c r="H30" s="136">
        <f t="shared" si="0"/>
        <v>180</v>
      </c>
      <c r="I30" s="90">
        <f t="shared" si="8"/>
        <v>72</v>
      </c>
      <c r="J30" s="240">
        <v>36</v>
      </c>
      <c r="K30" s="240"/>
      <c r="L30" s="240">
        <v>36</v>
      </c>
      <c r="M30" s="142">
        <f t="shared" si="1"/>
        <v>108</v>
      </c>
      <c r="N30" s="253"/>
      <c r="O30" s="383">
        <v>4</v>
      </c>
      <c r="P30" s="99">
        <v>4</v>
      </c>
      <c r="Q30" s="98"/>
      <c r="R30" s="383"/>
      <c r="S30" s="99"/>
      <c r="T30" s="98"/>
      <c r="U30" s="383"/>
      <c r="V30" s="99"/>
      <c r="W30" s="98"/>
      <c r="X30" s="99"/>
    </row>
    <row r="31" spans="1:24" s="87" customFormat="1" x14ac:dyDescent="0.25">
      <c r="A31" s="243" t="s">
        <v>174</v>
      </c>
      <c r="B31" s="244" t="s">
        <v>35</v>
      </c>
      <c r="C31" s="245">
        <v>3</v>
      </c>
      <c r="D31" s="246"/>
      <c r="E31" s="246"/>
      <c r="F31" s="247"/>
      <c r="G31" s="144">
        <v>5</v>
      </c>
      <c r="H31" s="248">
        <f t="shared" si="0"/>
        <v>150</v>
      </c>
      <c r="I31" s="90">
        <f t="shared" si="8"/>
        <v>60</v>
      </c>
      <c r="J31" s="240">
        <v>30</v>
      </c>
      <c r="K31" s="240"/>
      <c r="L31" s="240">
        <v>30</v>
      </c>
      <c r="M31" s="142">
        <f t="shared" si="1"/>
        <v>90</v>
      </c>
      <c r="N31" s="255"/>
      <c r="O31" s="386"/>
      <c r="P31" s="155"/>
      <c r="Q31" s="154">
        <v>4</v>
      </c>
      <c r="R31" s="386"/>
      <c r="S31" s="155"/>
      <c r="T31" s="154"/>
      <c r="U31" s="386"/>
      <c r="V31" s="155"/>
      <c r="W31" s="154"/>
      <c r="X31" s="155"/>
    </row>
    <row r="32" spans="1:24" s="87" customFormat="1" ht="32.25" thickBot="1" x14ac:dyDescent="0.3">
      <c r="A32" s="112" t="s">
        <v>175</v>
      </c>
      <c r="B32" s="147" t="s">
        <v>41</v>
      </c>
      <c r="C32" s="148"/>
      <c r="D32" s="149" t="s">
        <v>198</v>
      </c>
      <c r="E32" s="149"/>
      <c r="F32" s="150"/>
      <c r="G32" s="151">
        <v>3</v>
      </c>
      <c r="H32" s="152">
        <f t="shared" si="0"/>
        <v>90</v>
      </c>
      <c r="I32" s="153">
        <f t="shared" si="8"/>
        <v>30</v>
      </c>
      <c r="J32" s="149">
        <v>15</v>
      </c>
      <c r="K32" s="149"/>
      <c r="L32" s="149">
        <v>15</v>
      </c>
      <c r="M32" s="150">
        <f t="shared" si="1"/>
        <v>60</v>
      </c>
      <c r="N32" s="255"/>
      <c r="O32" s="386"/>
      <c r="P32" s="155"/>
      <c r="Q32" s="154"/>
      <c r="R32" s="386"/>
      <c r="S32" s="155"/>
      <c r="T32" s="154"/>
      <c r="U32" s="386"/>
      <c r="V32" s="155"/>
      <c r="W32" s="154">
        <v>2</v>
      </c>
      <c r="X32" s="155"/>
    </row>
    <row r="33" spans="1:29" s="73" customFormat="1" ht="16.5" thickBot="1" x14ac:dyDescent="0.3">
      <c r="A33" s="1044" t="s">
        <v>134</v>
      </c>
      <c r="B33" s="1045"/>
      <c r="C33" s="378"/>
      <c r="D33" s="249"/>
      <c r="E33" s="377"/>
      <c r="F33" s="377"/>
      <c r="G33" s="250">
        <f t="shared" ref="G33:M33" si="9">SUM(G22:G32)+G16+G11</f>
        <v>77.5</v>
      </c>
      <c r="H33" s="251">
        <f t="shared" si="9"/>
        <v>2325</v>
      </c>
      <c r="I33" s="332">
        <f t="shared" si="9"/>
        <v>1053</v>
      </c>
      <c r="J33" s="332">
        <f t="shared" si="9"/>
        <v>281</v>
      </c>
      <c r="K33" s="332">
        <f t="shared" si="9"/>
        <v>63</v>
      </c>
      <c r="L33" s="332">
        <f t="shared" si="9"/>
        <v>709</v>
      </c>
      <c r="M33" s="332">
        <f t="shared" si="9"/>
        <v>1272</v>
      </c>
      <c r="N33" s="251">
        <f t="shared" ref="N33:AC33" si="10">SUM(N11:N32)</f>
        <v>26</v>
      </c>
      <c r="O33" s="251">
        <f t="shared" si="10"/>
        <v>19</v>
      </c>
      <c r="P33" s="251">
        <f t="shared" si="10"/>
        <v>19</v>
      </c>
      <c r="Q33" s="251">
        <f t="shared" si="10"/>
        <v>11</v>
      </c>
      <c r="R33" s="251">
        <f t="shared" si="10"/>
        <v>7</v>
      </c>
      <c r="S33" s="251">
        <f t="shared" si="10"/>
        <v>7</v>
      </c>
      <c r="T33" s="251">
        <f t="shared" si="10"/>
        <v>0</v>
      </c>
      <c r="U33" s="251">
        <f t="shared" si="10"/>
        <v>0</v>
      </c>
      <c r="V33" s="251">
        <f t="shared" si="10"/>
        <v>0</v>
      </c>
      <c r="W33" s="251">
        <f t="shared" si="10"/>
        <v>2</v>
      </c>
      <c r="X33" s="251">
        <f t="shared" si="10"/>
        <v>0</v>
      </c>
      <c r="Y33" s="251">
        <f t="shared" si="10"/>
        <v>0</v>
      </c>
      <c r="Z33" s="251">
        <f t="shared" si="10"/>
        <v>0</v>
      </c>
      <c r="AA33" s="251">
        <f t="shared" si="10"/>
        <v>0</v>
      </c>
      <c r="AB33" s="251">
        <f t="shared" si="10"/>
        <v>0</v>
      </c>
      <c r="AC33" s="251">
        <f t="shared" si="10"/>
        <v>0</v>
      </c>
    </row>
    <row r="34" spans="1:29" ht="16.5" customHeight="1" thickBot="1" x14ac:dyDescent="0.3">
      <c r="A34" s="1047" t="s">
        <v>135</v>
      </c>
      <c r="B34" s="1047"/>
      <c r="C34" s="1047"/>
      <c r="D34" s="1047"/>
      <c r="E34" s="1047"/>
      <c r="F34" s="1047"/>
      <c r="G34" s="1047"/>
      <c r="H34" s="1047"/>
      <c r="I34" s="1047"/>
      <c r="J34" s="1047"/>
      <c r="K34" s="1047"/>
      <c r="L34" s="1047"/>
      <c r="M34" s="1047"/>
      <c r="N34" s="1048"/>
      <c r="O34" s="1048"/>
      <c r="P34" s="1048"/>
      <c r="Q34" s="1048"/>
      <c r="R34" s="1048"/>
      <c r="S34" s="1048"/>
      <c r="T34" s="1048"/>
      <c r="U34" s="1048"/>
      <c r="V34" s="1048"/>
      <c r="W34" s="1048"/>
      <c r="X34" s="1048"/>
    </row>
    <row r="35" spans="1:29" x14ac:dyDescent="0.25">
      <c r="A35" s="276" t="s">
        <v>136</v>
      </c>
      <c r="B35" s="272" t="s">
        <v>143</v>
      </c>
      <c r="C35" s="260" t="s">
        <v>118</v>
      </c>
      <c r="D35" s="256"/>
      <c r="E35" s="256"/>
      <c r="F35" s="261"/>
      <c r="G35" s="271">
        <v>6</v>
      </c>
      <c r="H35" s="266">
        <f>G35*30</f>
        <v>180</v>
      </c>
      <c r="I35" s="268">
        <f>J35+K35+L35</f>
        <v>60</v>
      </c>
      <c r="J35" s="257">
        <v>30</v>
      </c>
      <c r="K35" s="257"/>
      <c r="L35" s="257">
        <v>30</v>
      </c>
      <c r="M35" s="339">
        <f>H35-I35</f>
        <v>120</v>
      </c>
      <c r="N35" s="267"/>
      <c r="O35" s="387"/>
      <c r="P35" s="258"/>
      <c r="Q35" s="340">
        <v>4</v>
      </c>
      <c r="R35" s="402"/>
      <c r="S35" s="258"/>
      <c r="T35" s="270"/>
      <c r="U35" s="405"/>
      <c r="V35" s="258"/>
      <c r="W35" s="269"/>
      <c r="X35" s="258"/>
    </row>
    <row r="36" spans="1:29" ht="31.5" x14ac:dyDescent="0.25">
      <c r="A36" s="278" t="s">
        <v>176</v>
      </c>
      <c r="B36" s="274" t="s">
        <v>36</v>
      </c>
      <c r="C36" s="90">
        <v>4</v>
      </c>
      <c r="D36" s="240"/>
      <c r="E36" s="137"/>
      <c r="F36" s="139"/>
      <c r="G36" s="135">
        <v>4</v>
      </c>
      <c r="H36" s="136">
        <f t="shared" ref="H36:H54" si="11">G36*30</f>
        <v>120</v>
      </c>
      <c r="I36" s="90">
        <f t="shared" ref="I36" si="12">J36+L36</f>
        <v>54</v>
      </c>
      <c r="J36" s="240">
        <v>18</v>
      </c>
      <c r="K36" s="240"/>
      <c r="L36" s="240">
        <v>36</v>
      </c>
      <c r="M36" s="142">
        <f t="shared" ref="M36:M54" si="13">H36-I36</f>
        <v>66</v>
      </c>
      <c r="N36" s="253"/>
      <c r="O36" s="383"/>
      <c r="P36" s="138"/>
      <c r="Q36" s="98"/>
      <c r="R36" s="383">
        <v>3</v>
      </c>
      <c r="S36" s="99">
        <v>3</v>
      </c>
      <c r="T36" s="98"/>
      <c r="U36" s="383"/>
      <c r="V36" s="99"/>
      <c r="W36" s="98"/>
      <c r="X36" s="99"/>
    </row>
    <row r="37" spans="1:29" x14ac:dyDescent="0.25">
      <c r="A37" s="278" t="s">
        <v>177</v>
      </c>
      <c r="B37" s="275" t="s">
        <v>40</v>
      </c>
      <c r="C37" s="141">
        <v>3</v>
      </c>
      <c r="D37" s="240"/>
      <c r="E37" s="137"/>
      <c r="F37" s="142"/>
      <c r="G37" s="135">
        <v>5</v>
      </c>
      <c r="H37" s="136">
        <f>G37*30</f>
        <v>150</v>
      </c>
      <c r="I37" s="90">
        <f>J37+K37+L37</f>
        <v>60</v>
      </c>
      <c r="J37" s="240">
        <v>30</v>
      </c>
      <c r="K37" s="240"/>
      <c r="L37" s="240">
        <v>30</v>
      </c>
      <c r="M37" s="142">
        <f>H37-I37</f>
        <v>90</v>
      </c>
      <c r="N37" s="199"/>
      <c r="O37" s="385"/>
      <c r="P37" s="203"/>
      <c r="Q37" s="96">
        <v>4</v>
      </c>
      <c r="R37" s="385"/>
      <c r="S37" s="203"/>
      <c r="T37" s="96"/>
      <c r="U37" s="385"/>
      <c r="V37" s="203"/>
      <c r="W37" s="96"/>
      <c r="X37" s="203"/>
    </row>
    <row r="38" spans="1:29" x14ac:dyDescent="0.25">
      <c r="A38" s="278" t="s">
        <v>178</v>
      </c>
      <c r="B38" s="275" t="s">
        <v>279</v>
      </c>
      <c r="C38" s="141">
        <v>5</v>
      </c>
      <c r="D38" s="240"/>
      <c r="E38" s="137"/>
      <c r="F38" s="142"/>
      <c r="G38" s="135">
        <v>4</v>
      </c>
      <c r="H38" s="136">
        <f>G38*30</f>
        <v>120</v>
      </c>
      <c r="I38" s="90">
        <f>J38+K38+L38</f>
        <v>45</v>
      </c>
      <c r="J38" s="240">
        <v>15</v>
      </c>
      <c r="K38" s="240"/>
      <c r="L38" s="240">
        <v>30</v>
      </c>
      <c r="M38" s="142">
        <f>H38-I38</f>
        <v>75</v>
      </c>
      <c r="N38" s="199"/>
      <c r="O38" s="385"/>
      <c r="P38" s="203"/>
      <c r="Q38" s="96"/>
      <c r="R38" s="385"/>
      <c r="S38" s="203"/>
      <c r="T38" s="96">
        <v>3</v>
      </c>
      <c r="U38" s="385"/>
      <c r="V38" s="203"/>
      <c r="W38" s="96"/>
      <c r="X38" s="203"/>
    </row>
    <row r="39" spans="1:29" x14ac:dyDescent="0.25">
      <c r="A39" s="278" t="s">
        <v>179</v>
      </c>
      <c r="B39" s="274" t="s">
        <v>212</v>
      </c>
      <c r="C39" s="90"/>
      <c r="D39" s="240"/>
      <c r="E39" s="137"/>
      <c r="F39" s="139"/>
      <c r="G39" s="135">
        <f>G40+G41</f>
        <v>6</v>
      </c>
      <c r="H39" s="341">
        <f>H40+H41</f>
        <v>180</v>
      </c>
      <c r="I39" s="145">
        <f t="shared" ref="I39:M39" si="14">I40+I41</f>
        <v>72</v>
      </c>
      <c r="J39" s="376">
        <f t="shared" si="14"/>
        <v>36</v>
      </c>
      <c r="K39" s="376">
        <f t="shared" si="14"/>
        <v>0</v>
      </c>
      <c r="L39" s="376">
        <f t="shared" si="14"/>
        <v>36</v>
      </c>
      <c r="M39" s="342">
        <f t="shared" si="14"/>
        <v>108</v>
      </c>
      <c r="N39" s="253"/>
      <c r="O39" s="383"/>
      <c r="P39" s="103"/>
      <c r="Q39" s="98"/>
      <c r="R39" s="383"/>
      <c r="S39" s="99"/>
      <c r="T39" s="98"/>
      <c r="U39" s="383"/>
      <c r="V39" s="99"/>
      <c r="W39" s="98"/>
      <c r="X39" s="99"/>
    </row>
    <row r="40" spans="1:29" x14ac:dyDescent="0.25">
      <c r="A40" s="277" t="s">
        <v>290</v>
      </c>
      <c r="B40" s="273" t="s">
        <v>212</v>
      </c>
      <c r="C40" s="262"/>
      <c r="D40" s="182" t="s">
        <v>252</v>
      </c>
      <c r="E40" s="182"/>
      <c r="F40" s="263"/>
      <c r="G40" s="146">
        <v>5</v>
      </c>
      <c r="H40" s="95">
        <f>G40*30</f>
        <v>150</v>
      </c>
      <c r="I40" s="96">
        <f>J40+K40+L40</f>
        <v>72</v>
      </c>
      <c r="J40" s="97">
        <v>36</v>
      </c>
      <c r="K40" s="97"/>
      <c r="L40" s="97">
        <v>36</v>
      </c>
      <c r="M40" s="203">
        <f>H40-I40</f>
        <v>78</v>
      </c>
      <c r="N40" s="193"/>
      <c r="O40" s="388"/>
      <c r="P40" s="192"/>
      <c r="Q40" s="191">
        <v>4</v>
      </c>
      <c r="R40" s="388"/>
      <c r="S40" s="192"/>
      <c r="T40" s="191"/>
      <c r="U40" s="388"/>
      <c r="V40" s="192"/>
      <c r="W40" s="193"/>
      <c r="X40" s="192"/>
    </row>
    <row r="41" spans="1:29" ht="31.5" x14ac:dyDescent="0.25">
      <c r="A41" s="211" t="s">
        <v>291</v>
      </c>
      <c r="B41" s="259" t="s">
        <v>213</v>
      </c>
      <c r="C41" s="264"/>
      <c r="D41" s="159"/>
      <c r="E41" s="160"/>
      <c r="F41" s="265" t="s">
        <v>188</v>
      </c>
      <c r="G41" s="146">
        <v>1</v>
      </c>
      <c r="H41" s="95">
        <f>G41*30</f>
        <v>30</v>
      </c>
      <c r="I41" s="96"/>
      <c r="J41" s="97"/>
      <c r="K41" s="97"/>
      <c r="L41" s="97"/>
      <c r="M41" s="203">
        <f>H41-I41</f>
        <v>30</v>
      </c>
      <c r="N41" s="164"/>
      <c r="O41" s="389"/>
      <c r="P41" s="165"/>
      <c r="Q41" s="162"/>
      <c r="R41" s="389"/>
      <c r="S41" s="163"/>
      <c r="T41" s="162"/>
      <c r="U41" s="389"/>
      <c r="V41" s="165"/>
      <c r="W41" s="164"/>
      <c r="X41" s="165"/>
    </row>
    <row r="42" spans="1:29" x14ac:dyDescent="0.25">
      <c r="A42" s="278" t="s">
        <v>180</v>
      </c>
      <c r="B42" s="274" t="s">
        <v>38</v>
      </c>
      <c r="C42" s="90">
        <v>4</v>
      </c>
      <c r="D42" s="240"/>
      <c r="E42" s="137"/>
      <c r="F42" s="139"/>
      <c r="G42" s="135">
        <v>4</v>
      </c>
      <c r="H42" s="136">
        <f t="shared" si="11"/>
        <v>120</v>
      </c>
      <c r="I42" s="90">
        <f>J42+K42+L42</f>
        <v>54</v>
      </c>
      <c r="J42" s="240">
        <v>18</v>
      </c>
      <c r="K42" s="240"/>
      <c r="L42" s="240">
        <v>36</v>
      </c>
      <c r="M42" s="142">
        <f t="shared" si="13"/>
        <v>66</v>
      </c>
      <c r="N42" s="199"/>
      <c r="O42" s="385"/>
      <c r="P42" s="205"/>
      <c r="Q42" s="96"/>
      <c r="R42" s="385">
        <v>3</v>
      </c>
      <c r="S42" s="203">
        <v>3</v>
      </c>
      <c r="T42" s="96"/>
      <c r="U42" s="385"/>
      <c r="V42" s="203"/>
      <c r="W42" s="96"/>
      <c r="X42" s="203"/>
    </row>
    <row r="43" spans="1:29" x14ac:dyDescent="0.25">
      <c r="A43" s="278" t="s">
        <v>181</v>
      </c>
      <c r="B43" s="274" t="s">
        <v>39</v>
      </c>
      <c r="C43" s="90">
        <v>5</v>
      </c>
      <c r="D43" s="240"/>
      <c r="E43" s="137"/>
      <c r="F43" s="139"/>
      <c r="G43" s="135">
        <v>5</v>
      </c>
      <c r="H43" s="136">
        <f t="shared" si="11"/>
        <v>150</v>
      </c>
      <c r="I43" s="90">
        <f>J43+K43+L43</f>
        <v>60</v>
      </c>
      <c r="J43" s="240">
        <v>30</v>
      </c>
      <c r="K43" s="240"/>
      <c r="L43" s="240">
        <v>30</v>
      </c>
      <c r="M43" s="142">
        <f t="shared" si="13"/>
        <v>90</v>
      </c>
      <c r="N43" s="199"/>
      <c r="O43" s="385"/>
      <c r="P43" s="205"/>
      <c r="Q43" s="96"/>
      <c r="R43" s="385"/>
      <c r="S43" s="203"/>
      <c r="T43" s="96">
        <v>4</v>
      </c>
      <c r="U43" s="385"/>
      <c r="V43" s="203"/>
      <c r="W43" s="96"/>
      <c r="X43" s="203"/>
    </row>
    <row r="44" spans="1:29" x14ac:dyDescent="0.25">
      <c r="A44" s="278" t="s">
        <v>182</v>
      </c>
      <c r="B44" s="274" t="s">
        <v>228</v>
      </c>
      <c r="C44" s="90"/>
      <c r="D44" s="240"/>
      <c r="E44" s="137"/>
      <c r="F44" s="139"/>
      <c r="G44" s="135">
        <f>G45+G46</f>
        <v>7</v>
      </c>
      <c r="H44" s="341">
        <f>H45+H46</f>
        <v>210</v>
      </c>
      <c r="I44" s="145">
        <f t="shared" ref="I44:M44" si="15">I45+I46</f>
        <v>60</v>
      </c>
      <c r="J44" s="376">
        <f t="shared" si="15"/>
        <v>30</v>
      </c>
      <c r="K44" s="376">
        <f t="shared" si="15"/>
        <v>0</v>
      </c>
      <c r="L44" s="376">
        <f t="shared" si="15"/>
        <v>30</v>
      </c>
      <c r="M44" s="342">
        <f t="shared" si="15"/>
        <v>150</v>
      </c>
      <c r="N44" s="253"/>
      <c r="O44" s="383"/>
      <c r="P44" s="103"/>
      <c r="Q44" s="98"/>
      <c r="R44" s="383"/>
      <c r="S44" s="99"/>
      <c r="T44" s="98"/>
      <c r="U44" s="383"/>
      <c r="V44" s="99"/>
      <c r="W44" s="98"/>
      <c r="X44" s="99"/>
    </row>
    <row r="45" spans="1:29" x14ac:dyDescent="0.25">
      <c r="A45" s="277" t="s">
        <v>231</v>
      </c>
      <c r="B45" s="273" t="s">
        <v>228</v>
      </c>
      <c r="C45" s="262"/>
      <c r="D45" s="182" t="s">
        <v>192</v>
      </c>
      <c r="E45" s="182"/>
      <c r="F45" s="263"/>
      <c r="G45" s="146">
        <v>6</v>
      </c>
      <c r="H45" s="95">
        <f>G45*30</f>
        <v>180</v>
      </c>
      <c r="I45" s="96">
        <f>J45+K45+L45</f>
        <v>60</v>
      </c>
      <c r="J45" s="97">
        <v>30</v>
      </c>
      <c r="K45" s="97"/>
      <c r="L45" s="97">
        <v>30</v>
      </c>
      <c r="M45" s="203">
        <f>H45-I45</f>
        <v>120</v>
      </c>
      <c r="N45" s="193"/>
      <c r="O45" s="388"/>
      <c r="P45" s="192"/>
      <c r="Q45" s="191"/>
      <c r="R45" s="388"/>
      <c r="S45" s="192"/>
      <c r="T45" s="191">
        <v>4</v>
      </c>
      <c r="U45" s="388"/>
      <c r="V45" s="192"/>
      <c r="W45" s="193"/>
      <c r="X45" s="192"/>
    </row>
    <row r="46" spans="1:29" ht="31.5" x14ac:dyDescent="0.25">
      <c r="A46" s="211" t="s">
        <v>232</v>
      </c>
      <c r="B46" s="259" t="s">
        <v>227</v>
      </c>
      <c r="C46" s="264"/>
      <c r="D46" s="159"/>
      <c r="E46" s="160"/>
      <c r="F46" s="265" t="s">
        <v>187</v>
      </c>
      <c r="G46" s="146">
        <v>1</v>
      </c>
      <c r="H46" s="95">
        <f>G46*30</f>
        <v>30</v>
      </c>
      <c r="I46" s="96"/>
      <c r="J46" s="97"/>
      <c r="K46" s="97"/>
      <c r="L46" s="97"/>
      <c r="M46" s="203">
        <f>H46-I46</f>
        <v>30</v>
      </c>
      <c r="N46" s="164"/>
      <c r="O46" s="389"/>
      <c r="P46" s="165"/>
      <c r="Q46" s="162"/>
      <c r="R46" s="389"/>
      <c r="S46" s="163"/>
      <c r="T46" s="162"/>
      <c r="U46" s="389"/>
      <c r="V46" s="165"/>
      <c r="W46" s="164"/>
      <c r="X46" s="165"/>
    </row>
    <row r="47" spans="1:29" x14ac:dyDescent="0.25">
      <c r="A47" s="278" t="s">
        <v>183</v>
      </c>
      <c r="B47" s="274" t="s">
        <v>214</v>
      </c>
      <c r="C47" s="90"/>
      <c r="D47" s="240"/>
      <c r="E47" s="137"/>
      <c r="F47" s="139"/>
      <c r="G47" s="135">
        <f>G48+G49+G50</f>
        <v>12</v>
      </c>
      <c r="H47" s="341">
        <f t="shared" ref="H47:M47" si="16">H48+H49+H50</f>
        <v>360</v>
      </c>
      <c r="I47" s="145">
        <f t="shared" si="16"/>
        <v>147</v>
      </c>
      <c r="J47" s="376">
        <f t="shared" si="16"/>
        <v>66</v>
      </c>
      <c r="K47" s="376">
        <f t="shared" si="16"/>
        <v>0</v>
      </c>
      <c r="L47" s="376">
        <f t="shared" si="16"/>
        <v>81</v>
      </c>
      <c r="M47" s="342">
        <f t="shared" si="16"/>
        <v>213</v>
      </c>
      <c r="N47" s="253"/>
      <c r="O47" s="383"/>
      <c r="P47" s="103"/>
      <c r="Q47" s="98"/>
      <c r="R47" s="383"/>
      <c r="S47" s="99"/>
      <c r="T47" s="98"/>
      <c r="U47" s="383"/>
      <c r="V47" s="99"/>
      <c r="W47" s="98"/>
      <c r="X47" s="99"/>
    </row>
    <row r="48" spans="1:29" x14ac:dyDescent="0.25">
      <c r="A48" s="277" t="s">
        <v>292</v>
      </c>
      <c r="B48" s="273" t="s">
        <v>229</v>
      </c>
      <c r="C48" s="262">
        <v>4</v>
      </c>
      <c r="D48" s="182"/>
      <c r="E48" s="182"/>
      <c r="F48" s="263"/>
      <c r="G48" s="146">
        <v>5</v>
      </c>
      <c r="H48" s="95">
        <f>G48*30</f>
        <v>150</v>
      </c>
      <c r="I48" s="96">
        <f t="shared" ref="I48:I54" si="17">J48+K48+L48</f>
        <v>72</v>
      </c>
      <c r="J48" s="97">
        <v>36</v>
      </c>
      <c r="K48" s="97"/>
      <c r="L48" s="97">
        <v>36</v>
      </c>
      <c r="M48" s="203">
        <f>H48-I48</f>
        <v>78</v>
      </c>
      <c r="N48" s="193"/>
      <c r="O48" s="388"/>
      <c r="P48" s="192"/>
      <c r="Q48" s="191"/>
      <c r="R48" s="388">
        <v>4</v>
      </c>
      <c r="S48" s="192">
        <v>4</v>
      </c>
      <c r="T48" s="191"/>
      <c r="U48" s="388"/>
      <c r="V48" s="192"/>
      <c r="W48" s="193"/>
      <c r="X48" s="192"/>
    </row>
    <row r="49" spans="1:29" ht="19.5" customHeight="1" x14ac:dyDescent="0.25">
      <c r="A49" s="211" t="s">
        <v>293</v>
      </c>
      <c r="B49" s="259" t="s">
        <v>230</v>
      </c>
      <c r="C49" s="264">
        <v>5</v>
      </c>
      <c r="D49" s="159"/>
      <c r="E49" s="160"/>
      <c r="F49" s="265"/>
      <c r="G49" s="146">
        <v>6</v>
      </c>
      <c r="H49" s="95">
        <f>G49*30</f>
        <v>180</v>
      </c>
      <c r="I49" s="96">
        <f t="shared" si="17"/>
        <v>75</v>
      </c>
      <c r="J49" s="97">
        <v>30</v>
      </c>
      <c r="K49" s="97"/>
      <c r="L49" s="97">
        <v>45</v>
      </c>
      <c r="M49" s="203">
        <f>H49-I49</f>
        <v>105</v>
      </c>
      <c r="N49" s="164"/>
      <c r="O49" s="389"/>
      <c r="P49" s="165"/>
      <c r="Q49" s="162"/>
      <c r="R49" s="389"/>
      <c r="S49" s="163"/>
      <c r="T49" s="162">
        <v>5</v>
      </c>
      <c r="U49" s="389"/>
      <c r="V49" s="165"/>
      <c r="W49" s="164"/>
      <c r="X49" s="165"/>
    </row>
    <row r="50" spans="1:29" ht="18" customHeight="1" x14ac:dyDescent="0.25">
      <c r="A50" s="343" t="s">
        <v>294</v>
      </c>
      <c r="B50" s="158" t="s">
        <v>217</v>
      </c>
      <c r="C50" s="210"/>
      <c r="D50" s="97"/>
      <c r="E50" s="97"/>
      <c r="F50" s="203" t="s">
        <v>198</v>
      </c>
      <c r="G50" s="146">
        <v>1</v>
      </c>
      <c r="H50" s="95">
        <f t="shared" si="11"/>
        <v>30</v>
      </c>
      <c r="I50" s="96">
        <f t="shared" si="17"/>
        <v>0</v>
      </c>
      <c r="J50" s="97"/>
      <c r="K50" s="97"/>
      <c r="L50" s="97"/>
      <c r="M50" s="203">
        <f t="shared" si="13"/>
        <v>30</v>
      </c>
      <c r="N50" s="199"/>
      <c r="O50" s="385"/>
      <c r="P50" s="203"/>
      <c r="Q50" s="96"/>
      <c r="R50" s="385"/>
      <c r="S50" s="203"/>
      <c r="T50" s="96"/>
      <c r="U50" s="385"/>
      <c r="V50" s="203"/>
      <c r="W50" s="96"/>
      <c r="X50" s="203"/>
    </row>
    <row r="51" spans="1:29" x14ac:dyDescent="0.25">
      <c r="A51" s="279" t="s">
        <v>184</v>
      </c>
      <c r="B51" s="275" t="s">
        <v>305</v>
      </c>
      <c r="C51" s="141"/>
      <c r="D51" s="240" t="s">
        <v>192</v>
      </c>
      <c r="E51" s="240"/>
      <c r="F51" s="142"/>
      <c r="G51" s="144">
        <v>6</v>
      </c>
      <c r="H51" s="136">
        <f t="shared" si="11"/>
        <v>180</v>
      </c>
      <c r="I51" s="90">
        <f t="shared" si="17"/>
        <v>60</v>
      </c>
      <c r="J51" s="240">
        <v>30</v>
      </c>
      <c r="K51" s="240"/>
      <c r="L51" s="240">
        <v>30</v>
      </c>
      <c r="M51" s="142">
        <f t="shared" si="13"/>
        <v>120</v>
      </c>
      <c r="N51" s="253"/>
      <c r="O51" s="383"/>
      <c r="P51" s="99"/>
      <c r="Q51" s="98"/>
      <c r="R51" s="383"/>
      <c r="S51" s="99"/>
      <c r="T51" s="98">
        <v>4</v>
      </c>
      <c r="U51" s="383"/>
      <c r="V51" s="99"/>
      <c r="W51" s="98"/>
      <c r="X51" s="99"/>
    </row>
    <row r="52" spans="1:29" ht="18" customHeight="1" x14ac:dyDescent="0.25">
      <c r="A52" s="279" t="s">
        <v>295</v>
      </c>
      <c r="B52" s="275" t="s">
        <v>37</v>
      </c>
      <c r="C52" s="141">
        <v>6</v>
      </c>
      <c r="D52" s="240"/>
      <c r="E52" s="240"/>
      <c r="F52" s="142"/>
      <c r="G52" s="144">
        <v>6</v>
      </c>
      <c r="H52" s="136">
        <f t="shared" si="11"/>
        <v>180</v>
      </c>
      <c r="I52" s="90">
        <f t="shared" si="17"/>
        <v>60</v>
      </c>
      <c r="J52" s="240">
        <v>30</v>
      </c>
      <c r="K52" s="240"/>
      <c r="L52" s="240">
        <v>30</v>
      </c>
      <c r="M52" s="142">
        <f t="shared" si="13"/>
        <v>120</v>
      </c>
      <c r="N52" s="253"/>
      <c r="O52" s="383"/>
      <c r="P52" s="99"/>
      <c r="Q52" s="98"/>
      <c r="R52" s="383"/>
      <c r="S52" s="99"/>
      <c r="T52" s="98"/>
      <c r="U52" s="383">
        <v>4</v>
      </c>
      <c r="V52" s="99">
        <v>4</v>
      </c>
      <c r="W52" s="98"/>
      <c r="X52" s="99"/>
    </row>
    <row r="53" spans="1:29" ht="31.5" x14ac:dyDescent="0.25">
      <c r="A53" s="279" t="s">
        <v>309</v>
      </c>
      <c r="B53" s="275" t="s">
        <v>219</v>
      </c>
      <c r="C53" s="141">
        <v>7</v>
      </c>
      <c r="D53" s="240"/>
      <c r="E53" s="240"/>
      <c r="F53" s="142"/>
      <c r="G53" s="144">
        <v>5</v>
      </c>
      <c r="H53" s="136">
        <f t="shared" si="11"/>
        <v>150</v>
      </c>
      <c r="I53" s="90">
        <f t="shared" si="17"/>
        <v>60</v>
      </c>
      <c r="J53" s="240">
        <v>15</v>
      </c>
      <c r="K53" s="240">
        <v>45</v>
      </c>
      <c r="L53" s="240"/>
      <c r="M53" s="142">
        <f t="shared" si="13"/>
        <v>90</v>
      </c>
      <c r="N53" s="253"/>
      <c r="O53" s="383"/>
      <c r="P53" s="99"/>
      <c r="Q53" s="98"/>
      <c r="R53" s="383"/>
      <c r="S53" s="99"/>
      <c r="T53" s="98"/>
      <c r="U53" s="383"/>
      <c r="V53" s="99"/>
      <c r="W53" s="98">
        <v>4</v>
      </c>
      <c r="X53" s="99"/>
    </row>
    <row r="54" spans="1:29" ht="16.5" customHeight="1" thickBot="1" x14ac:dyDescent="0.3">
      <c r="A54" s="279" t="s">
        <v>311</v>
      </c>
      <c r="B54" s="275" t="s">
        <v>251</v>
      </c>
      <c r="C54" s="141">
        <v>8</v>
      </c>
      <c r="D54" s="240"/>
      <c r="E54" s="240"/>
      <c r="F54" s="142"/>
      <c r="G54" s="144">
        <v>5</v>
      </c>
      <c r="H54" s="136">
        <f t="shared" si="11"/>
        <v>150</v>
      </c>
      <c r="I54" s="153">
        <f t="shared" si="17"/>
        <v>52</v>
      </c>
      <c r="J54" s="149">
        <v>26</v>
      </c>
      <c r="K54" s="149"/>
      <c r="L54" s="149">
        <v>26</v>
      </c>
      <c r="M54" s="150">
        <f t="shared" si="13"/>
        <v>98</v>
      </c>
      <c r="N54" s="253"/>
      <c r="O54" s="383"/>
      <c r="P54" s="99"/>
      <c r="Q54" s="98"/>
      <c r="R54" s="383"/>
      <c r="S54" s="99"/>
      <c r="T54" s="98"/>
      <c r="U54" s="383"/>
      <c r="V54" s="99"/>
      <c r="W54" s="98"/>
      <c r="X54" s="99">
        <v>4</v>
      </c>
    </row>
    <row r="55" spans="1:29" ht="16.5" customHeight="1" thickBot="1" x14ac:dyDescent="0.3">
      <c r="A55" s="1029" t="s">
        <v>201</v>
      </c>
      <c r="B55" s="1030"/>
      <c r="C55" s="1030"/>
      <c r="D55" s="1030"/>
      <c r="E55" s="1030"/>
      <c r="F55" s="1031"/>
      <c r="G55" s="156">
        <f>SUM(G35:G54)-G40-G41-G45-G46-G48-G49-G50</f>
        <v>75</v>
      </c>
      <c r="H55" s="157">
        <f t="shared" ref="H55:M55" si="18">SUM(H35:H54)-H40-H41-H45-H46-H48-H49-H50</f>
        <v>2250</v>
      </c>
      <c r="I55" s="157">
        <f t="shared" si="18"/>
        <v>844</v>
      </c>
      <c r="J55" s="157">
        <f t="shared" si="18"/>
        <v>374</v>
      </c>
      <c r="K55" s="157">
        <f t="shared" si="18"/>
        <v>45</v>
      </c>
      <c r="L55" s="157">
        <f t="shared" si="18"/>
        <v>425</v>
      </c>
      <c r="M55" s="157">
        <f t="shared" si="18"/>
        <v>1406</v>
      </c>
      <c r="N55" s="157">
        <f>SUM(N35:N54)</f>
        <v>0</v>
      </c>
      <c r="O55" s="157">
        <f t="shared" ref="O55:X55" si="19">SUM(O35:O54)</f>
        <v>0</v>
      </c>
      <c r="P55" s="157">
        <f t="shared" si="19"/>
        <v>0</v>
      </c>
      <c r="Q55" s="157">
        <f t="shared" si="19"/>
        <v>12</v>
      </c>
      <c r="R55" s="157">
        <f t="shared" si="19"/>
        <v>10</v>
      </c>
      <c r="S55" s="157">
        <f t="shared" si="19"/>
        <v>10</v>
      </c>
      <c r="T55" s="157">
        <f t="shared" si="19"/>
        <v>20</v>
      </c>
      <c r="U55" s="157">
        <f t="shared" si="19"/>
        <v>4</v>
      </c>
      <c r="V55" s="157">
        <f t="shared" si="19"/>
        <v>4</v>
      </c>
      <c r="W55" s="157">
        <f t="shared" si="19"/>
        <v>4</v>
      </c>
      <c r="X55" s="157">
        <f t="shared" si="19"/>
        <v>4</v>
      </c>
      <c r="Y55" s="157">
        <f t="shared" ref="Y55:AC55" si="20">SUM(Y35:Y54)</f>
        <v>0</v>
      </c>
      <c r="Z55" s="157">
        <f t="shared" si="20"/>
        <v>0</v>
      </c>
      <c r="AA55" s="157">
        <f t="shared" si="20"/>
        <v>0</v>
      </c>
      <c r="AB55" s="157">
        <f t="shared" si="20"/>
        <v>0</v>
      </c>
      <c r="AC55" s="157">
        <f t="shared" si="20"/>
        <v>0</v>
      </c>
    </row>
    <row r="56" spans="1:29" ht="16.5" thickBot="1" x14ac:dyDescent="0.3">
      <c r="A56" s="1052" t="s">
        <v>202</v>
      </c>
      <c r="B56" s="1053"/>
      <c r="C56" s="1053"/>
      <c r="D56" s="1053"/>
      <c r="E56" s="1053"/>
      <c r="F56" s="1053"/>
      <c r="G56" s="1053"/>
      <c r="H56" s="1053"/>
      <c r="I56" s="1015"/>
      <c r="J56" s="1015"/>
      <c r="K56" s="1015"/>
      <c r="L56" s="1015"/>
      <c r="M56" s="1015"/>
      <c r="N56" s="1053"/>
      <c r="O56" s="1053"/>
      <c r="P56" s="1053"/>
      <c r="Q56" s="1053"/>
      <c r="R56" s="1053"/>
      <c r="S56" s="1053"/>
      <c r="T56" s="1053"/>
      <c r="U56" s="1053"/>
      <c r="V56" s="1053"/>
      <c r="W56" s="1053"/>
      <c r="X56" s="1054"/>
    </row>
    <row r="57" spans="1:29" s="73" customFormat="1" x14ac:dyDescent="0.25">
      <c r="A57" s="380" t="s">
        <v>159</v>
      </c>
      <c r="B57" s="324" t="s">
        <v>270</v>
      </c>
      <c r="C57" s="216"/>
      <c r="D57" s="217">
        <v>2</v>
      </c>
      <c r="E57" s="217"/>
      <c r="F57" s="218"/>
      <c r="G57" s="284">
        <v>4.5</v>
      </c>
      <c r="H57" s="412">
        <f>G57*30</f>
        <v>135</v>
      </c>
      <c r="I57" s="77">
        <f>J57+K57+L57</f>
        <v>18</v>
      </c>
      <c r="J57" s="288"/>
      <c r="K57" s="288"/>
      <c r="L57" s="288">
        <v>18</v>
      </c>
      <c r="M57" s="289">
        <f t="shared" ref="M57:M60" si="21">H57-I57</f>
        <v>117</v>
      </c>
      <c r="N57" s="280"/>
      <c r="O57" s="424">
        <v>1</v>
      </c>
      <c r="P57" s="214">
        <v>1</v>
      </c>
      <c r="Q57" s="215"/>
      <c r="R57" s="390"/>
      <c r="S57" s="214"/>
      <c r="T57" s="215"/>
      <c r="U57" s="390"/>
      <c r="V57" s="214"/>
      <c r="W57" s="215"/>
      <c r="X57" s="214"/>
    </row>
    <row r="58" spans="1:29" s="73" customFormat="1" ht="31.5" x14ac:dyDescent="0.25">
      <c r="A58" s="132" t="s">
        <v>160</v>
      </c>
      <c r="B58" s="406" t="s">
        <v>233</v>
      </c>
      <c r="C58" s="372"/>
      <c r="D58" s="373" t="s">
        <v>188</v>
      </c>
      <c r="E58" s="373"/>
      <c r="F58" s="374"/>
      <c r="G58" s="375">
        <v>4.5</v>
      </c>
      <c r="H58" s="413">
        <f>G58*30</f>
        <v>135</v>
      </c>
      <c r="I58" s="90">
        <f>J58+K58+L58</f>
        <v>0</v>
      </c>
      <c r="J58" s="240"/>
      <c r="K58" s="240"/>
      <c r="L58" s="240"/>
      <c r="M58" s="142">
        <f t="shared" si="21"/>
        <v>135</v>
      </c>
      <c r="N58" s="281"/>
      <c r="O58" s="391"/>
      <c r="P58" s="220"/>
      <c r="Q58" s="219"/>
      <c r="R58" s="391"/>
      <c r="S58" s="220"/>
      <c r="T58" s="219"/>
      <c r="U58" s="391"/>
      <c r="V58" s="220"/>
      <c r="W58" s="219"/>
      <c r="X58" s="220"/>
    </row>
    <row r="59" spans="1:29" s="73" customFormat="1" ht="31.5" x14ac:dyDescent="0.25">
      <c r="A59" s="132" t="s">
        <v>161</v>
      </c>
      <c r="B59" s="325" t="s">
        <v>253</v>
      </c>
      <c r="C59" s="69"/>
      <c r="D59" s="47" t="s">
        <v>187</v>
      </c>
      <c r="E59" s="47"/>
      <c r="F59" s="213"/>
      <c r="G59" s="285">
        <v>4.5</v>
      </c>
      <c r="H59" s="413">
        <f>G59*30</f>
        <v>135</v>
      </c>
      <c r="I59" s="90">
        <f>J59+K59+L59</f>
        <v>0</v>
      </c>
      <c r="J59" s="240"/>
      <c r="K59" s="240"/>
      <c r="L59" s="240"/>
      <c r="M59" s="142">
        <f t="shared" si="21"/>
        <v>135</v>
      </c>
      <c r="N59" s="281"/>
      <c r="O59" s="391"/>
      <c r="P59" s="220"/>
      <c r="Q59" s="219"/>
      <c r="R59" s="391"/>
      <c r="S59" s="220"/>
      <c r="T59" s="219"/>
      <c r="U59" s="391"/>
      <c r="V59" s="220"/>
      <c r="W59" s="219"/>
      <c r="X59" s="220"/>
    </row>
    <row r="60" spans="1:29" s="73" customFormat="1" ht="16.5" thickBot="1" x14ac:dyDescent="0.3">
      <c r="A60" s="143" t="s">
        <v>254</v>
      </c>
      <c r="B60" s="326" t="s">
        <v>162</v>
      </c>
      <c r="C60" s="327"/>
      <c r="D60" s="328" t="s">
        <v>186</v>
      </c>
      <c r="E60" s="328"/>
      <c r="F60" s="329"/>
      <c r="G60" s="286">
        <v>6</v>
      </c>
      <c r="H60" s="414">
        <f>G60*30</f>
        <v>180</v>
      </c>
      <c r="I60" s="153">
        <f>J60+K60+L60</f>
        <v>0</v>
      </c>
      <c r="J60" s="149"/>
      <c r="K60" s="149"/>
      <c r="L60" s="149"/>
      <c r="M60" s="150">
        <f t="shared" si="21"/>
        <v>180</v>
      </c>
      <c r="N60" s="282"/>
      <c r="O60" s="392"/>
      <c r="P60" s="206"/>
      <c r="Q60" s="221"/>
      <c r="R60" s="392"/>
      <c r="S60" s="206"/>
      <c r="T60" s="221"/>
      <c r="U60" s="392"/>
      <c r="V60" s="206"/>
      <c r="W60" s="221"/>
      <c r="X60" s="206"/>
    </row>
    <row r="61" spans="1:29" s="73" customFormat="1" ht="16.5" thickBot="1" x14ac:dyDescent="0.3">
      <c r="A61" s="1014" t="s">
        <v>203</v>
      </c>
      <c r="B61" s="1015"/>
      <c r="C61" s="1015"/>
      <c r="D61" s="1015"/>
      <c r="E61" s="1015"/>
      <c r="F61" s="1016"/>
      <c r="G61" s="330">
        <f>SUM(G57:G60)</f>
        <v>19.5</v>
      </c>
      <c r="H61" s="331">
        <f>SUM(H57:H60)</f>
        <v>585</v>
      </c>
      <c r="I61" s="415">
        <f t="shared" ref="I61:X61" si="22">SUM(I57:I60)</f>
        <v>18</v>
      </c>
      <c r="J61" s="415">
        <f t="shared" si="22"/>
        <v>0</v>
      </c>
      <c r="K61" s="415">
        <f t="shared" si="22"/>
        <v>0</v>
      </c>
      <c r="L61" s="415">
        <f t="shared" si="22"/>
        <v>18</v>
      </c>
      <c r="M61" s="415">
        <f t="shared" si="22"/>
        <v>567</v>
      </c>
      <c r="N61" s="331">
        <f t="shared" si="22"/>
        <v>0</v>
      </c>
      <c r="O61" s="331">
        <f t="shared" si="22"/>
        <v>1</v>
      </c>
      <c r="P61" s="331">
        <f t="shared" si="22"/>
        <v>1</v>
      </c>
      <c r="Q61" s="331">
        <f t="shared" si="22"/>
        <v>0</v>
      </c>
      <c r="R61" s="331">
        <f t="shared" si="22"/>
        <v>0</v>
      </c>
      <c r="S61" s="331">
        <f t="shared" si="22"/>
        <v>0</v>
      </c>
      <c r="T61" s="331">
        <f t="shared" si="22"/>
        <v>0</v>
      </c>
      <c r="U61" s="331">
        <f t="shared" si="22"/>
        <v>0</v>
      </c>
      <c r="V61" s="331">
        <f t="shared" si="22"/>
        <v>0</v>
      </c>
      <c r="W61" s="331">
        <f t="shared" si="22"/>
        <v>0</v>
      </c>
      <c r="X61" s="331">
        <f t="shared" si="22"/>
        <v>0</v>
      </c>
    </row>
    <row r="62" spans="1:29" ht="16.5" thickBot="1" x14ac:dyDescent="0.3">
      <c r="A62" s="1014" t="s">
        <v>204</v>
      </c>
      <c r="B62" s="1015"/>
      <c r="C62" s="1015"/>
      <c r="D62" s="1015"/>
      <c r="E62" s="1015"/>
      <c r="F62" s="1015"/>
      <c r="G62" s="1015"/>
      <c r="H62" s="1015"/>
      <c r="I62" s="1015"/>
      <c r="J62" s="1015"/>
      <c r="K62" s="1015"/>
      <c r="L62" s="1015"/>
      <c r="M62" s="1015"/>
      <c r="N62" s="1015"/>
      <c r="O62" s="1015"/>
      <c r="P62" s="1015"/>
      <c r="Q62" s="1015"/>
      <c r="R62" s="1015"/>
      <c r="S62" s="1015"/>
      <c r="T62" s="1015"/>
      <c r="U62" s="1015"/>
      <c r="V62" s="1015"/>
      <c r="W62" s="1015"/>
      <c r="X62" s="1016"/>
    </row>
    <row r="63" spans="1:29" s="73" customFormat="1" x14ac:dyDescent="0.25">
      <c r="A63" s="344" t="s">
        <v>163</v>
      </c>
      <c r="B63" s="345" t="s">
        <v>88</v>
      </c>
      <c r="C63" s="222"/>
      <c r="D63" s="223"/>
      <c r="E63" s="223"/>
      <c r="F63" s="350"/>
      <c r="G63" s="353">
        <v>3</v>
      </c>
      <c r="H63" s="356">
        <f>G63*30</f>
        <v>90</v>
      </c>
      <c r="I63" s="287">
        <f>J63+K63+L63</f>
        <v>0</v>
      </c>
      <c r="J63" s="224"/>
      <c r="K63" s="224"/>
      <c r="L63" s="224"/>
      <c r="M63" s="289">
        <f t="shared" ref="M63" si="23">H63-I63</f>
        <v>90</v>
      </c>
      <c r="N63" s="416"/>
      <c r="O63" s="393"/>
      <c r="P63" s="362"/>
      <c r="Q63" s="226"/>
      <c r="R63" s="393"/>
      <c r="S63" s="362"/>
      <c r="T63" s="226"/>
      <c r="U63" s="393"/>
      <c r="V63" s="362"/>
      <c r="W63" s="226"/>
      <c r="X63" s="225"/>
    </row>
    <row r="64" spans="1:29" s="73" customFormat="1" ht="33.75" customHeight="1" thickBot="1" x14ac:dyDescent="0.3">
      <c r="A64" s="349" t="s">
        <v>234</v>
      </c>
      <c r="B64" s="346" t="s">
        <v>289</v>
      </c>
      <c r="C64" s="347">
        <v>8</v>
      </c>
      <c r="D64" s="348"/>
      <c r="E64" s="348"/>
      <c r="F64" s="351"/>
      <c r="G64" s="354">
        <v>3</v>
      </c>
      <c r="H64" s="357">
        <f>G64*30</f>
        <v>90</v>
      </c>
      <c r="I64" s="358">
        <f>J64+K64+L64</f>
        <v>0</v>
      </c>
      <c r="J64" s="359"/>
      <c r="K64" s="359"/>
      <c r="L64" s="359"/>
      <c r="M64" s="411">
        <f>H64-I64</f>
        <v>90</v>
      </c>
      <c r="N64" s="417"/>
      <c r="O64" s="394"/>
      <c r="P64" s="363"/>
      <c r="Q64" s="360"/>
      <c r="R64" s="394"/>
      <c r="S64" s="363"/>
      <c r="T64" s="360"/>
      <c r="U64" s="394"/>
      <c r="V64" s="363"/>
      <c r="W64" s="360"/>
      <c r="X64" s="361"/>
    </row>
    <row r="65" spans="1:25" s="73" customFormat="1" ht="16.5" customHeight="1" thickBot="1" x14ac:dyDescent="0.3">
      <c r="A65" s="1017" t="s">
        <v>205</v>
      </c>
      <c r="B65" s="1018"/>
      <c r="C65" s="1018"/>
      <c r="D65" s="1018"/>
      <c r="E65" s="1018"/>
      <c r="F65" s="1019"/>
      <c r="G65" s="352">
        <f>SUM(G63:G64)</f>
        <v>6</v>
      </c>
      <c r="H65" s="355">
        <f>SUM(H63:H64)</f>
        <v>180</v>
      </c>
      <c r="I65" s="355">
        <f t="shared" ref="I65:X65" si="24">I63</f>
        <v>0</v>
      </c>
      <c r="J65" s="355">
        <f t="shared" si="24"/>
        <v>0</v>
      </c>
      <c r="K65" s="355">
        <f t="shared" si="24"/>
        <v>0</v>
      </c>
      <c r="L65" s="355">
        <f t="shared" si="24"/>
        <v>0</v>
      </c>
      <c r="M65" s="355">
        <f>SUM(M63:M64)</f>
        <v>180</v>
      </c>
      <c r="N65" s="355">
        <f t="shared" si="24"/>
        <v>0</v>
      </c>
      <c r="O65" s="355">
        <f t="shared" si="24"/>
        <v>0</v>
      </c>
      <c r="P65" s="355">
        <f t="shared" si="24"/>
        <v>0</v>
      </c>
      <c r="Q65" s="355">
        <f t="shared" si="24"/>
        <v>0</v>
      </c>
      <c r="R65" s="355">
        <f t="shared" si="24"/>
        <v>0</v>
      </c>
      <c r="S65" s="355">
        <f t="shared" si="24"/>
        <v>0</v>
      </c>
      <c r="T65" s="355">
        <f t="shared" si="24"/>
        <v>0</v>
      </c>
      <c r="U65" s="355">
        <f t="shared" si="24"/>
        <v>0</v>
      </c>
      <c r="V65" s="355">
        <f t="shared" si="24"/>
        <v>0</v>
      </c>
      <c r="W65" s="355">
        <f t="shared" si="24"/>
        <v>0</v>
      </c>
      <c r="X65" s="355">
        <f t="shared" si="24"/>
        <v>0</v>
      </c>
    </row>
    <row r="66" spans="1:25" ht="16.5" customHeight="1" thickBot="1" x14ac:dyDescent="0.3">
      <c r="A66" s="1153" t="s">
        <v>206</v>
      </c>
      <c r="B66" s="1051"/>
      <c r="C66" s="1051"/>
      <c r="D66" s="1051"/>
      <c r="E66" s="1051"/>
      <c r="F66" s="1051"/>
      <c r="G66" s="166">
        <f>G65+G61+G55+G33</f>
        <v>178</v>
      </c>
      <c r="H66" s="167">
        <f>H65+H61+H55+H33</f>
        <v>5340</v>
      </c>
      <c r="I66" s="167">
        <f t="shared" ref="I66:N66" si="25">I55+I33+I61+I65</f>
        <v>1915</v>
      </c>
      <c r="J66" s="167">
        <f t="shared" si="25"/>
        <v>655</v>
      </c>
      <c r="K66" s="167">
        <f t="shared" si="25"/>
        <v>108</v>
      </c>
      <c r="L66" s="167">
        <f t="shared" si="25"/>
        <v>1152</v>
      </c>
      <c r="M66" s="167">
        <f t="shared" si="25"/>
        <v>3425</v>
      </c>
      <c r="N66" s="167">
        <f t="shared" si="25"/>
        <v>26</v>
      </c>
      <c r="O66" s="167">
        <f t="shared" ref="O66:X66" si="26">O55+O33+O61+O65</f>
        <v>20</v>
      </c>
      <c r="P66" s="167">
        <f t="shared" si="26"/>
        <v>20</v>
      </c>
      <c r="Q66" s="167">
        <f t="shared" si="26"/>
        <v>23</v>
      </c>
      <c r="R66" s="167">
        <f t="shared" si="26"/>
        <v>17</v>
      </c>
      <c r="S66" s="167">
        <f t="shared" si="26"/>
        <v>17</v>
      </c>
      <c r="T66" s="167">
        <f t="shared" si="26"/>
        <v>20</v>
      </c>
      <c r="U66" s="167">
        <f t="shared" si="26"/>
        <v>4</v>
      </c>
      <c r="V66" s="167">
        <f t="shared" si="26"/>
        <v>4</v>
      </c>
      <c r="W66" s="167">
        <f t="shared" si="26"/>
        <v>6</v>
      </c>
      <c r="X66" s="167">
        <f t="shared" si="26"/>
        <v>4</v>
      </c>
      <c r="Y66" s="73">
        <f>30*G66</f>
        <v>5340</v>
      </c>
    </row>
    <row r="67" spans="1:25" x14ac:dyDescent="0.25">
      <c r="A67" s="1035" t="s">
        <v>137</v>
      </c>
      <c r="B67" s="1036"/>
      <c r="C67" s="1036"/>
      <c r="D67" s="1036"/>
      <c r="E67" s="1036"/>
      <c r="F67" s="1036"/>
      <c r="G67" s="1036"/>
      <c r="H67" s="1036"/>
      <c r="I67" s="1036"/>
      <c r="J67" s="1036"/>
      <c r="K67" s="1036"/>
      <c r="L67" s="1036"/>
      <c r="M67" s="1036"/>
      <c r="N67" s="1036"/>
      <c r="O67" s="1036"/>
      <c r="P67" s="1036"/>
      <c r="Q67" s="1036"/>
      <c r="R67" s="1036"/>
      <c r="S67" s="1036"/>
      <c r="T67" s="1036"/>
      <c r="U67" s="1036"/>
      <c r="V67" s="1036"/>
      <c r="W67" s="1036"/>
      <c r="X67" s="1037"/>
    </row>
    <row r="68" spans="1:25" ht="16.5" thickBot="1" x14ac:dyDescent="0.3">
      <c r="A68" s="1150" t="s">
        <v>138</v>
      </c>
      <c r="B68" s="1151"/>
      <c r="C68" s="1151"/>
      <c r="D68" s="1151"/>
      <c r="E68" s="1151"/>
      <c r="F68" s="1151"/>
      <c r="G68" s="1151"/>
      <c r="H68" s="1151"/>
      <c r="I68" s="1151"/>
      <c r="J68" s="1151"/>
      <c r="K68" s="1151"/>
      <c r="L68" s="1151"/>
      <c r="M68" s="1151"/>
      <c r="N68" s="1151"/>
      <c r="O68" s="1151"/>
      <c r="P68" s="1151"/>
      <c r="Q68" s="1151"/>
      <c r="R68" s="1151"/>
      <c r="S68" s="1151"/>
      <c r="T68" s="1151"/>
      <c r="U68" s="1151"/>
      <c r="V68" s="1151"/>
      <c r="W68" s="1151"/>
      <c r="X68" s="1152"/>
    </row>
    <row r="69" spans="1:25" x14ac:dyDescent="0.25">
      <c r="A69" s="1161" t="s">
        <v>139</v>
      </c>
      <c r="B69" s="290" t="s">
        <v>141</v>
      </c>
      <c r="C69" s="168"/>
      <c r="D69" s="202">
        <v>3</v>
      </c>
      <c r="E69" s="202"/>
      <c r="F69" s="292"/>
      <c r="G69" s="207">
        <v>3</v>
      </c>
      <c r="H69" s="207">
        <f>G69*30</f>
        <v>90</v>
      </c>
      <c r="I69" s="293">
        <f>J69+K69+L69</f>
        <v>30</v>
      </c>
      <c r="J69" s="294">
        <v>15</v>
      </c>
      <c r="K69" s="294"/>
      <c r="L69" s="294">
        <v>15</v>
      </c>
      <c r="M69" s="300">
        <f>H69-I69</f>
        <v>60</v>
      </c>
      <c r="N69" s="168"/>
      <c r="O69" s="395"/>
      <c r="P69" s="292"/>
      <c r="Q69" s="168">
        <v>2</v>
      </c>
      <c r="R69" s="395"/>
      <c r="S69" s="292"/>
      <c r="T69" s="168"/>
      <c r="U69" s="395"/>
      <c r="V69" s="292"/>
      <c r="W69" s="168"/>
      <c r="X69" s="292"/>
    </row>
    <row r="70" spans="1:25" x14ac:dyDescent="0.25">
      <c r="A70" s="1158"/>
      <c r="B70" s="204" t="s">
        <v>235</v>
      </c>
      <c r="C70" s="209"/>
      <c r="D70" s="295"/>
      <c r="E70" s="295"/>
      <c r="F70" s="208"/>
      <c r="G70" s="296"/>
      <c r="H70" s="296"/>
      <c r="I70" s="297"/>
      <c r="J70" s="298"/>
      <c r="K70" s="298"/>
      <c r="L70" s="298"/>
      <c r="M70" s="301"/>
      <c r="N70" s="209"/>
      <c r="O70" s="396"/>
      <c r="P70" s="208"/>
      <c r="Q70" s="209"/>
      <c r="R70" s="396"/>
      <c r="S70" s="208"/>
      <c r="T70" s="209"/>
      <c r="U70" s="396"/>
      <c r="V70" s="208"/>
      <c r="W70" s="209"/>
      <c r="X70" s="208"/>
    </row>
    <row r="71" spans="1:25" x14ac:dyDescent="0.25">
      <c r="A71" s="1157" t="s">
        <v>140</v>
      </c>
      <c r="B71" s="204" t="s">
        <v>191</v>
      </c>
      <c r="C71" s="209"/>
      <c r="D71" s="295">
        <v>4</v>
      </c>
      <c r="E71" s="295"/>
      <c r="F71" s="208"/>
      <c r="G71" s="296">
        <v>3.5</v>
      </c>
      <c r="H71" s="296">
        <f>G71*30</f>
        <v>105</v>
      </c>
      <c r="I71" s="297">
        <f>J71+K71+L71</f>
        <v>36</v>
      </c>
      <c r="J71" s="298">
        <v>18</v>
      </c>
      <c r="K71" s="298"/>
      <c r="L71" s="298">
        <v>18</v>
      </c>
      <c r="M71" s="301">
        <f>H71-I71</f>
        <v>69</v>
      </c>
      <c r="N71" s="209"/>
      <c r="O71" s="396"/>
      <c r="P71" s="208"/>
      <c r="Q71" s="209"/>
      <c r="R71" s="396">
        <v>2</v>
      </c>
      <c r="S71" s="208">
        <v>2</v>
      </c>
      <c r="T71" s="209"/>
      <c r="U71" s="396"/>
      <c r="V71" s="208"/>
      <c r="W71" s="209"/>
      <c r="X71" s="208"/>
    </row>
    <row r="72" spans="1:25" x14ac:dyDescent="0.25">
      <c r="A72" s="1158"/>
      <c r="B72" s="204" t="s">
        <v>255</v>
      </c>
      <c r="C72" s="209"/>
      <c r="D72" s="295"/>
      <c r="E72" s="295"/>
      <c r="F72" s="208"/>
      <c r="G72" s="296"/>
      <c r="H72" s="296"/>
      <c r="I72" s="297"/>
      <c r="J72" s="298"/>
      <c r="K72" s="298"/>
      <c r="L72" s="298"/>
      <c r="M72" s="301"/>
      <c r="N72" s="209"/>
      <c r="O72" s="396"/>
      <c r="P72" s="208"/>
      <c r="Q72" s="209"/>
      <c r="R72" s="396"/>
      <c r="S72" s="208"/>
      <c r="T72" s="209"/>
      <c r="U72" s="396"/>
      <c r="V72" s="208"/>
      <c r="W72" s="209"/>
      <c r="X72" s="208"/>
    </row>
    <row r="73" spans="1:25" ht="31.5" x14ac:dyDescent="0.25">
      <c r="A73" s="1157" t="s">
        <v>146</v>
      </c>
      <c r="B73" s="204" t="s">
        <v>193</v>
      </c>
      <c r="C73" s="209"/>
      <c r="D73" s="295">
        <v>5</v>
      </c>
      <c r="E73" s="295"/>
      <c r="F73" s="208"/>
      <c r="G73" s="296">
        <v>3</v>
      </c>
      <c r="H73" s="296">
        <f t="shared" ref="H73:H80" si="27">G73*30</f>
        <v>90</v>
      </c>
      <c r="I73" s="297">
        <f t="shared" ref="I73:I80" si="28">J73+K73+L73</f>
        <v>45</v>
      </c>
      <c r="J73" s="298"/>
      <c r="K73" s="298"/>
      <c r="L73" s="298">
        <v>45</v>
      </c>
      <c r="M73" s="301">
        <f>H73-I73</f>
        <v>45</v>
      </c>
      <c r="N73" s="209"/>
      <c r="O73" s="396"/>
      <c r="P73" s="208"/>
      <c r="Q73" s="209"/>
      <c r="R73" s="396"/>
      <c r="S73" s="208"/>
      <c r="T73" s="209">
        <v>3</v>
      </c>
      <c r="U73" s="396"/>
      <c r="V73" s="208"/>
      <c r="W73" s="209"/>
      <c r="X73" s="208"/>
    </row>
    <row r="74" spans="1:25" x14ac:dyDescent="0.25">
      <c r="A74" s="1158"/>
      <c r="B74" s="204" t="s">
        <v>236</v>
      </c>
      <c r="C74" s="209"/>
      <c r="D74" s="295"/>
      <c r="E74" s="295"/>
      <c r="F74" s="208"/>
      <c r="G74" s="296"/>
      <c r="H74" s="296">
        <f t="shared" si="27"/>
        <v>0</v>
      </c>
      <c r="I74" s="297">
        <f t="shared" si="28"/>
        <v>45</v>
      </c>
      <c r="J74" s="298">
        <v>15</v>
      </c>
      <c r="K74" s="298"/>
      <c r="L74" s="298">
        <v>30</v>
      </c>
      <c r="M74" s="301">
        <f>H73-I74</f>
        <v>45</v>
      </c>
      <c r="N74" s="209"/>
      <c r="O74" s="396"/>
      <c r="P74" s="208"/>
      <c r="Q74" s="209"/>
      <c r="R74" s="396"/>
      <c r="S74" s="208"/>
      <c r="T74" s="209"/>
      <c r="U74" s="396"/>
      <c r="V74" s="208"/>
      <c r="W74" s="209"/>
      <c r="X74" s="208"/>
    </row>
    <row r="75" spans="1:25" ht="31.5" x14ac:dyDescent="0.25">
      <c r="A75" s="1157" t="s">
        <v>147</v>
      </c>
      <c r="B75" s="204" t="s">
        <v>194</v>
      </c>
      <c r="C75" s="209"/>
      <c r="D75" s="295">
        <v>6</v>
      </c>
      <c r="E75" s="295"/>
      <c r="F75" s="208"/>
      <c r="G75" s="296">
        <v>4</v>
      </c>
      <c r="H75" s="296">
        <f t="shared" si="27"/>
        <v>120</v>
      </c>
      <c r="I75" s="297">
        <f t="shared" si="28"/>
        <v>54</v>
      </c>
      <c r="J75" s="298"/>
      <c r="K75" s="298"/>
      <c r="L75" s="298">
        <v>54</v>
      </c>
      <c r="M75" s="301">
        <f>H75-I75</f>
        <v>66</v>
      </c>
      <c r="N75" s="209"/>
      <c r="O75" s="396"/>
      <c r="P75" s="208"/>
      <c r="Q75" s="209"/>
      <c r="R75" s="396"/>
      <c r="S75" s="208"/>
      <c r="T75" s="209"/>
      <c r="U75" s="396">
        <v>3</v>
      </c>
      <c r="V75" s="208">
        <v>3</v>
      </c>
      <c r="W75" s="209"/>
      <c r="X75" s="208"/>
    </row>
    <row r="76" spans="1:25" x14ac:dyDescent="0.25">
      <c r="A76" s="1158"/>
      <c r="B76" s="204" t="s">
        <v>197</v>
      </c>
      <c r="C76" s="209"/>
      <c r="D76" s="295"/>
      <c r="E76" s="295"/>
      <c r="F76" s="208"/>
      <c r="G76" s="296"/>
      <c r="H76" s="296">
        <f t="shared" si="27"/>
        <v>0</v>
      </c>
      <c r="I76" s="297">
        <f t="shared" si="28"/>
        <v>54</v>
      </c>
      <c r="J76" s="298">
        <v>18</v>
      </c>
      <c r="K76" s="298"/>
      <c r="L76" s="298">
        <v>36</v>
      </c>
      <c r="M76" s="301">
        <f>H75-I76</f>
        <v>66</v>
      </c>
      <c r="N76" s="209"/>
      <c r="O76" s="396"/>
      <c r="P76" s="208"/>
      <c r="Q76" s="209"/>
      <c r="R76" s="396"/>
      <c r="S76" s="208"/>
      <c r="T76" s="209"/>
      <c r="U76" s="396"/>
      <c r="V76" s="208"/>
      <c r="W76" s="209"/>
      <c r="X76" s="208"/>
    </row>
    <row r="77" spans="1:25" ht="31.5" x14ac:dyDescent="0.25">
      <c r="A77" s="1157" t="s">
        <v>148</v>
      </c>
      <c r="B77" s="204" t="s">
        <v>195</v>
      </c>
      <c r="C77" s="209"/>
      <c r="D77" s="295">
        <v>7</v>
      </c>
      <c r="E77" s="295"/>
      <c r="F77" s="208"/>
      <c r="G77" s="296">
        <v>3</v>
      </c>
      <c r="H77" s="296">
        <f t="shared" si="27"/>
        <v>90</v>
      </c>
      <c r="I77" s="297">
        <f t="shared" si="28"/>
        <v>45</v>
      </c>
      <c r="J77" s="298"/>
      <c r="K77" s="298"/>
      <c r="L77" s="298">
        <v>45</v>
      </c>
      <c r="M77" s="301">
        <f>H77-I77</f>
        <v>45</v>
      </c>
      <c r="N77" s="209"/>
      <c r="O77" s="396"/>
      <c r="P77" s="208"/>
      <c r="Q77" s="209"/>
      <c r="R77" s="396"/>
      <c r="S77" s="208"/>
      <c r="T77" s="209"/>
      <c r="U77" s="396"/>
      <c r="V77" s="208"/>
      <c r="W77" s="209">
        <v>3</v>
      </c>
      <c r="X77" s="208"/>
    </row>
    <row r="78" spans="1:25" x14ac:dyDescent="0.25">
      <c r="A78" s="1158"/>
      <c r="B78" s="158" t="s">
        <v>34</v>
      </c>
      <c r="C78" s="169"/>
      <c r="D78" s="241"/>
      <c r="E78" s="241"/>
      <c r="F78" s="212"/>
      <c r="G78" s="161"/>
      <c r="H78" s="296">
        <f t="shared" si="27"/>
        <v>0</v>
      </c>
      <c r="I78" s="297">
        <f t="shared" si="28"/>
        <v>45</v>
      </c>
      <c r="J78" s="298">
        <v>15</v>
      </c>
      <c r="K78" s="298"/>
      <c r="L78" s="298">
        <v>30</v>
      </c>
      <c r="M78" s="301">
        <f>H77-I78</f>
        <v>45</v>
      </c>
      <c r="N78" s="169"/>
      <c r="O78" s="397"/>
      <c r="P78" s="212"/>
      <c r="Q78" s="169"/>
      <c r="R78" s="397"/>
      <c r="S78" s="212"/>
      <c r="T78" s="169"/>
      <c r="U78" s="397"/>
      <c r="V78" s="212"/>
      <c r="W78" s="169"/>
      <c r="X78" s="212"/>
    </row>
    <row r="79" spans="1:25" ht="31.5" x14ac:dyDescent="0.25">
      <c r="A79" s="1159" t="s">
        <v>149</v>
      </c>
      <c r="B79" s="204" t="s">
        <v>196</v>
      </c>
      <c r="C79" s="169"/>
      <c r="D79" s="241" t="s">
        <v>186</v>
      </c>
      <c r="E79" s="241"/>
      <c r="F79" s="212"/>
      <c r="G79" s="161">
        <v>3</v>
      </c>
      <c r="H79" s="296">
        <f t="shared" si="27"/>
        <v>90</v>
      </c>
      <c r="I79" s="297">
        <f t="shared" si="28"/>
        <v>39</v>
      </c>
      <c r="J79" s="298"/>
      <c r="K79" s="298"/>
      <c r="L79" s="298">
        <v>39</v>
      </c>
      <c r="M79" s="301">
        <f>H79-I79</f>
        <v>51</v>
      </c>
      <c r="N79" s="169"/>
      <c r="O79" s="397"/>
      <c r="P79" s="212"/>
      <c r="Q79" s="169"/>
      <c r="R79" s="397"/>
      <c r="S79" s="212"/>
      <c r="T79" s="169"/>
      <c r="U79" s="397"/>
      <c r="V79" s="212"/>
      <c r="W79" s="169"/>
      <c r="X79" s="212">
        <v>3</v>
      </c>
    </row>
    <row r="80" spans="1:25" ht="16.5" customHeight="1" thickBot="1" x14ac:dyDescent="0.3">
      <c r="A80" s="1160"/>
      <c r="B80" s="291" t="s">
        <v>267</v>
      </c>
      <c r="C80" s="170"/>
      <c r="D80" s="173"/>
      <c r="E80" s="173"/>
      <c r="F80" s="171"/>
      <c r="G80" s="172"/>
      <c r="H80" s="299">
        <f t="shared" si="27"/>
        <v>0</v>
      </c>
      <c r="I80" s="302">
        <f t="shared" si="28"/>
        <v>39</v>
      </c>
      <c r="J80" s="303">
        <v>13</v>
      </c>
      <c r="K80" s="303"/>
      <c r="L80" s="303">
        <v>26</v>
      </c>
      <c r="M80" s="304">
        <f>H79-I80</f>
        <v>51</v>
      </c>
      <c r="N80" s="170"/>
      <c r="O80" s="398"/>
      <c r="P80" s="171"/>
      <c r="Q80" s="170"/>
      <c r="R80" s="398"/>
      <c r="S80" s="171"/>
      <c r="T80" s="170"/>
      <c r="U80" s="398"/>
      <c r="V80" s="171"/>
      <c r="W80" s="170"/>
      <c r="X80" s="171"/>
    </row>
    <row r="81" spans="1:29" ht="16.5" customHeight="1" thickBot="1" x14ac:dyDescent="0.3">
      <c r="A81" s="1026" t="s">
        <v>142</v>
      </c>
      <c r="B81" s="1027"/>
      <c r="C81" s="1027"/>
      <c r="D81" s="1027"/>
      <c r="E81" s="1027"/>
      <c r="F81" s="1028"/>
      <c r="G81" s="174">
        <f>SUM(G69:G80)</f>
        <v>19.5</v>
      </c>
      <c r="H81" s="175">
        <f t="shared" ref="H81:M81" si="29">SUM(H69:H80)</f>
        <v>585</v>
      </c>
      <c r="I81" s="175">
        <f t="shared" si="29"/>
        <v>432</v>
      </c>
      <c r="J81" s="175">
        <f t="shared" si="29"/>
        <v>94</v>
      </c>
      <c r="K81" s="175">
        <f t="shared" si="29"/>
        <v>0</v>
      </c>
      <c r="L81" s="175">
        <f t="shared" si="29"/>
        <v>338</v>
      </c>
      <c r="M81" s="175">
        <f t="shared" si="29"/>
        <v>543</v>
      </c>
      <c r="N81" s="175">
        <f>SUM(N69:N80)</f>
        <v>0</v>
      </c>
      <c r="O81" s="175">
        <f t="shared" ref="O81:AC81" si="30">SUM(O69:O80)</f>
        <v>0</v>
      </c>
      <c r="P81" s="175">
        <f t="shared" si="30"/>
        <v>0</v>
      </c>
      <c r="Q81" s="175">
        <f t="shared" si="30"/>
        <v>2</v>
      </c>
      <c r="R81" s="175">
        <f t="shared" si="30"/>
        <v>2</v>
      </c>
      <c r="S81" s="175">
        <f t="shared" si="30"/>
        <v>2</v>
      </c>
      <c r="T81" s="175">
        <f t="shared" si="30"/>
        <v>3</v>
      </c>
      <c r="U81" s="175">
        <f t="shared" si="30"/>
        <v>3</v>
      </c>
      <c r="V81" s="175">
        <f t="shared" si="30"/>
        <v>3</v>
      </c>
      <c r="W81" s="175">
        <f t="shared" si="30"/>
        <v>3</v>
      </c>
      <c r="X81" s="175">
        <f t="shared" si="30"/>
        <v>3</v>
      </c>
      <c r="Y81" s="175">
        <f t="shared" si="30"/>
        <v>0</v>
      </c>
      <c r="Z81" s="175">
        <f t="shared" si="30"/>
        <v>0</v>
      </c>
      <c r="AA81" s="175">
        <f t="shared" si="30"/>
        <v>0</v>
      </c>
      <c r="AB81" s="175">
        <f t="shared" si="30"/>
        <v>0</v>
      </c>
      <c r="AC81" s="175">
        <f t="shared" si="30"/>
        <v>0</v>
      </c>
    </row>
    <row r="82" spans="1:29" ht="16.5" thickBot="1" x14ac:dyDescent="0.3">
      <c r="A82" s="1150" t="s">
        <v>237</v>
      </c>
      <c r="B82" s="1151"/>
      <c r="C82" s="1151"/>
      <c r="D82" s="1151"/>
      <c r="E82" s="1151"/>
      <c r="F82" s="1151"/>
      <c r="G82" s="1151"/>
      <c r="H82" s="1151"/>
      <c r="I82" s="1024"/>
      <c r="J82" s="1024"/>
      <c r="K82" s="1024"/>
      <c r="L82" s="1024"/>
      <c r="M82" s="1024"/>
      <c r="N82" s="1151"/>
      <c r="O82" s="1151"/>
      <c r="P82" s="1151"/>
      <c r="Q82" s="1151"/>
      <c r="R82" s="1151"/>
      <c r="S82" s="1151"/>
      <c r="T82" s="1151"/>
      <c r="U82" s="1151"/>
      <c r="V82" s="1151"/>
      <c r="W82" s="1151"/>
      <c r="X82" s="1152"/>
    </row>
    <row r="83" spans="1:29" ht="31.5" x14ac:dyDescent="0.25">
      <c r="A83" s="1167" t="s">
        <v>150</v>
      </c>
      <c r="B83" s="186" t="s">
        <v>300</v>
      </c>
      <c r="C83" s="176">
        <v>6</v>
      </c>
      <c r="D83" s="176"/>
      <c r="E83" s="176"/>
      <c r="F83" s="176"/>
      <c r="G83" s="177">
        <v>5</v>
      </c>
      <c r="H83" s="312">
        <f t="shared" ref="H83" si="31">G83*30</f>
        <v>150</v>
      </c>
      <c r="I83" s="319">
        <f t="shared" ref="I83" si="32">J83+L83+K83</f>
        <v>54</v>
      </c>
      <c r="J83" s="197">
        <v>18</v>
      </c>
      <c r="K83" s="197"/>
      <c r="L83" s="197">
        <v>36</v>
      </c>
      <c r="M83" s="320">
        <f t="shared" ref="M83" si="33">H83-I83</f>
        <v>96</v>
      </c>
      <c r="N83" s="178"/>
      <c r="O83" s="399"/>
      <c r="P83" s="179"/>
      <c r="Q83" s="180"/>
      <c r="R83" s="399"/>
      <c r="S83" s="179"/>
      <c r="T83" s="180"/>
      <c r="U83" s="399">
        <v>3</v>
      </c>
      <c r="V83" s="179">
        <v>3</v>
      </c>
      <c r="W83" s="180"/>
      <c r="X83" s="179"/>
    </row>
    <row r="84" spans="1:29" ht="31.5" x14ac:dyDescent="0.25">
      <c r="A84" s="1163"/>
      <c r="B84" s="186" t="s">
        <v>296</v>
      </c>
      <c r="C84" s="181"/>
      <c r="D84" s="182"/>
      <c r="E84" s="183"/>
      <c r="F84" s="184"/>
      <c r="G84" s="187"/>
      <c r="H84" s="313"/>
      <c r="I84" s="321"/>
      <c r="J84" s="309"/>
      <c r="K84" s="309">
        <f t="shared" ref="K84" si="34">SUM(K85:K90)</f>
        <v>0</v>
      </c>
      <c r="L84" s="309"/>
      <c r="M84" s="310"/>
      <c r="N84" s="196"/>
      <c r="O84" s="400"/>
      <c r="P84" s="185"/>
      <c r="Q84" s="198"/>
      <c r="R84" s="400"/>
      <c r="S84" s="185"/>
      <c r="T84" s="198"/>
      <c r="U84" s="400"/>
      <c r="V84" s="185"/>
      <c r="W84" s="198"/>
      <c r="X84" s="185"/>
    </row>
    <row r="85" spans="1:29" ht="31.5" x14ac:dyDescent="0.25">
      <c r="A85" s="1162" t="s">
        <v>151</v>
      </c>
      <c r="B85" s="186" t="s">
        <v>256</v>
      </c>
      <c r="C85" s="181"/>
      <c r="D85" s="182" t="s">
        <v>187</v>
      </c>
      <c r="E85" s="183"/>
      <c r="F85" s="184"/>
      <c r="G85" s="187">
        <v>4.5</v>
      </c>
      <c r="H85" s="314">
        <f t="shared" ref="H85:H95" si="35">G85*30</f>
        <v>135</v>
      </c>
      <c r="I85" s="322">
        <f>J85+L85+K85</f>
        <v>54</v>
      </c>
      <c r="J85" s="188">
        <v>18</v>
      </c>
      <c r="K85" s="189"/>
      <c r="L85" s="189">
        <v>36</v>
      </c>
      <c r="M85" s="190">
        <f t="shared" ref="M85:M95" si="36">H85-I85</f>
        <v>81</v>
      </c>
      <c r="N85" s="193"/>
      <c r="O85" s="388"/>
      <c r="P85" s="192"/>
      <c r="Q85" s="191"/>
      <c r="R85" s="388"/>
      <c r="S85" s="192"/>
      <c r="T85" s="191"/>
      <c r="U85" s="388">
        <v>3</v>
      </c>
      <c r="V85" s="192">
        <v>3</v>
      </c>
      <c r="W85" s="191"/>
      <c r="X85" s="185"/>
    </row>
    <row r="86" spans="1:29" x14ac:dyDescent="0.25">
      <c r="A86" s="1163"/>
      <c r="B86" s="186" t="s">
        <v>257</v>
      </c>
      <c r="C86" s="181"/>
      <c r="D86" s="182"/>
      <c r="E86" s="183"/>
      <c r="F86" s="184"/>
      <c r="G86" s="187"/>
      <c r="H86" s="314"/>
      <c r="I86" s="322"/>
      <c r="J86" s="188"/>
      <c r="K86" s="189"/>
      <c r="L86" s="189"/>
      <c r="M86" s="190"/>
      <c r="N86" s="193"/>
      <c r="O86" s="388"/>
      <c r="P86" s="192"/>
      <c r="Q86" s="191"/>
      <c r="R86" s="388"/>
      <c r="S86" s="192"/>
      <c r="T86" s="191"/>
      <c r="U86" s="388"/>
      <c r="V86" s="192"/>
      <c r="W86" s="191"/>
      <c r="X86" s="185"/>
    </row>
    <row r="87" spans="1:29" x14ac:dyDescent="0.25">
      <c r="A87" s="1162" t="s">
        <v>152</v>
      </c>
      <c r="B87" s="186" t="s">
        <v>144</v>
      </c>
      <c r="C87" s="181">
        <v>6</v>
      </c>
      <c r="D87" s="182"/>
      <c r="E87" s="183"/>
      <c r="F87" s="184"/>
      <c r="G87" s="187">
        <v>5</v>
      </c>
      <c r="H87" s="314">
        <f t="shared" ref="H87" si="37">G87*30</f>
        <v>150</v>
      </c>
      <c r="I87" s="322">
        <f>J87+L87+K87</f>
        <v>54</v>
      </c>
      <c r="J87" s="188">
        <v>18</v>
      </c>
      <c r="K87" s="189"/>
      <c r="L87" s="189">
        <v>36</v>
      </c>
      <c r="M87" s="190">
        <f t="shared" ref="M87" si="38">H87-I87</f>
        <v>96</v>
      </c>
      <c r="N87" s="193"/>
      <c r="O87" s="388"/>
      <c r="P87" s="192"/>
      <c r="Q87" s="191"/>
      <c r="R87" s="388"/>
      <c r="S87" s="192"/>
      <c r="T87" s="191"/>
      <c r="U87" s="388">
        <v>3</v>
      </c>
      <c r="V87" s="192">
        <v>3</v>
      </c>
      <c r="W87" s="191"/>
      <c r="X87" s="185"/>
    </row>
    <row r="88" spans="1:29" ht="15.75" customHeight="1" x14ac:dyDescent="0.25">
      <c r="A88" s="1163"/>
      <c r="B88" s="186" t="s">
        <v>239</v>
      </c>
      <c r="C88" s="181"/>
      <c r="D88" s="182"/>
      <c r="E88" s="183"/>
      <c r="F88" s="184"/>
      <c r="G88" s="187"/>
      <c r="H88" s="314"/>
      <c r="I88" s="322"/>
      <c r="J88" s="188"/>
      <c r="K88" s="189"/>
      <c r="L88" s="189"/>
      <c r="M88" s="190"/>
      <c r="N88" s="193"/>
      <c r="O88" s="388"/>
      <c r="P88" s="192"/>
      <c r="Q88" s="191"/>
      <c r="R88" s="388"/>
      <c r="S88" s="192"/>
      <c r="T88" s="191"/>
      <c r="U88" s="388"/>
      <c r="V88" s="192"/>
      <c r="W88" s="191"/>
      <c r="X88" s="185"/>
    </row>
    <row r="89" spans="1:29" x14ac:dyDescent="0.25">
      <c r="A89" s="1162" t="s">
        <v>153</v>
      </c>
      <c r="B89" s="186" t="s">
        <v>238</v>
      </c>
      <c r="C89" s="181">
        <v>7</v>
      </c>
      <c r="D89" s="182"/>
      <c r="E89" s="183"/>
      <c r="F89" s="184"/>
      <c r="G89" s="187">
        <v>6</v>
      </c>
      <c r="H89" s="314">
        <f t="shared" si="35"/>
        <v>180</v>
      </c>
      <c r="I89" s="322">
        <f>J89+L89+K89</f>
        <v>60</v>
      </c>
      <c r="J89" s="188">
        <v>30</v>
      </c>
      <c r="K89" s="189"/>
      <c r="L89" s="189">
        <v>30</v>
      </c>
      <c r="M89" s="190">
        <f t="shared" si="36"/>
        <v>120</v>
      </c>
      <c r="N89" s="193"/>
      <c r="O89" s="388"/>
      <c r="P89" s="194"/>
      <c r="Q89" s="191"/>
      <c r="R89" s="388"/>
      <c r="S89" s="192"/>
      <c r="T89" s="193"/>
      <c r="U89" s="388"/>
      <c r="V89" s="192"/>
      <c r="W89" s="191">
        <v>4</v>
      </c>
      <c r="X89" s="185"/>
    </row>
    <row r="90" spans="1:29" ht="31.5" x14ac:dyDescent="0.25">
      <c r="A90" s="1163"/>
      <c r="B90" s="186" t="s">
        <v>310</v>
      </c>
      <c r="C90" s="181"/>
      <c r="D90" s="182"/>
      <c r="E90" s="183"/>
      <c r="F90" s="184"/>
      <c r="G90" s="187"/>
      <c r="H90" s="314"/>
      <c r="I90" s="322"/>
      <c r="J90" s="188"/>
      <c r="K90" s="189"/>
      <c r="L90" s="189"/>
      <c r="M90" s="195"/>
      <c r="N90" s="193"/>
      <c r="O90" s="388"/>
      <c r="P90" s="194"/>
      <c r="Q90" s="191"/>
      <c r="R90" s="388"/>
      <c r="S90" s="192"/>
      <c r="T90" s="193"/>
      <c r="U90" s="388"/>
      <c r="V90" s="192"/>
      <c r="W90" s="191"/>
      <c r="X90" s="185"/>
    </row>
    <row r="91" spans="1:29" x14ac:dyDescent="0.25">
      <c r="A91" s="1162" t="s">
        <v>154</v>
      </c>
      <c r="B91" s="186" t="s">
        <v>260</v>
      </c>
      <c r="C91" s="181"/>
      <c r="D91" s="182" t="s">
        <v>198</v>
      </c>
      <c r="E91" s="183"/>
      <c r="F91" s="183"/>
      <c r="G91" s="187">
        <v>6</v>
      </c>
      <c r="H91" s="315">
        <f t="shared" si="35"/>
        <v>180</v>
      </c>
      <c r="I91" s="322">
        <f>J91+L91+K91</f>
        <v>60</v>
      </c>
      <c r="J91" s="188">
        <v>30</v>
      </c>
      <c r="K91" s="189"/>
      <c r="L91" s="189">
        <v>30</v>
      </c>
      <c r="M91" s="190">
        <f t="shared" si="36"/>
        <v>120</v>
      </c>
      <c r="N91" s="193"/>
      <c r="O91" s="388"/>
      <c r="P91" s="194"/>
      <c r="Q91" s="191"/>
      <c r="R91" s="388"/>
      <c r="S91" s="192"/>
      <c r="T91" s="193"/>
      <c r="U91" s="388"/>
      <c r="V91" s="192"/>
      <c r="W91" s="191">
        <v>4</v>
      </c>
      <c r="X91" s="185"/>
    </row>
    <row r="92" spans="1:29" x14ac:dyDescent="0.25">
      <c r="A92" s="1163"/>
      <c r="B92" s="186" t="s">
        <v>261</v>
      </c>
      <c r="C92" s="181"/>
      <c r="D92" s="182"/>
      <c r="E92" s="183"/>
      <c r="F92" s="183"/>
      <c r="G92" s="187"/>
      <c r="H92" s="313"/>
      <c r="I92" s="321"/>
      <c r="J92" s="309"/>
      <c r="K92" s="309"/>
      <c r="L92" s="309"/>
      <c r="M92" s="311"/>
      <c r="N92" s="193"/>
      <c r="O92" s="388"/>
      <c r="P92" s="194"/>
      <c r="Q92" s="191"/>
      <c r="R92" s="388"/>
      <c r="S92" s="192"/>
      <c r="T92" s="193"/>
      <c r="U92" s="388"/>
      <c r="V92" s="192"/>
      <c r="W92" s="191"/>
      <c r="X92" s="185"/>
    </row>
    <row r="93" spans="1:29" x14ac:dyDescent="0.25">
      <c r="A93" s="1162" t="s">
        <v>155</v>
      </c>
      <c r="B93" s="407" t="s">
        <v>158</v>
      </c>
      <c r="C93" s="181">
        <v>7</v>
      </c>
      <c r="D93" s="182"/>
      <c r="E93" s="183"/>
      <c r="F93" s="184"/>
      <c r="G93" s="187">
        <v>6</v>
      </c>
      <c r="H93" s="315">
        <f t="shared" si="35"/>
        <v>180</v>
      </c>
      <c r="I93" s="322">
        <f>J93+L93</f>
        <v>60</v>
      </c>
      <c r="J93" s="188">
        <v>30</v>
      </c>
      <c r="K93" s="189"/>
      <c r="L93" s="189">
        <v>30</v>
      </c>
      <c r="M93" s="190">
        <f t="shared" si="36"/>
        <v>120</v>
      </c>
      <c r="N93" s="193"/>
      <c r="O93" s="388"/>
      <c r="P93" s="194"/>
      <c r="Q93" s="191"/>
      <c r="R93" s="388"/>
      <c r="S93" s="192"/>
      <c r="T93" s="193"/>
      <c r="U93" s="388"/>
      <c r="V93" s="192"/>
      <c r="W93" s="191">
        <v>4</v>
      </c>
      <c r="X93" s="192"/>
    </row>
    <row r="94" spans="1:29" x14ac:dyDescent="0.25">
      <c r="A94" s="1163"/>
      <c r="B94" s="408" t="s">
        <v>42</v>
      </c>
      <c r="C94" s="181"/>
      <c r="D94" s="182"/>
      <c r="E94" s="183"/>
      <c r="F94" s="184"/>
      <c r="G94" s="187"/>
      <c r="H94" s="316"/>
      <c r="I94" s="322"/>
      <c r="J94" s="188"/>
      <c r="K94" s="189"/>
      <c r="L94" s="189"/>
      <c r="M94" s="190"/>
      <c r="N94" s="193"/>
      <c r="O94" s="388"/>
      <c r="P94" s="194"/>
      <c r="Q94" s="191"/>
      <c r="R94" s="388"/>
      <c r="S94" s="192"/>
      <c r="T94" s="193"/>
      <c r="U94" s="388"/>
      <c r="V94" s="192"/>
      <c r="W94" s="191"/>
      <c r="X94" s="192"/>
    </row>
    <row r="95" spans="1:29" x14ac:dyDescent="0.25">
      <c r="A95" s="1162" t="s">
        <v>156</v>
      </c>
      <c r="B95" s="186" t="s">
        <v>145</v>
      </c>
      <c r="C95" s="181">
        <v>8</v>
      </c>
      <c r="D95" s="189"/>
      <c r="E95" s="184"/>
      <c r="F95" s="183"/>
      <c r="G95" s="187">
        <v>5</v>
      </c>
      <c r="H95" s="314">
        <f t="shared" si="35"/>
        <v>150</v>
      </c>
      <c r="I95" s="322">
        <f>J95+L95+K95</f>
        <v>52</v>
      </c>
      <c r="J95" s="188">
        <v>26</v>
      </c>
      <c r="K95" s="189"/>
      <c r="L95" s="189">
        <v>26</v>
      </c>
      <c r="M95" s="190">
        <f t="shared" si="36"/>
        <v>98</v>
      </c>
      <c r="N95" s="193"/>
      <c r="O95" s="388"/>
      <c r="P95" s="194"/>
      <c r="Q95" s="191"/>
      <c r="R95" s="388"/>
      <c r="S95" s="192"/>
      <c r="T95" s="193"/>
      <c r="U95" s="388"/>
      <c r="V95" s="192"/>
      <c r="W95" s="191"/>
      <c r="X95" s="192">
        <v>4</v>
      </c>
    </row>
    <row r="96" spans="1:29" x14ac:dyDescent="0.25">
      <c r="A96" s="1163"/>
      <c r="B96" s="186" t="s">
        <v>199</v>
      </c>
      <c r="C96" s="181"/>
      <c r="D96" s="189"/>
      <c r="E96" s="184"/>
      <c r="F96" s="183"/>
      <c r="G96" s="187"/>
      <c r="H96" s="317"/>
      <c r="I96" s="323"/>
      <c r="J96" s="318"/>
      <c r="K96" s="318"/>
      <c r="L96" s="318"/>
      <c r="M96" s="311"/>
      <c r="N96" s="193"/>
      <c r="O96" s="388"/>
      <c r="P96" s="194"/>
      <c r="Q96" s="191"/>
      <c r="R96" s="388"/>
      <c r="S96" s="192"/>
      <c r="T96" s="193"/>
      <c r="U96" s="388"/>
      <c r="V96" s="192"/>
      <c r="W96" s="191"/>
      <c r="X96" s="192"/>
    </row>
    <row r="97" spans="1:29" x14ac:dyDescent="0.25">
      <c r="A97" s="1162" t="s">
        <v>157</v>
      </c>
      <c r="B97" s="407" t="s">
        <v>301</v>
      </c>
      <c r="C97" s="181">
        <v>8</v>
      </c>
      <c r="D97" s="189"/>
      <c r="E97" s="184"/>
      <c r="F97" s="183"/>
      <c r="G97" s="187">
        <v>5</v>
      </c>
      <c r="H97" s="315">
        <f t="shared" ref="H97" si="39">G97*30</f>
        <v>150</v>
      </c>
      <c r="I97" s="322">
        <f>J97+L97</f>
        <v>52</v>
      </c>
      <c r="J97" s="188">
        <v>26</v>
      </c>
      <c r="K97" s="189"/>
      <c r="L97" s="189">
        <v>26</v>
      </c>
      <c r="M97" s="190">
        <f t="shared" ref="M97" si="40">H97-I97</f>
        <v>98</v>
      </c>
      <c r="N97" s="193"/>
      <c r="O97" s="388"/>
      <c r="P97" s="194"/>
      <c r="Q97" s="191"/>
      <c r="R97" s="388"/>
      <c r="S97" s="192"/>
      <c r="T97" s="193"/>
      <c r="U97" s="388"/>
      <c r="V97" s="192"/>
      <c r="W97" s="191"/>
      <c r="X97" s="192">
        <v>4</v>
      </c>
    </row>
    <row r="98" spans="1:29" ht="16.5" customHeight="1" thickBot="1" x14ac:dyDescent="0.3">
      <c r="A98" s="1163"/>
      <c r="B98" s="408" t="s">
        <v>262</v>
      </c>
      <c r="C98" s="181"/>
      <c r="D98" s="189"/>
      <c r="E98" s="184"/>
      <c r="F98" s="183"/>
      <c r="G98" s="187"/>
      <c r="H98" s="315"/>
      <c r="I98" s="322"/>
      <c r="J98" s="188"/>
      <c r="K98" s="189"/>
      <c r="L98" s="189"/>
      <c r="M98" s="190"/>
      <c r="N98" s="193"/>
      <c r="O98" s="388"/>
      <c r="P98" s="194"/>
      <c r="Q98" s="191"/>
      <c r="R98" s="388"/>
      <c r="S98" s="192"/>
      <c r="T98" s="193"/>
      <c r="U98" s="388"/>
      <c r="V98" s="192"/>
      <c r="W98" s="191"/>
      <c r="X98" s="192"/>
    </row>
    <row r="99" spans="1:29" ht="16.5" customHeight="1" thickBot="1" x14ac:dyDescent="0.3">
      <c r="A99" s="1029" t="s">
        <v>200</v>
      </c>
      <c r="B99" s="1030"/>
      <c r="C99" s="1030"/>
      <c r="D99" s="1030"/>
      <c r="E99" s="1030"/>
      <c r="F99" s="1031"/>
      <c r="G99" s="156">
        <f t="shared" ref="G99:AC99" si="41">SUM(G83:G98)</f>
        <v>42.5</v>
      </c>
      <c r="H99" s="157">
        <f t="shared" si="41"/>
        <v>1275</v>
      </c>
      <c r="I99" s="157">
        <f t="shared" si="41"/>
        <v>446</v>
      </c>
      <c r="J99" s="157">
        <f t="shared" si="41"/>
        <v>196</v>
      </c>
      <c r="K99" s="157">
        <f t="shared" si="41"/>
        <v>0</v>
      </c>
      <c r="L99" s="157">
        <f t="shared" si="41"/>
        <v>250</v>
      </c>
      <c r="M99" s="157">
        <f t="shared" si="41"/>
        <v>829</v>
      </c>
      <c r="N99" s="157">
        <f t="shared" si="41"/>
        <v>0</v>
      </c>
      <c r="O99" s="157">
        <f t="shared" si="41"/>
        <v>0</v>
      </c>
      <c r="P99" s="157">
        <f t="shared" si="41"/>
        <v>0</v>
      </c>
      <c r="Q99" s="157">
        <f t="shared" si="41"/>
        <v>0</v>
      </c>
      <c r="R99" s="157">
        <f t="shared" si="41"/>
        <v>0</v>
      </c>
      <c r="S99" s="157">
        <f t="shared" si="41"/>
        <v>0</v>
      </c>
      <c r="T99" s="157">
        <f t="shared" si="41"/>
        <v>0</v>
      </c>
      <c r="U99" s="157">
        <f t="shared" si="41"/>
        <v>9</v>
      </c>
      <c r="V99" s="157">
        <f t="shared" si="41"/>
        <v>9</v>
      </c>
      <c r="W99" s="157">
        <f t="shared" si="41"/>
        <v>12</v>
      </c>
      <c r="X99" s="157">
        <f t="shared" si="41"/>
        <v>8</v>
      </c>
      <c r="Y99" s="157">
        <f t="shared" si="41"/>
        <v>0</v>
      </c>
      <c r="Z99" s="157">
        <f t="shared" si="41"/>
        <v>0</v>
      </c>
      <c r="AA99" s="157">
        <f t="shared" si="41"/>
        <v>0</v>
      </c>
      <c r="AB99" s="157">
        <f t="shared" si="41"/>
        <v>0</v>
      </c>
      <c r="AC99" s="157">
        <f t="shared" si="41"/>
        <v>0</v>
      </c>
    </row>
    <row r="100" spans="1:29" ht="16.5" thickBot="1" x14ac:dyDescent="0.3">
      <c r="A100" s="1032" t="s">
        <v>207</v>
      </c>
      <c r="B100" s="1033"/>
      <c r="C100" s="1033"/>
      <c r="D100" s="1033"/>
      <c r="E100" s="1033"/>
      <c r="F100" s="1034"/>
      <c r="G100" s="200">
        <f t="shared" ref="G100:AC100" si="42">G99+G81</f>
        <v>62</v>
      </c>
      <c r="H100" s="201">
        <f t="shared" si="42"/>
        <v>1860</v>
      </c>
      <c r="I100" s="201">
        <f t="shared" si="42"/>
        <v>878</v>
      </c>
      <c r="J100" s="201">
        <f t="shared" si="42"/>
        <v>290</v>
      </c>
      <c r="K100" s="201">
        <f t="shared" si="42"/>
        <v>0</v>
      </c>
      <c r="L100" s="201">
        <f t="shared" si="42"/>
        <v>588</v>
      </c>
      <c r="M100" s="201">
        <f t="shared" si="42"/>
        <v>1372</v>
      </c>
      <c r="N100" s="157">
        <f t="shared" si="42"/>
        <v>0</v>
      </c>
      <c r="O100" s="157">
        <f t="shared" si="42"/>
        <v>0</v>
      </c>
      <c r="P100" s="157">
        <f t="shared" si="42"/>
        <v>0</v>
      </c>
      <c r="Q100" s="157">
        <f t="shared" si="42"/>
        <v>2</v>
      </c>
      <c r="R100" s="157">
        <f t="shared" si="42"/>
        <v>2</v>
      </c>
      <c r="S100" s="157">
        <f t="shared" si="42"/>
        <v>2</v>
      </c>
      <c r="T100" s="157">
        <f t="shared" si="42"/>
        <v>3</v>
      </c>
      <c r="U100" s="157">
        <f t="shared" si="42"/>
        <v>12</v>
      </c>
      <c r="V100" s="157">
        <f t="shared" si="42"/>
        <v>12</v>
      </c>
      <c r="W100" s="157">
        <f t="shared" si="42"/>
        <v>15</v>
      </c>
      <c r="X100" s="157">
        <f t="shared" si="42"/>
        <v>11</v>
      </c>
      <c r="Y100" s="157">
        <f t="shared" si="42"/>
        <v>0</v>
      </c>
      <c r="Z100" s="157">
        <f t="shared" si="42"/>
        <v>0</v>
      </c>
      <c r="AA100" s="157">
        <f t="shared" si="42"/>
        <v>0</v>
      </c>
      <c r="AB100" s="157">
        <f t="shared" si="42"/>
        <v>0</v>
      </c>
      <c r="AC100" s="157">
        <f t="shared" si="42"/>
        <v>0</v>
      </c>
    </row>
    <row r="101" spans="1:29" s="73" customFormat="1" ht="16.5" thickBot="1" x14ac:dyDescent="0.3">
      <c r="A101" s="1020" t="s">
        <v>208</v>
      </c>
      <c r="B101" s="1020"/>
      <c r="C101" s="1020"/>
      <c r="D101" s="1020"/>
      <c r="E101" s="1020"/>
      <c r="F101" s="1020"/>
      <c r="G101" s="200">
        <f t="shared" ref="G101:M101" si="43">G100+G66</f>
        <v>240</v>
      </c>
      <c r="H101" s="201">
        <f t="shared" si="43"/>
        <v>7200</v>
      </c>
      <c r="I101" s="201">
        <f t="shared" si="43"/>
        <v>2793</v>
      </c>
      <c r="J101" s="201">
        <f t="shared" si="43"/>
        <v>945</v>
      </c>
      <c r="K101" s="201">
        <f t="shared" si="43"/>
        <v>108</v>
      </c>
      <c r="L101" s="201">
        <f t="shared" si="43"/>
        <v>1740</v>
      </c>
      <c r="M101" s="201">
        <f t="shared" si="43"/>
        <v>4797</v>
      </c>
      <c r="N101" s="157">
        <f t="shared" ref="N101:X101" si="44">N66+N100</f>
        <v>26</v>
      </c>
      <c r="O101" s="157">
        <f t="shared" si="44"/>
        <v>20</v>
      </c>
      <c r="P101" s="157">
        <f t="shared" si="44"/>
        <v>20</v>
      </c>
      <c r="Q101" s="157">
        <f t="shared" si="44"/>
        <v>25</v>
      </c>
      <c r="R101" s="157">
        <f t="shared" si="44"/>
        <v>19</v>
      </c>
      <c r="S101" s="157">
        <f t="shared" si="44"/>
        <v>19</v>
      </c>
      <c r="T101" s="157">
        <f t="shared" si="44"/>
        <v>23</v>
      </c>
      <c r="U101" s="157">
        <f t="shared" si="44"/>
        <v>16</v>
      </c>
      <c r="V101" s="157">
        <f t="shared" si="44"/>
        <v>16</v>
      </c>
      <c r="W101" s="157">
        <f t="shared" si="44"/>
        <v>21</v>
      </c>
      <c r="X101" s="157">
        <f t="shared" si="44"/>
        <v>15</v>
      </c>
      <c r="AA101" s="227">
        <v>22</v>
      </c>
      <c r="AB101" s="227">
        <v>22</v>
      </c>
      <c r="AC101" s="227">
        <v>22</v>
      </c>
    </row>
    <row r="102" spans="1:29" s="73" customFormat="1" ht="16.5" thickBot="1" x14ac:dyDescent="0.3">
      <c r="A102" s="1021" t="s">
        <v>164</v>
      </c>
      <c r="B102" s="1021"/>
      <c r="C102" s="1021"/>
      <c r="D102" s="1021"/>
      <c r="E102" s="1021"/>
      <c r="F102" s="1021"/>
      <c r="G102" s="1021"/>
      <c r="H102" s="1021"/>
      <c r="I102" s="1021"/>
      <c r="J102" s="1021"/>
      <c r="K102" s="1021"/>
      <c r="L102" s="1021"/>
      <c r="M102" s="1021"/>
      <c r="N102" s="157">
        <f>N101</f>
        <v>26</v>
      </c>
      <c r="O102" s="157">
        <f t="shared" ref="O102:AC102" si="45">O101</f>
        <v>20</v>
      </c>
      <c r="P102" s="157">
        <f t="shared" si="45"/>
        <v>20</v>
      </c>
      <c r="Q102" s="157">
        <f t="shared" si="45"/>
        <v>25</v>
      </c>
      <c r="R102" s="157">
        <f t="shared" si="45"/>
        <v>19</v>
      </c>
      <c r="S102" s="157">
        <f t="shared" si="45"/>
        <v>19</v>
      </c>
      <c r="T102" s="157">
        <f t="shared" si="45"/>
        <v>23</v>
      </c>
      <c r="U102" s="157">
        <f t="shared" si="45"/>
        <v>16</v>
      </c>
      <c r="V102" s="157">
        <f t="shared" si="45"/>
        <v>16</v>
      </c>
      <c r="W102" s="157">
        <f t="shared" si="45"/>
        <v>21</v>
      </c>
      <c r="X102" s="157">
        <f t="shared" si="45"/>
        <v>15</v>
      </c>
      <c r="Y102" s="157">
        <f t="shared" si="45"/>
        <v>0</v>
      </c>
      <c r="Z102" s="157">
        <f t="shared" si="45"/>
        <v>0</v>
      </c>
      <c r="AA102" s="157">
        <f t="shared" si="45"/>
        <v>22</v>
      </c>
      <c r="AB102" s="157">
        <f t="shared" si="45"/>
        <v>22</v>
      </c>
      <c r="AC102" s="157">
        <f t="shared" si="45"/>
        <v>22</v>
      </c>
    </row>
    <row r="103" spans="1:29" s="73" customFormat="1" ht="16.5" thickBot="1" x14ac:dyDescent="0.3">
      <c r="A103" s="1022" t="s">
        <v>165</v>
      </c>
      <c r="B103" s="1022"/>
      <c r="C103" s="1022"/>
      <c r="D103" s="1022"/>
      <c r="E103" s="1022"/>
      <c r="F103" s="1022"/>
      <c r="G103" s="1022"/>
      <c r="H103" s="1022"/>
      <c r="I103" s="1022"/>
      <c r="J103" s="1022"/>
      <c r="K103" s="1022"/>
      <c r="L103" s="1022"/>
      <c r="M103" s="1022"/>
      <c r="N103" s="157">
        <v>3</v>
      </c>
      <c r="O103" s="401"/>
      <c r="P103" s="334">
        <v>3</v>
      </c>
      <c r="Q103" s="334">
        <v>3</v>
      </c>
      <c r="R103" s="334"/>
      <c r="S103" s="334">
        <v>3</v>
      </c>
      <c r="T103" s="334">
        <v>3</v>
      </c>
      <c r="U103" s="334"/>
      <c r="V103" s="334">
        <v>3</v>
      </c>
      <c r="W103" s="334">
        <v>3</v>
      </c>
      <c r="X103" s="334">
        <v>3</v>
      </c>
    </row>
    <row r="104" spans="1:29" s="73" customFormat="1" ht="16.5" thickBot="1" x14ac:dyDescent="0.3">
      <c r="A104" s="1022" t="s">
        <v>166</v>
      </c>
      <c r="B104" s="1022"/>
      <c r="C104" s="1022"/>
      <c r="D104" s="1022"/>
      <c r="E104" s="1022"/>
      <c r="F104" s="1022"/>
      <c r="G104" s="1022"/>
      <c r="H104" s="1022"/>
      <c r="I104" s="1022"/>
      <c r="J104" s="1022"/>
      <c r="K104" s="1022"/>
      <c r="L104" s="1022"/>
      <c r="M104" s="1022"/>
      <c r="N104" s="167">
        <v>4</v>
      </c>
      <c r="O104" s="421"/>
      <c r="P104" s="422">
        <v>4</v>
      </c>
      <c r="Q104" s="422">
        <v>4</v>
      </c>
      <c r="R104" s="422"/>
      <c r="S104" s="422">
        <v>4</v>
      </c>
      <c r="T104" s="422">
        <v>3</v>
      </c>
      <c r="U104" s="422"/>
      <c r="V104" s="422">
        <v>3</v>
      </c>
      <c r="W104" s="422">
        <v>3</v>
      </c>
      <c r="X104" s="422">
        <v>2</v>
      </c>
    </row>
    <row r="105" spans="1:29" s="73" customFormat="1" ht="16.5" thickBot="1" x14ac:dyDescent="0.3">
      <c r="A105" s="1022" t="s">
        <v>167</v>
      </c>
      <c r="B105" s="1022"/>
      <c r="C105" s="1022"/>
      <c r="D105" s="1022"/>
      <c r="E105" s="1022"/>
      <c r="F105" s="1022"/>
      <c r="G105" s="1022"/>
      <c r="H105" s="1022"/>
      <c r="I105" s="1022"/>
      <c r="J105" s="1022"/>
      <c r="K105" s="1022"/>
      <c r="L105" s="1022"/>
      <c r="M105" s="1022"/>
      <c r="N105" s="418"/>
      <c r="O105" s="423"/>
      <c r="P105" s="423"/>
      <c r="Q105" s="419"/>
      <c r="R105" s="419"/>
      <c r="S105" s="419"/>
      <c r="T105" s="419"/>
      <c r="U105" s="419"/>
      <c r="V105" s="419"/>
      <c r="W105" s="419"/>
      <c r="X105" s="419"/>
    </row>
    <row r="106" spans="1:29" s="73" customFormat="1" ht="16.5" thickBot="1" x14ac:dyDescent="0.3">
      <c r="A106" s="1013" t="s">
        <v>168</v>
      </c>
      <c r="B106" s="1013"/>
      <c r="C106" s="1013"/>
      <c r="D106" s="1013"/>
      <c r="E106" s="1013"/>
      <c r="F106" s="1013"/>
      <c r="G106" s="1013"/>
      <c r="H106" s="1013"/>
      <c r="I106" s="1013"/>
      <c r="J106" s="1013"/>
      <c r="K106" s="1013"/>
      <c r="L106" s="1013"/>
      <c r="M106" s="1013"/>
      <c r="N106" s="420"/>
      <c r="O106" s="423"/>
      <c r="P106" s="423"/>
      <c r="Q106" s="228"/>
      <c r="R106" s="228"/>
      <c r="S106" s="337"/>
      <c r="T106" s="337">
        <v>1</v>
      </c>
      <c r="U106" s="228"/>
      <c r="V106" s="337">
        <v>1</v>
      </c>
      <c r="W106" s="337">
        <v>1</v>
      </c>
      <c r="X106" s="228"/>
    </row>
    <row r="107" spans="1:29" s="73" customFormat="1" ht="16.5" thickBot="1" x14ac:dyDescent="0.3">
      <c r="A107" s="1164" t="s">
        <v>210</v>
      </c>
      <c r="B107" s="1165"/>
      <c r="C107" s="1165"/>
      <c r="D107" s="1165"/>
      <c r="E107" s="1165"/>
      <c r="F107" s="1165"/>
      <c r="G107" s="1165"/>
      <c r="H107" s="1165"/>
      <c r="I107" s="1165"/>
      <c r="J107" s="1165"/>
      <c r="K107" s="1165"/>
      <c r="L107" s="1165"/>
      <c r="M107" s="1166"/>
      <c r="N107" s="1171" t="s">
        <v>209</v>
      </c>
      <c r="O107" s="1172"/>
      <c r="P107" s="1173"/>
      <c r="Q107" s="1168">
        <f>G66/G101*100</f>
        <v>74.166666666666671</v>
      </c>
      <c r="R107" s="1170"/>
      <c r="S107" s="1169"/>
      <c r="T107" s="1168" t="s">
        <v>45</v>
      </c>
      <c r="U107" s="1170"/>
      <c r="V107" s="1169"/>
      <c r="W107" s="1168">
        <f>G100/G101*100</f>
        <v>25.833333333333336</v>
      </c>
      <c r="X107" s="1169"/>
      <c r="Y107" s="229">
        <f>SUM(N107:X107)</f>
        <v>100</v>
      </c>
    </row>
    <row r="108" spans="1:29" s="73" customFormat="1" x14ac:dyDescent="0.25">
      <c r="A108" s="230"/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335"/>
      <c r="O108" s="335"/>
      <c r="P108" s="335"/>
      <c r="Q108" s="336"/>
      <c r="R108" s="336"/>
      <c r="S108" s="336"/>
      <c r="T108" s="335"/>
      <c r="U108" s="335"/>
      <c r="V108" s="335"/>
      <c r="W108" s="335"/>
      <c r="X108" s="335"/>
    </row>
    <row r="109" spans="1:29" s="73" customFormat="1" x14ac:dyDescent="0.25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  <c r="W109" s="231"/>
      <c r="X109" s="231"/>
    </row>
    <row r="110" spans="1:29" s="73" customFormat="1" x14ac:dyDescent="0.25">
      <c r="A110" s="231"/>
      <c r="B110" s="379"/>
      <c r="C110" s="379"/>
      <c r="D110" s="379"/>
      <c r="E110" s="379"/>
      <c r="F110" s="379"/>
      <c r="G110" s="379"/>
      <c r="H110" s="379"/>
      <c r="I110" s="379"/>
      <c r="J110" s="379"/>
      <c r="K110" s="379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</row>
    <row r="111" spans="1:29" s="73" customFormat="1" x14ac:dyDescent="0.25">
      <c r="A111" s="231"/>
      <c r="B111" s="379" t="s">
        <v>169</v>
      </c>
      <c r="C111" s="379"/>
      <c r="D111" s="994"/>
      <c r="E111" s="994"/>
      <c r="F111" s="995"/>
      <c r="G111" s="995"/>
      <c r="H111" s="379"/>
      <c r="I111" s="996" t="s">
        <v>170</v>
      </c>
      <c r="J111" s="1012"/>
      <c r="K111" s="1012"/>
      <c r="L111" s="231"/>
      <c r="M111" s="231"/>
      <c r="N111" s="231"/>
      <c r="O111" s="231"/>
      <c r="P111" s="231"/>
      <c r="Q111" s="231"/>
      <c r="R111" s="231"/>
      <c r="S111" s="231"/>
      <c r="T111" s="231"/>
      <c r="U111" s="231"/>
      <c r="V111" s="231"/>
      <c r="W111" s="231"/>
      <c r="X111" s="231"/>
    </row>
    <row r="112" spans="1:29" s="73" customFormat="1" x14ac:dyDescent="0.25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</row>
    <row r="113" spans="1:24" s="73" customFormat="1" x14ac:dyDescent="0.25">
      <c r="A113" s="231"/>
      <c r="B113" s="379" t="s">
        <v>264</v>
      </c>
      <c r="C113" s="379"/>
      <c r="D113" s="994"/>
      <c r="E113" s="994"/>
      <c r="F113" s="995"/>
      <c r="G113" s="995"/>
      <c r="H113" s="379"/>
      <c r="I113" s="996" t="s">
        <v>266</v>
      </c>
      <c r="J113" s="997"/>
      <c r="K113" s="997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</row>
    <row r="114" spans="1:24" s="73" customFormat="1" x14ac:dyDescent="0.25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</row>
    <row r="115" spans="1:24" s="73" customFormat="1" x14ac:dyDescent="0.25">
      <c r="A115" s="231"/>
      <c r="B115" s="379" t="s">
        <v>263</v>
      </c>
      <c r="C115" s="379"/>
      <c r="D115" s="994"/>
      <c r="E115" s="994"/>
      <c r="F115" s="995"/>
      <c r="G115" s="995"/>
      <c r="H115" s="379"/>
      <c r="I115" s="996" t="s">
        <v>265</v>
      </c>
      <c r="J115" s="997"/>
      <c r="K115" s="997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</row>
    <row r="116" spans="1:24" s="73" customFormat="1" x14ac:dyDescent="0.25">
      <c r="A116" s="75"/>
      <c r="B116" s="233"/>
      <c r="C116" s="998" t="s">
        <v>85</v>
      </c>
      <c r="D116" s="998"/>
      <c r="E116" s="998"/>
      <c r="F116" s="998"/>
      <c r="G116" s="998"/>
      <c r="H116" s="998"/>
      <c r="I116" s="998"/>
      <c r="J116" s="998"/>
      <c r="K116" s="998"/>
      <c r="L116" s="234"/>
      <c r="M116" s="234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</row>
  </sheetData>
  <mergeCells count="72">
    <mergeCell ref="C116:K116"/>
    <mergeCell ref="W107:X107"/>
    <mergeCell ref="D111:G111"/>
    <mergeCell ref="I111:K111"/>
    <mergeCell ref="D113:G113"/>
    <mergeCell ref="I113:K113"/>
    <mergeCell ref="D115:G115"/>
    <mergeCell ref="I115:K115"/>
    <mergeCell ref="T107:V107"/>
    <mergeCell ref="N107:P107"/>
    <mergeCell ref="Q107:S107"/>
    <mergeCell ref="A34:X34"/>
    <mergeCell ref="A55:F55"/>
    <mergeCell ref="E3:F3"/>
    <mergeCell ref="N6:X6"/>
    <mergeCell ref="H3:H7"/>
    <mergeCell ref="I3:L3"/>
    <mergeCell ref="A33:B33"/>
    <mergeCell ref="A83:A84"/>
    <mergeCell ref="A85:A86"/>
    <mergeCell ref="A87:A88"/>
    <mergeCell ref="A89:A90"/>
    <mergeCell ref="A91:A92"/>
    <mergeCell ref="A93:A94"/>
    <mergeCell ref="A95:A96"/>
    <mergeCell ref="A97:A98"/>
    <mergeCell ref="A106:M106"/>
    <mergeCell ref="A107:M107"/>
    <mergeCell ref="A102:M102"/>
    <mergeCell ref="A103:M103"/>
    <mergeCell ref="A104:M104"/>
    <mergeCell ref="A105:M105"/>
    <mergeCell ref="A101:F101"/>
    <mergeCell ref="A99:F99"/>
    <mergeCell ref="A100:F100"/>
    <mergeCell ref="A79:A80"/>
    <mergeCell ref="A81:F81"/>
    <mergeCell ref="A82:X82"/>
    <mergeCell ref="A1:X1"/>
    <mergeCell ref="N2:X3"/>
    <mergeCell ref="N4:P4"/>
    <mergeCell ref="Q4:S4"/>
    <mergeCell ref="T4:V4"/>
    <mergeCell ref="W4:X4"/>
    <mergeCell ref="B2:B7"/>
    <mergeCell ref="C2:F2"/>
    <mergeCell ref="G2:G7"/>
    <mergeCell ref="H2:M2"/>
    <mergeCell ref="C3:C7"/>
    <mergeCell ref="D3:D7"/>
    <mergeCell ref="A69:A70"/>
    <mergeCell ref="A77:A78"/>
    <mergeCell ref="A71:A72"/>
    <mergeCell ref="A73:A74"/>
    <mergeCell ref="A67:X67"/>
    <mergeCell ref="A75:A76"/>
    <mergeCell ref="A65:F65"/>
    <mergeCell ref="A68:X68"/>
    <mergeCell ref="A2:A7"/>
    <mergeCell ref="A56:X56"/>
    <mergeCell ref="A61:F61"/>
    <mergeCell ref="A62:X62"/>
    <mergeCell ref="A66:F66"/>
    <mergeCell ref="M3:M7"/>
    <mergeCell ref="E4:E7"/>
    <mergeCell ref="F4:F7"/>
    <mergeCell ref="I4:I7"/>
    <mergeCell ref="J4:J7"/>
    <mergeCell ref="K4:K7"/>
    <mergeCell ref="L4:L7"/>
    <mergeCell ref="A9:X9"/>
    <mergeCell ref="A10:X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 ОАА</vt:lpstr>
      <vt:lpstr>План ОАА</vt:lpstr>
      <vt:lpstr>семестровка</vt:lpstr>
      <vt:lpstr>сем для дисп</vt:lpstr>
      <vt:lpstr>Титул ФПМР</vt:lpstr>
      <vt:lpstr>План ФПМР</vt:lpstr>
      <vt:lpstr>'План ОАА'!Область_печати</vt:lpstr>
      <vt:lpstr>семестровка!Область_печати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2021-10-27T07:35:02Z</cp:lastPrinted>
  <dcterms:created xsi:type="dcterms:W3CDTF">2018-09-25T13:00:18Z</dcterms:created>
  <dcterms:modified xsi:type="dcterms:W3CDTF">2021-10-28T09:54:30Z</dcterms:modified>
</cp:coreProperties>
</file>