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0\"/>
    </mc:Choice>
  </mc:AlternateContent>
  <xr:revisionPtr revIDLastSave="0" documentId="13_ncr:1_{7B7C6F99-08EC-46F8-893B-2559108431BA}" xr6:coauthVersionLast="37" xr6:coauthVersionMax="37" xr10:uidLastSave="{00000000-0000-0000-0000-000000000000}"/>
  <bookViews>
    <workbookView xWindow="480" yWindow="120" windowWidth="18192" windowHeight="11316" activeTab="1" xr2:uid="{00000000-000D-0000-FFFF-FFFF00000000}"/>
  </bookViews>
  <sheets>
    <sheet name="Титульный" sheetId="6" r:id="rId1"/>
    <sheet name="План 2020-21" sheetId="1" r:id="rId2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T145" i="1" l="1"/>
  <c r="H59" i="1"/>
  <c r="I59" i="1"/>
  <c r="J59" i="1"/>
  <c r="K59" i="1"/>
  <c r="L59" i="1"/>
  <c r="M59" i="1"/>
  <c r="G59" i="1"/>
  <c r="H58" i="1"/>
  <c r="G58" i="1"/>
  <c r="I40" i="1"/>
  <c r="J40" i="1"/>
  <c r="K40" i="1"/>
  <c r="L40" i="1"/>
  <c r="G40" i="1"/>
  <c r="H41" i="1"/>
  <c r="Q145" i="1" l="1"/>
  <c r="N145" i="1"/>
  <c r="H93" i="1"/>
  <c r="J93" i="1"/>
  <c r="K93" i="1"/>
  <c r="L93" i="1"/>
  <c r="G93" i="1"/>
  <c r="I90" i="1"/>
  <c r="M90" i="1" s="1"/>
  <c r="M89" i="1"/>
  <c r="I89" i="1"/>
  <c r="I88" i="1"/>
  <c r="M88" i="1" s="1"/>
  <c r="I87" i="1"/>
  <c r="I93" i="1" s="1"/>
  <c r="M87" i="1" l="1"/>
  <c r="M93" i="1" s="1"/>
  <c r="I51" i="1" l="1"/>
  <c r="H51" i="1"/>
  <c r="I50" i="1"/>
  <c r="H50" i="1"/>
  <c r="L49" i="1"/>
  <c r="J49" i="1"/>
  <c r="G49" i="1"/>
  <c r="M51" i="1" l="1"/>
  <c r="M49" i="1" s="1"/>
  <c r="H49" i="1"/>
  <c r="I49" i="1"/>
  <c r="J131" i="1" l="1"/>
  <c r="K131" i="1"/>
  <c r="L131" i="1"/>
  <c r="G131" i="1"/>
  <c r="J45" i="1" l="1"/>
  <c r="K45" i="1"/>
  <c r="L45" i="1"/>
  <c r="G45" i="1"/>
  <c r="H46" i="1"/>
  <c r="I46" i="1"/>
  <c r="O131" i="1" l="1"/>
  <c r="P131" i="1"/>
  <c r="Q131" i="1"/>
  <c r="R131" i="1"/>
  <c r="S131" i="1"/>
  <c r="T131" i="1"/>
  <c r="U131" i="1"/>
  <c r="V131" i="1"/>
  <c r="N131" i="1"/>
  <c r="G130" i="1"/>
  <c r="I110" i="1"/>
  <c r="M110" i="1" s="1"/>
  <c r="H110" i="1"/>
  <c r="I149" i="1" l="1"/>
  <c r="I150" i="1"/>
  <c r="I148" i="1"/>
  <c r="I147" i="1" s="1"/>
  <c r="J147" i="1"/>
  <c r="K147" i="1"/>
  <c r="L147" i="1"/>
  <c r="H149" i="1"/>
  <c r="H150" i="1"/>
  <c r="M150" i="1" s="1"/>
  <c r="H148" i="1"/>
  <c r="H29" i="1"/>
  <c r="I29" i="1"/>
  <c r="M148" i="1" l="1"/>
  <c r="H147" i="1"/>
  <c r="M149" i="1"/>
  <c r="M147" i="1" s="1"/>
  <c r="M29" i="1"/>
  <c r="N24" i="1"/>
  <c r="J24" i="1"/>
  <c r="K24" i="1"/>
  <c r="L24" i="1"/>
  <c r="G24" i="1"/>
  <c r="G23" i="1"/>
  <c r="H21" i="1"/>
  <c r="O93" i="1" l="1"/>
  <c r="O134" i="1" s="1"/>
  <c r="P93" i="1"/>
  <c r="P134" i="1" s="1"/>
  <c r="Q93" i="1"/>
  <c r="Q134" i="1" s="1"/>
  <c r="R93" i="1"/>
  <c r="R134" i="1" s="1"/>
  <c r="S93" i="1"/>
  <c r="S134" i="1" s="1"/>
  <c r="T93" i="1"/>
  <c r="T134" i="1" s="1"/>
  <c r="U93" i="1"/>
  <c r="U134" i="1" s="1"/>
  <c r="V93" i="1"/>
  <c r="V134" i="1" s="1"/>
  <c r="N93" i="1"/>
  <c r="N134" i="1" s="1"/>
  <c r="K134" i="1"/>
  <c r="J134" i="1" l="1"/>
  <c r="G134" i="1"/>
  <c r="L134" i="1"/>
  <c r="G94" i="1"/>
  <c r="G133" i="1"/>
  <c r="G132" i="1"/>
  <c r="H104" i="1"/>
  <c r="H105" i="1"/>
  <c r="H106" i="1"/>
  <c r="G135" i="1" l="1"/>
  <c r="L96" i="1"/>
  <c r="G96" i="1"/>
  <c r="H97" i="1"/>
  <c r="H130" i="1" s="1"/>
  <c r="V59" i="1"/>
  <c r="Q59" i="1"/>
  <c r="O59" i="1"/>
  <c r="P59" i="1"/>
  <c r="R59" i="1"/>
  <c r="S59" i="1"/>
  <c r="T59" i="1"/>
  <c r="U59" i="1"/>
  <c r="N59" i="1"/>
  <c r="G60" i="1" l="1"/>
  <c r="V67" i="1"/>
  <c r="U67" i="1"/>
  <c r="T67" i="1"/>
  <c r="S67" i="1"/>
  <c r="R67" i="1"/>
  <c r="Q67" i="1"/>
  <c r="P67" i="1"/>
  <c r="O67" i="1"/>
  <c r="N67" i="1"/>
  <c r="L67" i="1"/>
  <c r="K67" i="1"/>
  <c r="J67" i="1"/>
  <c r="G67" i="1"/>
  <c r="G66" i="1"/>
  <c r="V24" i="1"/>
  <c r="U24" i="1"/>
  <c r="T24" i="1"/>
  <c r="S24" i="1"/>
  <c r="R24" i="1"/>
  <c r="Q24" i="1"/>
  <c r="P24" i="1"/>
  <c r="O24" i="1"/>
  <c r="L17" i="1"/>
  <c r="J17" i="1"/>
  <c r="I19" i="1"/>
  <c r="I17" i="1" s="1"/>
  <c r="H19" i="1"/>
  <c r="H18" i="1"/>
  <c r="G17" i="1"/>
  <c r="H17" i="1" l="1"/>
  <c r="G68" i="1"/>
  <c r="G25" i="1"/>
  <c r="G72" i="1"/>
  <c r="G136" i="1" s="1"/>
  <c r="M19" i="1"/>
  <c r="M17" i="1" s="1"/>
  <c r="X32" i="6" l="1"/>
  <c r="R32" i="6"/>
  <c r="T32" i="6"/>
  <c r="G32" i="6"/>
  <c r="G147" i="1" l="1"/>
  <c r="I47" i="1" l="1"/>
  <c r="I45" i="1" s="1"/>
  <c r="H47" i="1"/>
  <c r="H45" i="1" s="1"/>
  <c r="I36" i="1"/>
  <c r="H36" i="1"/>
  <c r="I112" i="1"/>
  <c r="I116" i="1"/>
  <c r="I118" i="1"/>
  <c r="I125" i="1"/>
  <c r="I121" i="1"/>
  <c r="I128" i="1"/>
  <c r="I107" i="1"/>
  <c r="I99" i="1"/>
  <c r="I98" i="1"/>
  <c r="I100" i="1"/>
  <c r="I101" i="1"/>
  <c r="I102" i="1"/>
  <c r="I103" i="1"/>
  <c r="I78" i="1"/>
  <c r="I79" i="1"/>
  <c r="I80" i="1"/>
  <c r="I81" i="1"/>
  <c r="I82" i="1"/>
  <c r="I83" i="1"/>
  <c r="I84" i="1"/>
  <c r="I85" i="1"/>
  <c r="I86" i="1"/>
  <c r="I77" i="1"/>
  <c r="I63" i="1"/>
  <c r="I64" i="1"/>
  <c r="I65" i="1"/>
  <c r="I55" i="1"/>
  <c r="I53" i="1"/>
  <c r="I54" i="1"/>
  <c r="I52" i="1"/>
  <c r="I56" i="1"/>
  <c r="I57" i="1"/>
  <c r="I48" i="1"/>
  <c r="I44" i="1"/>
  <c r="I43" i="1"/>
  <c r="I42" i="1"/>
  <c r="I35" i="1"/>
  <c r="I38" i="1"/>
  <c r="I39" i="1"/>
  <c r="I32" i="1"/>
  <c r="I33" i="1"/>
  <c r="I34" i="1"/>
  <c r="I37" i="1"/>
  <c r="I27" i="1"/>
  <c r="I28" i="1"/>
  <c r="I14" i="1"/>
  <c r="I15" i="1"/>
  <c r="I131" i="1" l="1"/>
  <c r="I24" i="1"/>
  <c r="I96" i="1"/>
  <c r="I67" i="1"/>
  <c r="M47" i="1"/>
  <c r="M45" i="1" s="1"/>
  <c r="M36" i="1"/>
  <c r="I134" i="1" l="1"/>
  <c r="H88" i="1"/>
  <c r="H83" i="1"/>
  <c r="H80" i="1"/>
  <c r="H53" i="1"/>
  <c r="H91" i="1"/>
  <c r="H90" i="1"/>
  <c r="H89" i="1"/>
  <c r="H87" i="1"/>
  <c r="H133" i="1" s="1"/>
  <c r="H86" i="1"/>
  <c r="H85" i="1"/>
  <c r="H84" i="1"/>
  <c r="H82" i="1"/>
  <c r="H81" i="1"/>
  <c r="H79" i="1"/>
  <c r="M79" i="1" s="1"/>
  <c r="H77" i="1"/>
  <c r="H78" i="1"/>
  <c r="H112" i="1"/>
  <c r="H125" i="1"/>
  <c r="H116" i="1"/>
  <c r="H118" i="1"/>
  <c r="H107" i="1"/>
  <c r="H94" i="1" l="1"/>
  <c r="M83" i="1"/>
  <c r="M77" i="1"/>
  <c r="M80" i="1"/>
  <c r="M53" i="1"/>
  <c r="M78" i="1"/>
  <c r="M85" i="1"/>
  <c r="M84" i="1"/>
  <c r="M82" i="1"/>
  <c r="M112" i="1"/>
  <c r="M125" i="1"/>
  <c r="M116" i="1"/>
  <c r="M118" i="1"/>
  <c r="M107" i="1"/>
  <c r="H54" i="1" l="1"/>
  <c r="H52" i="1"/>
  <c r="M52" i="1" l="1"/>
  <c r="M54" i="1"/>
  <c r="H44" i="1" l="1"/>
  <c r="H43" i="1"/>
  <c r="H42" i="1"/>
  <c r="H40" i="1" s="1"/>
  <c r="M43" i="1" l="1"/>
  <c r="M42" i="1"/>
  <c r="M40" i="1" s="1"/>
  <c r="M44" i="1"/>
  <c r="H35" i="1"/>
  <c r="M35" i="1" s="1"/>
  <c r="H11" i="1"/>
  <c r="H12" i="1" l="1"/>
  <c r="H13" i="1" l="1"/>
  <c r="X30" i="6" l="1"/>
  <c r="X29" i="6"/>
  <c r="H128" i="1"/>
  <c r="I70" i="1"/>
  <c r="H57" i="1"/>
  <c r="H15" i="1"/>
  <c r="H56" i="1"/>
  <c r="H38" i="1"/>
  <c r="H28" i="1"/>
  <c r="H55" i="1"/>
  <c r="H48" i="1"/>
  <c r="H37" i="1"/>
  <c r="H39" i="1"/>
  <c r="H34" i="1"/>
  <c r="H33" i="1"/>
  <c r="H32" i="1"/>
  <c r="H14" i="1"/>
  <c r="H20" i="1"/>
  <c r="H16" i="1"/>
  <c r="H30" i="1"/>
  <c r="H22" i="1"/>
  <c r="H121" i="1"/>
  <c r="H103" i="1"/>
  <c r="H102" i="1"/>
  <c r="H101" i="1"/>
  <c r="H100" i="1"/>
  <c r="H99" i="1"/>
  <c r="H98" i="1"/>
  <c r="V71" i="1"/>
  <c r="V73" i="1" s="1"/>
  <c r="V137" i="1" s="1"/>
  <c r="V139" i="1" s="1"/>
  <c r="U71" i="1"/>
  <c r="U73" i="1" s="1"/>
  <c r="U137" i="1" s="1"/>
  <c r="U139" i="1" s="1"/>
  <c r="T71" i="1"/>
  <c r="T73" i="1" s="1"/>
  <c r="T137" i="1" s="1"/>
  <c r="T139" i="1" s="1"/>
  <c r="S71" i="1"/>
  <c r="S73" i="1" s="1"/>
  <c r="S137" i="1" s="1"/>
  <c r="S139" i="1" s="1"/>
  <c r="R71" i="1"/>
  <c r="R73" i="1" s="1"/>
  <c r="R137" i="1" s="1"/>
  <c r="R139" i="1" s="1"/>
  <c r="Q71" i="1"/>
  <c r="Q73" i="1" s="1"/>
  <c r="Q137" i="1" s="1"/>
  <c r="Q139" i="1" s="1"/>
  <c r="P71" i="1"/>
  <c r="P73" i="1" s="1"/>
  <c r="P137" i="1" s="1"/>
  <c r="P139" i="1" s="1"/>
  <c r="O71" i="1"/>
  <c r="O73" i="1" s="1"/>
  <c r="O137" i="1" s="1"/>
  <c r="O139" i="1" s="1"/>
  <c r="N71" i="1"/>
  <c r="N73" i="1" s="1"/>
  <c r="N137" i="1" s="1"/>
  <c r="N139" i="1" s="1"/>
  <c r="L71" i="1"/>
  <c r="L73" i="1" s="1"/>
  <c r="L137" i="1" s="1"/>
  <c r="K71" i="1"/>
  <c r="K73" i="1" s="1"/>
  <c r="K137" i="1" s="1"/>
  <c r="J71" i="1"/>
  <c r="J73" i="1" s="1"/>
  <c r="J137" i="1" s="1"/>
  <c r="G71" i="1"/>
  <c r="G73" i="1" s="1"/>
  <c r="H70" i="1"/>
  <c r="H71" i="1" s="1"/>
  <c r="H65" i="1"/>
  <c r="H64" i="1"/>
  <c r="H63" i="1"/>
  <c r="H62" i="1"/>
  <c r="H66" i="1" s="1"/>
  <c r="L31" i="1"/>
  <c r="J31" i="1"/>
  <c r="G31" i="1"/>
  <c r="H27" i="1"/>
  <c r="I30" i="1"/>
  <c r="H131" i="1" l="1"/>
  <c r="H23" i="1"/>
  <c r="H24" i="1"/>
  <c r="G74" i="1"/>
  <c r="G137" i="1"/>
  <c r="G138" i="1" s="1"/>
  <c r="U144" i="1" s="1"/>
  <c r="H134" i="1"/>
  <c r="H135" i="1" s="1"/>
  <c r="H96" i="1"/>
  <c r="H67" i="1"/>
  <c r="H68" i="1" s="1"/>
  <c r="H31" i="1"/>
  <c r="I31" i="1"/>
  <c r="M14" i="1"/>
  <c r="M98" i="1"/>
  <c r="M63" i="1"/>
  <c r="M30" i="1"/>
  <c r="M37" i="1"/>
  <c r="M27" i="1"/>
  <c r="M100" i="1"/>
  <c r="M33" i="1"/>
  <c r="M34" i="1"/>
  <c r="M55" i="1"/>
  <c r="M56" i="1"/>
  <c r="M65" i="1"/>
  <c r="M99" i="1"/>
  <c r="M57" i="1"/>
  <c r="M70" i="1"/>
  <c r="M71" i="1" s="1"/>
  <c r="M101" i="1"/>
  <c r="M128" i="1"/>
  <c r="M121" i="1"/>
  <c r="M102" i="1"/>
  <c r="M28" i="1"/>
  <c r="M38" i="1"/>
  <c r="I71" i="1"/>
  <c r="M15" i="1"/>
  <c r="M48" i="1"/>
  <c r="M32" i="1"/>
  <c r="M64" i="1"/>
  <c r="M103" i="1"/>
  <c r="M39" i="1"/>
  <c r="M131" i="1" l="1"/>
  <c r="Q144" i="1"/>
  <c r="M24" i="1"/>
  <c r="I73" i="1"/>
  <c r="I137" i="1" s="1"/>
  <c r="H132" i="1"/>
  <c r="M134" i="1"/>
  <c r="M96" i="1"/>
  <c r="H25" i="1"/>
  <c r="H72" i="1"/>
  <c r="H136" i="1" s="1"/>
  <c r="H73" i="1"/>
  <c r="H137" i="1" s="1"/>
  <c r="H60" i="1"/>
  <c r="M67" i="1"/>
  <c r="M31" i="1"/>
  <c r="H138" i="1" l="1"/>
  <c r="H74" i="1"/>
  <c r="M73" i="1"/>
  <c r="M137" i="1" s="1"/>
</calcChain>
</file>

<file path=xl/sharedStrings.xml><?xml version="1.0" encoding="utf-8"?>
<sst xmlns="http://schemas.openxmlformats.org/spreadsheetml/2006/main" count="492" uniqueCount="299">
  <si>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</si>
  <si>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</si>
  <si>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</si>
  <si>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</si>
  <si>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</si>
  <si>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</si>
  <si>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</si>
  <si>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</si>
  <si>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</si>
  <si>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</si>
  <si>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</si>
  <si>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</si>
  <si>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</si>
  <si>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</si>
  <si>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</si>
  <si>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</si>
  <si>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</si>
  <si>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</si>
  <si>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</si>
  <si>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</si>
  <si>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</si>
  <si>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</si>
  <si>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</si>
  <si>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</si>
  <si>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</si>
  <si>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</si>
  <si>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</si>
  <si>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</si>
  <si>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</si>
  <si>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</si>
  <si>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</si>
  <si>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</si>
  <si>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</si>
  <si>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</si>
  <si>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</si>
  <si>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</si>
  <si>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</si>
  <si>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</si>
  <si>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</si>
  <si>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</si>
  <si>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</si>
  <si>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</si>
  <si>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</si>
  <si>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</si>
  <si>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</si>
  <si>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</si>
  <si>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</si>
  <si>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</si>
  <si>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</si>
  <si>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</si>
  <si>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</si>
  <si>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</si>
  <si>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</si>
  <si>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</si>
  <si>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</si>
  <si>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</si>
  <si>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Педагогіка</t>
  </si>
  <si>
    <t>1.2.12</t>
  </si>
  <si>
    <t>Психологія фізичного виховання і спорту</t>
  </si>
  <si>
    <t>1.2.13</t>
  </si>
  <si>
    <t>Олімпійський і професійний спорт</t>
  </si>
  <si>
    <t>1.2.14</t>
  </si>
  <si>
    <t>1.2.15</t>
  </si>
  <si>
    <t>Спортивна метрологія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</si>
  <si>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</si>
  <si>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</si>
  <si>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</si>
  <si>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</si>
  <si>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</si>
  <si>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</si>
  <si>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</si>
  <si>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</si>
  <si>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</si>
  <si>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</si>
  <si>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</si>
  <si>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</si>
  <si>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</si>
  <si>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</si>
  <si>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</si>
  <si>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</si>
  <si>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</si>
  <si>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</si>
  <si>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</si>
  <si>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</si>
  <si>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</si>
  <si>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</si>
  <si>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</si>
  <si>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</si>
  <si>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2.2.  Цикл професійної підготовки</t>
  </si>
  <si>
    <t>2.2.1</t>
  </si>
  <si>
    <t>2.2.1.1</t>
  </si>
  <si>
    <t>2.2.1.2</t>
  </si>
  <si>
    <t>2.2.1.3</t>
  </si>
  <si>
    <t>2.2.1.4</t>
  </si>
  <si>
    <t>2.2.1.5</t>
  </si>
  <si>
    <t>2.2.1.6</t>
  </si>
  <si>
    <t>2.2.1.7</t>
  </si>
  <si>
    <t>2.2.2</t>
  </si>
  <si>
    <t>2.2.3</t>
  </si>
  <si>
    <t>2.2.4</t>
  </si>
  <si>
    <t>2.2.5</t>
  </si>
  <si>
    <t>2.2.6</t>
  </si>
  <si>
    <t>Біомеханіка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</si>
  <si>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</si>
  <si>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</si>
  <si>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</si>
  <si>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</si>
  <si>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</si>
  <si>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</si>
  <si>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</si>
  <si>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</si>
  <si>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</si>
  <si>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</si>
  <si>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</si>
  <si>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</si>
  <si>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</si>
  <si>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О.М. Олійник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</si>
  <si>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</si>
  <si>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</si>
  <si>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</si>
  <si>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</si>
  <si>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</si>
  <si>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</si>
  <si>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</si>
  <si>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</si>
  <si>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</si>
  <si>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</si>
  <si>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</si>
  <si>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</si>
  <si>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</si>
  <si>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</si>
  <si>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</si>
  <si>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</si>
  <si>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</si>
  <si>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</si>
  <si>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</si>
  <si>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</si>
  <si>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</si>
  <si>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</si>
  <si>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</si>
  <si>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</si>
  <si>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</si>
  <si>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</si>
  <si>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</si>
  <si>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</si>
  <si>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</si>
  <si>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</si>
  <si>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</si>
  <si>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</si>
  <si>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</si>
  <si>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</si>
  <si>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</si>
  <si>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</si>
  <si>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</si>
  <si>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</si>
  <si>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</si>
  <si>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</si>
  <si>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</si>
  <si>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</si>
  <si>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</si>
  <si>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</si>
  <si>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</si>
  <si>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</si>
  <si>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</si>
  <si>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</si>
  <si>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</si>
  <si>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</si>
  <si>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</si>
  <si>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</si>
  <si>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</si>
  <si>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</si>
  <si>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</si>
  <si>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</si>
  <si>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</si>
  <si>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3+96 год.*</t>
  </si>
  <si>
    <t>* 2 доби на тиждень навчального семестру</t>
  </si>
  <si>
    <t>Фізіологія людини та рухової активності</t>
  </si>
  <si>
    <t>Історія фізичної культури і спорту</t>
  </si>
  <si>
    <t>Основи наукових досліджень (за професійним спрямуванням)</t>
  </si>
  <si>
    <t>1.1.9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</si>
  <si>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</si>
  <si>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</si>
  <si>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</si>
  <si>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</si>
  <si>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</si>
  <si>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</si>
  <si>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</si>
  <si>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</si>
  <si>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Теорія і методика фізичного виховання (розділ 1)</t>
  </si>
  <si>
    <t>Теорія і методика фізичного виховання (розділ 2)</t>
  </si>
  <si>
    <t>Теорія і методика викладання гімнастики (розділ 1)</t>
  </si>
  <si>
    <t>Теорія і методика викладання гімнастики (розділ 2)</t>
  </si>
  <si>
    <t>Теорія і методика викладання легкої атлетики (розділ 1)</t>
  </si>
  <si>
    <t>Теорія і методика викладання легкої атлетики (розділ 2)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</si>
  <si>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</si>
  <si>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</si>
  <si>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</si>
  <si>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</si>
  <si>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 xml:space="preserve">Педагогічна майстерність фахівців з фізичної культури і спорту </t>
  </si>
  <si>
    <t>Загальна гігієна та гігієна фізичних вправ</t>
  </si>
  <si>
    <t>Фізична терапія з основами масажу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</si>
  <si>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</si>
  <si>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</si>
  <si>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</si>
  <si>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</si>
  <si>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</si>
  <si>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2.2.11</t>
  </si>
  <si>
    <t>Теорія і методика викладання спортивних ігор (розділ бадмінтон)</t>
  </si>
  <si>
    <t>Теорія і методика викладання спортивних ігор (розділ н/теніс)</t>
  </si>
  <si>
    <t>2.2.12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</si>
  <si>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</si>
  <si>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</si>
  <si>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</si>
  <si>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</si>
  <si>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1.2.5.1</t>
  </si>
  <si>
    <t>1.2.5.2</t>
  </si>
  <si>
    <t>1.2.5.3</t>
  </si>
  <si>
    <t>1.2.11.1</t>
  </si>
  <si>
    <t>1.2.11.2</t>
  </si>
  <si>
    <t>1.2.11.3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</si>
  <si>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</si>
  <si>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</si>
  <si>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</si>
  <si>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</si>
  <si>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</si>
  <si>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</si>
  <si>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</si>
  <si>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</si>
  <si>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</si>
  <si>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</si>
  <si>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9+96 год.*</t>
  </si>
  <si>
    <t>Разом п.1.1 на базі академії:</t>
  </si>
  <si>
    <t>Разом п.1.1 (загальний обсяг):</t>
  </si>
  <si>
    <t>1.1.7.1</t>
  </si>
  <si>
    <t>1.1.7.2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</si>
  <si>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</si>
  <si>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</si>
  <si>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</si>
  <si>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</si>
  <si>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</si>
  <si>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</si>
  <si>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</si>
  <si>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</si>
  <si>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</si>
  <si>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</si>
  <si>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</si>
  <si>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</si>
  <si>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</si>
  <si>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</si>
  <si>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</si>
  <si>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</si>
  <si>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</si>
  <si>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Нові інформаційні технології на базі ФПО</t>
  </si>
  <si>
    <t>Філософія на базі ФПО</t>
  </si>
  <si>
    <t>Педагогіка на базі ФПО</t>
  </si>
  <si>
    <t>Українська мова (за професійним спрямуванням) на базі ФПО</t>
  </si>
  <si>
    <t>Іноземна мова на базі ФПО</t>
  </si>
  <si>
    <t>Психологія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</si>
  <si>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</si>
  <si>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</si>
  <si>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</si>
  <si>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гімнастики на базі ФПО</t>
  </si>
  <si>
    <t>Теорія і методика викладання спортивних ігор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</si>
  <si>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</si>
  <si>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</si>
  <si>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</si>
  <si>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</si>
  <si>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</si>
  <si>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Педагогіка на базі академії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</si>
  <si>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</si>
  <si>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</si>
  <si>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</si>
  <si>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</si>
  <si>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Атлетизм (розділ 1)</t>
  </si>
  <si>
    <t>Фітнес (розділ 1)</t>
  </si>
  <si>
    <t>Рухливі ігри і забави</t>
  </si>
  <si>
    <t>Лижні види спорту (розділ 1)</t>
  </si>
  <si>
    <t>Спортивні єдиноборства</t>
  </si>
  <si>
    <t>Організація і методика туризму</t>
  </si>
  <si>
    <t>Скелелазіння</t>
  </si>
  <si>
    <t>Атлетизм (розділ 2)</t>
  </si>
  <si>
    <t>Фітнес (розділ 2)</t>
  </si>
  <si>
    <t>Лижні види спорту (розділ 2)</t>
  </si>
  <si>
    <t>Релігієзнавство</t>
  </si>
  <si>
    <t>1.2.12.1</t>
  </si>
  <si>
    <t>1.2.12.2</t>
  </si>
  <si>
    <t>Біохімія і біохімічні основи спортивного тренування на базі ФПО</t>
  </si>
  <si>
    <t>1.2.14.1</t>
  </si>
  <si>
    <t>1.2.14.2</t>
  </si>
  <si>
    <t>Загальна гігієна та гігієна фізичних вправ на базі ФПО</t>
  </si>
  <si>
    <t>Біохімія і біохімічні основи спортивного тренування на базі академії</t>
  </si>
  <si>
    <t>Загальна гігієна та гігієна фізичних вправ на базі академії</t>
  </si>
  <si>
    <t>Підвищення спортивної майстерності з обраного виду спорту на базі академії</t>
  </si>
  <si>
    <t>1.2.11.4</t>
  </si>
  <si>
    <t>Теорія і методика викладання обраного виду спорту на базі ФПО</t>
  </si>
  <si>
    <t>24+8 по 18 год.</t>
  </si>
  <si>
    <t>90+8 по 18 год.</t>
  </si>
  <si>
    <t>Теорія і методика викладання обраного виду спорту (розділ 1)</t>
  </si>
  <si>
    <t>Теорія і методика викладання обраного виду спорту (розділ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</si>
</sst>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53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 applyProtection="1">
      <alignment horizontal="center" vertical="center" wrapText="1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0" fontId="4" fillId="0" borderId="58" xfId="0" applyNumberFormat="1" applyFont="1" applyFill="1" applyBorder="1" applyAlignment="1" applyProtection="1">
      <alignment horizontal="center" vertical="center" wrapText="1"/>
    </xf>
    <xf numFmtId="49" fontId="4" fillId="0" borderId="52" xfId="0" applyNumberFormat="1" applyFont="1" applyFill="1" applyBorder="1" applyAlignment="1" applyProtection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center" vertical="center" wrapText="1"/>
    </xf>
    <xf numFmtId="49" fontId="4" fillId="0" borderId="56" xfId="0" applyNumberFormat="1" applyFont="1" applyFill="1" applyBorder="1" applyAlignment="1" applyProtection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8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0" fontId="5" fillId="0" borderId="36" xfId="37" applyFont="1" applyFill="1" applyBorder="1" applyAlignment="1">
      <alignment horizontal="center" vertical="center" wrapText="1"/>
    </xf>
    <xf numFmtId="49" fontId="4" fillId="0" borderId="46" xfId="37" applyNumberFormat="1" applyFont="1" applyFill="1" applyBorder="1" applyAlignment="1">
      <alignment horizontal="left" vertical="center" wrapText="1"/>
    </xf>
    <xf numFmtId="1" fontId="4" fillId="0" borderId="64" xfId="37" applyNumberFormat="1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49" fontId="4" fillId="0" borderId="65" xfId="37" applyNumberFormat="1" applyFont="1" applyFill="1" applyBorder="1" applyAlignment="1" applyProtection="1">
      <alignment horizontal="left" vertical="center"/>
    </xf>
    <xf numFmtId="49" fontId="5" fillId="0" borderId="46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0" fontId="4" fillId="0" borderId="62" xfId="37" applyNumberFormat="1" applyFont="1" applyFill="1" applyBorder="1" applyAlignment="1" applyProtection="1">
      <alignment horizontal="center" vertical="center"/>
    </xf>
    <xf numFmtId="0" fontId="4" fillId="0" borderId="64" xfId="37" applyNumberFormat="1" applyFont="1" applyFill="1" applyBorder="1" applyAlignment="1">
      <alignment horizontal="center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0" fontId="6" fillId="0" borderId="42" xfId="37" applyFont="1" applyFill="1" applyBorder="1" applyAlignment="1">
      <alignment horizontal="center"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6" fillId="0" borderId="130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6" fillId="0" borderId="47" xfId="37" applyNumberFormat="1" applyFont="1" applyFill="1" applyBorder="1" applyAlignment="1">
      <alignment horizontal="left" vertical="center" wrapText="1"/>
    </xf>
    <xf numFmtId="49" fontId="6" fillId="0" borderId="46" xfId="37" applyNumberFormat="1" applyFont="1" applyFill="1" applyBorder="1" applyAlignment="1">
      <alignment horizontal="left" vertical="center" wrapText="1"/>
    </xf>
    <xf numFmtId="49" fontId="7" fillId="0" borderId="22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168" fontId="5" fillId="0" borderId="28" xfId="37" applyNumberFormat="1" applyFont="1" applyFill="1" applyBorder="1" applyAlignment="1" applyProtection="1">
      <alignment horizontal="center" vertical="center"/>
    </xf>
    <xf numFmtId="0" fontId="5" fillId="0" borderId="43" xfId="37" applyFont="1" applyFill="1" applyBorder="1" applyAlignment="1">
      <alignment horizontal="center" vertical="center" wrapText="1"/>
    </xf>
    <xf numFmtId="1" fontId="5" fillId="0" borderId="29" xfId="37" applyNumberFormat="1" applyFont="1" applyFill="1" applyBorder="1" applyAlignment="1">
      <alignment horizontal="center" vertical="center"/>
    </xf>
    <xf numFmtId="1" fontId="5" fillId="0" borderId="30" xfId="37" applyNumberFormat="1" applyFont="1" applyFill="1" applyBorder="1" applyAlignment="1">
      <alignment horizontal="center" vertical="center"/>
    </xf>
    <xf numFmtId="1" fontId="4" fillId="0" borderId="42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5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0" fontId="4" fillId="0" borderId="27" xfId="37" applyFont="1" applyFill="1" applyBorder="1" applyAlignment="1">
      <alignment horizontal="center" vertical="center" wrapText="1"/>
    </xf>
    <xf numFmtId="168" fontId="6" fillId="0" borderId="22" xfId="37" applyNumberFormat="1" applyFont="1" applyFill="1" applyBorder="1" applyAlignment="1" applyProtection="1">
      <alignment horizontal="center" vertical="center"/>
    </xf>
    <xf numFmtId="1" fontId="6" fillId="0" borderId="23" xfId="37" applyNumberFormat="1" applyFont="1" applyFill="1" applyBorder="1" applyAlignment="1">
      <alignment horizontal="center" vertical="center"/>
    </xf>
    <xf numFmtId="1" fontId="5" fillId="0" borderId="17" xfId="37" applyNumberFormat="1" applyFont="1" applyFill="1" applyBorder="1" applyAlignment="1" applyProtection="1">
      <alignment horizontal="center" vertical="center"/>
    </xf>
    <xf numFmtId="1" fontId="5" fillId="0" borderId="20" xfId="37" applyNumberFormat="1" applyFont="1" applyFill="1" applyBorder="1" applyAlignment="1" applyProtection="1">
      <alignment horizontal="center" vertical="center"/>
    </xf>
    <xf numFmtId="1" fontId="5" fillId="0" borderId="24" xfId="37" applyNumberFormat="1" applyFont="1" applyFill="1" applyBorder="1" applyAlignment="1">
      <alignment horizontal="center" vertical="center" wrapText="1"/>
    </xf>
    <xf numFmtId="1" fontId="5" fillId="0" borderId="26" xfId="37" applyNumberFormat="1" applyFont="1" applyFill="1" applyBorder="1" applyAlignment="1">
      <alignment horizontal="center" vertical="center" wrapText="1"/>
    </xf>
    <xf numFmtId="1" fontId="5" fillId="0" borderId="30" xfId="37" applyNumberFormat="1" applyFont="1" applyFill="1" applyBorder="1" applyAlignment="1">
      <alignment horizontal="center" vertical="center" wrapText="1"/>
    </xf>
    <xf numFmtId="1" fontId="5" fillId="0" borderId="32" xfId="37" applyNumberFormat="1" applyFont="1" applyFill="1" applyBorder="1" applyAlignment="1">
      <alignment horizontal="center" vertical="center" wrapText="1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2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3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 wrapText="1"/>
    </xf>
    <xf numFmtId="169" fontId="4" fillId="0" borderId="20" xfId="0" applyNumberFormat="1" applyFont="1" applyFill="1" applyBorder="1" applyAlignment="1" applyProtection="1">
      <alignment horizontal="center" vertical="center"/>
    </xf>
    <xf numFmtId="169" fontId="4" fillId="0" borderId="74" xfId="0" applyNumberFormat="1" applyFont="1" applyFill="1" applyBorder="1" applyAlignment="1" applyProtection="1">
      <alignment horizontal="center" vertical="center"/>
    </xf>
    <xf numFmtId="169" fontId="4" fillId="0" borderId="26" xfId="0" applyNumberFormat="1" applyFont="1" applyFill="1" applyBorder="1" applyAlignment="1" applyProtection="1">
      <alignment horizontal="center" vertical="center"/>
    </xf>
    <xf numFmtId="168" fontId="7" fillId="0" borderId="0" xfId="37" applyNumberFormat="1" applyFont="1" applyFill="1" applyBorder="1" applyAlignment="1">
      <alignment horizontal="center" vertical="center" wrapText="1"/>
    </xf>
    <xf numFmtId="165" fontId="5" fillId="0" borderId="24" xfId="37" applyNumberFormat="1" applyFont="1" applyFill="1" applyBorder="1" applyAlignment="1">
      <alignment horizontal="center" vertical="center" wrapText="1"/>
    </xf>
    <xf numFmtId="1" fontId="5" fillId="0" borderId="17" xfId="37" applyNumberFormat="1" applyFont="1" applyFill="1" applyBorder="1" applyAlignment="1">
      <alignment horizontal="center" vertical="center" wrapText="1"/>
    </xf>
    <xf numFmtId="1" fontId="5" fillId="0" borderId="20" xfId="37" applyNumberFormat="1" applyFont="1" applyFill="1" applyBorder="1" applyAlignment="1">
      <alignment horizontal="center" vertical="center" wrapText="1"/>
    </xf>
    <xf numFmtId="165" fontId="5" fillId="0" borderId="26" xfId="37" applyNumberFormat="1" applyFont="1" applyFill="1" applyBorder="1" applyAlignment="1">
      <alignment horizontal="center" vertical="center" wrapText="1"/>
    </xf>
    <xf numFmtId="49" fontId="4" fillId="0" borderId="76" xfId="0" applyNumberFormat="1" applyFont="1" applyFill="1" applyBorder="1" applyAlignment="1">
      <alignment horizontal="left" vertical="center" wrapText="1"/>
    </xf>
    <xf numFmtId="49" fontId="4" fillId="0" borderId="75" xfId="0" applyNumberFormat="1" applyFont="1" applyFill="1" applyBorder="1" applyAlignment="1">
      <alignment horizontal="left" vertical="center" wrapText="1"/>
    </xf>
    <xf numFmtId="169" fontId="4" fillId="0" borderId="56" xfId="0" applyNumberFormat="1" applyFont="1" applyFill="1" applyBorder="1" applyAlignment="1" applyProtection="1">
      <alignment horizontal="center" vertical="center"/>
    </xf>
    <xf numFmtId="168" fontId="4" fillId="0" borderId="57" xfId="0" applyNumberFormat="1" applyFont="1" applyFill="1" applyBorder="1" applyAlignment="1" applyProtection="1">
      <alignment horizontal="center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1" fontId="5" fillId="0" borderId="130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16" xfId="37" applyNumberFormat="1" applyFont="1" applyFill="1" applyBorder="1" applyAlignment="1">
      <alignment vertical="center" wrapText="1"/>
    </xf>
    <xf numFmtId="49" fontId="7" fillId="0" borderId="22" xfId="37" applyNumberFormat="1" applyFont="1" applyFill="1" applyBorder="1" applyAlignment="1">
      <alignment vertical="center" wrapText="1"/>
    </xf>
    <xf numFmtId="49" fontId="4" fillId="0" borderId="28" xfId="37" applyNumberFormat="1" applyFont="1" applyFill="1" applyBorder="1" applyAlignment="1">
      <alignment vertical="center" wrapText="1"/>
    </xf>
    <xf numFmtId="49" fontId="4" fillId="0" borderId="57" xfId="37" applyNumberFormat="1" applyFont="1" applyFill="1" applyBorder="1" applyAlignment="1">
      <alignment horizontal="left" vertical="center" wrapText="1"/>
    </xf>
    <xf numFmtId="166" fontId="4" fillId="0" borderId="56" xfId="37" applyNumberFormat="1" applyFont="1" applyFill="1" applyBorder="1" applyAlignment="1" applyProtection="1">
      <alignment horizontal="center" vertical="center" wrapText="1"/>
    </xf>
    <xf numFmtId="168" fontId="4" fillId="0" borderId="57" xfId="37" applyNumberFormat="1" applyFont="1" applyFill="1" applyBorder="1" applyAlignment="1" applyProtection="1">
      <alignment horizontal="center" vertical="center"/>
    </xf>
    <xf numFmtId="0" fontId="4" fillId="0" borderId="59" xfId="37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 applyProtection="1">
      <alignment vertical="center"/>
    </xf>
    <xf numFmtId="165" fontId="4" fillId="0" borderId="32" xfId="37" applyNumberFormat="1" applyFont="1" applyFill="1" applyBorder="1" applyAlignment="1" applyProtection="1">
      <alignment vertical="center"/>
    </xf>
    <xf numFmtId="165" fontId="4" fillId="0" borderId="21" xfId="37" applyNumberFormat="1" applyFont="1" applyFill="1" applyBorder="1" applyAlignment="1" applyProtection="1">
      <alignment vertical="center"/>
    </xf>
    <xf numFmtId="165" fontId="4" fillId="0" borderId="27" xfId="37" applyNumberFormat="1" applyFont="1" applyFill="1" applyBorder="1" applyAlignment="1" applyProtection="1">
      <alignment vertical="center"/>
    </xf>
    <xf numFmtId="165" fontId="4" fillId="0" borderId="33" xfId="37" applyNumberFormat="1" applyFont="1" applyFill="1" applyBorder="1" applyAlignment="1" applyProtection="1">
      <alignment vertical="center"/>
    </xf>
    <xf numFmtId="168" fontId="5" fillId="0" borderId="131" xfId="37" applyNumberFormat="1" applyFont="1" applyFill="1" applyBorder="1" applyAlignment="1">
      <alignment horizontal="center" vertical="center" wrapText="1"/>
    </xf>
    <xf numFmtId="0" fontId="5" fillId="0" borderId="24" xfId="37" applyFont="1" applyFill="1" applyBorder="1" applyAlignment="1">
      <alignment horizontal="center" vertical="center" wrapText="1"/>
    </xf>
    <xf numFmtId="0" fontId="5" fillId="0" borderId="30" xfId="37" applyFont="1" applyFill="1" applyBorder="1" applyAlignment="1">
      <alignment horizontal="center" vertical="center" wrapText="1"/>
    </xf>
    <xf numFmtId="165" fontId="5" fillId="0" borderId="32" xfId="37" applyNumberFormat="1" applyFont="1" applyFill="1" applyBorder="1" applyAlignment="1">
      <alignment horizontal="center" vertical="center" wrapText="1"/>
    </xf>
    <xf numFmtId="168" fontId="7" fillId="0" borderId="22" xfId="37" applyNumberFormat="1" applyFont="1" applyFill="1" applyBorder="1" applyAlignment="1" applyProtection="1">
      <alignment horizontal="center" vertical="center"/>
    </xf>
    <xf numFmtId="1" fontId="7" fillId="0" borderId="23" xfId="37" applyNumberFormat="1" applyFont="1" applyFill="1" applyBorder="1" applyAlignment="1">
      <alignment horizontal="center" vertical="center"/>
    </xf>
    <xf numFmtId="165" fontId="4" fillId="0" borderId="32" xfId="37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72" xfId="37" applyFont="1" applyFill="1" applyBorder="1" applyAlignment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 wrapText="1"/>
    </xf>
    <xf numFmtId="49" fontId="4" fillId="0" borderId="73" xfId="37" applyNumberFormat="1" applyFont="1" applyFill="1" applyBorder="1" applyAlignment="1">
      <alignment horizontal="center" vertical="center" wrapText="1"/>
    </xf>
    <xf numFmtId="165" fontId="4" fillId="0" borderId="74" xfId="37" applyNumberFormat="1" applyFont="1" applyFill="1" applyBorder="1" applyAlignment="1" applyProtection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" fontId="4" fillId="0" borderId="92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 wrapText="1"/>
    </xf>
    <xf numFmtId="1" fontId="4" fillId="0" borderId="93" xfId="37" applyNumberFormat="1" applyFont="1" applyFill="1" applyBorder="1" applyAlignment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74" xfId="37" applyFont="1" applyFill="1" applyBorder="1" applyAlignment="1">
      <alignment horizontal="center" vertical="center" wrapText="1"/>
    </xf>
    <xf numFmtId="165" fontId="4" fillId="0" borderId="72" xfId="37" applyNumberFormat="1" applyFont="1" applyFill="1" applyBorder="1" applyAlignment="1" applyProtection="1">
      <alignment vertical="center"/>
    </xf>
    <xf numFmtId="165" fontId="4" fillId="0" borderId="73" xfId="37" applyNumberFormat="1" applyFont="1" applyFill="1" applyBorder="1" applyAlignment="1" applyProtection="1">
      <alignment vertical="center"/>
    </xf>
    <xf numFmtId="165" fontId="4" fillId="0" borderId="74" xfId="37" applyNumberFormat="1" applyFont="1" applyFill="1" applyBorder="1" applyAlignment="1" applyProtection="1">
      <alignment vertical="center"/>
    </xf>
    <xf numFmtId="49" fontId="7" fillId="0" borderId="106" xfId="37" applyNumberFormat="1" applyFont="1" applyFill="1" applyBorder="1" applyAlignment="1">
      <alignment horizontal="left" vertical="center" wrapText="1"/>
    </xf>
    <xf numFmtId="1" fontId="5" fillId="0" borderId="72" xfId="37" applyNumberFormat="1" applyFont="1" applyFill="1" applyBorder="1" applyAlignment="1">
      <alignment horizontal="center" vertical="center" wrapText="1"/>
    </xf>
    <xf numFmtId="1" fontId="5" fillId="0" borderId="74" xfId="37" applyNumberFormat="1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0" xfId="37" applyNumberFormat="1" applyFont="1" applyFill="1" applyBorder="1" applyAlignment="1">
      <alignment horizontal="center" vertical="center" wrapText="1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6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4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101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5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12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 textRotation="90"/>
    </xf>
    <xf numFmtId="0" fontId="32" fillId="0" borderId="100" xfId="37" applyFont="1" applyBorder="1" applyAlignment="1">
      <alignment horizontal="center" vertical="center"/>
    </xf>
    <xf numFmtId="0" fontId="32" fillId="0" borderId="101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97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68" fontId="5" fillId="24" borderId="11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6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168" fontId="5" fillId="0" borderId="116" xfId="0" applyNumberFormat="1" applyFont="1" applyFill="1" applyBorder="1" applyAlignment="1" applyProtection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2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3" xfId="37" applyNumberFormat="1" applyFont="1" applyFill="1" applyBorder="1" applyAlignment="1" applyProtection="1">
      <alignment horizontal="center" vertical="center"/>
    </xf>
    <xf numFmtId="165" fontId="2" fillId="0" borderId="124" xfId="37" applyNumberFormat="1" applyFont="1" applyFill="1" applyBorder="1" applyAlignment="1" applyProtection="1">
      <alignment horizontal="center" vertical="center"/>
    </xf>
    <xf numFmtId="165" fontId="2" fillId="0" borderId="125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6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6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6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6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6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114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7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5" fontId="5" fillId="24" borderId="121" xfId="0" applyNumberFormat="1" applyFont="1" applyFill="1" applyBorder="1" applyAlignment="1" applyProtection="1">
      <alignment horizontal="center" vertical="center"/>
    </xf>
    <xf numFmtId="165" fontId="5" fillId="24" borderId="122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6" fillId="24" borderId="117" xfId="0" applyFont="1" applyFill="1" applyBorder="1" applyAlignment="1">
      <alignment horizontal="right" vertical="center" wrapText="1"/>
    </xf>
    <xf numFmtId="0" fontId="6" fillId="24" borderId="118" xfId="0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right" vertical="center" wrapText="1"/>
    </xf>
    <xf numFmtId="0" fontId="5" fillId="24" borderId="118" xfId="0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0" fontId="6" fillId="0" borderId="71" xfId="37" applyFont="1" applyFill="1" applyBorder="1" applyAlignment="1">
      <alignment horizontal="right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49" fontId="4" fillId="0" borderId="129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24" borderId="106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zoomScale="65" zoomScaleNormal="65" zoomScaleSheetLayoutView="66" workbookViewId="0">
      <selection sqref="A1:O1"/>
    </sheetView>
  </sheetViews>
  <sheetFormatPr defaultColWidth="3.33203125" defaultRowHeight="15.6" x14ac:dyDescent="0.3"/>
  <cols>
    <col min="1" max="1" width="6.6640625" style="259" customWidth="1"/>
    <col min="2" max="53" width="5.6640625" style="259" customWidth="1"/>
    <col min="54" max="54" width="2.88671875" style="259" customWidth="1"/>
    <col min="55" max="55" width="1.109375" style="259" hidden="1" customWidth="1"/>
    <col min="56" max="57" width="3.33203125" style="259" hidden="1" customWidth="1"/>
    <col min="58" max="16384" width="3.33203125" style="259"/>
  </cols>
  <sheetData>
    <row r="1" spans="1:57" ht="30" x14ac:dyDescent="0.5">
      <c r="A1" s="687" t="s">
        <v>120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8" t="s">
        <v>119</v>
      </c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272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</row>
    <row r="2" spans="1:57" ht="30" x14ac:dyDescent="0.5">
      <c r="A2" s="687" t="s">
        <v>122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</row>
    <row r="3" spans="1:57" ht="30.6" x14ac:dyDescent="0.55000000000000004">
      <c r="A3" s="687" t="s">
        <v>155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9" t="s">
        <v>121</v>
      </c>
      <c r="Q3" s="689"/>
      <c r="R3" s="689"/>
      <c r="S3" s="689"/>
      <c r="T3" s="689"/>
      <c r="U3" s="689"/>
      <c r="V3" s="689"/>
      <c r="W3" s="689"/>
      <c r="X3" s="689"/>
      <c r="Y3" s="689"/>
      <c r="Z3" s="689"/>
      <c r="AA3" s="689"/>
      <c r="AB3" s="689"/>
      <c r="AC3" s="689"/>
      <c r="AD3" s="689"/>
      <c r="AE3" s="689"/>
      <c r="AF3" s="689"/>
      <c r="AG3" s="689"/>
      <c r="AH3" s="689"/>
      <c r="AI3" s="689"/>
      <c r="AJ3" s="689"/>
      <c r="AK3" s="689"/>
      <c r="AL3" s="689"/>
      <c r="AM3" s="689"/>
      <c r="AN3" s="702" t="s">
        <v>166</v>
      </c>
      <c r="AO3" s="702"/>
      <c r="AP3" s="702"/>
      <c r="AQ3" s="702"/>
      <c r="AR3" s="702"/>
      <c r="AS3" s="702"/>
      <c r="AT3" s="702"/>
      <c r="AU3" s="702"/>
      <c r="AV3" s="702"/>
      <c r="AW3" s="702"/>
      <c r="AX3" s="702"/>
      <c r="AY3" s="702"/>
      <c r="AZ3" s="702"/>
      <c r="BA3" s="702"/>
    </row>
    <row r="4" spans="1:57" ht="30.6" x14ac:dyDescent="0.55000000000000004">
      <c r="A4" s="703" t="s">
        <v>156</v>
      </c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</row>
    <row r="5" spans="1:57" ht="28.2" x14ac:dyDescent="0.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704" t="s">
        <v>123</v>
      </c>
      <c r="Q5" s="705"/>
      <c r="R5" s="705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  <c r="AF5" s="705"/>
      <c r="AG5" s="705"/>
      <c r="AH5" s="705"/>
      <c r="AI5" s="705"/>
      <c r="AJ5" s="705"/>
      <c r="AK5" s="705"/>
      <c r="AL5" s="705"/>
      <c r="AM5" s="705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</row>
    <row r="6" spans="1:57" ht="28.2" x14ac:dyDescent="0.5">
      <c r="A6" s="687" t="s">
        <v>157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706"/>
      <c r="AP6" s="706"/>
      <c r="AQ6" s="706"/>
      <c r="AR6" s="706"/>
      <c r="AS6" s="706"/>
      <c r="AT6" s="706"/>
      <c r="AU6" s="706"/>
      <c r="AV6" s="706"/>
      <c r="AW6" s="706"/>
      <c r="AX6" s="706"/>
      <c r="AY6" s="706"/>
      <c r="AZ6" s="706"/>
      <c r="BA6" s="706"/>
    </row>
    <row r="7" spans="1:57" ht="27.75" customHeight="1" x14ac:dyDescent="0.5">
      <c r="A7" s="687" t="s">
        <v>124</v>
      </c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723" t="s">
        <v>158</v>
      </c>
      <c r="Q7" s="723"/>
      <c r="R7" s="723"/>
      <c r="S7" s="723"/>
      <c r="T7" s="723"/>
      <c r="U7" s="723"/>
      <c r="V7" s="723"/>
      <c r="W7" s="723"/>
      <c r="X7" s="723"/>
      <c r="Y7" s="723"/>
      <c r="Z7" s="723"/>
      <c r="AA7" s="723"/>
      <c r="AB7" s="723"/>
      <c r="AC7" s="723"/>
      <c r="AD7" s="723"/>
      <c r="AE7" s="723"/>
      <c r="AF7" s="723"/>
      <c r="AG7" s="723"/>
      <c r="AH7" s="723"/>
      <c r="AI7" s="723"/>
      <c r="AJ7" s="723"/>
      <c r="AK7" s="723"/>
      <c r="AL7" s="723"/>
      <c r="AM7" s="723"/>
      <c r="AN7" s="724" t="s">
        <v>228</v>
      </c>
      <c r="AO7" s="725"/>
      <c r="AP7" s="725"/>
      <c r="AQ7" s="725"/>
      <c r="AR7" s="725"/>
      <c r="AS7" s="725"/>
      <c r="AT7" s="725"/>
      <c r="AU7" s="725"/>
      <c r="AV7" s="725"/>
      <c r="AW7" s="725"/>
      <c r="AX7" s="725"/>
      <c r="AY7" s="725"/>
      <c r="AZ7" s="725"/>
      <c r="BA7" s="725"/>
    </row>
    <row r="8" spans="1:57" ht="26.25" customHeight="1" x14ac:dyDescent="0.45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723" t="s">
        <v>160</v>
      </c>
      <c r="Q8" s="723"/>
      <c r="R8" s="723"/>
      <c r="S8" s="723"/>
      <c r="T8" s="723"/>
      <c r="U8" s="723"/>
      <c r="V8" s="723"/>
      <c r="W8" s="723"/>
      <c r="X8" s="723"/>
      <c r="Y8" s="723"/>
      <c r="Z8" s="723"/>
      <c r="AA8" s="723"/>
      <c r="AB8" s="723"/>
      <c r="AC8" s="723"/>
      <c r="AD8" s="723"/>
      <c r="AE8" s="723"/>
      <c r="AF8" s="723"/>
      <c r="AG8" s="723"/>
      <c r="AH8" s="723"/>
      <c r="AI8" s="723"/>
      <c r="AJ8" s="723"/>
      <c r="AK8" s="723"/>
      <c r="AL8" s="723"/>
      <c r="AM8" s="723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</row>
    <row r="9" spans="1:57" ht="26.25" customHeight="1" x14ac:dyDescent="0.4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723" t="s">
        <v>161</v>
      </c>
      <c r="Q9" s="723"/>
      <c r="R9" s="723"/>
      <c r="S9" s="723"/>
      <c r="T9" s="723"/>
      <c r="U9" s="723"/>
      <c r="V9" s="723"/>
      <c r="W9" s="723"/>
      <c r="X9" s="723"/>
      <c r="Y9" s="723"/>
      <c r="Z9" s="723"/>
      <c r="AA9" s="723"/>
      <c r="AB9" s="723"/>
      <c r="AC9" s="723"/>
      <c r="AD9" s="723"/>
      <c r="AE9" s="723"/>
      <c r="AF9" s="723"/>
      <c r="AG9" s="723"/>
      <c r="AH9" s="723"/>
      <c r="AI9" s="723"/>
      <c r="AJ9" s="723"/>
      <c r="AK9" s="723"/>
      <c r="AL9" s="723"/>
      <c r="AM9" s="723"/>
      <c r="AN9" s="718" t="s">
        <v>229</v>
      </c>
      <c r="AO9" s="718"/>
      <c r="AP9" s="718"/>
      <c r="AQ9" s="718"/>
      <c r="AR9" s="718"/>
      <c r="AS9" s="718"/>
      <c r="AT9" s="718"/>
      <c r="AU9" s="718"/>
      <c r="AV9" s="718"/>
      <c r="AW9" s="718"/>
      <c r="AX9" s="718"/>
      <c r="AY9" s="718"/>
      <c r="AZ9" s="718"/>
      <c r="BA9" s="718"/>
    </row>
    <row r="10" spans="1:57" ht="25.5" customHeight="1" x14ac:dyDescent="0.4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694" t="s">
        <v>159</v>
      </c>
      <c r="Q10" s="695"/>
      <c r="R10" s="695"/>
      <c r="S10" s="695"/>
      <c r="T10" s="695"/>
      <c r="U10" s="695"/>
      <c r="V10" s="695"/>
      <c r="W10" s="695"/>
      <c r="X10" s="695"/>
      <c r="Y10" s="695"/>
      <c r="Z10" s="695"/>
      <c r="AA10" s="695"/>
      <c r="AB10" s="695"/>
      <c r="AC10" s="695"/>
      <c r="AD10" s="695"/>
      <c r="AE10" s="695"/>
      <c r="AF10" s="695"/>
      <c r="AG10" s="695"/>
      <c r="AH10" s="695"/>
      <c r="AI10" s="695"/>
      <c r="AJ10" s="695"/>
      <c r="AK10" s="695"/>
      <c r="AL10" s="696"/>
      <c r="AM10" s="696"/>
      <c r="AN10" s="718"/>
      <c r="AO10" s="718"/>
      <c r="AP10" s="718"/>
      <c r="AQ10" s="718"/>
      <c r="AR10" s="718"/>
      <c r="AS10" s="718"/>
      <c r="AT10" s="718"/>
      <c r="AU10" s="718"/>
      <c r="AV10" s="718"/>
      <c r="AW10" s="718"/>
      <c r="AX10" s="718"/>
      <c r="AY10" s="718"/>
      <c r="AZ10" s="718"/>
      <c r="BA10" s="718"/>
    </row>
    <row r="11" spans="1:57" ht="25.2" x14ac:dyDescent="0.45">
      <c r="A11" s="27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697" t="s">
        <v>162</v>
      </c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697"/>
      <c r="AK11" s="697"/>
      <c r="AL11" s="697"/>
      <c r="AM11" s="697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</row>
    <row r="12" spans="1:57" ht="25.2" x14ac:dyDescent="0.45">
      <c r="A12" s="278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</row>
    <row r="13" spans="1:57" ht="25.2" x14ac:dyDescent="0.45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</row>
    <row r="14" spans="1:57" ht="25.2" x14ac:dyDescent="0.45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</row>
    <row r="15" spans="1:57" s="260" customFormat="1" ht="31.5" customHeight="1" thickBot="1" x14ac:dyDescent="0.4">
      <c r="A15" s="690" t="s">
        <v>167</v>
      </c>
      <c r="B15" s="690"/>
      <c r="C15" s="690"/>
      <c r="D15" s="690"/>
      <c r="E15" s="690"/>
      <c r="F15" s="690"/>
      <c r="G15" s="690"/>
      <c r="H15" s="690"/>
      <c r="I15" s="690"/>
      <c r="J15" s="690"/>
      <c r="K15" s="690"/>
      <c r="L15" s="690"/>
      <c r="M15" s="690"/>
      <c r="N15" s="690"/>
      <c r="O15" s="690"/>
      <c r="P15" s="690"/>
      <c r="Q15" s="690"/>
      <c r="R15" s="690"/>
      <c r="S15" s="690"/>
      <c r="T15" s="690"/>
      <c r="U15" s="690"/>
      <c r="V15" s="690"/>
      <c r="W15" s="690"/>
      <c r="X15" s="690"/>
      <c r="Y15" s="690"/>
      <c r="Z15" s="690"/>
      <c r="AA15" s="690"/>
      <c r="AB15" s="690"/>
      <c r="AC15" s="690"/>
      <c r="AD15" s="690"/>
      <c r="AE15" s="690"/>
      <c r="AF15" s="690"/>
      <c r="AG15" s="690"/>
      <c r="AH15" s="690"/>
      <c r="AI15" s="690"/>
      <c r="AJ15" s="690"/>
      <c r="AK15" s="690"/>
      <c r="AL15" s="690"/>
      <c r="AM15" s="690"/>
      <c r="AN15" s="690"/>
      <c r="AO15" s="690"/>
      <c r="AP15" s="690"/>
      <c r="AQ15" s="690"/>
      <c r="AR15" s="690"/>
      <c r="AS15" s="690"/>
      <c r="AT15" s="690"/>
      <c r="AU15" s="690"/>
      <c r="AV15" s="690"/>
      <c r="AW15" s="690"/>
      <c r="AX15" s="690"/>
      <c r="AY15" s="690"/>
      <c r="AZ15" s="690"/>
      <c r="BA15" s="690"/>
      <c r="BB15" s="261"/>
      <c r="BC15" s="261"/>
      <c r="BD15" s="261"/>
      <c r="BE15" s="261"/>
    </row>
    <row r="16" spans="1:57" ht="24.9" customHeight="1" thickBot="1" x14ac:dyDescent="0.35">
      <c r="A16" s="707" t="s">
        <v>125</v>
      </c>
      <c r="B16" s="709" t="s">
        <v>126</v>
      </c>
      <c r="C16" s="710"/>
      <c r="D16" s="710"/>
      <c r="E16" s="711"/>
      <c r="F16" s="712" t="s">
        <v>127</v>
      </c>
      <c r="G16" s="710"/>
      <c r="H16" s="710"/>
      <c r="I16" s="713"/>
      <c r="J16" s="714" t="s">
        <v>128</v>
      </c>
      <c r="K16" s="715"/>
      <c r="L16" s="715"/>
      <c r="M16" s="716"/>
      <c r="N16" s="717" t="s">
        <v>129</v>
      </c>
      <c r="O16" s="715"/>
      <c r="P16" s="715"/>
      <c r="Q16" s="715"/>
      <c r="R16" s="715"/>
      <c r="S16" s="642" t="s">
        <v>130</v>
      </c>
      <c r="T16" s="643"/>
      <c r="U16" s="643"/>
      <c r="V16" s="643"/>
      <c r="W16" s="644"/>
      <c r="X16" s="643" t="s">
        <v>131</v>
      </c>
      <c r="Y16" s="643"/>
      <c r="Z16" s="643"/>
      <c r="AA16" s="643"/>
      <c r="AB16" s="642" t="s">
        <v>132</v>
      </c>
      <c r="AC16" s="643"/>
      <c r="AD16" s="643"/>
      <c r="AE16" s="644"/>
      <c r="AF16" s="645" t="s">
        <v>133</v>
      </c>
      <c r="AG16" s="645"/>
      <c r="AH16" s="645"/>
      <c r="AI16" s="645"/>
      <c r="AJ16" s="642" t="s">
        <v>134</v>
      </c>
      <c r="AK16" s="643"/>
      <c r="AL16" s="643"/>
      <c r="AM16" s="643"/>
      <c r="AN16" s="644"/>
      <c r="AO16" s="646" t="s">
        <v>135</v>
      </c>
      <c r="AP16" s="647"/>
      <c r="AQ16" s="647"/>
      <c r="AR16" s="648"/>
      <c r="AS16" s="643" t="s">
        <v>136</v>
      </c>
      <c r="AT16" s="643"/>
      <c r="AU16" s="643"/>
      <c r="AV16" s="643"/>
      <c r="AW16" s="644"/>
      <c r="AX16" s="649" t="s">
        <v>137</v>
      </c>
      <c r="AY16" s="650"/>
      <c r="AZ16" s="650"/>
      <c r="BA16" s="651"/>
      <c r="BB16" s="640"/>
      <c r="BC16" s="640"/>
      <c r="BD16" s="640"/>
      <c r="BE16" s="640"/>
    </row>
    <row r="17" spans="1:57" s="263" customFormat="1" ht="24.9" customHeight="1" thickBot="1" x14ac:dyDescent="0.35">
      <c r="A17" s="708"/>
      <c r="B17" s="290">
        <v>1</v>
      </c>
      <c r="C17" s="291">
        <v>2</v>
      </c>
      <c r="D17" s="291">
        <v>3</v>
      </c>
      <c r="E17" s="292">
        <v>4</v>
      </c>
      <c r="F17" s="293">
        <v>5</v>
      </c>
      <c r="G17" s="291">
        <v>6</v>
      </c>
      <c r="H17" s="291">
        <v>7</v>
      </c>
      <c r="I17" s="294">
        <v>8</v>
      </c>
      <c r="J17" s="295">
        <v>9</v>
      </c>
      <c r="K17" s="296">
        <v>10</v>
      </c>
      <c r="L17" s="296">
        <v>11</v>
      </c>
      <c r="M17" s="297">
        <v>12</v>
      </c>
      <c r="N17" s="298">
        <v>13</v>
      </c>
      <c r="O17" s="296">
        <v>14</v>
      </c>
      <c r="P17" s="299">
        <v>15</v>
      </c>
      <c r="Q17" s="300">
        <v>16</v>
      </c>
      <c r="R17" s="301">
        <v>17</v>
      </c>
      <c r="S17" s="302">
        <v>18</v>
      </c>
      <c r="T17" s="303">
        <v>19</v>
      </c>
      <c r="U17" s="303">
        <v>20</v>
      </c>
      <c r="V17" s="303">
        <v>21</v>
      </c>
      <c r="W17" s="304">
        <v>22</v>
      </c>
      <c r="X17" s="293">
        <v>23</v>
      </c>
      <c r="Y17" s="291">
        <v>24</v>
      </c>
      <c r="Z17" s="291">
        <v>25</v>
      </c>
      <c r="AA17" s="294">
        <v>26</v>
      </c>
      <c r="AB17" s="290">
        <v>27</v>
      </c>
      <c r="AC17" s="291">
        <v>28</v>
      </c>
      <c r="AD17" s="291">
        <v>29</v>
      </c>
      <c r="AE17" s="292">
        <v>30</v>
      </c>
      <c r="AF17" s="299">
        <v>31</v>
      </c>
      <c r="AG17" s="300">
        <v>32</v>
      </c>
      <c r="AH17" s="300">
        <v>33</v>
      </c>
      <c r="AI17" s="301">
        <v>34</v>
      </c>
      <c r="AJ17" s="290">
        <v>35</v>
      </c>
      <c r="AK17" s="291">
        <v>36</v>
      </c>
      <c r="AL17" s="291">
        <v>37</v>
      </c>
      <c r="AM17" s="291">
        <v>38</v>
      </c>
      <c r="AN17" s="292">
        <v>39</v>
      </c>
      <c r="AO17" s="305">
        <v>40</v>
      </c>
      <c r="AP17" s="300">
        <v>41</v>
      </c>
      <c r="AQ17" s="300">
        <v>42</v>
      </c>
      <c r="AR17" s="306">
        <v>43</v>
      </c>
      <c r="AS17" s="293">
        <v>44</v>
      </c>
      <c r="AT17" s="291">
        <v>45</v>
      </c>
      <c r="AU17" s="291">
        <v>46</v>
      </c>
      <c r="AV17" s="291">
        <v>47</v>
      </c>
      <c r="AW17" s="292">
        <v>48</v>
      </c>
      <c r="AX17" s="307">
        <v>49</v>
      </c>
      <c r="AY17" s="308">
        <v>50</v>
      </c>
      <c r="AZ17" s="308">
        <v>51</v>
      </c>
      <c r="BA17" s="309">
        <v>52</v>
      </c>
      <c r="BB17" s="262"/>
      <c r="BC17" s="262"/>
      <c r="BD17" s="262"/>
      <c r="BE17" s="262"/>
    </row>
    <row r="18" spans="1:57" ht="24.9" customHeight="1" x14ac:dyDescent="0.4">
      <c r="A18" s="310">
        <v>1</v>
      </c>
      <c r="B18" s="311" t="s">
        <v>138</v>
      </c>
      <c r="C18" s="312" t="s">
        <v>138</v>
      </c>
      <c r="D18" s="312" t="s">
        <v>138</v>
      </c>
      <c r="E18" s="313" t="s">
        <v>138</v>
      </c>
      <c r="F18" s="314" t="s">
        <v>138</v>
      </c>
      <c r="G18" s="312" t="s">
        <v>138</v>
      </c>
      <c r="H18" s="312" t="s">
        <v>138</v>
      </c>
      <c r="I18" s="315" t="s">
        <v>138</v>
      </c>
      <c r="J18" s="311" t="s">
        <v>138</v>
      </c>
      <c r="K18" s="312" t="s">
        <v>138</v>
      </c>
      <c r="L18" s="312" t="s">
        <v>138</v>
      </c>
      <c r="M18" s="313" t="s">
        <v>138</v>
      </c>
      <c r="N18" s="314" t="s">
        <v>138</v>
      </c>
      <c r="O18" s="312" t="s">
        <v>138</v>
      </c>
      <c r="P18" s="312" t="s">
        <v>138</v>
      </c>
      <c r="Q18" s="316" t="s">
        <v>139</v>
      </c>
      <c r="R18" s="317" t="s">
        <v>139</v>
      </c>
      <c r="S18" s="318" t="s">
        <v>140</v>
      </c>
      <c r="T18" s="312" t="s">
        <v>138</v>
      </c>
      <c r="U18" s="312" t="s">
        <v>138</v>
      </c>
      <c r="V18" s="312" t="s">
        <v>138</v>
      </c>
      <c r="W18" s="313" t="s">
        <v>138</v>
      </c>
      <c r="X18" s="314" t="s">
        <v>138</v>
      </c>
      <c r="Y18" s="312" t="s">
        <v>138</v>
      </c>
      <c r="Z18" s="312" t="s">
        <v>138</v>
      </c>
      <c r="AA18" s="315" t="s">
        <v>138</v>
      </c>
      <c r="AB18" s="311" t="s">
        <v>138</v>
      </c>
      <c r="AC18" s="316" t="s">
        <v>141</v>
      </c>
      <c r="AD18" s="312" t="s">
        <v>117</v>
      </c>
      <c r="AE18" s="313" t="s">
        <v>117</v>
      </c>
      <c r="AF18" s="314" t="s">
        <v>117</v>
      </c>
      <c r="AG18" s="312" t="s">
        <v>138</v>
      </c>
      <c r="AH18" s="312" t="s">
        <v>138</v>
      </c>
      <c r="AI18" s="315" t="s">
        <v>138</v>
      </c>
      <c r="AJ18" s="311" t="s">
        <v>138</v>
      </c>
      <c r="AK18" s="312" t="s">
        <v>138</v>
      </c>
      <c r="AL18" s="312" t="s">
        <v>138</v>
      </c>
      <c r="AM18" s="312" t="s">
        <v>138</v>
      </c>
      <c r="AN18" s="313" t="s">
        <v>138</v>
      </c>
      <c r="AO18" s="311" t="s">
        <v>138</v>
      </c>
      <c r="AP18" s="319" t="s">
        <v>139</v>
      </c>
      <c r="AQ18" s="319" t="s">
        <v>139</v>
      </c>
      <c r="AR18" s="320" t="s">
        <v>140</v>
      </c>
      <c r="AS18" s="321" t="s">
        <v>140</v>
      </c>
      <c r="AT18" s="319" t="s">
        <v>140</v>
      </c>
      <c r="AU18" s="319" t="s">
        <v>140</v>
      </c>
      <c r="AV18" s="319" t="s">
        <v>140</v>
      </c>
      <c r="AW18" s="322" t="s">
        <v>140</v>
      </c>
      <c r="AX18" s="323" t="s">
        <v>140</v>
      </c>
      <c r="AY18" s="324" t="s">
        <v>140</v>
      </c>
      <c r="AZ18" s="324" t="s">
        <v>140</v>
      </c>
      <c r="BA18" s="325" t="s">
        <v>140</v>
      </c>
      <c r="BB18" s="264"/>
      <c r="BC18" s="264"/>
      <c r="BD18" s="264"/>
      <c r="BE18" s="264"/>
    </row>
    <row r="19" spans="1:57" ht="24.9" customHeight="1" thickBot="1" x14ac:dyDescent="0.45">
      <c r="A19" s="326">
        <v>2</v>
      </c>
      <c r="B19" s="327" t="s">
        <v>138</v>
      </c>
      <c r="C19" s="328" t="s">
        <v>138</v>
      </c>
      <c r="D19" s="328" t="s">
        <v>138</v>
      </c>
      <c r="E19" s="329" t="s">
        <v>138</v>
      </c>
      <c r="F19" s="330" t="s">
        <v>138</v>
      </c>
      <c r="G19" s="328" t="s">
        <v>138</v>
      </c>
      <c r="H19" s="328" t="s">
        <v>138</v>
      </c>
      <c r="I19" s="331" t="s">
        <v>138</v>
      </c>
      <c r="J19" s="327" t="s">
        <v>138</v>
      </c>
      <c r="K19" s="328" t="s">
        <v>138</v>
      </c>
      <c r="L19" s="328" t="s">
        <v>138</v>
      </c>
      <c r="M19" s="329" t="s">
        <v>138</v>
      </c>
      <c r="N19" s="330" t="s">
        <v>138</v>
      </c>
      <c r="O19" s="328" t="s">
        <v>138</v>
      </c>
      <c r="P19" s="328" t="s">
        <v>138</v>
      </c>
      <c r="Q19" s="332" t="s">
        <v>139</v>
      </c>
      <c r="R19" s="333" t="s">
        <v>139</v>
      </c>
      <c r="S19" s="334" t="s">
        <v>140</v>
      </c>
      <c r="T19" s="328" t="s">
        <v>138</v>
      </c>
      <c r="U19" s="328" t="s">
        <v>138</v>
      </c>
      <c r="V19" s="328" t="s">
        <v>138</v>
      </c>
      <c r="W19" s="329" t="s">
        <v>138</v>
      </c>
      <c r="X19" s="330" t="s">
        <v>138</v>
      </c>
      <c r="Y19" s="328" t="s">
        <v>138</v>
      </c>
      <c r="Z19" s="328" t="s">
        <v>138</v>
      </c>
      <c r="AA19" s="331" t="s">
        <v>138</v>
      </c>
      <c r="AB19" s="327" t="s">
        <v>138</v>
      </c>
      <c r="AC19" s="332" t="s">
        <v>141</v>
      </c>
      <c r="AD19" s="328" t="s">
        <v>117</v>
      </c>
      <c r="AE19" s="329" t="s">
        <v>117</v>
      </c>
      <c r="AF19" s="330" t="s">
        <v>117</v>
      </c>
      <c r="AG19" s="328" t="s">
        <v>138</v>
      </c>
      <c r="AH19" s="328" t="s">
        <v>138</v>
      </c>
      <c r="AI19" s="331" t="s">
        <v>138</v>
      </c>
      <c r="AJ19" s="327" t="s">
        <v>138</v>
      </c>
      <c r="AK19" s="328" t="s">
        <v>138</v>
      </c>
      <c r="AL19" s="328" t="s">
        <v>138</v>
      </c>
      <c r="AM19" s="328" t="s">
        <v>138</v>
      </c>
      <c r="AN19" s="329" t="s">
        <v>138</v>
      </c>
      <c r="AO19" s="327" t="s">
        <v>138</v>
      </c>
      <c r="AP19" s="335" t="s">
        <v>139</v>
      </c>
      <c r="AQ19" s="335" t="s">
        <v>139</v>
      </c>
      <c r="AR19" s="336" t="s">
        <v>140</v>
      </c>
      <c r="AS19" s="337" t="s">
        <v>140</v>
      </c>
      <c r="AT19" s="335" t="s">
        <v>140</v>
      </c>
      <c r="AU19" s="335" t="s">
        <v>140</v>
      </c>
      <c r="AV19" s="335" t="s">
        <v>140</v>
      </c>
      <c r="AW19" s="338" t="s">
        <v>140</v>
      </c>
      <c r="AX19" s="339" t="s">
        <v>140</v>
      </c>
      <c r="AY19" s="340" t="s">
        <v>140</v>
      </c>
      <c r="AZ19" s="340" t="s">
        <v>140</v>
      </c>
      <c r="BA19" s="341" t="s">
        <v>140</v>
      </c>
      <c r="BB19" s="264"/>
      <c r="BC19" s="264"/>
      <c r="BD19" s="264"/>
      <c r="BE19" s="264"/>
    </row>
    <row r="20" spans="1:57" ht="24.9" customHeight="1" thickBot="1" x14ac:dyDescent="0.45">
      <c r="A20" s="343">
        <v>3</v>
      </c>
      <c r="B20" s="344" t="s">
        <v>142</v>
      </c>
      <c r="C20" s="345" t="s">
        <v>142</v>
      </c>
      <c r="D20" s="345" t="s">
        <v>142</v>
      </c>
      <c r="E20" s="346" t="s">
        <v>142</v>
      </c>
      <c r="F20" s="347" t="s">
        <v>142</v>
      </c>
      <c r="G20" s="345" t="s">
        <v>142</v>
      </c>
      <c r="H20" s="345" t="s">
        <v>142</v>
      </c>
      <c r="I20" s="348" t="s">
        <v>142</v>
      </c>
      <c r="J20" s="344" t="s">
        <v>142</v>
      </c>
      <c r="K20" s="345" t="s">
        <v>142</v>
      </c>
      <c r="L20" s="345" t="s">
        <v>142</v>
      </c>
      <c r="M20" s="346" t="s">
        <v>142</v>
      </c>
      <c r="N20" s="347" t="s">
        <v>142</v>
      </c>
      <c r="O20" s="345" t="s">
        <v>142</v>
      </c>
      <c r="P20" s="345" t="s">
        <v>142</v>
      </c>
      <c r="Q20" s="345" t="s">
        <v>139</v>
      </c>
      <c r="R20" s="348" t="s">
        <v>139</v>
      </c>
      <c r="S20" s="344" t="s">
        <v>140</v>
      </c>
      <c r="T20" s="345" t="s">
        <v>142</v>
      </c>
      <c r="U20" s="345" t="s">
        <v>142</v>
      </c>
      <c r="V20" s="345" t="s">
        <v>142</v>
      </c>
      <c r="W20" s="346" t="s">
        <v>142</v>
      </c>
      <c r="X20" s="347" t="s">
        <v>142</v>
      </c>
      <c r="Y20" s="345" t="s">
        <v>142</v>
      </c>
      <c r="Z20" s="345" t="s">
        <v>142</v>
      </c>
      <c r="AA20" s="348" t="s">
        <v>142</v>
      </c>
      <c r="AB20" s="344" t="s">
        <v>142</v>
      </c>
      <c r="AC20" s="345" t="s">
        <v>141</v>
      </c>
      <c r="AD20" s="345" t="s">
        <v>117</v>
      </c>
      <c r="AE20" s="346" t="s">
        <v>117</v>
      </c>
      <c r="AF20" s="347" t="s">
        <v>117</v>
      </c>
      <c r="AG20" s="345" t="s">
        <v>143</v>
      </c>
      <c r="AH20" s="345" t="s">
        <v>143</v>
      </c>
      <c r="AI20" s="348" t="s">
        <v>143</v>
      </c>
      <c r="AJ20" s="344" t="s">
        <v>143</v>
      </c>
      <c r="AK20" s="345" t="s">
        <v>143</v>
      </c>
      <c r="AL20" s="345" t="s">
        <v>143</v>
      </c>
      <c r="AM20" s="345" t="s">
        <v>143</v>
      </c>
      <c r="AN20" s="346" t="s">
        <v>143</v>
      </c>
      <c r="AO20" s="344" t="s">
        <v>139</v>
      </c>
      <c r="AP20" s="342" t="s">
        <v>139</v>
      </c>
      <c r="AQ20" s="342" t="s">
        <v>163</v>
      </c>
      <c r="AR20" s="369" t="s">
        <v>163</v>
      </c>
      <c r="AS20" s="719"/>
      <c r="AT20" s="720"/>
      <c r="AU20" s="720"/>
      <c r="AV20" s="720"/>
      <c r="AW20" s="720"/>
      <c r="AX20" s="720"/>
      <c r="AY20" s="720"/>
      <c r="AZ20" s="720"/>
      <c r="BA20" s="721"/>
      <c r="BB20" s="264"/>
      <c r="BC20" s="265"/>
      <c r="BD20" s="264"/>
      <c r="BE20" s="265"/>
    </row>
    <row r="21" spans="1:57" ht="24.9" customHeight="1" x14ac:dyDescent="0.4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1"/>
      <c r="AQ21" s="351"/>
      <c r="AR21" s="351"/>
      <c r="AS21" s="352"/>
      <c r="AT21" s="287"/>
      <c r="AU21" s="287"/>
      <c r="AV21" s="287"/>
      <c r="AW21" s="287"/>
      <c r="AX21" s="287"/>
      <c r="AY21" s="287"/>
      <c r="AZ21" s="287"/>
      <c r="BA21" s="287"/>
      <c r="BB21" s="264"/>
      <c r="BC21" s="265"/>
      <c r="BD21" s="264"/>
      <c r="BE21" s="265"/>
    </row>
    <row r="22" spans="1:57" s="269" customFormat="1" ht="24.9" customHeight="1" x14ac:dyDescent="0.4">
      <c r="A22" s="727" t="s">
        <v>225</v>
      </c>
      <c r="B22" s="727"/>
      <c r="C22" s="727"/>
      <c r="D22" s="727"/>
      <c r="E22" s="727"/>
      <c r="F22" s="727"/>
      <c r="G22" s="727"/>
      <c r="H22" s="727"/>
      <c r="I22" s="727"/>
      <c r="J22" s="728"/>
      <c r="K22" s="728"/>
      <c r="L22" s="728"/>
      <c r="M22" s="728"/>
      <c r="N22" s="728"/>
      <c r="O22" s="728"/>
      <c r="P22" s="728"/>
      <c r="Q22" s="728"/>
      <c r="R22" s="728"/>
      <c r="S22" s="728"/>
      <c r="T22" s="728"/>
      <c r="U22" s="728"/>
      <c r="V22" s="728"/>
      <c r="W22" s="728"/>
      <c r="X22" s="728"/>
      <c r="Y22" s="728"/>
      <c r="Z22" s="728"/>
      <c r="AA22" s="728"/>
      <c r="AB22" s="728"/>
      <c r="AC22" s="728"/>
      <c r="AD22" s="728"/>
      <c r="AE22" s="728"/>
      <c r="AF22" s="728"/>
      <c r="AG22" s="728"/>
      <c r="AH22" s="728"/>
      <c r="AI22" s="728"/>
      <c r="AJ22" s="728"/>
      <c r="AK22" s="728"/>
      <c r="AL22" s="728"/>
      <c r="AM22" s="728"/>
      <c r="AN22" s="728"/>
      <c r="AO22" s="728"/>
      <c r="AP22" s="728"/>
      <c r="AQ22" s="728"/>
      <c r="AR22" s="728"/>
      <c r="AS22" s="728"/>
      <c r="AT22" s="728"/>
      <c r="AU22" s="728"/>
      <c r="AV22" s="283"/>
      <c r="AW22" s="353"/>
      <c r="AX22" s="353"/>
      <c r="AY22" s="353"/>
      <c r="AZ22" s="353"/>
      <c r="BA22" s="353"/>
      <c r="BB22" s="259"/>
      <c r="BC22" s="259"/>
      <c r="BD22" s="259"/>
      <c r="BE22" s="259"/>
    </row>
    <row r="23" spans="1:57" s="269" customFormat="1" ht="24.9" customHeight="1" x14ac:dyDescent="0.35">
      <c r="A23" s="282"/>
      <c r="B23" s="282"/>
      <c r="C23" s="282"/>
      <c r="D23" s="282"/>
      <c r="E23" s="282"/>
      <c r="F23" s="282"/>
      <c r="G23" s="282"/>
      <c r="H23" s="282"/>
      <c r="I23" s="282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67"/>
      <c r="AW23" s="268"/>
      <c r="AX23" s="268"/>
      <c r="AY23" s="268"/>
      <c r="AZ23" s="268"/>
      <c r="BA23" s="268"/>
      <c r="BB23" s="259"/>
      <c r="BC23" s="259"/>
      <c r="BD23" s="259"/>
      <c r="BE23" s="259"/>
    </row>
    <row r="24" spans="1:57" s="269" customFormat="1" ht="17.399999999999999" x14ac:dyDescent="0.3">
      <c r="A24" s="266"/>
      <c r="B24" s="266"/>
      <c r="C24" s="266"/>
      <c r="D24" s="266"/>
      <c r="E24" s="266"/>
      <c r="F24" s="266"/>
      <c r="G24" s="266"/>
      <c r="H24" s="266"/>
      <c r="I24" s="266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8"/>
      <c r="AX24" s="268"/>
      <c r="AY24" s="268"/>
      <c r="AZ24" s="268"/>
      <c r="BA24" s="268"/>
      <c r="BB24" s="259"/>
      <c r="BC24" s="259"/>
      <c r="BD24" s="259"/>
      <c r="BE24" s="259"/>
    </row>
    <row r="25" spans="1:57" ht="31.5" customHeight="1" x14ac:dyDescent="0.4">
      <c r="A25" s="641" t="s">
        <v>144</v>
      </c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270"/>
      <c r="AA25" s="641" t="s">
        <v>145</v>
      </c>
      <c r="AB25" s="641"/>
      <c r="AC25" s="641"/>
      <c r="AD25" s="641"/>
      <c r="AE25" s="641"/>
      <c r="AF25" s="641"/>
      <c r="AG25" s="641"/>
      <c r="AH25" s="641"/>
      <c r="AI25" s="641"/>
      <c r="AJ25" s="641"/>
      <c r="AK25" s="641"/>
      <c r="AL25" s="641"/>
      <c r="AM25" s="641"/>
      <c r="AN25" s="641"/>
      <c r="AO25" s="271"/>
      <c r="AP25" s="641" t="s">
        <v>226</v>
      </c>
      <c r="AQ25" s="641"/>
      <c r="AR25" s="641"/>
      <c r="AS25" s="641"/>
      <c r="AT25" s="641"/>
      <c r="AU25" s="641"/>
      <c r="AV25" s="641"/>
      <c r="AW25" s="641"/>
      <c r="AX25" s="641"/>
      <c r="AY25" s="641"/>
      <c r="AZ25" s="641"/>
      <c r="BA25" s="641"/>
    </row>
    <row r="26" spans="1:57" ht="39.9" customHeight="1" x14ac:dyDescent="0.3">
      <c r="A26" s="726" t="s">
        <v>125</v>
      </c>
      <c r="B26" s="654"/>
      <c r="C26" s="729" t="s">
        <v>146</v>
      </c>
      <c r="D26" s="653"/>
      <c r="E26" s="653"/>
      <c r="F26" s="654"/>
      <c r="G26" s="652" t="s">
        <v>165</v>
      </c>
      <c r="H26" s="653"/>
      <c r="I26" s="654"/>
      <c r="J26" s="652" t="s">
        <v>147</v>
      </c>
      <c r="K26" s="653"/>
      <c r="L26" s="653"/>
      <c r="M26" s="653"/>
      <c r="N26" s="654"/>
      <c r="O26" s="652" t="s">
        <v>148</v>
      </c>
      <c r="P26" s="653"/>
      <c r="Q26" s="654"/>
      <c r="R26" s="652" t="s">
        <v>168</v>
      </c>
      <c r="S26" s="730"/>
      <c r="T26" s="652" t="s">
        <v>149</v>
      </c>
      <c r="U26" s="653"/>
      <c r="V26" s="653"/>
      <c r="W26" s="654"/>
      <c r="X26" s="652" t="s">
        <v>150</v>
      </c>
      <c r="Y26" s="654"/>
      <c r="Z26" s="284"/>
      <c r="AA26" s="701" t="s">
        <v>151</v>
      </c>
      <c r="AB26" s="701"/>
      <c r="AC26" s="701"/>
      <c r="AD26" s="701"/>
      <c r="AE26" s="701"/>
      <c r="AF26" s="701"/>
      <c r="AG26" s="701"/>
      <c r="AH26" s="661" t="s">
        <v>152</v>
      </c>
      <c r="AI26" s="661"/>
      <c r="AJ26" s="661"/>
      <c r="AK26" s="662" t="s">
        <v>153</v>
      </c>
      <c r="AL26" s="662"/>
      <c r="AM26" s="662"/>
      <c r="AN26" s="662"/>
      <c r="AO26" s="285"/>
      <c r="AP26" s="722" t="s">
        <v>169</v>
      </c>
      <c r="AQ26" s="722"/>
      <c r="AR26" s="722"/>
      <c r="AS26" s="664" t="s">
        <v>170</v>
      </c>
      <c r="AT26" s="665"/>
      <c r="AU26" s="665"/>
      <c r="AV26" s="665"/>
      <c r="AW26" s="665"/>
      <c r="AX26" s="665"/>
      <c r="AY26" s="661" t="s">
        <v>152</v>
      </c>
      <c r="AZ26" s="661"/>
      <c r="BA26" s="661"/>
    </row>
    <row r="27" spans="1:57" ht="39.9" customHeight="1" x14ac:dyDescent="0.3">
      <c r="A27" s="655"/>
      <c r="B27" s="657"/>
      <c r="C27" s="655"/>
      <c r="D27" s="656"/>
      <c r="E27" s="656"/>
      <c r="F27" s="657"/>
      <c r="G27" s="655"/>
      <c r="H27" s="656"/>
      <c r="I27" s="657"/>
      <c r="J27" s="655"/>
      <c r="K27" s="656"/>
      <c r="L27" s="656"/>
      <c r="M27" s="656"/>
      <c r="N27" s="657"/>
      <c r="O27" s="655"/>
      <c r="P27" s="656"/>
      <c r="Q27" s="657"/>
      <c r="R27" s="731"/>
      <c r="S27" s="732"/>
      <c r="T27" s="655"/>
      <c r="U27" s="656"/>
      <c r="V27" s="656"/>
      <c r="W27" s="657"/>
      <c r="X27" s="655"/>
      <c r="Y27" s="657"/>
      <c r="Z27" s="284"/>
      <c r="AA27" s="701"/>
      <c r="AB27" s="701"/>
      <c r="AC27" s="701"/>
      <c r="AD27" s="701"/>
      <c r="AE27" s="701"/>
      <c r="AF27" s="701"/>
      <c r="AG27" s="701"/>
      <c r="AH27" s="661"/>
      <c r="AI27" s="661"/>
      <c r="AJ27" s="661"/>
      <c r="AK27" s="662"/>
      <c r="AL27" s="662"/>
      <c r="AM27" s="662"/>
      <c r="AN27" s="662"/>
      <c r="AO27" s="285"/>
      <c r="AP27" s="722"/>
      <c r="AQ27" s="722"/>
      <c r="AR27" s="722"/>
      <c r="AS27" s="665"/>
      <c r="AT27" s="665"/>
      <c r="AU27" s="665"/>
      <c r="AV27" s="665"/>
      <c r="AW27" s="665"/>
      <c r="AX27" s="665"/>
      <c r="AY27" s="661"/>
      <c r="AZ27" s="661"/>
      <c r="BA27" s="661"/>
    </row>
    <row r="28" spans="1:57" ht="39.9" customHeight="1" x14ac:dyDescent="0.3">
      <c r="A28" s="658"/>
      <c r="B28" s="660"/>
      <c r="C28" s="658"/>
      <c r="D28" s="659"/>
      <c r="E28" s="659"/>
      <c r="F28" s="660"/>
      <c r="G28" s="658"/>
      <c r="H28" s="659"/>
      <c r="I28" s="660"/>
      <c r="J28" s="658"/>
      <c r="K28" s="659"/>
      <c r="L28" s="659"/>
      <c r="M28" s="659"/>
      <c r="N28" s="660"/>
      <c r="O28" s="658"/>
      <c r="P28" s="659"/>
      <c r="Q28" s="660"/>
      <c r="R28" s="733"/>
      <c r="S28" s="734"/>
      <c r="T28" s="658"/>
      <c r="U28" s="659"/>
      <c r="V28" s="659"/>
      <c r="W28" s="660"/>
      <c r="X28" s="658"/>
      <c r="Y28" s="660"/>
      <c r="Z28" s="284"/>
      <c r="AA28" s="701"/>
      <c r="AB28" s="701"/>
      <c r="AC28" s="701"/>
      <c r="AD28" s="701"/>
      <c r="AE28" s="701"/>
      <c r="AF28" s="701"/>
      <c r="AG28" s="701"/>
      <c r="AH28" s="661"/>
      <c r="AI28" s="661"/>
      <c r="AJ28" s="661"/>
      <c r="AK28" s="662"/>
      <c r="AL28" s="662"/>
      <c r="AM28" s="662"/>
      <c r="AN28" s="662"/>
      <c r="AO28" s="285"/>
      <c r="AP28" s="722"/>
      <c r="AQ28" s="722"/>
      <c r="AR28" s="722"/>
      <c r="AS28" s="665"/>
      <c r="AT28" s="665"/>
      <c r="AU28" s="665"/>
      <c r="AV28" s="665"/>
      <c r="AW28" s="665"/>
      <c r="AX28" s="665"/>
      <c r="AY28" s="661"/>
      <c r="AZ28" s="661"/>
      <c r="BA28" s="661"/>
    </row>
    <row r="29" spans="1:57" ht="39.9" customHeight="1" x14ac:dyDescent="0.3">
      <c r="A29" s="663">
        <v>1</v>
      </c>
      <c r="B29" s="639"/>
      <c r="C29" s="637">
        <v>33</v>
      </c>
      <c r="D29" s="638"/>
      <c r="E29" s="638"/>
      <c r="F29" s="639"/>
      <c r="G29" s="637">
        <v>5</v>
      </c>
      <c r="H29" s="638"/>
      <c r="I29" s="639"/>
      <c r="J29" s="637">
        <v>3</v>
      </c>
      <c r="K29" s="638"/>
      <c r="L29" s="638"/>
      <c r="M29" s="638"/>
      <c r="N29" s="639"/>
      <c r="O29" s="637"/>
      <c r="P29" s="638"/>
      <c r="Q29" s="639"/>
      <c r="R29" s="666"/>
      <c r="S29" s="667"/>
      <c r="T29" s="637">
        <v>11</v>
      </c>
      <c r="U29" s="638"/>
      <c r="V29" s="638"/>
      <c r="W29" s="639"/>
      <c r="X29" s="637">
        <f>C29+G29+J29+O29+R29+T29</f>
        <v>52</v>
      </c>
      <c r="Y29" s="700"/>
      <c r="Z29" s="284"/>
      <c r="AA29" s="675" t="s">
        <v>70</v>
      </c>
      <c r="AB29" s="636"/>
      <c r="AC29" s="636"/>
      <c r="AD29" s="636"/>
      <c r="AE29" s="636"/>
      <c r="AF29" s="636"/>
      <c r="AG29" s="636"/>
      <c r="AH29" s="635" t="s">
        <v>22</v>
      </c>
      <c r="AI29" s="668"/>
      <c r="AJ29" s="668"/>
      <c r="AK29" s="635">
        <v>3</v>
      </c>
      <c r="AL29" s="635"/>
      <c r="AM29" s="635"/>
      <c r="AN29" s="635"/>
      <c r="AO29" s="285"/>
      <c r="AP29" s="722"/>
      <c r="AQ29" s="722"/>
      <c r="AR29" s="722"/>
      <c r="AS29" s="665"/>
      <c r="AT29" s="665"/>
      <c r="AU29" s="665"/>
      <c r="AV29" s="665"/>
      <c r="AW29" s="665"/>
      <c r="AX29" s="665"/>
      <c r="AY29" s="661"/>
      <c r="AZ29" s="661"/>
      <c r="BA29" s="661"/>
    </row>
    <row r="30" spans="1:57" ht="39.9" customHeight="1" x14ac:dyDescent="0.3">
      <c r="A30" s="670">
        <v>2</v>
      </c>
      <c r="B30" s="671"/>
      <c r="C30" s="637">
        <v>33</v>
      </c>
      <c r="D30" s="638"/>
      <c r="E30" s="638"/>
      <c r="F30" s="639"/>
      <c r="G30" s="637">
        <v>5</v>
      </c>
      <c r="H30" s="638"/>
      <c r="I30" s="639"/>
      <c r="J30" s="672">
        <v>3</v>
      </c>
      <c r="K30" s="673"/>
      <c r="L30" s="673"/>
      <c r="M30" s="673"/>
      <c r="N30" s="671"/>
      <c r="O30" s="672"/>
      <c r="P30" s="673"/>
      <c r="Q30" s="671"/>
      <c r="R30" s="666"/>
      <c r="S30" s="667"/>
      <c r="T30" s="672">
        <v>11</v>
      </c>
      <c r="U30" s="673"/>
      <c r="V30" s="673"/>
      <c r="W30" s="671"/>
      <c r="X30" s="637">
        <f>C30+G30+J30+O30+R30+T30</f>
        <v>52</v>
      </c>
      <c r="Y30" s="700"/>
      <c r="Z30" s="284"/>
      <c r="AA30" s="675" t="s">
        <v>72</v>
      </c>
      <c r="AB30" s="675"/>
      <c r="AC30" s="675"/>
      <c r="AD30" s="675"/>
      <c r="AE30" s="675"/>
      <c r="AF30" s="675"/>
      <c r="AG30" s="675"/>
      <c r="AH30" s="635" t="s">
        <v>24</v>
      </c>
      <c r="AI30" s="635"/>
      <c r="AJ30" s="635"/>
      <c r="AK30" s="635">
        <v>3</v>
      </c>
      <c r="AL30" s="635"/>
      <c r="AM30" s="635"/>
      <c r="AN30" s="635"/>
      <c r="AO30" s="285"/>
      <c r="AP30" s="635">
        <v>1</v>
      </c>
      <c r="AQ30" s="635"/>
      <c r="AR30" s="635"/>
      <c r="AS30" s="669" t="s">
        <v>164</v>
      </c>
      <c r="AT30" s="668"/>
      <c r="AU30" s="668"/>
      <c r="AV30" s="668"/>
      <c r="AW30" s="668"/>
      <c r="AX30" s="668"/>
      <c r="AY30" s="669" t="s">
        <v>26</v>
      </c>
      <c r="AZ30" s="669"/>
      <c r="BA30" s="669"/>
    </row>
    <row r="31" spans="1:57" ht="39.9" customHeight="1" x14ac:dyDescent="0.3">
      <c r="A31" s="670">
        <v>3</v>
      </c>
      <c r="B31" s="671"/>
      <c r="C31" s="674" t="s">
        <v>295</v>
      </c>
      <c r="D31" s="665"/>
      <c r="E31" s="665"/>
      <c r="F31" s="665"/>
      <c r="G31" s="635">
        <v>5</v>
      </c>
      <c r="H31" s="668"/>
      <c r="I31" s="668"/>
      <c r="J31" s="635" t="s">
        <v>174</v>
      </c>
      <c r="K31" s="668"/>
      <c r="L31" s="668"/>
      <c r="M31" s="668"/>
      <c r="N31" s="668"/>
      <c r="O31" s="635"/>
      <c r="P31" s="668"/>
      <c r="Q31" s="668"/>
      <c r="R31" s="669">
        <v>2</v>
      </c>
      <c r="S31" s="635"/>
      <c r="T31" s="691">
        <v>1</v>
      </c>
      <c r="U31" s="668"/>
      <c r="V31" s="668"/>
      <c r="W31" s="668"/>
      <c r="X31" s="637">
        <v>43</v>
      </c>
      <c r="Y31" s="700"/>
      <c r="Z31" s="284"/>
      <c r="AA31" s="636" t="s">
        <v>74</v>
      </c>
      <c r="AB31" s="636"/>
      <c r="AC31" s="636"/>
      <c r="AD31" s="636"/>
      <c r="AE31" s="636"/>
      <c r="AF31" s="636"/>
      <c r="AG31" s="636"/>
      <c r="AH31" s="635" t="s">
        <v>26</v>
      </c>
      <c r="AI31" s="635"/>
      <c r="AJ31" s="635"/>
      <c r="AK31" s="635" t="s">
        <v>174</v>
      </c>
      <c r="AL31" s="635"/>
      <c r="AM31" s="635"/>
      <c r="AN31" s="635"/>
      <c r="AO31" s="285"/>
      <c r="AP31" s="635"/>
      <c r="AQ31" s="635"/>
      <c r="AR31" s="635"/>
      <c r="AS31" s="668"/>
      <c r="AT31" s="668"/>
      <c r="AU31" s="668"/>
      <c r="AV31" s="668"/>
      <c r="AW31" s="668"/>
      <c r="AX31" s="668"/>
      <c r="AY31" s="693"/>
      <c r="AZ31" s="693"/>
      <c r="BA31" s="693"/>
    </row>
    <row r="32" spans="1:57" ht="39.9" customHeight="1" x14ac:dyDescent="0.35">
      <c r="A32" s="698" t="s">
        <v>154</v>
      </c>
      <c r="B32" s="699"/>
      <c r="C32" s="674" t="s">
        <v>296</v>
      </c>
      <c r="D32" s="665"/>
      <c r="E32" s="665"/>
      <c r="F32" s="665"/>
      <c r="G32" s="635">
        <f>SUM(G29:I31)</f>
        <v>15</v>
      </c>
      <c r="H32" s="668"/>
      <c r="I32" s="668"/>
      <c r="J32" s="682" t="s">
        <v>230</v>
      </c>
      <c r="K32" s="668"/>
      <c r="L32" s="668"/>
      <c r="M32" s="668"/>
      <c r="N32" s="668"/>
      <c r="O32" s="635"/>
      <c r="P32" s="668"/>
      <c r="Q32" s="668"/>
      <c r="R32" s="669">
        <f>SUM(R29:S31)</f>
        <v>2</v>
      </c>
      <c r="S32" s="636"/>
      <c r="T32" s="635">
        <f>SUM(T29:W31)</f>
        <v>23</v>
      </c>
      <c r="U32" s="668"/>
      <c r="V32" s="668"/>
      <c r="W32" s="668"/>
      <c r="X32" s="691">
        <f>SUM(X29:Y31)</f>
        <v>147</v>
      </c>
      <c r="Y32" s="668"/>
      <c r="Z32" s="284"/>
      <c r="AA32" s="692"/>
      <c r="AB32" s="692"/>
      <c r="AC32" s="692"/>
      <c r="AD32" s="692"/>
      <c r="AE32" s="692"/>
      <c r="AF32" s="692"/>
      <c r="AG32" s="692"/>
      <c r="AH32" s="676"/>
      <c r="AI32" s="676"/>
      <c r="AJ32" s="676"/>
      <c r="AK32" s="676"/>
      <c r="AL32" s="676"/>
      <c r="AM32" s="676"/>
      <c r="AN32" s="676"/>
      <c r="AO32" s="286"/>
      <c r="AP32" s="287"/>
      <c r="AQ32" s="287"/>
      <c r="AR32" s="287"/>
      <c r="AS32" s="287"/>
      <c r="AT32" s="287"/>
      <c r="AU32" s="287"/>
      <c r="AV32" s="287"/>
      <c r="AW32" s="287"/>
      <c r="AX32" s="287"/>
      <c r="AY32" s="288"/>
      <c r="AZ32" s="288"/>
      <c r="BA32" s="288"/>
    </row>
    <row r="33" spans="1:57" ht="33" customHeight="1" x14ac:dyDescent="0.3">
      <c r="A33" s="680" t="s">
        <v>175</v>
      </c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76"/>
      <c r="P33" s="677"/>
      <c r="Q33" s="677"/>
      <c r="R33" s="678"/>
      <c r="S33" s="676"/>
      <c r="T33" s="676"/>
      <c r="U33" s="677"/>
      <c r="V33" s="677"/>
      <c r="W33" s="677"/>
      <c r="X33" s="683"/>
      <c r="Y33" s="684"/>
      <c r="Z33" s="284"/>
      <c r="AA33" s="685"/>
      <c r="AB33" s="686"/>
      <c r="AC33" s="686"/>
      <c r="AD33" s="686"/>
      <c r="AE33" s="686"/>
      <c r="AF33" s="686"/>
      <c r="AG33" s="686"/>
      <c r="AH33" s="676"/>
      <c r="AI33" s="676"/>
      <c r="AJ33" s="676"/>
      <c r="AK33" s="676"/>
      <c r="AL33" s="677"/>
      <c r="AM33" s="677"/>
      <c r="AN33" s="677"/>
      <c r="AO33" s="289"/>
      <c r="AP33" s="679"/>
      <c r="AQ33" s="679"/>
      <c r="AR33" s="679"/>
      <c r="AS33" s="678"/>
      <c r="AT33" s="677"/>
      <c r="AU33" s="677"/>
      <c r="AV33" s="677"/>
      <c r="AW33" s="677"/>
      <c r="AX33" s="677"/>
      <c r="AY33" s="678"/>
      <c r="AZ33" s="678"/>
      <c r="BA33" s="678"/>
    </row>
    <row r="34" spans="1:57" s="269" customFormat="1" ht="17.399999999999999" x14ac:dyDescent="0.3">
      <c r="A34" s="266"/>
      <c r="B34" s="266"/>
      <c r="C34" s="266"/>
      <c r="D34" s="266"/>
      <c r="E34" s="266"/>
      <c r="F34" s="266"/>
      <c r="G34" s="266"/>
      <c r="H34" s="266"/>
      <c r="I34" s="266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8"/>
      <c r="AX34" s="268"/>
      <c r="AY34" s="268"/>
      <c r="AZ34" s="268"/>
      <c r="BA34" s="268"/>
      <c r="BB34" s="259"/>
      <c r="BC34" s="259"/>
      <c r="BD34" s="259"/>
      <c r="BE34" s="259"/>
    </row>
  </sheetData>
  <sheetProtection selectLockedCells="1" selectUnlockedCells="1"/>
  <mergeCells count="110">
    <mergeCell ref="AS20:BA20"/>
    <mergeCell ref="AP26:AR29"/>
    <mergeCell ref="O26:Q28"/>
    <mergeCell ref="P7:AM7"/>
    <mergeCell ref="P8:AM8"/>
    <mergeCell ref="P9:AM9"/>
    <mergeCell ref="A7:O7"/>
    <mergeCell ref="AN7:BA7"/>
    <mergeCell ref="A26:B28"/>
    <mergeCell ref="X16:AA16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N3:BA4"/>
    <mergeCell ref="A4:O4"/>
    <mergeCell ref="P5:AM5"/>
    <mergeCell ref="A6:O6"/>
    <mergeCell ref="AO6:BA6"/>
    <mergeCell ref="A16:A17"/>
    <mergeCell ref="B16:E16"/>
    <mergeCell ref="F16:I16"/>
    <mergeCell ref="J16:M16"/>
    <mergeCell ref="N16:R16"/>
    <mergeCell ref="S16:W16"/>
    <mergeCell ref="AN9:BA10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H33:AJ33"/>
    <mergeCell ref="AK33:AN33"/>
    <mergeCell ref="AK32:AN32"/>
    <mergeCell ref="AS33:AX33"/>
    <mergeCell ref="AY33:BA33"/>
    <mergeCell ref="AP33:AR33"/>
    <mergeCell ref="A33:N33"/>
    <mergeCell ref="O33:Q33"/>
    <mergeCell ref="R33:S33"/>
    <mergeCell ref="T33:W33"/>
    <mergeCell ref="G32:I32"/>
    <mergeCell ref="J32:N32"/>
    <mergeCell ref="O32:Q32"/>
    <mergeCell ref="R32:S32"/>
    <mergeCell ref="X33:Y33"/>
    <mergeCell ref="AA33:AG33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P30:AR31"/>
    <mergeCell ref="AA31:AG31"/>
    <mergeCell ref="AH31:AJ31"/>
    <mergeCell ref="O29:Q29"/>
    <mergeCell ref="BB16:BE16"/>
    <mergeCell ref="AP25:BA25"/>
    <mergeCell ref="AB16:AE16"/>
    <mergeCell ref="AF16:AI16"/>
    <mergeCell ref="AJ16:AN16"/>
    <mergeCell ref="AO16:AR16"/>
    <mergeCell ref="AS16:AW16"/>
    <mergeCell ref="AX16:BA16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7"/>
  <sheetViews>
    <sheetView tabSelected="1" zoomScale="105" zoomScaleNormal="105" workbookViewId="0">
      <pane ySplit="8" topLeftCell="A9" activePane="bottomLeft" state="frozen"/>
      <selection pane="bottomLeft" sqref="A1:V1"/>
    </sheetView>
  </sheetViews>
  <sheetFormatPr defaultRowHeight="14.4" x14ac:dyDescent="0.3"/>
  <cols>
    <col min="1" max="1" width="8.33203125" customWidth="1"/>
    <col min="2" max="2" width="74.33203125" customWidth="1"/>
    <col min="3" max="6" width="6.6640625" style="252" customWidth="1"/>
    <col min="7" max="13" width="6.6640625" customWidth="1"/>
    <col min="14" max="22" width="4.33203125" customWidth="1"/>
  </cols>
  <sheetData>
    <row r="1" spans="1:22" ht="33.75" customHeight="1" thickBot="1" x14ac:dyDescent="0.35">
      <c r="A1" s="821" t="s">
        <v>171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3"/>
    </row>
    <row r="2" spans="1:22" ht="15.75" customHeight="1" x14ac:dyDescent="0.3">
      <c r="A2" s="824" t="s">
        <v>0</v>
      </c>
      <c r="B2" s="827" t="s">
        <v>1</v>
      </c>
      <c r="C2" s="830" t="s">
        <v>2</v>
      </c>
      <c r="D2" s="831"/>
      <c r="E2" s="831"/>
      <c r="F2" s="832"/>
      <c r="G2" s="833" t="s">
        <v>3</v>
      </c>
      <c r="H2" s="836" t="s">
        <v>4</v>
      </c>
      <c r="I2" s="837"/>
      <c r="J2" s="837"/>
      <c r="K2" s="837"/>
      <c r="L2" s="837"/>
      <c r="M2" s="838"/>
      <c r="N2" s="839" t="s">
        <v>5</v>
      </c>
      <c r="O2" s="840"/>
      <c r="P2" s="840"/>
      <c r="Q2" s="840"/>
      <c r="R2" s="840"/>
      <c r="S2" s="840"/>
      <c r="T2" s="840"/>
      <c r="U2" s="840"/>
      <c r="V2" s="841"/>
    </row>
    <row r="3" spans="1:22" ht="15.75" customHeight="1" thickBot="1" x14ac:dyDescent="0.35">
      <c r="A3" s="825"/>
      <c r="B3" s="828"/>
      <c r="C3" s="845" t="s">
        <v>6</v>
      </c>
      <c r="D3" s="848" t="s">
        <v>7</v>
      </c>
      <c r="E3" s="851" t="s">
        <v>8</v>
      </c>
      <c r="F3" s="852"/>
      <c r="G3" s="834"/>
      <c r="H3" s="888" t="s">
        <v>9</v>
      </c>
      <c r="I3" s="862" t="s">
        <v>10</v>
      </c>
      <c r="J3" s="863"/>
      <c r="K3" s="863"/>
      <c r="L3" s="864"/>
      <c r="M3" s="856" t="s">
        <v>11</v>
      </c>
      <c r="N3" s="842"/>
      <c r="O3" s="843"/>
      <c r="P3" s="843"/>
      <c r="Q3" s="843"/>
      <c r="R3" s="843"/>
      <c r="S3" s="843"/>
      <c r="T3" s="843"/>
      <c r="U3" s="843"/>
      <c r="V3" s="844"/>
    </row>
    <row r="4" spans="1:22" ht="15.75" customHeight="1" thickBot="1" x14ac:dyDescent="0.35">
      <c r="A4" s="825"/>
      <c r="B4" s="828"/>
      <c r="C4" s="846"/>
      <c r="D4" s="849"/>
      <c r="E4" s="848" t="s">
        <v>12</v>
      </c>
      <c r="F4" s="859" t="s">
        <v>13</v>
      </c>
      <c r="G4" s="834"/>
      <c r="H4" s="889"/>
      <c r="I4" s="853" t="s">
        <v>14</v>
      </c>
      <c r="J4" s="853" t="s">
        <v>15</v>
      </c>
      <c r="K4" s="853" t="s">
        <v>16</v>
      </c>
      <c r="L4" s="853" t="s">
        <v>17</v>
      </c>
      <c r="M4" s="857"/>
      <c r="N4" s="874" t="s">
        <v>18</v>
      </c>
      <c r="O4" s="875"/>
      <c r="P4" s="876"/>
      <c r="Q4" s="874" t="s">
        <v>19</v>
      </c>
      <c r="R4" s="875"/>
      <c r="S4" s="876"/>
      <c r="T4" s="874" t="s">
        <v>20</v>
      </c>
      <c r="U4" s="875"/>
      <c r="V4" s="876"/>
    </row>
    <row r="5" spans="1:22" ht="15.75" customHeight="1" thickBot="1" x14ac:dyDescent="0.35">
      <c r="A5" s="825"/>
      <c r="B5" s="828"/>
      <c r="C5" s="846"/>
      <c r="D5" s="849"/>
      <c r="E5" s="849"/>
      <c r="F5" s="860"/>
      <c r="G5" s="834"/>
      <c r="H5" s="889"/>
      <c r="I5" s="854"/>
      <c r="J5" s="854"/>
      <c r="K5" s="854"/>
      <c r="L5" s="854"/>
      <c r="M5" s="857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.75" customHeight="1" thickBot="1" x14ac:dyDescent="0.35">
      <c r="A6" s="825"/>
      <c r="B6" s="828"/>
      <c r="C6" s="846"/>
      <c r="D6" s="849"/>
      <c r="E6" s="849"/>
      <c r="F6" s="860"/>
      <c r="G6" s="834"/>
      <c r="H6" s="889"/>
      <c r="I6" s="854"/>
      <c r="J6" s="854"/>
      <c r="K6" s="854"/>
      <c r="L6" s="854"/>
      <c r="M6" s="857"/>
      <c r="N6" s="874" t="s">
        <v>27</v>
      </c>
      <c r="O6" s="875"/>
      <c r="P6" s="875"/>
      <c r="Q6" s="875"/>
      <c r="R6" s="875"/>
      <c r="S6" s="875"/>
      <c r="T6" s="875"/>
      <c r="U6" s="875"/>
      <c r="V6" s="876"/>
    </row>
    <row r="7" spans="1:22" ht="15.75" customHeight="1" thickBot="1" x14ac:dyDescent="0.35">
      <c r="A7" s="826"/>
      <c r="B7" s="829"/>
      <c r="C7" s="847"/>
      <c r="D7" s="850"/>
      <c r="E7" s="850"/>
      <c r="F7" s="861"/>
      <c r="G7" s="835"/>
      <c r="H7" s="890"/>
      <c r="I7" s="855"/>
      <c r="J7" s="855"/>
      <c r="K7" s="855"/>
      <c r="L7" s="855"/>
      <c r="M7" s="858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.75" customHeight="1" thickBot="1" x14ac:dyDescent="0.35">
      <c r="A8" s="5">
        <v>1</v>
      </c>
      <c r="B8" s="6">
        <v>2</v>
      </c>
      <c r="C8" s="456">
        <v>3</v>
      </c>
      <c r="D8" s="457">
        <v>4</v>
      </c>
      <c r="E8" s="456">
        <v>5</v>
      </c>
      <c r="F8" s="45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6.5" customHeight="1" thickBot="1" x14ac:dyDescent="0.35">
      <c r="A9" s="884" t="s">
        <v>28</v>
      </c>
      <c r="B9" s="885"/>
      <c r="C9" s="886"/>
      <c r="D9" s="886"/>
      <c r="E9" s="886"/>
      <c r="F9" s="886"/>
      <c r="G9" s="886"/>
      <c r="H9" s="886"/>
      <c r="I9" s="886"/>
      <c r="J9" s="886"/>
      <c r="K9" s="886"/>
      <c r="L9" s="886"/>
      <c r="M9" s="886"/>
      <c r="N9" s="885"/>
      <c r="O9" s="885"/>
      <c r="P9" s="885"/>
      <c r="Q9" s="885"/>
      <c r="R9" s="885"/>
      <c r="S9" s="885"/>
      <c r="T9" s="885"/>
      <c r="U9" s="885"/>
      <c r="V9" s="887"/>
    </row>
    <row r="10" spans="1:22" ht="16.5" customHeight="1" thickBot="1" x14ac:dyDescent="0.35">
      <c r="A10" s="877" t="s">
        <v>29</v>
      </c>
      <c r="B10" s="878"/>
      <c r="C10" s="878"/>
      <c r="D10" s="878"/>
      <c r="E10" s="878"/>
      <c r="F10" s="878"/>
      <c r="G10" s="878"/>
      <c r="H10" s="878"/>
      <c r="I10" s="878"/>
      <c r="J10" s="878"/>
      <c r="K10" s="878"/>
      <c r="L10" s="878"/>
      <c r="M10" s="878"/>
      <c r="N10" s="878"/>
      <c r="O10" s="878"/>
      <c r="P10" s="878"/>
      <c r="Q10" s="878"/>
      <c r="R10" s="878"/>
      <c r="S10" s="878"/>
      <c r="T10" s="878"/>
      <c r="U10" s="879"/>
      <c r="V10" s="880"/>
    </row>
    <row r="11" spans="1:22" ht="15.75" customHeight="1" thickBot="1" x14ac:dyDescent="0.35">
      <c r="A11" s="7" t="s">
        <v>30</v>
      </c>
      <c r="B11" s="462" t="s">
        <v>251</v>
      </c>
      <c r="C11" s="51"/>
      <c r="D11" s="52"/>
      <c r="E11" s="52"/>
      <c r="F11" s="355"/>
      <c r="G11" s="464">
        <v>6</v>
      </c>
      <c r="H11" s="465">
        <f>G11*30</f>
        <v>180</v>
      </c>
      <c r="I11" s="66"/>
      <c r="J11" s="67"/>
      <c r="K11" s="67"/>
      <c r="L11" s="67"/>
      <c r="M11" s="147"/>
      <c r="N11" s="56"/>
      <c r="O11" s="57"/>
      <c r="P11" s="58"/>
      <c r="Q11" s="56"/>
      <c r="R11" s="57"/>
      <c r="S11" s="58"/>
      <c r="T11" s="51"/>
      <c r="U11" s="52"/>
      <c r="V11" s="60"/>
    </row>
    <row r="12" spans="1:22" ht="15.75" customHeight="1" thickBot="1" x14ac:dyDescent="0.35">
      <c r="A12" s="7" t="s">
        <v>32</v>
      </c>
      <c r="B12" s="463" t="s">
        <v>256</v>
      </c>
      <c r="C12" s="9"/>
      <c r="D12" s="10"/>
      <c r="E12" s="10"/>
      <c r="F12" s="11"/>
      <c r="G12" s="466">
        <v>6</v>
      </c>
      <c r="H12" s="467">
        <f>G12*30</f>
        <v>180</v>
      </c>
      <c r="I12" s="13"/>
      <c r="J12" s="14"/>
      <c r="K12" s="14"/>
      <c r="L12" s="14"/>
      <c r="M12" s="15"/>
      <c r="N12" s="16"/>
      <c r="O12" s="17"/>
      <c r="P12" s="18"/>
      <c r="Q12" s="19"/>
      <c r="R12" s="20"/>
      <c r="S12" s="21"/>
      <c r="T12" s="19"/>
      <c r="U12" s="20"/>
      <c r="V12" s="22"/>
    </row>
    <row r="13" spans="1:22" ht="15.75" customHeight="1" thickBot="1" x14ac:dyDescent="0.35">
      <c r="A13" s="49" t="s">
        <v>33</v>
      </c>
      <c r="B13" s="468" t="s">
        <v>252</v>
      </c>
      <c r="C13" s="74"/>
      <c r="D13" s="82"/>
      <c r="E13" s="75"/>
      <c r="F13" s="76"/>
      <c r="G13" s="464">
        <v>3</v>
      </c>
      <c r="H13" s="467">
        <f t="shared" ref="H13" si="0">G13*30</f>
        <v>90</v>
      </c>
      <c r="I13" s="13"/>
      <c r="J13" s="83"/>
      <c r="K13" s="84"/>
      <c r="L13" s="84"/>
      <c r="M13" s="15"/>
      <c r="N13" s="77"/>
      <c r="O13" s="62"/>
      <c r="P13" s="78"/>
      <c r="Q13" s="77"/>
      <c r="R13" s="62"/>
      <c r="S13" s="78"/>
      <c r="T13" s="70"/>
      <c r="U13" s="71"/>
      <c r="V13" s="72"/>
    </row>
    <row r="14" spans="1:22" ht="15.75" customHeight="1" thickBot="1" x14ac:dyDescent="0.35">
      <c r="A14" s="49" t="s">
        <v>34</v>
      </c>
      <c r="B14" s="73" t="s">
        <v>177</v>
      </c>
      <c r="C14" s="74">
        <v>1</v>
      </c>
      <c r="D14" s="82"/>
      <c r="E14" s="75"/>
      <c r="F14" s="76"/>
      <c r="G14" s="53">
        <v>4</v>
      </c>
      <c r="H14" s="93">
        <f>G14*30</f>
        <v>120</v>
      </c>
      <c r="I14" s="13">
        <f t="shared" ref="I14:I15" si="1">SUM(J14+K14+L14)</f>
        <v>60</v>
      </c>
      <c r="J14" s="83">
        <v>30</v>
      </c>
      <c r="K14" s="84"/>
      <c r="L14" s="84">
        <v>30</v>
      </c>
      <c r="M14" s="68">
        <f>H14-I14</f>
        <v>60</v>
      </c>
      <c r="N14" s="77">
        <v>4</v>
      </c>
      <c r="O14" s="62"/>
      <c r="P14" s="78"/>
      <c r="Q14" s="77"/>
      <c r="R14" s="62"/>
      <c r="S14" s="78"/>
      <c r="T14" s="77"/>
      <c r="U14" s="62"/>
      <c r="V14" s="79"/>
    </row>
    <row r="15" spans="1:22" ht="15.75" customHeight="1" thickBot="1" x14ac:dyDescent="0.35">
      <c r="A15" s="127" t="s">
        <v>35</v>
      </c>
      <c r="B15" s="73" t="s">
        <v>178</v>
      </c>
      <c r="C15" s="74"/>
      <c r="D15" s="82" t="s">
        <v>22</v>
      </c>
      <c r="E15" s="75"/>
      <c r="F15" s="76"/>
      <c r="G15" s="140">
        <v>3</v>
      </c>
      <c r="H15" s="93">
        <f>G15*30</f>
        <v>90</v>
      </c>
      <c r="I15" s="13">
        <f t="shared" si="1"/>
        <v>36</v>
      </c>
      <c r="J15" s="141">
        <v>18</v>
      </c>
      <c r="K15" s="142"/>
      <c r="L15" s="142">
        <v>18</v>
      </c>
      <c r="M15" s="68">
        <f>H15-I15</f>
        <v>54</v>
      </c>
      <c r="N15" s="70"/>
      <c r="O15" s="71"/>
      <c r="P15" s="86">
        <v>4</v>
      </c>
      <c r="Q15" s="70"/>
      <c r="R15" s="71"/>
      <c r="S15" s="86"/>
      <c r="T15" s="70"/>
      <c r="U15" s="71"/>
      <c r="V15" s="72"/>
    </row>
    <row r="16" spans="1:22" ht="15.75" customHeight="1" thickBot="1" x14ac:dyDescent="0.35">
      <c r="A16" s="479" t="s">
        <v>36</v>
      </c>
      <c r="B16" s="480" t="s">
        <v>253</v>
      </c>
      <c r="C16" s="483"/>
      <c r="D16" s="71"/>
      <c r="E16" s="484"/>
      <c r="F16" s="485"/>
      <c r="G16" s="487">
        <v>3</v>
      </c>
      <c r="H16" s="469">
        <f>G16*30</f>
        <v>90</v>
      </c>
      <c r="I16" s="356"/>
      <c r="J16" s="489"/>
      <c r="K16" s="489"/>
      <c r="L16" s="489"/>
      <c r="M16" s="357"/>
      <c r="N16" s="492"/>
      <c r="O16" s="493"/>
      <c r="P16" s="87"/>
      <c r="Q16" s="483"/>
      <c r="R16" s="494"/>
      <c r="S16" s="495"/>
      <c r="T16" s="483"/>
      <c r="U16" s="494"/>
      <c r="V16" s="496"/>
    </row>
    <row r="17" spans="1:22" ht="15.75" customHeight="1" x14ac:dyDescent="0.3">
      <c r="A17" s="257" t="s">
        <v>37</v>
      </c>
      <c r="B17" s="8" t="s">
        <v>56</v>
      </c>
      <c r="C17" s="9"/>
      <c r="D17" s="69"/>
      <c r="E17" s="10"/>
      <c r="F17" s="11"/>
      <c r="G17" s="12">
        <f>SUM(G18:G19)</f>
        <v>5</v>
      </c>
      <c r="H17" s="500">
        <f>SUM(H18:H19)</f>
        <v>150</v>
      </c>
      <c r="I17" s="14">
        <f>SUM(I18:I19)</f>
        <v>60</v>
      </c>
      <c r="J17" s="14">
        <f>SUM(J18:J19)</f>
        <v>30</v>
      </c>
      <c r="K17" s="14"/>
      <c r="L17" s="14">
        <f>SUM(L18:L19)</f>
        <v>30</v>
      </c>
      <c r="M17" s="501">
        <f>SUM(M18:M19)</f>
        <v>30</v>
      </c>
      <c r="N17" s="379"/>
      <c r="O17" s="380"/>
      <c r="P17" s="381"/>
      <c r="Q17" s="9"/>
      <c r="R17" s="17"/>
      <c r="S17" s="382"/>
      <c r="T17" s="16"/>
      <c r="U17" s="17"/>
      <c r="V17" s="382"/>
    </row>
    <row r="18" spans="1:22" s="419" customFormat="1" ht="15.75" customHeight="1" x14ac:dyDescent="0.3">
      <c r="A18" s="23" t="s">
        <v>233</v>
      </c>
      <c r="B18" s="482" t="s">
        <v>254</v>
      </c>
      <c r="C18" s="24"/>
      <c r="D18" s="25"/>
      <c r="E18" s="26"/>
      <c r="F18" s="27"/>
      <c r="G18" s="498">
        <v>2</v>
      </c>
      <c r="H18" s="499">
        <f>G18*30</f>
        <v>60</v>
      </c>
      <c r="I18" s="502"/>
      <c r="J18" s="502"/>
      <c r="K18" s="502"/>
      <c r="L18" s="502"/>
      <c r="M18" s="503"/>
      <c r="N18" s="31"/>
      <c r="O18" s="32"/>
      <c r="P18" s="33"/>
      <c r="Q18" s="24"/>
      <c r="R18" s="29"/>
      <c r="S18" s="35"/>
      <c r="T18" s="497"/>
      <c r="U18" s="29"/>
      <c r="V18" s="35"/>
    </row>
    <row r="19" spans="1:22" s="419" customFormat="1" ht="15.75" customHeight="1" thickBot="1" x14ac:dyDescent="0.35">
      <c r="A19" s="36" t="s">
        <v>234</v>
      </c>
      <c r="B19" s="37" t="s">
        <v>268</v>
      </c>
      <c r="C19" s="38">
        <v>3</v>
      </c>
      <c r="D19" s="126"/>
      <c r="E19" s="39"/>
      <c r="F19" s="40"/>
      <c r="G19" s="488">
        <v>3</v>
      </c>
      <c r="H19" s="490">
        <f>G19*30</f>
        <v>90</v>
      </c>
      <c r="I19" s="504">
        <f>SUM(J19+K19+L19)</f>
        <v>60</v>
      </c>
      <c r="J19" s="491">
        <v>30</v>
      </c>
      <c r="K19" s="491"/>
      <c r="L19" s="491">
        <v>30</v>
      </c>
      <c r="M19" s="505">
        <f>H19-I19</f>
        <v>30</v>
      </c>
      <c r="N19" s="44"/>
      <c r="O19" s="45"/>
      <c r="P19" s="46"/>
      <c r="Q19" s="38">
        <v>4</v>
      </c>
      <c r="R19" s="42"/>
      <c r="S19" s="48"/>
      <c r="T19" s="383"/>
      <c r="U19" s="42"/>
      <c r="V19" s="48"/>
    </row>
    <row r="20" spans="1:22" ht="15.75" customHeight="1" thickBot="1" x14ac:dyDescent="0.35">
      <c r="A20" s="256" t="s">
        <v>38</v>
      </c>
      <c r="B20" s="481" t="s">
        <v>255</v>
      </c>
      <c r="C20" s="358"/>
      <c r="D20" s="361"/>
      <c r="E20" s="361"/>
      <c r="F20" s="486"/>
      <c r="G20" s="470">
        <v>3</v>
      </c>
      <c r="H20" s="565">
        <f>G20*30</f>
        <v>90</v>
      </c>
      <c r="I20" s="401"/>
      <c r="J20" s="401"/>
      <c r="K20" s="401"/>
      <c r="L20" s="401"/>
      <c r="M20" s="167"/>
      <c r="N20" s="368"/>
      <c r="O20" s="362"/>
      <c r="P20" s="363"/>
      <c r="Q20" s="368"/>
      <c r="R20" s="362"/>
      <c r="S20" s="363"/>
      <c r="T20" s="358"/>
      <c r="U20" s="361"/>
      <c r="V20" s="365"/>
    </row>
    <row r="21" spans="1:22" s="419" customFormat="1" ht="15.75" customHeight="1" thickBot="1" x14ac:dyDescent="0.35">
      <c r="A21" s="256" t="s">
        <v>179</v>
      </c>
      <c r="B21" s="481" t="s">
        <v>257</v>
      </c>
      <c r="C21" s="358"/>
      <c r="D21" s="361"/>
      <c r="E21" s="361"/>
      <c r="F21" s="486"/>
      <c r="G21" s="470">
        <v>4</v>
      </c>
      <c r="H21" s="465">
        <f>G21*30</f>
        <v>120</v>
      </c>
      <c r="I21" s="66"/>
      <c r="J21" s="66"/>
      <c r="K21" s="66"/>
      <c r="L21" s="66"/>
      <c r="M21" s="147"/>
      <c r="N21" s="368"/>
      <c r="O21" s="362"/>
      <c r="P21" s="363"/>
      <c r="Q21" s="368"/>
      <c r="R21" s="362"/>
      <c r="S21" s="363"/>
      <c r="T21" s="358"/>
      <c r="U21" s="361"/>
      <c r="V21" s="365"/>
    </row>
    <row r="22" spans="1:22" ht="15.75" customHeight="1" thickBot="1" x14ac:dyDescent="0.35">
      <c r="A22" s="49" t="s">
        <v>39</v>
      </c>
      <c r="B22" s="468" t="s">
        <v>258</v>
      </c>
      <c r="C22" s="80"/>
      <c r="D22" s="82"/>
      <c r="E22" s="75"/>
      <c r="F22" s="76"/>
      <c r="G22" s="464">
        <v>3</v>
      </c>
      <c r="H22" s="465">
        <f t="shared" ref="H22" si="2">G22*30</f>
        <v>90</v>
      </c>
      <c r="I22" s="66"/>
      <c r="J22" s="81"/>
      <c r="K22" s="81"/>
      <c r="L22" s="81"/>
      <c r="M22" s="147"/>
      <c r="N22" s="70"/>
      <c r="O22" s="71"/>
      <c r="P22" s="86"/>
      <c r="Q22" s="70"/>
      <c r="R22" s="71"/>
      <c r="S22" s="87"/>
      <c r="T22" s="70"/>
      <c r="U22" s="71"/>
      <c r="V22" s="72"/>
    </row>
    <row r="23" spans="1:22" s="419" customFormat="1" ht="16.5" customHeight="1" thickBot="1" x14ac:dyDescent="0.35">
      <c r="A23" s="816" t="s">
        <v>250</v>
      </c>
      <c r="B23" s="817"/>
      <c r="C23" s="817"/>
      <c r="D23" s="817"/>
      <c r="E23" s="817"/>
      <c r="F23" s="891"/>
      <c r="G23" s="470">
        <f>SUM(G11,G12,G13,G16,G18,G20,G21,G22)</f>
        <v>30</v>
      </c>
      <c r="H23" s="472">
        <f>SUM(H11,H12,H13,H16,H18,H20,H21,H22)</f>
        <v>900</v>
      </c>
      <c r="I23" s="181"/>
      <c r="J23" s="181"/>
      <c r="K23" s="181"/>
      <c r="L23" s="181"/>
      <c r="M23" s="182"/>
      <c r="N23" s="473"/>
      <c r="O23" s="85"/>
      <c r="P23" s="474"/>
      <c r="Q23" s="475"/>
      <c r="R23" s="85"/>
      <c r="S23" s="476"/>
      <c r="T23" s="475"/>
      <c r="U23" s="85"/>
      <c r="V23" s="476"/>
    </row>
    <row r="24" spans="1:22" s="419" customFormat="1" ht="16.5" customHeight="1" thickBot="1" x14ac:dyDescent="0.35">
      <c r="A24" s="814" t="s">
        <v>231</v>
      </c>
      <c r="B24" s="815"/>
      <c r="C24" s="815"/>
      <c r="D24" s="815"/>
      <c r="E24" s="815"/>
      <c r="F24" s="892"/>
      <c r="G24" s="88">
        <f>SUM(G14,G15,G19)</f>
        <v>10</v>
      </c>
      <c r="H24" s="89">
        <f t="shared" ref="H24:M24" si="3">SUM(H14,H15,H19)</f>
        <v>300</v>
      </c>
      <c r="I24" s="81">
        <f t="shared" si="3"/>
        <v>156</v>
      </c>
      <c r="J24" s="81">
        <f t="shared" si="3"/>
        <v>78</v>
      </c>
      <c r="K24" s="81">
        <f t="shared" si="3"/>
        <v>0</v>
      </c>
      <c r="L24" s="81">
        <f t="shared" si="3"/>
        <v>78</v>
      </c>
      <c r="M24" s="91">
        <f t="shared" si="3"/>
        <v>144</v>
      </c>
      <c r="N24" s="92">
        <f t="shared" ref="N24:V24" si="4">SUM(N11:N22)</f>
        <v>4</v>
      </c>
      <c r="O24" s="81">
        <f t="shared" si="4"/>
        <v>0</v>
      </c>
      <c r="P24" s="90">
        <f t="shared" si="4"/>
        <v>4</v>
      </c>
      <c r="Q24" s="89">
        <f t="shared" si="4"/>
        <v>4</v>
      </c>
      <c r="R24" s="81">
        <f t="shared" si="4"/>
        <v>0</v>
      </c>
      <c r="S24" s="91">
        <f t="shared" si="4"/>
        <v>0</v>
      </c>
      <c r="T24" s="92">
        <f t="shared" si="4"/>
        <v>0</v>
      </c>
      <c r="U24" s="81">
        <f t="shared" si="4"/>
        <v>0</v>
      </c>
      <c r="V24" s="91">
        <f t="shared" si="4"/>
        <v>0</v>
      </c>
    </row>
    <row r="25" spans="1:22" ht="16.5" customHeight="1" thickBot="1" x14ac:dyDescent="0.35">
      <c r="A25" s="814" t="s">
        <v>232</v>
      </c>
      <c r="B25" s="815"/>
      <c r="C25" s="815"/>
      <c r="D25" s="815"/>
      <c r="E25" s="815"/>
      <c r="F25" s="892"/>
      <c r="G25" s="88">
        <f>SUM(G23,G24)</f>
        <v>40</v>
      </c>
      <c r="H25" s="471">
        <f>SUM(H23,H24)</f>
        <v>1200</v>
      </c>
      <c r="I25" s="410"/>
      <c r="J25" s="410"/>
      <c r="K25" s="410"/>
      <c r="L25" s="410"/>
      <c r="M25" s="411"/>
      <c r="N25" s="477"/>
      <c r="O25" s="410"/>
      <c r="P25" s="478"/>
      <c r="Q25" s="409"/>
      <c r="R25" s="410"/>
      <c r="S25" s="411"/>
      <c r="T25" s="409"/>
      <c r="U25" s="410"/>
      <c r="V25" s="411"/>
    </row>
    <row r="26" spans="1:22" ht="16.5" customHeight="1" thickBot="1" x14ac:dyDescent="0.35">
      <c r="A26" s="893" t="s">
        <v>40</v>
      </c>
      <c r="B26" s="894"/>
      <c r="C26" s="894"/>
      <c r="D26" s="894"/>
      <c r="E26" s="894"/>
      <c r="F26" s="894"/>
      <c r="G26" s="894"/>
      <c r="H26" s="895"/>
      <c r="I26" s="895"/>
      <c r="J26" s="895"/>
      <c r="K26" s="895"/>
      <c r="L26" s="895"/>
      <c r="M26" s="895"/>
      <c r="N26" s="895"/>
      <c r="O26" s="895"/>
      <c r="P26" s="895"/>
      <c r="Q26" s="895"/>
      <c r="R26" s="895"/>
      <c r="S26" s="895"/>
      <c r="T26" s="895"/>
      <c r="U26" s="896"/>
      <c r="V26" s="897"/>
    </row>
    <row r="27" spans="1:22" s="252" customFormat="1" ht="15.75" customHeight="1" thickBot="1" x14ac:dyDescent="0.35">
      <c r="A27" s="49" t="s">
        <v>41</v>
      </c>
      <c r="B27" s="367" t="s">
        <v>42</v>
      </c>
      <c r="C27" s="80"/>
      <c r="D27" s="82">
        <v>1</v>
      </c>
      <c r="E27" s="75"/>
      <c r="F27" s="76"/>
      <c r="G27" s="53">
        <v>3</v>
      </c>
      <c r="H27" s="93">
        <f t="shared" ref="H27:H29" si="5">G27*30</f>
        <v>90</v>
      </c>
      <c r="I27" s="66">
        <f t="shared" ref="I27:I28" si="6">SUM(J27+K27+L27)</f>
        <v>30</v>
      </c>
      <c r="J27" s="83">
        <v>16</v>
      </c>
      <c r="K27" s="84"/>
      <c r="L27" s="84">
        <v>14</v>
      </c>
      <c r="M27" s="68">
        <f t="shared" ref="M27:M48" si="7">H27-I27</f>
        <v>60</v>
      </c>
      <c r="N27" s="74">
        <v>2</v>
      </c>
      <c r="O27" s="82"/>
      <c r="P27" s="94"/>
      <c r="Q27" s="95"/>
      <c r="R27" s="96"/>
      <c r="S27" s="94"/>
      <c r="T27" s="95"/>
      <c r="U27" s="96"/>
      <c r="V27" s="97"/>
    </row>
    <row r="28" spans="1:22" ht="15.75" customHeight="1" thickBot="1" x14ac:dyDescent="0.35">
      <c r="A28" s="127" t="s">
        <v>43</v>
      </c>
      <c r="B28" s="129" t="s">
        <v>182</v>
      </c>
      <c r="C28" s="130">
        <v>1</v>
      </c>
      <c r="D28" s="131"/>
      <c r="E28" s="131"/>
      <c r="F28" s="132"/>
      <c r="G28" s="88">
        <v>5</v>
      </c>
      <c r="H28" s="93">
        <f>G28*30</f>
        <v>150</v>
      </c>
      <c r="I28" s="66">
        <f t="shared" si="6"/>
        <v>60</v>
      </c>
      <c r="J28" s="134">
        <v>30</v>
      </c>
      <c r="K28" s="135"/>
      <c r="L28" s="135">
        <v>30</v>
      </c>
      <c r="M28" s="68">
        <f t="shared" si="7"/>
        <v>90</v>
      </c>
      <c r="N28" s="136">
        <v>4</v>
      </c>
      <c r="O28" s="137"/>
      <c r="P28" s="138"/>
      <c r="Q28" s="136"/>
      <c r="R28" s="137"/>
      <c r="S28" s="138"/>
      <c r="T28" s="136"/>
      <c r="U28" s="137"/>
      <c r="V28" s="139"/>
    </row>
    <row r="29" spans="1:22" ht="15.75" customHeight="1" thickBot="1" x14ac:dyDescent="0.35">
      <c r="A29" s="49" t="s">
        <v>44</v>
      </c>
      <c r="B29" s="73" t="s">
        <v>118</v>
      </c>
      <c r="C29" s="74" t="s">
        <v>22</v>
      </c>
      <c r="D29" s="75"/>
      <c r="E29" s="75"/>
      <c r="F29" s="76"/>
      <c r="G29" s="53">
        <v>5</v>
      </c>
      <c r="H29" s="65">
        <f t="shared" si="5"/>
        <v>150</v>
      </c>
      <c r="I29" s="66">
        <f>SUM(J29+K29+L29)</f>
        <v>72</v>
      </c>
      <c r="J29" s="66">
        <v>36</v>
      </c>
      <c r="K29" s="66"/>
      <c r="L29" s="66">
        <v>36</v>
      </c>
      <c r="M29" s="147">
        <f t="shared" si="7"/>
        <v>78</v>
      </c>
      <c r="N29" s="77"/>
      <c r="O29" s="62">
        <v>4</v>
      </c>
      <c r="P29" s="78">
        <v>4</v>
      </c>
      <c r="Q29" s="77"/>
      <c r="R29" s="62"/>
      <c r="S29" s="78"/>
      <c r="T29" s="77"/>
      <c r="U29" s="62"/>
      <c r="V29" s="79"/>
    </row>
    <row r="30" spans="1:22" ht="15.75" customHeight="1" thickBot="1" x14ac:dyDescent="0.35">
      <c r="A30" s="256" t="s">
        <v>45</v>
      </c>
      <c r="B30" s="129" t="s">
        <v>181</v>
      </c>
      <c r="C30" s="458" t="s">
        <v>22</v>
      </c>
      <c r="D30" s="131"/>
      <c r="E30" s="131"/>
      <c r="F30" s="132"/>
      <c r="G30" s="88">
        <v>5</v>
      </c>
      <c r="H30" s="61">
        <f t="shared" ref="H30:H48" si="8">G30*30</f>
        <v>150</v>
      </c>
      <c r="I30" s="401">
        <f>SUM(J30+K30+L30)</f>
        <v>72</v>
      </c>
      <c r="J30" s="401">
        <v>36</v>
      </c>
      <c r="K30" s="401"/>
      <c r="L30" s="401">
        <v>36</v>
      </c>
      <c r="M30" s="167">
        <f t="shared" si="7"/>
        <v>78</v>
      </c>
      <c r="N30" s="136"/>
      <c r="O30" s="137">
        <v>4</v>
      </c>
      <c r="P30" s="138">
        <v>4</v>
      </c>
      <c r="Q30" s="136"/>
      <c r="R30" s="137"/>
      <c r="S30" s="363"/>
      <c r="T30" s="136"/>
      <c r="U30" s="137"/>
      <c r="V30" s="139"/>
    </row>
    <row r="31" spans="1:22" ht="15.75" customHeight="1" x14ac:dyDescent="0.3">
      <c r="A31" s="108" t="s">
        <v>46</v>
      </c>
      <c r="B31" s="112" t="s">
        <v>52</v>
      </c>
      <c r="C31" s="9"/>
      <c r="D31" s="10"/>
      <c r="E31" s="10"/>
      <c r="F31" s="113"/>
      <c r="G31" s="102">
        <f>SUM(G32+G33+G34)</f>
        <v>7</v>
      </c>
      <c r="H31" s="253">
        <f t="shared" si="8"/>
        <v>210</v>
      </c>
      <c r="I31" s="13">
        <f t="shared" ref="I31:I34" si="9">SUM(J31+K31+L31)</f>
        <v>114</v>
      </c>
      <c r="J31" s="103">
        <f>SUM(J32+J33+J34)</f>
        <v>48</v>
      </c>
      <c r="K31" s="103"/>
      <c r="L31" s="103">
        <f>SUM(L32+L33+L34)</f>
        <v>66</v>
      </c>
      <c r="M31" s="15">
        <f t="shared" si="7"/>
        <v>96</v>
      </c>
      <c r="N31" s="16"/>
      <c r="O31" s="17"/>
      <c r="P31" s="18"/>
      <c r="Q31" s="19"/>
      <c r="R31" s="20"/>
      <c r="S31" s="21"/>
      <c r="T31" s="104"/>
      <c r="U31" s="105"/>
      <c r="V31" s="106"/>
    </row>
    <row r="32" spans="1:22" ht="15.75" customHeight="1" x14ac:dyDescent="0.3">
      <c r="A32" s="114" t="s">
        <v>214</v>
      </c>
      <c r="B32" s="115" t="s">
        <v>188</v>
      </c>
      <c r="C32" s="24"/>
      <c r="D32" s="25">
        <v>3</v>
      </c>
      <c r="E32" s="26"/>
      <c r="F32" s="116"/>
      <c r="G32" s="117">
        <v>3</v>
      </c>
      <c r="H32" s="254">
        <f t="shared" si="8"/>
        <v>90</v>
      </c>
      <c r="I32" s="28">
        <f t="shared" si="9"/>
        <v>60</v>
      </c>
      <c r="J32" s="29">
        <v>30</v>
      </c>
      <c r="K32" s="29"/>
      <c r="L32" s="29">
        <v>30</v>
      </c>
      <c r="M32" s="30">
        <f t="shared" si="7"/>
        <v>30</v>
      </c>
      <c r="N32" s="31"/>
      <c r="O32" s="32"/>
      <c r="P32" s="33"/>
      <c r="Q32" s="24">
        <v>4</v>
      </c>
      <c r="R32" s="29"/>
      <c r="S32" s="34"/>
      <c r="T32" s="24"/>
      <c r="U32" s="29"/>
      <c r="V32" s="35"/>
    </row>
    <row r="33" spans="1:22" ht="15.75" customHeight="1" x14ac:dyDescent="0.3">
      <c r="A33" s="114" t="s">
        <v>215</v>
      </c>
      <c r="B33" s="115" t="s">
        <v>189</v>
      </c>
      <c r="C33" s="24" t="s">
        <v>24</v>
      </c>
      <c r="D33" s="26"/>
      <c r="E33" s="26"/>
      <c r="F33" s="116"/>
      <c r="G33" s="117">
        <v>3</v>
      </c>
      <c r="H33" s="254">
        <f t="shared" si="8"/>
        <v>90</v>
      </c>
      <c r="I33" s="28">
        <f t="shared" si="9"/>
        <v>36</v>
      </c>
      <c r="J33" s="29">
        <v>18</v>
      </c>
      <c r="K33" s="29"/>
      <c r="L33" s="29">
        <v>18</v>
      </c>
      <c r="M33" s="30">
        <f t="shared" si="7"/>
        <v>54</v>
      </c>
      <c r="N33" s="31"/>
      <c r="O33" s="32"/>
      <c r="P33" s="33"/>
      <c r="Q33" s="24"/>
      <c r="R33" s="29">
        <v>2</v>
      </c>
      <c r="S33" s="34">
        <v>2</v>
      </c>
      <c r="T33" s="24"/>
      <c r="U33" s="29"/>
      <c r="V33" s="35"/>
    </row>
    <row r="34" spans="1:22" ht="15.75" customHeight="1" thickBot="1" x14ac:dyDescent="0.35">
      <c r="A34" s="370" t="s">
        <v>216</v>
      </c>
      <c r="B34" s="118" t="s">
        <v>187</v>
      </c>
      <c r="C34" s="38"/>
      <c r="D34" s="39"/>
      <c r="E34" s="39"/>
      <c r="F34" s="48" t="s">
        <v>24</v>
      </c>
      <c r="G34" s="119">
        <v>1</v>
      </c>
      <c r="H34" s="255">
        <f t="shared" si="8"/>
        <v>30</v>
      </c>
      <c r="I34" s="41">
        <f t="shared" si="9"/>
        <v>18</v>
      </c>
      <c r="J34" s="42"/>
      <c r="K34" s="42"/>
      <c r="L34" s="42">
        <v>18</v>
      </c>
      <c r="M34" s="43">
        <f t="shared" si="7"/>
        <v>12</v>
      </c>
      <c r="N34" s="44"/>
      <c r="O34" s="45"/>
      <c r="P34" s="46"/>
      <c r="Q34" s="38"/>
      <c r="R34" s="42"/>
      <c r="S34" s="47">
        <v>2</v>
      </c>
      <c r="T34" s="38"/>
      <c r="U34" s="42"/>
      <c r="V34" s="48"/>
    </row>
    <row r="35" spans="1:22" ht="15" customHeight="1" thickBot="1" x14ac:dyDescent="0.35">
      <c r="A35" s="256" t="s">
        <v>47</v>
      </c>
      <c r="B35" s="227" t="s">
        <v>102</v>
      </c>
      <c r="C35" s="358"/>
      <c r="D35" s="137">
        <v>3</v>
      </c>
      <c r="E35" s="359"/>
      <c r="F35" s="360"/>
      <c r="G35" s="53">
        <v>4</v>
      </c>
      <c r="H35" s="93">
        <f t="shared" si="8"/>
        <v>120</v>
      </c>
      <c r="I35" s="66">
        <f>SUM(J35+K35+L35)</f>
        <v>60</v>
      </c>
      <c r="J35" s="83">
        <v>30</v>
      </c>
      <c r="K35" s="84"/>
      <c r="L35" s="84">
        <v>30</v>
      </c>
      <c r="M35" s="68">
        <f t="shared" si="7"/>
        <v>60</v>
      </c>
      <c r="N35" s="368"/>
      <c r="O35" s="362"/>
      <c r="P35" s="363"/>
      <c r="Q35" s="358">
        <v>4</v>
      </c>
      <c r="R35" s="361"/>
      <c r="S35" s="364"/>
      <c r="T35" s="358"/>
      <c r="U35" s="361"/>
      <c r="V35" s="365"/>
    </row>
    <row r="36" spans="1:22" ht="15.75" customHeight="1" thickBot="1" x14ac:dyDescent="0.35">
      <c r="A36" s="366" t="s">
        <v>49</v>
      </c>
      <c r="B36" s="73" t="s">
        <v>176</v>
      </c>
      <c r="C36" s="74" t="s">
        <v>24</v>
      </c>
      <c r="D36" s="75"/>
      <c r="E36" s="75"/>
      <c r="F36" s="128"/>
      <c r="G36" s="53">
        <v>6</v>
      </c>
      <c r="H36" s="93">
        <f t="shared" si="8"/>
        <v>180</v>
      </c>
      <c r="I36" s="66">
        <f>SUM(J36+K36+L36)</f>
        <v>72</v>
      </c>
      <c r="J36" s="83">
        <v>36</v>
      </c>
      <c r="K36" s="84"/>
      <c r="L36" s="84">
        <v>36</v>
      </c>
      <c r="M36" s="68">
        <f t="shared" si="7"/>
        <v>108</v>
      </c>
      <c r="N36" s="77"/>
      <c r="O36" s="62"/>
      <c r="P36" s="78"/>
      <c r="Q36" s="77"/>
      <c r="R36" s="62">
        <v>4</v>
      </c>
      <c r="S36" s="79">
        <v>4</v>
      </c>
      <c r="T36" s="77"/>
      <c r="U36" s="62"/>
      <c r="V36" s="79"/>
    </row>
    <row r="37" spans="1:22" s="252" customFormat="1" ht="15.75" customHeight="1" thickBot="1" x14ac:dyDescent="0.35">
      <c r="A37" s="366" t="s">
        <v>50</v>
      </c>
      <c r="B37" s="50" t="s">
        <v>198</v>
      </c>
      <c r="C37" s="51" t="s">
        <v>23</v>
      </c>
      <c r="D37" s="62"/>
      <c r="E37" s="63"/>
      <c r="F37" s="64"/>
      <c r="G37" s="53">
        <v>3</v>
      </c>
      <c r="H37" s="93">
        <f t="shared" si="8"/>
        <v>90</v>
      </c>
      <c r="I37" s="66">
        <f>SUM(J37+K37+L37)</f>
        <v>36</v>
      </c>
      <c r="J37" s="67">
        <v>18</v>
      </c>
      <c r="K37" s="67"/>
      <c r="L37" s="67">
        <v>18</v>
      </c>
      <c r="M37" s="147">
        <f t="shared" si="7"/>
        <v>54</v>
      </c>
      <c r="N37" s="179"/>
      <c r="O37" s="57"/>
      <c r="P37" s="58"/>
      <c r="Q37" s="51"/>
      <c r="R37" s="52">
        <v>4</v>
      </c>
      <c r="S37" s="59"/>
      <c r="T37" s="51"/>
      <c r="U37" s="52"/>
      <c r="V37" s="60"/>
    </row>
    <row r="38" spans="1:22" s="252" customFormat="1" ht="15.75" customHeight="1" thickBot="1" x14ac:dyDescent="0.35">
      <c r="A38" s="127" t="s">
        <v>51</v>
      </c>
      <c r="B38" s="73" t="s">
        <v>63</v>
      </c>
      <c r="C38" s="74"/>
      <c r="D38" s="82" t="s">
        <v>24</v>
      </c>
      <c r="E38" s="75"/>
      <c r="F38" s="76"/>
      <c r="G38" s="53">
        <v>3</v>
      </c>
      <c r="H38" s="93">
        <f t="shared" si="8"/>
        <v>90</v>
      </c>
      <c r="I38" s="66">
        <f t="shared" ref="I38:I46" si="10">SUM(J38+K38+L38)</f>
        <v>36</v>
      </c>
      <c r="J38" s="83">
        <v>18</v>
      </c>
      <c r="K38" s="84"/>
      <c r="L38" s="84">
        <v>18</v>
      </c>
      <c r="M38" s="68">
        <f t="shared" si="7"/>
        <v>54</v>
      </c>
      <c r="N38" s="77"/>
      <c r="O38" s="62"/>
      <c r="P38" s="78"/>
      <c r="Q38" s="77"/>
      <c r="R38" s="62"/>
      <c r="S38" s="78">
        <v>4</v>
      </c>
      <c r="T38" s="77"/>
      <c r="U38" s="62"/>
      <c r="V38" s="79"/>
    </row>
    <row r="39" spans="1:22" ht="15.75" customHeight="1" thickBot="1" x14ac:dyDescent="0.35">
      <c r="A39" s="371" t="s">
        <v>53</v>
      </c>
      <c r="B39" s="385" t="s">
        <v>185</v>
      </c>
      <c r="C39" s="120">
        <v>5</v>
      </c>
      <c r="D39" s="258"/>
      <c r="E39" s="124"/>
      <c r="F39" s="372"/>
      <c r="G39" s="390">
        <v>5</v>
      </c>
      <c r="H39" s="391">
        <f t="shared" si="8"/>
        <v>150</v>
      </c>
      <c r="I39" s="356">
        <f t="shared" si="10"/>
        <v>60</v>
      </c>
      <c r="J39" s="392">
        <v>30</v>
      </c>
      <c r="K39" s="392"/>
      <c r="L39" s="392">
        <v>30</v>
      </c>
      <c r="M39" s="393">
        <f t="shared" si="7"/>
        <v>90</v>
      </c>
      <c r="N39" s="373"/>
      <c r="O39" s="374"/>
      <c r="P39" s="375"/>
      <c r="Q39" s="120"/>
      <c r="R39" s="107"/>
      <c r="S39" s="125"/>
      <c r="T39" s="376">
        <v>4</v>
      </c>
      <c r="U39" s="377"/>
      <c r="V39" s="378"/>
    </row>
    <row r="40" spans="1:22" ht="15.75" customHeight="1" x14ac:dyDescent="0.3">
      <c r="A40" s="108" t="s">
        <v>55</v>
      </c>
      <c r="B40" s="112" t="s">
        <v>54</v>
      </c>
      <c r="C40" s="9"/>
      <c r="D40" s="69"/>
      <c r="E40" s="10"/>
      <c r="F40" s="113"/>
      <c r="G40" s="384">
        <f>SUM(G41:G44)</f>
        <v>15</v>
      </c>
      <c r="H40" s="621">
        <f t="shared" ref="H40:M40" si="11">SUM(H41:H44)</f>
        <v>450</v>
      </c>
      <c r="I40" s="380">
        <f t="shared" si="11"/>
        <v>178</v>
      </c>
      <c r="J40" s="380">
        <f t="shared" si="11"/>
        <v>64</v>
      </c>
      <c r="K40" s="380">
        <f t="shared" si="11"/>
        <v>0</v>
      </c>
      <c r="L40" s="380">
        <f t="shared" si="11"/>
        <v>114</v>
      </c>
      <c r="M40" s="622">
        <f t="shared" si="11"/>
        <v>182</v>
      </c>
      <c r="N40" s="379"/>
      <c r="O40" s="380"/>
      <c r="P40" s="381"/>
      <c r="Q40" s="9"/>
      <c r="R40" s="17"/>
      <c r="S40" s="382"/>
      <c r="T40" s="19"/>
      <c r="U40" s="20"/>
      <c r="V40" s="22"/>
    </row>
    <row r="41" spans="1:22" s="419" customFormat="1" ht="15.75" customHeight="1" x14ac:dyDescent="0.3">
      <c r="A41" s="114" t="s">
        <v>217</v>
      </c>
      <c r="B41" s="618" t="s">
        <v>294</v>
      </c>
      <c r="C41" s="605"/>
      <c r="D41" s="606"/>
      <c r="E41" s="607"/>
      <c r="F41" s="608"/>
      <c r="G41" s="538">
        <v>3</v>
      </c>
      <c r="H41" s="595">
        <f t="shared" si="8"/>
        <v>90</v>
      </c>
      <c r="I41" s="28"/>
      <c r="J41" s="32"/>
      <c r="K41" s="32"/>
      <c r="L41" s="32"/>
      <c r="M41" s="30"/>
      <c r="N41" s="610"/>
      <c r="O41" s="611"/>
      <c r="P41" s="612"/>
      <c r="Q41" s="605"/>
      <c r="R41" s="613"/>
      <c r="S41" s="614"/>
      <c r="T41" s="615"/>
      <c r="U41" s="616"/>
      <c r="V41" s="617"/>
    </row>
    <row r="42" spans="1:22" ht="15.75" customHeight="1" x14ac:dyDescent="0.3">
      <c r="A42" s="114" t="s">
        <v>218</v>
      </c>
      <c r="B42" s="115" t="s">
        <v>297</v>
      </c>
      <c r="C42" s="24"/>
      <c r="D42" s="25">
        <v>5</v>
      </c>
      <c r="E42" s="26"/>
      <c r="F42" s="116"/>
      <c r="G42" s="117">
        <v>4</v>
      </c>
      <c r="H42" s="254">
        <f t="shared" si="8"/>
        <v>120</v>
      </c>
      <c r="I42" s="28">
        <f t="shared" si="10"/>
        <v>60</v>
      </c>
      <c r="J42" s="29">
        <v>30</v>
      </c>
      <c r="K42" s="29"/>
      <c r="L42" s="29">
        <v>30</v>
      </c>
      <c r="M42" s="30">
        <f t="shared" si="7"/>
        <v>60</v>
      </c>
      <c r="N42" s="31"/>
      <c r="O42" s="32"/>
      <c r="P42" s="33"/>
      <c r="Q42" s="24"/>
      <c r="R42" s="29"/>
      <c r="S42" s="35"/>
      <c r="T42" s="121">
        <v>4</v>
      </c>
      <c r="U42" s="122"/>
      <c r="V42" s="123"/>
    </row>
    <row r="43" spans="1:22" ht="15.75" customHeight="1" x14ac:dyDescent="0.3">
      <c r="A43" s="114" t="s">
        <v>219</v>
      </c>
      <c r="B43" s="115" t="s">
        <v>298</v>
      </c>
      <c r="C43" s="24" t="s">
        <v>26</v>
      </c>
      <c r="D43" s="26"/>
      <c r="E43" s="26"/>
      <c r="F43" s="116"/>
      <c r="G43" s="117">
        <v>7</v>
      </c>
      <c r="H43" s="254">
        <f t="shared" si="8"/>
        <v>210</v>
      </c>
      <c r="I43" s="28">
        <f t="shared" si="10"/>
        <v>102</v>
      </c>
      <c r="J43" s="29">
        <v>34</v>
      </c>
      <c r="K43" s="29"/>
      <c r="L43" s="29">
        <v>68</v>
      </c>
      <c r="M43" s="30">
        <f t="shared" si="7"/>
        <v>108</v>
      </c>
      <c r="N43" s="31"/>
      <c r="O43" s="32"/>
      <c r="P43" s="33"/>
      <c r="Q43" s="24"/>
      <c r="R43" s="29"/>
      <c r="S43" s="35"/>
      <c r="T43" s="24"/>
      <c r="U43" s="29">
        <v>6</v>
      </c>
      <c r="V43" s="35">
        <v>6</v>
      </c>
    </row>
    <row r="44" spans="1:22" ht="15.75" customHeight="1" thickBot="1" x14ac:dyDescent="0.35">
      <c r="A44" s="371" t="s">
        <v>293</v>
      </c>
      <c r="B44" s="580" t="s">
        <v>186</v>
      </c>
      <c r="C44" s="120"/>
      <c r="D44" s="124"/>
      <c r="E44" s="124"/>
      <c r="F44" s="581" t="s">
        <v>26</v>
      </c>
      <c r="G44" s="582">
        <v>1</v>
      </c>
      <c r="H44" s="255">
        <f t="shared" si="8"/>
        <v>30</v>
      </c>
      <c r="I44" s="41">
        <f t="shared" si="10"/>
        <v>16</v>
      </c>
      <c r="J44" s="42"/>
      <c r="K44" s="42"/>
      <c r="L44" s="42">
        <v>16</v>
      </c>
      <c r="M44" s="43">
        <f t="shared" si="7"/>
        <v>14</v>
      </c>
      <c r="N44" s="583"/>
      <c r="O44" s="107"/>
      <c r="P44" s="584"/>
      <c r="Q44" s="120"/>
      <c r="R44" s="107"/>
      <c r="S44" s="125"/>
      <c r="T44" s="120"/>
      <c r="U44" s="107"/>
      <c r="V44" s="125">
        <v>2</v>
      </c>
    </row>
    <row r="45" spans="1:22" s="419" customFormat="1" ht="15.75" customHeight="1" x14ac:dyDescent="0.3">
      <c r="A45" s="257" t="s">
        <v>57</v>
      </c>
      <c r="B45" s="577" t="s">
        <v>180</v>
      </c>
      <c r="C45" s="9"/>
      <c r="D45" s="69"/>
      <c r="E45" s="10"/>
      <c r="F45" s="11"/>
      <c r="G45" s="590">
        <f>SUM(G46:G47)</f>
        <v>6</v>
      </c>
      <c r="H45" s="619">
        <f t="shared" ref="H45:M45" si="12">SUM(H46:H47)</f>
        <v>180</v>
      </c>
      <c r="I45" s="609">
        <f t="shared" si="12"/>
        <v>60</v>
      </c>
      <c r="J45" s="609">
        <f t="shared" si="12"/>
        <v>30</v>
      </c>
      <c r="K45" s="609">
        <f t="shared" si="12"/>
        <v>15</v>
      </c>
      <c r="L45" s="609">
        <f t="shared" si="12"/>
        <v>15</v>
      </c>
      <c r="M45" s="620">
        <f t="shared" si="12"/>
        <v>30</v>
      </c>
      <c r="N45" s="379"/>
      <c r="O45" s="380"/>
      <c r="P45" s="381"/>
      <c r="Q45" s="9"/>
      <c r="R45" s="17"/>
      <c r="S45" s="382"/>
      <c r="T45" s="587"/>
      <c r="U45" s="20"/>
      <c r="V45" s="22"/>
    </row>
    <row r="46" spans="1:22" s="419" customFormat="1" ht="15.75" customHeight="1" x14ac:dyDescent="0.3">
      <c r="A46" s="23" t="s">
        <v>284</v>
      </c>
      <c r="B46" s="578" t="s">
        <v>286</v>
      </c>
      <c r="C46" s="24"/>
      <c r="D46" s="25"/>
      <c r="E46" s="26"/>
      <c r="F46" s="27"/>
      <c r="G46" s="594">
        <v>3</v>
      </c>
      <c r="H46" s="595">
        <f t="shared" ref="H46" si="13">G46*30</f>
        <v>90</v>
      </c>
      <c r="I46" s="539">
        <f t="shared" si="10"/>
        <v>0</v>
      </c>
      <c r="J46" s="591"/>
      <c r="K46" s="591"/>
      <c r="L46" s="591"/>
      <c r="M46" s="542"/>
      <c r="N46" s="31"/>
      <c r="O46" s="32"/>
      <c r="P46" s="33"/>
      <c r="Q46" s="24"/>
      <c r="R46" s="29"/>
      <c r="S46" s="35"/>
      <c r="T46" s="588"/>
      <c r="U46" s="122"/>
      <c r="V46" s="123"/>
    </row>
    <row r="47" spans="1:22" ht="15.75" customHeight="1" thickBot="1" x14ac:dyDescent="0.35">
      <c r="A47" s="36" t="s">
        <v>285</v>
      </c>
      <c r="B47" s="579" t="s">
        <v>290</v>
      </c>
      <c r="C47" s="38">
        <v>5</v>
      </c>
      <c r="D47" s="126"/>
      <c r="E47" s="39"/>
      <c r="F47" s="40"/>
      <c r="G47" s="488">
        <v>3</v>
      </c>
      <c r="H47" s="490">
        <f t="shared" si="8"/>
        <v>90</v>
      </c>
      <c r="I47" s="408">
        <f t="shared" ref="I47" si="14">SUM(J47+K47+L47)</f>
        <v>60</v>
      </c>
      <c r="J47" s="592">
        <v>30</v>
      </c>
      <c r="K47" s="592">
        <v>15</v>
      </c>
      <c r="L47" s="592">
        <v>15</v>
      </c>
      <c r="M47" s="593">
        <f t="shared" si="7"/>
        <v>30</v>
      </c>
      <c r="N47" s="44"/>
      <c r="O47" s="45"/>
      <c r="P47" s="46"/>
      <c r="Q47" s="38"/>
      <c r="R47" s="42"/>
      <c r="S47" s="48"/>
      <c r="T47" s="589">
        <v>4</v>
      </c>
      <c r="U47" s="585"/>
      <c r="V47" s="586"/>
    </row>
    <row r="48" spans="1:22" ht="15.75" customHeight="1" thickBot="1" x14ac:dyDescent="0.35">
      <c r="A48" s="413" t="s">
        <v>59</v>
      </c>
      <c r="B48" s="414" t="s">
        <v>58</v>
      </c>
      <c r="C48" s="358" t="s">
        <v>25</v>
      </c>
      <c r="D48" s="137"/>
      <c r="E48" s="359"/>
      <c r="F48" s="360"/>
      <c r="G48" s="88">
        <v>3</v>
      </c>
      <c r="H48" s="133">
        <f t="shared" si="8"/>
        <v>90</v>
      </c>
      <c r="I48" s="54">
        <f t="shared" ref="I48:I55" si="15">SUM(J48+K48+L48)</f>
        <v>36</v>
      </c>
      <c r="J48" s="402">
        <v>18</v>
      </c>
      <c r="K48" s="402"/>
      <c r="L48" s="402">
        <v>18</v>
      </c>
      <c r="M48" s="407">
        <f t="shared" si="7"/>
        <v>54</v>
      </c>
      <c r="N48" s="404"/>
      <c r="O48" s="362"/>
      <c r="P48" s="363"/>
      <c r="Q48" s="358"/>
      <c r="R48" s="361"/>
      <c r="S48" s="364"/>
      <c r="T48" s="358"/>
      <c r="U48" s="361">
        <v>4</v>
      </c>
      <c r="V48" s="365"/>
    </row>
    <row r="49" spans="1:22" s="419" customFormat="1" ht="15.75" customHeight="1" x14ac:dyDescent="0.3">
      <c r="A49" s="257" t="s">
        <v>61</v>
      </c>
      <c r="B49" s="577" t="s">
        <v>199</v>
      </c>
      <c r="C49" s="9"/>
      <c r="D49" s="69"/>
      <c r="E49" s="10"/>
      <c r="F49" s="11"/>
      <c r="G49" s="590">
        <f>SUM(G50:G51)</f>
        <v>4</v>
      </c>
      <c r="H49" s="540">
        <f t="shared" ref="H49" si="16">SUM(H50:H51)</f>
        <v>120</v>
      </c>
      <c r="I49" s="103">
        <f t="shared" ref="I49" si="17">SUM(I50:I51)</f>
        <v>48</v>
      </c>
      <c r="J49" s="103">
        <f t="shared" ref="J49" si="18">SUM(J50:J51)</f>
        <v>24</v>
      </c>
      <c r="K49" s="103"/>
      <c r="L49" s="103">
        <f t="shared" ref="L49" si="19">SUM(L50:L51)</f>
        <v>24</v>
      </c>
      <c r="M49" s="541">
        <f t="shared" ref="M49" si="20">SUM(M50:M51)</f>
        <v>42</v>
      </c>
      <c r="N49" s="379"/>
      <c r="O49" s="380"/>
      <c r="P49" s="381"/>
      <c r="Q49" s="9"/>
      <c r="R49" s="17"/>
      <c r="S49" s="382"/>
      <c r="T49" s="587"/>
      <c r="U49" s="20"/>
      <c r="V49" s="22"/>
    </row>
    <row r="50" spans="1:22" s="419" customFormat="1" ht="15.75" customHeight="1" x14ac:dyDescent="0.3">
      <c r="A50" s="23" t="s">
        <v>287</v>
      </c>
      <c r="B50" s="578" t="s">
        <v>289</v>
      </c>
      <c r="C50" s="24"/>
      <c r="D50" s="25"/>
      <c r="E50" s="26"/>
      <c r="F50" s="27"/>
      <c r="G50" s="594">
        <v>1</v>
      </c>
      <c r="H50" s="595">
        <f t="shared" ref="H50:H51" si="21">G50*30</f>
        <v>30</v>
      </c>
      <c r="I50" s="539">
        <f t="shared" ref="I50:I51" si="22">SUM(J50+K50+L50)</f>
        <v>0</v>
      </c>
      <c r="J50" s="591"/>
      <c r="K50" s="591"/>
      <c r="L50" s="591"/>
      <c r="M50" s="542"/>
      <c r="N50" s="31"/>
      <c r="O50" s="32"/>
      <c r="P50" s="33"/>
      <c r="Q50" s="24"/>
      <c r="R50" s="29"/>
      <c r="S50" s="35"/>
      <c r="T50" s="588"/>
      <c r="U50" s="122"/>
      <c r="V50" s="123"/>
    </row>
    <row r="51" spans="1:22" s="419" customFormat="1" ht="15.75" customHeight="1" thickBot="1" x14ac:dyDescent="0.35">
      <c r="A51" s="36" t="s">
        <v>288</v>
      </c>
      <c r="B51" s="579" t="s">
        <v>291</v>
      </c>
      <c r="C51" s="38" t="s">
        <v>26</v>
      </c>
      <c r="D51" s="126"/>
      <c r="E51" s="39"/>
      <c r="F51" s="40"/>
      <c r="G51" s="488">
        <v>3</v>
      </c>
      <c r="H51" s="490">
        <f t="shared" si="21"/>
        <v>90</v>
      </c>
      <c r="I51" s="408">
        <f t="shared" si="22"/>
        <v>48</v>
      </c>
      <c r="J51" s="592">
        <v>24</v>
      </c>
      <c r="K51" s="592"/>
      <c r="L51" s="592">
        <v>24</v>
      </c>
      <c r="M51" s="593">
        <f t="shared" ref="M51" si="23">H51-I51</f>
        <v>42</v>
      </c>
      <c r="N51" s="44"/>
      <c r="O51" s="45"/>
      <c r="P51" s="46"/>
      <c r="Q51" s="38"/>
      <c r="R51" s="42"/>
      <c r="S51" s="48"/>
      <c r="T51" s="589"/>
      <c r="U51" s="585"/>
      <c r="V51" s="596">
        <v>6</v>
      </c>
    </row>
    <row r="52" spans="1:22" s="252" customFormat="1" ht="15.75" customHeight="1" thickBot="1" x14ac:dyDescent="0.35">
      <c r="A52" s="127" t="s">
        <v>62</v>
      </c>
      <c r="B52" s="73" t="s">
        <v>184</v>
      </c>
      <c r="C52" s="74">
        <v>3</v>
      </c>
      <c r="D52" s="82"/>
      <c r="E52" s="75"/>
      <c r="F52" s="76"/>
      <c r="G52" s="53">
        <v>5</v>
      </c>
      <c r="H52" s="93">
        <f t="shared" ref="H52:H57" si="24">G52*30</f>
        <v>150</v>
      </c>
      <c r="I52" s="66">
        <f t="shared" si="15"/>
        <v>60</v>
      </c>
      <c r="J52" s="83">
        <v>30</v>
      </c>
      <c r="K52" s="84"/>
      <c r="L52" s="84">
        <v>30</v>
      </c>
      <c r="M52" s="68">
        <f>H52-I52</f>
        <v>90</v>
      </c>
      <c r="N52" s="77"/>
      <c r="O52" s="62"/>
      <c r="P52" s="78"/>
      <c r="Q52" s="77">
        <v>4</v>
      </c>
      <c r="R52" s="62"/>
      <c r="S52" s="78"/>
      <c r="T52" s="77"/>
      <c r="U52" s="62"/>
      <c r="V52" s="79"/>
    </row>
    <row r="53" spans="1:22" s="252" customFormat="1" ht="15.75" customHeight="1" thickBot="1" x14ac:dyDescent="0.35">
      <c r="A53" s="127" t="s">
        <v>64</v>
      </c>
      <c r="B53" s="73" t="s">
        <v>197</v>
      </c>
      <c r="C53" s="74">
        <v>5</v>
      </c>
      <c r="D53" s="82"/>
      <c r="E53" s="75"/>
      <c r="F53" s="76"/>
      <c r="G53" s="53">
        <v>6</v>
      </c>
      <c r="H53" s="93">
        <f t="shared" si="24"/>
        <v>180</v>
      </c>
      <c r="I53" s="66">
        <f t="shared" si="15"/>
        <v>60</v>
      </c>
      <c r="J53" s="83">
        <v>30</v>
      </c>
      <c r="K53" s="84"/>
      <c r="L53" s="84">
        <v>30</v>
      </c>
      <c r="M53" s="68">
        <f t="shared" ref="M53" si="25">H53-I53</f>
        <v>120</v>
      </c>
      <c r="N53" s="77"/>
      <c r="O53" s="62"/>
      <c r="P53" s="78"/>
      <c r="Q53" s="77"/>
      <c r="R53" s="62"/>
      <c r="S53" s="78"/>
      <c r="T53" s="77">
        <v>4</v>
      </c>
      <c r="U53" s="62"/>
      <c r="V53" s="79"/>
    </row>
    <row r="54" spans="1:22" ht="15.75" customHeight="1" thickBot="1" x14ac:dyDescent="0.35">
      <c r="A54" s="127" t="s">
        <v>65</v>
      </c>
      <c r="B54" s="73" t="s">
        <v>183</v>
      </c>
      <c r="C54" s="74">
        <v>5</v>
      </c>
      <c r="D54" s="82"/>
      <c r="E54" s="75"/>
      <c r="F54" s="76"/>
      <c r="G54" s="53">
        <v>5</v>
      </c>
      <c r="H54" s="93">
        <f t="shared" si="24"/>
        <v>150</v>
      </c>
      <c r="I54" s="66">
        <f t="shared" si="15"/>
        <v>60</v>
      </c>
      <c r="J54" s="83">
        <v>30</v>
      </c>
      <c r="K54" s="84"/>
      <c r="L54" s="84">
        <v>30</v>
      </c>
      <c r="M54" s="68">
        <f>H54-I54</f>
        <v>90</v>
      </c>
      <c r="N54" s="77"/>
      <c r="O54" s="62"/>
      <c r="P54" s="78"/>
      <c r="Q54" s="77"/>
      <c r="R54" s="62"/>
      <c r="S54" s="78"/>
      <c r="T54" s="77">
        <v>4</v>
      </c>
      <c r="U54" s="62"/>
      <c r="V54" s="79"/>
    </row>
    <row r="55" spans="1:22" ht="15.75" customHeight="1" thickBot="1" x14ac:dyDescent="0.35">
      <c r="A55" s="403" t="s">
        <v>66</v>
      </c>
      <c r="B55" s="129" t="s">
        <v>60</v>
      </c>
      <c r="C55" s="130" t="s">
        <v>22</v>
      </c>
      <c r="D55" s="415"/>
      <c r="E55" s="131"/>
      <c r="F55" s="416"/>
      <c r="G55" s="88">
        <v>6</v>
      </c>
      <c r="H55" s="133">
        <f t="shared" si="24"/>
        <v>180</v>
      </c>
      <c r="I55" s="54">
        <f t="shared" si="15"/>
        <v>72</v>
      </c>
      <c r="J55" s="134">
        <v>36</v>
      </c>
      <c r="K55" s="135"/>
      <c r="L55" s="135">
        <v>36</v>
      </c>
      <c r="M55" s="55">
        <f>H55-I55</f>
        <v>108</v>
      </c>
      <c r="N55" s="136"/>
      <c r="O55" s="137">
        <v>4</v>
      </c>
      <c r="P55" s="139">
        <v>4</v>
      </c>
      <c r="Q55" s="417"/>
      <c r="R55" s="137"/>
      <c r="S55" s="138"/>
      <c r="T55" s="136"/>
      <c r="U55" s="137"/>
      <c r="V55" s="139"/>
    </row>
    <row r="56" spans="1:22" ht="15.75" customHeight="1" thickBot="1" x14ac:dyDescent="0.35">
      <c r="A56" s="127" t="s">
        <v>195</v>
      </c>
      <c r="B56" s="73" t="s">
        <v>194</v>
      </c>
      <c r="C56" s="74"/>
      <c r="D56" s="82" t="s">
        <v>23</v>
      </c>
      <c r="E56" s="75"/>
      <c r="F56" s="76"/>
      <c r="G56" s="53">
        <v>3</v>
      </c>
      <c r="H56" s="93">
        <f t="shared" si="24"/>
        <v>90</v>
      </c>
      <c r="I56" s="66">
        <f t="shared" ref="I56" si="26">SUM(J56+K56+L56)</f>
        <v>36</v>
      </c>
      <c r="J56" s="83">
        <v>18</v>
      </c>
      <c r="K56" s="84"/>
      <c r="L56" s="84">
        <v>18</v>
      </c>
      <c r="M56" s="68">
        <f t="shared" ref="M56" si="27">H56-I56</f>
        <v>54</v>
      </c>
      <c r="N56" s="77"/>
      <c r="O56" s="62"/>
      <c r="P56" s="78"/>
      <c r="Q56" s="77"/>
      <c r="R56" s="62">
        <v>4</v>
      </c>
      <c r="S56" s="78"/>
      <c r="T56" s="77"/>
      <c r="U56" s="62"/>
      <c r="V56" s="79"/>
    </row>
    <row r="57" spans="1:22" s="252" customFormat="1" ht="15.75" customHeight="1" thickBot="1" x14ac:dyDescent="0.35">
      <c r="A57" s="127" t="s">
        <v>211</v>
      </c>
      <c r="B57" s="73" t="s">
        <v>196</v>
      </c>
      <c r="C57" s="74" t="s">
        <v>24</v>
      </c>
      <c r="D57" s="82"/>
      <c r="E57" s="75"/>
      <c r="F57" s="76"/>
      <c r="G57" s="53">
        <v>3</v>
      </c>
      <c r="H57" s="405">
        <f t="shared" si="24"/>
        <v>90</v>
      </c>
      <c r="I57" s="356">
        <f>SUM(J57+K57+L57)</f>
        <v>36</v>
      </c>
      <c r="J57" s="141">
        <v>18</v>
      </c>
      <c r="K57" s="142"/>
      <c r="L57" s="142">
        <v>18</v>
      </c>
      <c r="M57" s="406">
        <f>H57-I57</f>
        <v>54</v>
      </c>
      <c r="N57" s="77"/>
      <c r="O57" s="62"/>
      <c r="P57" s="78"/>
      <c r="Q57" s="77"/>
      <c r="R57" s="62"/>
      <c r="S57" s="78">
        <v>4</v>
      </c>
      <c r="T57" s="77"/>
      <c r="U57" s="62"/>
      <c r="V57" s="79"/>
    </row>
    <row r="58" spans="1:22" s="419" customFormat="1" ht="16.5" customHeight="1" thickBot="1" x14ac:dyDescent="0.35">
      <c r="A58" s="900" t="s">
        <v>264</v>
      </c>
      <c r="B58" s="901"/>
      <c r="C58" s="901"/>
      <c r="D58" s="901"/>
      <c r="E58" s="901"/>
      <c r="F58" s="901"/>
      <c r="G58" s="464">
        <f>SUM(G41,G46,G50)</f>
        <v>7</v>
      </c>
      <c r="H58" s="509">
        <f>SUM(H41,H46,H50)</f>
        <v>210</v>
      </c>
      <c r="I58" s="85"/>
      <c r="J58" s="85"/>
      <c r="K58" s="85"/>
      <c r="L58" s="85"/>
      <c r="M58" s="476"/>
      <c r="N58" s="144"/>
      <c r="O58" s="144"/>
      <c r="P58" s="387"/>
      <c r="Q58" s="143"/>
      <c r="R58" s="144"/>
      <c r="S58" s="386"/>
      <c r="T58" s="143"/>
      <c r="U58" s="144"/>
      <c r="V58" s="386"/>
    </row>
    <row r="59" spans="1:22" s="419" customFormat="1" ht="16.5" customHeight="1" thickBot="1" x14ac:dyDescent="0.35">
      <c r="A59" s="898" t="s">
        <v>237</v>
      </c>
      <c r="B59" s="899"/>
      <c r="C59" s="899"/>
      <c r="D59" s="899"/>
      <c r="E59" s="899"/>
      <c r="F59" s="899"/>
      <c r="G59" s="53">
        <f>SUM(G27,G28,G29,G30,G32,G33,G34,G35,G36,G37,G38,G39,G42,G43,G44,G47,G48,G51,G52,G53,G54,G55,G56,G57)</f>
        <v>95</v>
      </c>
      <c r="H59" s="89">
        <f t="shared" ref="H59:M59" si="28">SUM(H27,H28,H29,H30,H32,H33,H34,H35,H36,H37,H38,H39,H42,H43,H44,H47,H48,H51,H52,H53,H54,H55,H56,H57)</f>
        <v>2850</v>
      </c>
      <c r="I59" s="81">
        <f t="shared" si="28"/>
        <v>1258</v>
      </c>
      <c r="J59" s="81">
        <f t="shared" si="28"/>
        <v>596</v>
      </c>
      <c r="K59" s="81">
        <f t="shared" si="28"/>
        <v>15</v>
      </c>
      <c r="L59" s="81">
        <f t="shared" si="28"/>
        <v>647</v>
      </c>
      <c r="M59" s="91">
        <f t="shared" si="28"/>
        <v>1592</v>
      </c>
      <c r="N59" s="516">
        <f t="shared" ref="N59:V59" si="29">SUM(N27:N57)</f>
        <v>6</v>
      </c>
      <c r="O59" s="90">
        <f t="shared" si="29"/>
        <v>12</v>
      </c>
      <c r="P59" s="90">
        <f t="shared" si="29"/>
        <v>12</v>
      </c>
      <c r="Q59" s="515">
        <f t="shared" si="29"/>
        <v>12</v>
      </c>
      <c r="R59" s="90">
        <f t="shared" si="29"/>
        <v>14</v>
      </c>
      <c r="S59" s="91">
        <f t="shared" si="29"/>
        <v>16</v>
      </c>
      <c r="T59" s="516">
        <f t="shared" si="29"/>
        <v>20</v>
      </c>
      <c r="U59" s="90">
        <f t="shared" si="29"/>
        <v>10</v>
      </c>
      <c r="V59" s="91">
        <f t="shared" si="29"/>
        <v>14</v>
      </c>
    </row>
    <row r="60" spans="1:22" ht="16.5" customHeight="1" thickBot="1" x14ac:dyDescent="0.35">
      <c r="A60" s="898" t="s">
        <v>238</v>
      </c>
      <c r="B60" s="899"/>
      <c r="C60" s="899"/>
      <c r="D60" s="899"/>
      <c r="E60" s="899"/>
      <c r="F60" s="899"/>
      <c r="G60" s="53">
        <f>SUM(G58:G59)</f>
        <v>102</v>
      </c>
      <c r="H60" s="471">
        <f>SUM(H58:H59)</f>
        <v>3060</v>
      </c>
      <c r="I60" s="410"/>
      <c r="J60" s="410"/>
      <c r="K60" s="410"/>
      <c r="L60" s="410"/>
      <c r="M60" s="411"/>
      <c r="N60" s="144"/>
      <c r="O60" s="144"/>
      <c r="P60" s="387"/>
      <c r="Q60" s="143"/>
      <c r="R60" s="144"/>
      <c r="S60" s="386"/>
      <c r="T60" s="143"/>
      <c r="U60" s="144"/>
      <c r="V60" s="386"/>
    </row>
    <row r="61" spans="1:22" ht="16.5" customHeight="1" thickBot="1" x14ac:dyDescent="0.35">
      <c r="A61" s="881" t="s">
        <v>67</v>
      </c>
      <c r="B61" s="882"/>
      <c r="C61" s="882"/>
      <c r="D61" s="882"/>
      <c r="E61" s="882"/>
      <c r="F61" s="882"/>
      <c r="G61" s="882"/>
      <c r="H61" s="882"/>
      <c r="I61" s="882"/>
      <c r="J61" s="882"/>
      <c r="K61" s="882"/>
      <c r="L61" s="882"/>
      <c r="M61" s="882"/>
      <c r="N61" s="882"/>
      <c r="O61" s="882"/>
      <c r="P61" s="882"/>
      <c r="Q61" s="882"/>
      <c r="R61" s="882"/>
      <c r="S61" s="882"/>
      <c r="T61" s="882"/>
      <c r="U61" s="882"/>
      <c r="V61" s="883"/>
    </row>
    <row r="62" spans="1:22" ht="15.75" customHeight="1" thickBot="1" x14ac:dyDescent="0.35">
      <c r="A62" s="145" t="s">
        <v>68</v>
      </c>
      <c r="B62" s="506" t="s">
        <v>259</v>
      </c>
      <c r="C62" s="98"/>
      <c r="D62" s="99"/>
      <c r="E62" s="99"/>
      <c r="F62" s="146"/>
      <c r="G62" s="487">
        <v>4.5</v>
      </c>
      <c r="H62" s="465">
        <f>G62*30</f>
        <v>135</v>
      </c>
      <c r="I62" s="66"/>
      <c r="J62" s="83"/>
      <c r="K62" s="84"/>
      <c r="L62" s="84"/>
      <c r="M62" s="147"/>
      <c r="N62" s="148"/>
      <c r="O62" s="149"/>
      <c r="P62" s="150"/>
      <c r="Q62" s="151"/>
      <c r="R62" s="149"/>
      <c r="S62" s="152"/>
      <c r="T62" s="151"/>
      <c r="U62" s="149"/>
      <c r="V62" s="153"/>
    </row>
    <row r="63" spans="1:22" ht="15.75" customHeight="1" thickBot="1" x14ac:dyDescent="0.35">
      <c r="A63" s="145" t="s">
        <v>69</v>
      </c>
      <c r="B63" s="73" t="s">
        <v>70</v>
      </c>
      <c r="C63" s="74"/>
      <c r="D63" s="75" t="s">
        <v>22</v>
      </c>
      <c r="E63" s="75"/>
      <c r="F63" s="154"/>
      <c r="G63" s="53">
        <v>4.5</v>
      </c>
      <c r="H63" s="65">
        <f>G63*30</f>
        <v>135</v>
      </c>
      <c r="I63" s="66">
        <f t="shared" ref="I63:I65" si="30">SUM(J63+K63+L63)</f>
        <v>90</v>
      </c>
      <c r="J63" s="83"/>
      <c r="K63" s="84"/>
      <c r="L63" s="84">
        <v>90</v>
      </c>
      <c r="M63" s="147">
        <f>H63-I63</f>
        <v>45</v>
      </c>
      <c r="N63" s="155"/>
      <c r="O63" s="156"/>
      <c r="P63" s="157"/>
      <c r="Q63" s="158"/>
      <c r="R63" s="156"/>
      <c r="S63" s="159"/>
      <c r="T63" s="158"/>
      <c r="U63" s="156"/>
      <c r="V63" s="159"/>
    </row>
    <row r="64" spans="1:22" ht="15.75" customHeight="1" thickBot="1" x14ac:dyDescent="0.35">
      <c r="A64" s="145" t="s">
        <v>71</v>
      </c>
      <c r="B64" s="129" t="s">
        <v>72</v>
      </c>
      <c r="C64" s="130"/>
      <c r="D64" s="75" t="s">
        <v>24</v>
      </c>
      <c r="E64" s="75"/>
      <c r="F64" s="154"/>
      <c r="G64" s="53">
        <v>4.5</v>
      </c>
      <c r="H64" s="65">
        <f>G64*30</f>
        <v>135</v>
      </c>
      <c r="I64" s="66">
        <f t="shared" si="30"/>
        <v>90</v>
      </c>
      <c r="J64" s="83"/>
      <c r="K64" s="84"/>
      <c r="L64" s="84">
        <v>90</v>
      </c>
      <c r="M64" s="147">
        <f>H64-I64</f>
        <v>45</v>
      </c>
      <c r="N64" s="160"/>
      <c r="O64" s="161"/>
      <c r="P64" s="162"/>
      <c r="Q64" s="163"/>
      <c r="R64" s="161"/>
      <c r="S64" s="164"/>
      <c r="T64" s="163"/>
      <c r="U64" s="161"/>
      <c r="V64" s="164"/>
    </row>
    <row r="65" spans="1:22" ht="15.75" customHeight="1" thickBot="1" x14ac:dyDescent="0.35">
      <c r="A65" s="165" t="s">
        <v>73</v>
      </c>
      <c r="B65" s="129" t="s">
        <v>74</v>
      </c>
      <c r="C65" s="130"/>
      <c r="D65" s="131" t="s">
        <v>26</v>
      </c>
      <c r="E65" s="131"/>
      <c r="F65" s="166"/>
      <c r="G65" s="88">
        <v>10.5</v>
      </c>
      <c r="H65" s="61">
        <f>G65*30</f>
        <v>315</v>
      </c>
      <c r="I65" s="356">
        <f t="shared" si="30"/>
        <v>186</v>
      </c>
      <c r="J65" s="100"/>
      <c r="K65" s="101"/>
      <c r="L65" s="101">
        <v>186</v>
      </c>
      <c r="M65" s="167">
        <f>H65-I65</f>
        <v>129</v>
      </c>
      <c r="N65" s="168"/>
      <c r="O65" s="169"/>
      <c r="P65" s="170"/>
      <c r="Q65" s="171"/>
      <c r="R65" s="169"/>
      <c r="S65" s="172"/>
      <c r="T65" s="173"/>
      <c r="U65" s="169"/>
      <c r="V65" s="172"/>
    </row>
    <row r="66" spans="1:22" s="419" customFormat="1" ht="16.5" customHeight="1" thickBot="1" x14ac:dyDescent="0.35">
      <c r="A66" s="816" t="s">
        <v>265</v>
      </c>
      <c r="B66" s="817"/>
      <c r="C66" s="817"/>
      <c r="D66" s="817"/>
      <c r="E66" s="817"/>
      <c r="F66" s="817"/>
      <c r="G66" s="508">
        <f>SUM(G62)</f>
        <v>4.5</v>
      </c>
      <c r="H66" s="509">
        <f>SUM(H62)</f>
        <v>135</v>
      </c>
      <c r="I66" s="85"/>
      <c r="J66" s="85"/>
      <c r="K66" s="85"/>
      <c r="L66" s="85"/>
      <c r="M66" s="474"/>
      <c r="N66" s="475"/>
      <c r="O66" s="85"/>
      <c r="P66" s="474"/>
      <c r="Q66" s="475"/>
      <c r="R66" s="85"/>
      <c r="S66" s="476"/>
      <c r="T66" s="473"/>
      <c r="U66" s="85"/>
      <c r="V66" s="476"/>
    </row>
    <row r="67" spans="1:22" s="419" customFormat="1" ht="16.5" customHeight="1" thickBot="1" x14ac:dyDescent="0.35">
      <c r="A67" s="814" t="s">
        <v>235</v>
      </c>
      <c r="B67" s="815"/>
      <c r="C67" s="815"/>
      <c r="D67" s="815"/>
      <c r="E67" s="815"/>
      <c r="F67" s="815"/>
      <c r="G67" s="174">
        <f t="shared" ref="G67:M67" si="31">SUM(G63,G64,G65)</f>
        <v>19.5</v>
      </c>
      <c r="H67" s="89">
        <f t="shared" si="31"/>
        <v>585</v>
      </c>
      <c r="I67" s="81">
        <f t="shared" si="31"/>
        <v>366</v>
      </c>
      <c r="J67" s="81">
        <f t="shared" si="31"/>
        <v>0</v>
      </c>
      <c r="K67" s="81">
        <f t="shared" si="31"/>
        <v>0</v>
      </c>
      <c r="L67" s="81">
        <f t="shared" si="31"/>
        <v>366</v>
      </c>
      <c r="M67" s="90">
        <f t="shared" si="31"/>
        <v>219</v>
      </c>
      <c r="N67" s="89">
        <f t="shared" ref="N67:V67" si="32">SUM(N62:N65)</f>
        <v>0</v>
      </c>
      <c r="O67" s="81">
        <f t="shared" si="32"/>
        <v>0</v>
      </c>
      <c r="P67" s="90">
        <f t="shared" si="32"/>
        <v>0</v>
      </c>
      <c r="Q67" s="89">
        <f t="shared" si="32"/>
        <v>0</v>
      </c>
      <c r="R67" s="81">
        <f t="shared" si="32"/>
        <v>0</v>
      </c>
      <c r="S67" s="91">
        <f t="shared" si="32"/>
        <v>0</v>
      </c>
      <c r="T67" s="92">
        <f t="shared" si="32"/>
        <v>0</v>
      </c>
      <c r="U67" s="81">
        <f t="shared" si="32"/>
        <v>0</v>
      </c>
      <c r="V67" s="91">
        <f t="shared" si="32"/>
        <v>0</v>
      </c>
    </row>
    <row r="68" spans="1:22" ht="16.5" customHeight="1" thickBot="1" x14ac:dyDescent="0.35">
      <c r="A68" s="814" t="s">
        <v>236</v>
      </c>
      <c r="B68" s="815"/>
      <c r="C68" s="815"/>
      <c r="D68" s="815"/>
      <c r="E68" s="815"/>
      <c r="F68" s="815"/>
      <c r="G68" s="174">
        <f>SUM(G66:G67)</f>
        <v>24</v>
      </c>
      <c r="H68" s="507">
        <f>SUM(H66:H67)</f>
        <v>720</v>
      </c>
      <c r="I68" s="410"/>
      <c r="J68" s="410"/>
      <c r="K68" s="410"/>
      <c r="L68" s="410"/>
      <c r="M68" s="478"/>
      <c r="N68" s="409"/>
      <c r="O68" s="410"/>
      <c r="P68" s="478"/>
      <c r="Q68" s="409"/>
      <c r="R68" s="410"/>
      <c r="S68" s="411"/>
      <c r="T68" s="477"/>
      <c r="U68" s="410"/>
      <c r="V68" s="411"/>
    </row>
    <row r="69" spans="1:22" ht="16.5" customHeight="1" thickBot="1" x14ac:dyDescent="0.35">
      <c r="A69" s="818" t="s">
        <v>172</v>
      </c>
      <c r="B69" s="819"/>
      <c r="C69" s="819"/>
      <c r="D69" s="819"/>
      <c r="E69" s="819"/>
      <c r="F69" s="819"/>
      <c r="G69" s="819"/>
      <c r="H69" s="819"/>
      <c r="I69" s="819"/>
      <c r="J69" s="819"/>
      <c r="K69" s="819"/>
      <c r="L69" s="819"/>
      <c r="M69" s="819"/>
      <c r="N69" s="819"/>
      <c r="O69" s="819"/>
      <c r="P69" s="819"/>
      <c r="Q69" s="819"/>
      <c r="R69" s="819"/>
      <c r="S69" s="819"/>
      <c r="T69" s="819"/>
      <c r="U69" s="819"/>
      <c r="V69" s="820"/>
    </row>
    <row r="70" spans="1:22" ht="16.2" thickBot="1" x14ac:dyDescent="0.35">
      <c r="A70" s="127" t="s">
        <v>75</v>
      </c>
      <c r="B70" s="175" t="s">
        <v>173</v>
      </c>
      <c r="C70" s="459" t="s">
        <v>26</v>
      </c>
      <c r="D70" s="176"/>
      <c r="E70" s="176"/>
      <c r="F70" s="177"/>
      <c r="G70" s="53">
        <v>3</v>
      </c>
      <c r="H70" s="65">
        <f>G70*30</f>
        <v>90</v>
      </c>
      <c r="I70" s="66">
        <f>SUM(J70+K70+L70)</f>
        <v>0</v>
      </c>
      <c r="J70" s="83"/>
      <c r="K70" s="84"/>
      <c r="L70" s="84"/>
      <c r="M70" s="147">
        <f>H70-I70</f>
        <v>90</v>
      </c>
      <c r="N70" s="56"/>
      <c r="O70" s="57"/>
      <c r="P70" s="178"/>
      <c r="Q70" s="179"/>
      <c r="R70" s="57"/>
      <c r="S70" s="58"/>
      <c r="T70" s="56"/>
      <c r="U70" s="57"/>
      <c r="V70" s="178"/>
    </row>
    <row r="71" spans="1:22" ht="16.5" customHeight="1" thickBot="1" x14ac:dyDescent="0.35">
      <c r="A71" s="814" t="s">
        <v>76</v>
      </c>
      <c r="B71" s="815"/>
      <c r="C71" s="815"/>
      <c r="D71" s="815"/>
      <c r="E71" s="815"/>
      <c r="F71" s="815"/>
      <c r="G71" s="88">
        <f t="shared" ref="G71:V71" si="33">SUM(G70:G70)</f>
        <v>3</v>
      </c>
      <c r="H71" s="180">
        <f t="shared" si="33"/>
        <v>90</v>
      </c>
      <c r="I71" s="181">
        <f t="shared" si="33"/>
        <v>0</v>
      </c>
      <c r="J71" s="181">
        <f t="shared" si="33"/>
        <v>0</v>
      </c>
      <c r="K71" s="181">
        <f t="shared" si="33"/>
        <v>0</v>
      </c>
      <c r="L71" s="181">
        <f t="shared" si="33"/>
        <v>0</v>
      </c>
      <c r="M71" s="182">
        <f t="shared" si="33"/>
        <v>90</v>
      </c>
      <c r="N71" s="180">
        <f t="shared" si="33"/>
        <v>0</v>
      </c>
      <c r="O71" s="183">
        <f t="shared" si="33"/>
        <v>0</v>
      </c>
      <c r="P71" s="184">
        <f t="shared" si="33"/>
        <v>0</v>
      </c>
      <c r="Q71" s="183">
        <f t="shared" si="33"/>
        <v>0</v>
      </c>
      <c r="R71" s="183">
        <f t="shared" si="33"/>
        <v>0</v>
      </c>
      <c r="S71" s="185">
        <f t="shared" si="33"/>
        <v>0</v>
      </c>
      <c r="T71" s="180">
        <f t="shared" si="33"/>
        <v>0</v>
      </c>
      <c r="U71" s="183">
        <f t="shared" si="33"/>
        <v>0</v>
      </c>
      <c r="V71" s="184">
        <f t="shared" si="33"/>
        <v>0</v>
      </c>
    </row>
    <row r="72" spans="1:22" s="419" customFormat="1" ht="16.5" customHeight="1" thickBot="1" x14ac:dyDescent="0.4">
      <c r="A72" s="906" t="s">
        <v>266</v>
      </c>
      <c r="B72" s="907"/>
      <c r="C72" s="907"/>
      <c r="D72" s="907"/>
      <c r="E72" s="907"/>
      <c r="F72" s="907"/>
      <c r="G72" s="517">
        <f>SUM(G23,G58,G66)</f>
        <v>41.5</v>
      </c>
      <c r="H72" s="520">
        <f>SUM(H23,H58,H66)</f>
        <v>1245</v>
      </c>
      <c r="I72" s="521"/>
      <c r="J72" s="521"/>
      <c r="K72" s="521"/>
      <c r="L72" s="521"/>
      <c r="M72" s="522"/>
      <c r="N72" s="187"/>
      <c r="O72" s="188"/>
      <c r="P72" s="189"/>
      <c r="Q72" s="187"/>
      <c r="R72" s="188"/>
      <c r="S72" s="190"/>
      <c r="T72" s="187"/>
      <c r="U72" s="188"/>
      <c r="V72" s="190"/>
    </row>
    <row r="73" spans="1:22" s="419" customFormat="1" ht="16.5" customHeight="1" thickBot="1" x14ac:dyDescent="0.35">
      <c r="A73" s="908" t="s">
        <v>239</v>
      </c>
      <c r="B73" s="909"/>
      <c r="C73" s="909"/>
      <c r="D73" s="909"/>
      <c r="E73" s="909"/>
      <c r="F73" s="909"/>
      <c r="G73" s="186">
        <f t="shared" ref="G73:V73" si="34">SUM(G24,G59,G67,G71)</f>
        <v>127.5</v>
      </c>
      <c r="H73" s="187">
        <f t="shared" si="34"/>
        <v>3825</v>
      </c>
      <c r="I73" s="188">
        <f t="shared" si="34"/>
        <v>1780</v>
      </c>
      <c r="J73" s="188">
        <f t="shared" si="34"/>
        <v>674</v>
      </c>
      <c r="K73" s="188">
        <f t="shared" si="34"/>
        <v>15</v>
      </c>
      <c r="L73" s="188">
        <f t="shared" si="34"/>
        <v>1091</v>
      </c>
      <c r="M73" s="190">
        <f t="shared" si="34"/>
        <v>2045</v>
      </c>
      <c r="N73" s="187">
        <f t="shared" si="34"/>
        <v>10</v>
      </c>
      <c r="O73" s="519">
        <f t="shared" si="34"/>
        <v>12</v>
      </c>
      <c r="P73" s="526">
        <f t="shared" si="34"/>
        <v>16</v>
      </c>
      <c r="Q73" s="187">
        <f t="shared" si="34"/>
        <v>16</v>
      </c>
      <c r="R73" s="519">
        <f t="shared" si="34"/>
        <v>14</v>
      </c>
      <c r="S73" s="525">
        <f t="shared" si="34"/>
        <v>16</v>
      </c>
      <c r="T73" s="519">
        <f t="shared" si="34"/>
        <v>20</v>
      </c>
      <c r="U73" s="519">
        <f t="shared" si="34"/>
        <v>10</v>
      </c>
      <c r="V73" s="525">
        <f t="shared" si="34"/>
        <v>14</v>
      </c>
    </row>
    <row r="74" spans="1:22" ht="16.5" customHeight="1" thickBot="1" x14ac:dyDescent="0.35">
      <c r="A74" s="908" t="s">
        <v>240</v>
      </c>
      <c r="B74" s="909"/>
      <c r="C74" s="909"/>
      <c r="D74" s="909"/>
      <c r="E74" s="909"/>
      <c r="F74" s="909"/>
      <c r="G74" s="186">
        <f>SUM(G72:G73)</f>
        <v>169</v>
      </c>
      <c r="H74" s="518">
        <f>SUM(H72:H73)</f>
        <v>5070</v>
      </c>
      <c r="I74" s="523"/>
      <c r="J74" s="523"/>
      <c r="K74" s="523"/>
      <c r="L74" s="523"/>
      <c r="M74" s="524"/>
      <c r="N74" s="187"/>
      <c r="O74" s="188"/>
      <c r="P74" s="189"/>
      <c r="Q74" s="187"/>
      <c r="R74" s="188"/>
      <c r="S74" s="190"/>
      <c r="T74" s="187"/>
      <c r="U74" s="188"/>
      <c r="V74" s="190"/>
    </row>
    <row r="75" spans="1:22" ht="16.5" customHeight="1" thickBot="1" x14ac:dyDescent="0.35">
      <c r="A75" s="914" t="s">
        <v>77</v>
      </c>
      <c r="B75" s="915"/>
      <c r="C75" s="915"/>
      <c r="D75" s="915"/>
      <c r="E75" s="915"/>
      <c r="F75" s="915"/>
      <c r="G75" s="915"/>
      <c r="H75" s="915"/>
      <c r="I75" s="915"/>
      <c r="J75" s="915"/>
      <c r="K75" s="915"/>
      <c r="L75" s="915"/>
      <c r="M75" s="915"/>
      <c r="N75" s="915"/>
      <c r="O75" s="915"/>
      <c r="P75" s="915"/>
      <c r="Q75" s="915"/>
      <c r="R75" s="915"/>
      <c r="S75" s="915"/>
      <c r="T75" s="915"/>
      <c r="U75" s="915"/>
      <c r="V75" s="916"/>
    </row>
    <row r="76" spans="1:22" ht="16.5" customHeight="1" thickBot="1" x14ac:dyDescent="0.35">
      <c r="A76" s="735" t="s">
        <v>78</v>
      </c>
      <c r="B76" s="736"/>
      <c r="C76" s="736"/>
      <c r="D76" s="736"/>
      <c r="E76" s="736"/>
      <c r="F76" s="736"/>
      <c r="G76" s="736"/>
      <c r="H76" s="736"/>
      <c r="I76" s="736"/>
      <c r="J76" s="736"/>
      <c r="K76" s="736"/>
      <c r="L76" s="736"/>
      <c r="M76" s="736"/>
      <c r="N76" s="736"/>
      <c r="O76" s="736"/>
      <c r="P76" s="736"/>
      <c r="Q76" s="736"/>
      <c r="R76" s="736"/>
      <c r="S76" s="736"/>
      <c r="T76" s="736"/>
      <c r="U76" s="736"/>
      <c r="V76" s="737"/>
    </row>
    <row r="77" spans="1:22" ht="15.75" customHeight="1" thickBot="1" x14ac:dyDescent="0.35">
      <c r="A77" s="921" t="s">
        <v>79</v>
      </c>
      <c r="B77" s="354" t="s">
        <v>31</v>
      </c>
      <c r="C77" s="925"/>
      <c r="D77" s="917">
        <v>1</v>
      </c>
      <c r="E77" s="917"/>
      <c r="F77" s="867"/>
      <c r="G77" s="871">
        <v>3</v>
      </c>
      <c r="H77" s="394">
        <f>G77*30</f>
        <v>90</v>
      </c>
      <c r="I77" s="395">
        <f t="shared" ref="I77:I86" si="35">SUM(J77+K77+L77)</f>
        <v>45</v>
      </c>
      <c r="J77" s="396"/>
      <c r="K77" s="396"/>
      <c r="L77" s="396">
        <v>45</v>
      </c>
      <c r="M77" s="397">
        <f t="shared" ref="M77" si="36">H77-I77</f>
        <v>45</v>
      </c>
      <c r="N77" s="902">
        <v>3</v>
      </c>
      <c r="O77" s="742"/>
      <c r="P77" s="746"/>
      <c r="Q77" s="902"/>
      <c r="R77" s="742"/>
      <c r="S77" s="929"/>
      <c r="T77" s="738"/>
      <c r="U77" s="742"/>
      <c r="V77" s="746"/>
    </row>
    <row r="78" spans="1:22" ht="15.75" customHeight="1" thickBot="1" x14ac:dyDescent="0.35">
      <c r="A78" s="922"/>
      <c r="B78" s="354" t="s">
        <v>80</v>
      </c>
      <c r="C78" s="926"/>
      <c r="D78" s="918"/>
      <c r="E78" s="918"/>
      <c r="F78" s="868"/>
      <c r="G78" s="872"/>
      <c r="H78" s="203">
        <f>G77*30</f>
        <v>90</v>
      </c>
      <c r="I78" s="28">
        <f t="shared" si="35"/>
        <v>45</v>
      </c>
      <c r="J78" s="388">
        <v>30</v>
      </c>
      <c r="K78" s="388">
        <v>15</v>
      </c>
      <c r="L78" s="388"/>
      <c r="M78" s="204">
        <f t="shared" ref="M78" si="37">H78-I78</f>
        <v>45</v>
      </c>
      <c r="N78" s="903"/>
      <c r="O78" s="744"/>
      <c r="P78" s="748"/>
      <c r="Q78" s="903"/>
      <c r="R78" s="744"/>
      <c r="S78" s="930"/>
      <c r="T78" s="740"/>
      <c r="U78" s="744"/>
      <c r="V78" s="748"/>
    </row>
    <row r="79" spans="1:22" ht="15.75" customHeight="1" thickBot="1" x14ac:dyDescent="0.35">
      <c r="A79" s="923"/>
      <c r="B79" s="354" t="s">
        <v>81</v>
      </c>
      <c r="C79" s="927"/>
      <c r="D79" s="919"/>
      <c r="E79" s="919"/>
      <c r="F79" s="869"/>
      <c r="G79" s="872"/>
      <c r="H79" s="203">
        <f>G77*30</f>
        <v>90</v>
      </c>
      <c r="I79" s="28">
        <f t="shared" si="35"/>
        <v>45</v>
      </c>
      <c r="J79" s="388">
        <v>15</v>
      </c>
      <c r="K79" s="388"/>
      <c r="L79" s="388">
        <v>30</v>
      </c>
      <c r="M79" s="204">
        <f t="shared" ref="M79" si="38">H79-I79</f>
        <v>45</v>
      </c>
      <c r="N79" s="904"/>
      <c r="O79" s="866"/>
      <c r="P79" s="913"/>
      <c r="Q79" s="904"/>
      <c r="R79" s="866"/>
      <c r="S79" s="931"/>
      <c r="T79" s="865"/>
      <c r="U79" s="866"/>
      <c r="V79" s="913"/>
    </row>
    <row r="80" spans="1:22" ht="15.75" customHeight="1" thickBot="1" x14ac:dyDescent="0.35">
      <c r="A80" s="923"/>
      <c r="B80" s="354" t="s">
        <v>86</v>
      </c>
      <c r="C80" s="927"/>
      <c r="D80" s="919"/>
      <c r="E80" s="919"/>
      <c r="F80" s="869"/>
      <c r="G80" s="872"/>
      <c r="H80" s="203">
        <f>G77*30</f>
        <v>90</v>
      </c>
      <c r="I80" s="28">
        <f t="shared" si="35"/>
        <v>45</v>
      </c>
      <c r="J80" s="388">
        <v>15</v>
      </c>
      <c r="K80" s="388"/>
      <c r="L80" s="388">
        <v>30</v>
      </c>
      <c r="M80" s="204">
        <f t="shared" ref="M80" si="39">H80-I80</f>
        <v>45</v>
      </c>
      <c r="N80" s="904"/>
      <c r="O80" s="866"/>
      <c r="P80" s="913"/>
      <c r="Q80" s="904"/>
      <c r="R80" s="866"/>
      <c r="S80" s="931"/>
      <c r="T80" s="865"/>
      <c r="U80" s="866"/>
      <c r="V80" s="913"/>
    </row>
    <row r="81" spans="1:22" ht="15.75" customHeight="1" thickBot="1" x14ac:dyDescent="0.35">
      <c r="A81" s="924"/>
      <c r="B81" s="354" t="s">
        <v>210</v>
      </c>
      <c r="C81" s="928"/>
      <c r="D81" s="920"/>
      <c r="E81" s="920"/>
      <c r="F81" s="870"/>
      <c r="G81" s="873"/>
      <c r="H81" s="398">
        <f>G77*30</f>
        <v>90</v>
      </c>
      <c r="I81" s="399">
        <f t="shared" si="35"/>
        <v>0</v>
      </c>
      <c r="J81" s="389"/>
      <c r="K81" s="389"/>
      <c r="L81" s="389"/>
      <c r="M81" s="400"/>
      <c r="N81" s="905"/>
      <c r="O81" s="745"/>
      <c r="P81" s="749"/>
      <c r="Q81" s="905"/>
      <c r="R81" s="745"/>
      <c r="S81" s="932"/>
      <c r="T81" s="741"/>
      <c r="U81" s="745"/>
      <c r="V81" s="749"/>
    </row>
    <row r="82" spans="1:22" ht="15.75" customHeight="1" thickBot="1" x14ac:dyDescent="0.35">
      <c r="A82" s="921" t="s">
        <v>82</v>
      </c>
      <c r="B82" s="354" t="s">
        <v>31</v>
      </c>
      <c r="C82" s="925"/>
      <c r="D82" s="917" t="s">
        <v>21</v>
      </c>
      <c r="E82" s="917"/>
      <c r="F82" s="867"/>
      <c r="G82" s="871">
        <v>3</v>
      </c>
      <c r="H82" s="394">
        <f>G82*30</f>
        <v>90</v>
      </c>
      <c r="I82" s="395">
        <f t="shared" si="35"/>
        <v>36</v>
      </c>
      <c r="J82" s="396"/>
      <c r="K82" s="396"/>
      <c r="L82" s="396">
        <v>36</v>
      </c>
      <c r="M82" s="397">
        <f t="shared" ref="M82:M85" si="40">H82-I82</f>
        <v>54</v>
      </c>
      <c r="N82" s="902"/>
      <c r="O82" s="742">
        <v>4</v>
      </c>
      <c r="P82" s="746"/>
      <c r="Q82" s="902"/>
      <c r="R82" s="742"/>
      <c r="S82" s="929"/>
      <c r="T82" s="738"/>
      <c r="U82" s="742"/>
      <c r="V82" s="746"/>
    </row>
    <row r="83" spans="1:22" ht="15.75" customHeight="1" thickBot="1" x14ac:dyDescent="0.35">
      <c r="A83" s="933"/>
      <c r="B83" s="354" t="s">
        <v>212</v>
      </c>
      <c r="C83" s="934"/>
      <c r="D83" s="935"/>
      <c r="E83" s="935"/>
      <c r="F83" s="936"/>
      <c r="G83" s="872"/>
      <c r="H83" s="203">
        <f>G82*30</f>
        <v>90</v>
      </c>
      <c r="I83" s="28">
        <f t="shared" si="35"/>
        <v>36</v>
      </c>
      <c r="J83" s="388">
        <v>18</v>
      </c>
      <c r="K83" s="388"/>
      <c r="L83" s="388">
        <v>18</v>
      </c>
      <c r="M83" s="204">
        <f t="shared" ref="M83" si="41">H83-I83</f>
        <v>54</v>
      </c>
      <c r="N83" s="911"/>
      <c r="O83" s="743"/>
      <c r="P83" s="747"/>
      <c r="Q83" s="911"/>
      <c r="R83" s="743"/>
      <c r="S83" s="937"/>
      <c r="T83" s="739"/>
      <c r="U83" s="743"/>
      <c r="V83" s="747"/>
    </row>
    <row r="84" spans="1:22" ht="15.75" customHeight="1" thickBot="1" x14ac:dyDescent="0.35">
      <c r="A84" s="933"/>
      <c r="B84" s="354" t="s">
        <v>83</v>
      </c>
      <c r="C84" s="934"/>
      <c r="D84" s="935"/>
      <c r="E84" s="935"/>
      <c r="F84" s="936"/>
      <c r="G84" s="872"/>
      <c r="H84" s="203">
        <f>G82*30</f>
        <v>90</v>
      </c>
      <c r="I84" s="28">
        <f t="shared" si="35"/>
        <v>36</v>
      </c>
      <c r="J84" s="388">
        <v>18</v>
      </c>
      <c r="K84" s="388"/>
      <c r="L84" s="388">
        <v>18</v>
      </c>
      <c r="M84" s="204">
        <f t="shared" si="40"/>
        <v>54</v>
      </c>
      <c r="N84" s="911"/>
      <c r="O84" s="743"/>
      <c r="P84" s="747"/>
      <c r="Q84" s="911"/>
      <c r="R84" s="743"/>
      <c r="S84" s="937"/>
      <c r="T84" s="739"/>
      <c r="U84" s="743"/>
      <c r="V84" s="747"/>
    </row>
    <row r="85" spans="1:22" ht="15.75" customHeight="1" thickBot="1" x14ac:dyDescent="0.35">
      <c r="A85" s="922"/>
      <c r="B85" s="354" t="s">
        <v>84</v>
      </c>
      <c r="C85" s="926"/>
      <c r="D85" s="918"/>
      <c r="E85" s="918"/>
      <c r="F85" s="868"/>
      <c r="G85" s="872"/>
      <c r="H85" s="203">
        <f>G82*30</f>
        <v>90</v>
      </c>
      <c r="I85" s="28">
        <f t="shared" si="35"/>
        <v>36</v>
      </c>
      <c r="J85" s="388">
        <v>18</v>
      </c>
      <c r="K85" s="388"/>
      <c r="L85" s="388">
        <v>18</v>
      </c>
      <c r="M85" s="204">
        <f t="shared" si="40"/>
        <v>54</v>
      </c>
      <c r="N85" s="903"/>
      <c r="O85" s="744"/>
      <c r="P85" s="748"/>
      <c r="Q85" s="903"/>
      <c r="R85" s="744"/>
      <c r="S85" s="930"/>
      <c r="T85" s="740"/>
      <c r="U85" s="744"/>
      <c r="V85" s="748"/>
    </row>
    <row r="86" spans="1:22" ht="15.75" customHeight="1" thickBot="1" x14ac:dyDescent="0.35">
      <c r="A86" s="924"/>
      <c r="B86" s="354" t="s">
        <v>210</v>
      </c>
      <c r="C86" s="928"/>
      <c r="D86" s="920"/>
      <c r="E86" s="920"/>
      <c r="F86" s="870"/>
      <c r="G86" s="873"/>
      <c r="H86" s="398">
        <f>G82*30</f>
        <v>90</v>
      </c>
      <c r="I86" s="399">
        <f t="shared" si="35"/>
        <v>0</v>
      </c>
      <c r="J86" s="389"/>
      <c r="K86" s="389"/>
      <c r="L86" s="389"/>
      <c r="M86" s="400"/>
      <c r="N86" s="905"/>
      <c r="O86" s="745"/>
      <c r="P86" s="749"/>
      <c r="Q86" s="905"/>
      <c r="R86" s="745"/>
      <c r="S86" s="932"/>
      <c r="T86" s="741"/>
      <c r="U86" s="745"/>
      <c r="V86" s="749"/>
    </row>
    <row r="87" spans="1:22" ht="15.75" customHeight="1" thickBot="1" x14ac:dyDescent="0.35">
      <c r="A87" s="921" t="s">
        <v>85</v>
      </c>
      <c r="B87" s="354" t="s">
        <v>31</v>
      </c>
      <c r="C87" s="925"/>
      <c r="D87" s="917" t="s">
        <v>23</v>
      </c>
      <c r="E87" s="917"/>
      <c r="F87" s="867"/>
      <c r="G87" s="871">
        <v>3</v>
      </c>
      <c r="H87" s="394">
        <f>G87*30</f>
        <v>90</v>
      </c>
      <c r="I87" s="395">
        <f t="shared" ref="I87:I90" si="42">SUM(J87+K87+L87)</f>
        <v>36</v>
      </c>
      <c r="J87" s="396"/>
      <c r="K87" s="396"/>
      <c r="L87" s="396">
        <v>36</v>
      </c>
      <c r="M87" s="397">
        <f t="shared" ref="M87:M90" si="43">H87-I87</f>
        <v>54</v>
      </c>
      <c r="N87" s="902"/>
      <c r="O87" s="742"/>
      <c r="P87" s="746"/>
      <c r="Q87" s="902"/>
      <c r="R87" s="742">
        <v>4</v>
      </c>
      <c r="S87" s="929"/>
      <c r="T87" s="738"/>
      <c r="U87" s="742"/>
      <c r="V87" s="746"/>
    </row>
    <row r="88" spans="1:22" ht="15.75" customHeight="1" thickBot="1" x14ac:dyDescent="0.35">
      <c r="A88" s="933"/>
      <c r="B88" s="354" t="s">
        <v>213</v>
      </c>
      <c r="C88" s="934"/>
      <c r="D88" s="935"/>
      <c r="E88" s="935"/>
      <c r="F88" s="936"/>
      <c r="G88" s="872"/>
      <c r="H88" s="203">
        <f>G87*30</f>
        <v>90</v>
      </c>
      <c r="I88" s="28">
        <f t="shared" si="42"/>
        <v>36</v>
      </c>
      <c r="J88" s="513">
        <v>18</v>
      </c>
      <c r="K88" s="513"/>
      <c r="L88" s="513">
        <v>18</v>
      </c>
      <c r="M88" s="204">
        <f t="shared" si="43"/>
        <v>54</v>
      </c>
      <c r="N88" s="911"/>
      <c r="O88" s="743"/>
      <c r="P88" s="747"/>
      <c r="Q88" s="911"/>
      <c r="R88" s="743"/>
      <c r="S88" s="937"/>
      <c r="T88" s="739"/>
      <c r="U88" s="743"/>
      <c r="V88" s="747"/>
    </row>
    <row r="89" spans="1:22" ht="15.75" customHeight="1" thickBot="1" x14ac:dyDescent="0.35">
      <c r="A89" s="933"/>
      <c r="B89" s="354" t="s">
        <v>87</v>
      </c>
      <c r="C89" s="934"/>
      <c r="D89" s="935"/>
      <c r="E89" s="935"/>
      <c r="F89" s="936"/>
      <c r="G89" s="872"/>
      <c r="H89" s="203">
        <f>G87*30</f>
        <v>90</v>
      </c>
      <c r="I89" s="28">
        <f t="shared" si="42"/>
        <v>36</v>
      </c>
      <c r="J89" s="513">
        <v>18</v>
      </c>
      <c r="K89" s="513"/>
      <c r="L89" s="513">
        <v>18</v>
      </c>
      <c r="M89" s="204">
        <f t="shared" si="43"/>
        <v>54</v>
      </c>
      <c r="N89" s="911"/>
      <c r="O89" s="743"/>
      <c r="P89" s="747"/>
      <c r="Q89" s="911"/>
      <c r="R89" s="743"/>
      <c r="S89" s="937"/>
      <c r="T89" s="739"/>
      <c r="U89" s="743"/>
      <c r="V89" s="747"/>
    </row>
    <row r="90" spans="1:22" ht="15.75" customHeight="1" thickBot="1" x14ac:dyDescent="0.35">
      <c r="A90" s="922"/>
      <c r="B90" s="354" t="s">
        <v>283</v>
      </c>
      <c r="C90" s="926"/>
      <c r="D90" s="918"/>
      <c r="E90" s="918"/>
      <c r="F90" s="868"/>
      <c r="G90" s="872"/>
      <c r="H90" s="203">
        <f>G87*30</f>
        <v>90</v>
      </c>
      <c r="I90" s="28">
        <f t="shared" si="42"/>
        <v>36</v>
      </c>
      <c r="J90" s="513">
        <v>18</v>
      </c>
      <c r="K90" s="513"/>
      <c r="L90" s="513">
        <v>18</v>
      </c>
      <c r="M90" s="204">
        <f t="shared" si="43"/>
        <v>54</v>
      </c>
      <c r="N90" s="903"/>
      <c r="O90" s="744"/>
      <c r="P90" s="748"/>
      <c r="Q90" s="903"/>
      <c r="R90" s="744"/>
      <c r="S90" s="930"/>
      <c r="T90" s="740"/>
      <c r="U90" s="744"/>
      <c r="V90" s="748"/>
    </row>
    <row r="91" spans="1:22" ht="15.75" customHeight="1" thickBot="1" x14ac:dyDescent="0.35">
      <c r="A91" s="924"/>
      <c r="B91" s="354" t="s">
        <v>210</v>
      </c>
      <c r="C91" s="928"/>
      <c r="D91" s="920"/>
      <c r="E91" s="920"/>
      <c r="F91" s="870"/>
      <c r="G91" s="873"/>
      <c r="H91" s="215">
        <f>G87*30</f>
        <v>90</v>
      </c>
      <c r="I91" s="408"/>
      <c r="J91" s="216"/>
      <c r="K91" s="216"/>
      <c r="L91" s="216"/>
      <c r="M91" s="217"/>
      <c r="N91" s="905"/>
      <c r="O91" s="745"/>
      <c r="P91" s="749"/>
      <c r="Q91" s="905"/>
      <c r="R91" s="745"/>
      <c r="S91" s="932"/>
      <c r="T91" s="741"/>
      <c r="U91" s="745"/>
      <c r="V91" s="749"/>
    </row>
    <row r="92" spans="1:22" s="252" customFormat="1" ht="16.5" customHeight="1" thickBot="1" x14ac:dyDescent="0.35">
      <c r="A92" s="900" t="s">
        <v>267</v>
      </c>
      <c r="B92" s="901"/>
      <c r="C92" s="901"/>
      <c r="D92" s="901"/>
      <c r="E92" s="901"/>
      <c r="F92" s="912"/>
      <c r="G92" s="464"/>
      <c r="H92" s="551"/>
      <c r="I92" s="181"/>
      <c r="J92" s="181"/>
      <c r="K92" s="181"/>
      <c r="L92" s="181"/>
      <c r="M92" s="182"/>
      <c r="N92" s="473"/>
      <c r="O92" s="85"/>
      <c r="P92" s="474"/>
      <c r="Q92" s="475"/>
      <c r="R92" s="85"/>
      <c r="S92" s="476"/>
      <c r="T92" s="475"/>
      <c r="U92" s="85"/>
      <c r="V92" s="476"/>
    </row>
    <row r="93" spans="1:22" s="252" customFormat="1" ht="16.5" customHeight="1" thickBot="1" x14ac:dyDescent="0.35">
      <c r="A93" s="898" t="s">
        <v>241</v>
      </c>
      <c r="B93" s="899"/>
      <c r="C93" s="815"/>
      <c r="D93" s="815"/>
      <c r="E93" s="815"/>
      <c r="F93" s="892"/>
      <c r="G93" s="53">
        <f>SUM(G77,G82,G87)</f>
        <v>9</v>
      </c>
      <c r="H93" s="89">
        <f t="shared" ref="H93:M93" si="44">SUM(H77,H82,H87)</f>
        <v>270</v>
      </c>
      <c r="I93" s="81">
        <f t="shared" si="44"/>
        <v>117</v>
      </c>
      <c r="J93" s="81">
        <f t="shared" si="44"/>
        <v>0</v>
      </c>
      <c r="K93" s="81">
        <f t="shared" si="44"/>
        <v>0</v>
      </c>
      <c r="L93" s="81">
        <f t="shared" si="44"/>
        <v>117</v>
      </c>
      <c r="M93" s="91">
        <f t="shared" si="44"/>
        <v>153</v>
      </c>
      <c r="N93" s="92">
        <f>SUM(N77:N91)</f>
        <v>3</v>
      </c>
      <c r="O93" s="81">
        <f t="shared" ref="O93:V93" si="45">SUM(O77:O91)</f>
        <v>4</v>
      </c>
      <c r="P93" s="90">
        <f t="shared" si="45"/>
        <v>0</v>
      </c>
      <c r="Q93" s="89">
        <f t="shared" si="45"/>
        <v>0</v>
      </c>
      <c r="R93" s="81">
        <f t="shared" si="45"/>
        <v>4</v>
      </c>
      <c r="S93" s="91">
        <f t="shared" si="45"/>
        <v>0</v>
      </c>
      <c r="T93" s="92">
        <f t="shared" si="45"/>
        <v>0</v>
      </c>
      <c r="U93" s="81">
        <f t="shared" si="45"/>
        <v>0</v>
      </c>
      <c r="V93" s="91">
        <f t="shared" si="45"/>
        <v>0</v>
      </c>
    </row>
    <row r="94" spans="1:22" s="252" customFormat="1" ht="16.5" customHeight="1" thickBot="1" x14ac:dyDescent="0.35">
      <c r="A94" s="898" t="s">
        <v>242</v>
      </c>
      <c r="B94" s="899"/>
      <c r="C94" s="899"/>
      <c r="D94" s="899"/>
      <c r="E94" s="899"/>
      <c r="F94" s="910"/>
      <c r="G94" s="53">
        <f>SUM(G92,G93)</f>
        <v>9</v>
      </c>
      <c r="H94" s="471">
        <f>SUM(H92,H93)</f>
        <v>270</v>
      </c>
      <c r="I94" s="410"/>
      <c r="J94" s="410"/>
      <c r="K94" s="410"/>
      <c r="L94" s="410"/>
      <c r="M94" s="411"/>
      <c r="N94" s="477"/>
      <c r="O94" s="410"/>
      <c r="P94" s="478"/>
      <c r="Q94" s="409"/>
      <c r="R94" s="410"/>
      <c r="S94" s="411"/>
      <c r="T94" s="409"/>
      <c r="U94" s="410"/>
      <c r="V94" s="411"/>
    </row>
    <row r="95" spans="1:22" ht="16.5" customHeight="1" thickBot="1" x14ac:dyDescent="0.35">
      <c r="A95" s="735" t="s">
        <v>88</v>
      </c>
      <c r="B95" s="736"/>
      <c r="C95" s="736"/>
      <c r="D95" s="736"/>
      <c r="E95" s="736"/>
      <c r="F95" s="736"/>
      <c r="G95" s="736"/>
      <c r="H95" s="736"/>
      <c r="I95" s="736"/>
      <c r="J95" s="736"/>
      <c r="K95" s="736"/>
      <c r="L95" s="736"/>
      <c r="M95" s="736"/>
      <c r="N95" s="736"/>
      <c r="O95" s="736"/>
      <c r="P95" s="736"/>
      <c r="Q95" s="736"/>
      <c r="R95" s="736"/>
      <c r="S95" s="736"/>
      <c r="T95" s="736"/>
      <c r="U95" s="736"/>
      <c r="V95" s="737"/>
    </row>
    <row r="96" spans="1:22" ht="15" customHeight="1" x14ac:dyDescent="0.3">
      <c r="A96" s="191" t="s">
        <v>89</v>
      </c>
      <c r="B96" s="192" t="s">
        <v>243</v>
      </c>
      <c r="C96" s="597"/>
      <c r="D96" s="600"/>
      <c r="E96" s="600"/>
      <c r="F96" s="535"/>
      <c r="G96" s="384">
        <f>SUM(G97:G103)</f>
        <v>26</v>
      </c>
      <c r="H96" s="540">
        <f t="shared" ref="H96:M96" si="46">SUM(H97:H103)</f>
        <v>780</v>
      </c>
      <c r="I96" s="103">
        <f t="shared" si="46"/>
        <v>392</v>
      </c>
      <c r="J96" s="103"/>
      <c r="K96" s="103"/>
      <c r="L96" s="103">
        <f>SUM(L97:L103)</f>
        <v>392</v>
      </c>
      <c r="M96" s="541">
        <f t="shared" si="46"/>
        <v>193</v>
      </c>
      <c r="N96" s="193"/>
      <c r="O96" s="194"/>
      <c r="P96" s="195"/>
      <c r="Q96" s="196"/>
      <c r="R96" s="197"/>
      <c r="S96" s="198"/>
      <c r="T96" s="200"/>
      <c r="U96" s="199"/>
      <c r="V96" s="201"/>
    </row>
    <row r="97" spans="1:22" s="419" customFormat="1" ht="15" customHeight="1" x14ac:dyDescent="0.3">
      <c r="A97" s="202" t="s">
        <v>90</v>
      </c>
      <c r="B97" s="533" t="s">
        <v>260</v>
      </c>
      <c r="C97" s="598"/>
      <c r="D97" s="601"/>
      <c r="E97" s="601"/>
      <c r="F97" s="536"/>
      <c r="G97" s="538">
        <v>6.5</v>
      </c>
      <c r="H97" s="203">
        <f t="shared" ref="H97:H128" si="47">G97*30</f>
        <v>195</v>
      </c>
      <c r="I97" s="539"/>
      <c r="J97" s="502"/>
      <c r="K97" s="502"/>
      <c r="L97" s="502"/>
      <c r="M97" s="542"/>
      <c r="N97" s="527"/>
      <c r="O97" s="528"/>
      <c r="P97" s="529"/>
      <c r="Q97" s="530"/>
      <c r="R97" s="531"/>
      <c r="S97" s="532"/>
      <c r="T97" s="511"/>
      <c r="U97" s="510"/>
      <c r="V97" s="512"/>
    </row>
    <row r="98" spans="1:22" ht="15" customHeight="1" x14ac:dyDescent="0.3">
      <c r="A98" s="202" t="s">
        <v>91</v>
      </c>
      <c r="B98" s="109" t="s">
        <v>292</v>
      </c>
      <c r="C98" s="599"/>
      <c r="D98" s="602">
        <v>1</v>
      </c>
      <c r="E98" s="602"/>
      <c r="F98" s="537"/>
      <c r="G98" s="534">
        <v>3</v>
      </c>
      <c r="H98" s="203">
        <f t="shared" si="47"/>
        <v>90</v>
      </c>
      <c r="I98" s="28">
        <f t="shared" ref="I98:I103" si="48">SUM(J98+K98+L98)</f>
        <v>60</v>
      </c>
      <c r="J98" s="513"/>
      <c r="K98" s="513"/>
      <c r="L98" s="513">
        <v>60</v>
      </c>
      <c r="M98" s="204">
        <f t="shared" ref="M98:M103" si="49">H98-I98</f>
        <v>30</v>
      </c>
      <c r="N98" s="205">
        <v>4</v>
      </c>
      <c r="O98" s="206"/>
      <c r="P98" s="207"/>
      <c r="Q98" s="208"/>
      <c r="R98" s="209"/>
      <c r="S98" s="210"/>
      <c r="T98" s="111"/>
      <c r="U98" s="110"/>
      <c r="V98" s="211"/>
    </row>
    <row r="99" spans="1:22" ht="15" customHeight="1" x14ac:dyDescent="0.3">
      <c r="A99" s="202" t="s">
        <v>92</v>
      </c>
      <c r="B99" s="109" t="s">
        <v>292</v>
      </c>
      <c r="C99" s="599"/>
      <c r="D99" s="602" t="s">
        <v>22</v>
      </c>
      <c r="E99" s="602"/>
      <c r="F99" s="537"/>
      <c r="G99" s="534">
        <v>3.5</v>
      </c>
      <c r="H99" s="203">
        <f t="shared" si="47"/>
        <v>105</v>
      </c>
      <c r="I99" s="28">
        <f t="shared" si="48"/>
        <v>72</v>
      </c>
      <c r="J99" s="513"/>
      <c r="K99" s="513"/>
      <c r="L99" s="513">
        <v>72</v>
      </c>
      <c r="M99" s="204">
        <f t="shared" si="49"/>
        <v>33</v>
      </c>
      <c r="N99" s="205"/>
      <c r="O99" s="206">
        <v>4</v>
      </c>
      <c r="P99" s="212">
        <v>4</v>
      </c>
      <c r="Q99" s="208"/>
      <c r="R99" s="209"/>
      <c r="S99" s="210"/>
      <c r="T99" s="111"/>
      <c r="U99" s="110"/>
      <c r="V99" s="211"/>
    </row>
    <row r="100" spans="1:22" ht="15" customHeight="1" x14ac:dyDescent="0.3">
      <c r="A100" s="202" t="s">
        <v>93</v>
      </c>
      <c r="B100" s="109" t="s">
        <v>292</v>
      </c>
      <c r="C100" s="599"/>
      <c r="D100" s="602">
        <v>3</v>
      </c>
      <c r="E100" s="602"/>
      <c r="F100" s="537"/>
      <c r="G100" s="534">
        <v>3</v>
      </c>
      <c r="H100" s="203">
        <f t="shared" si="47"/>
        <v>90</v>
      </c>
      <c r="I100" s="28">
        <f t="shared" si="48"/>
        <v>60</v>
      </c>
      <c r="J100" s="513"/>
      <c r="K100" s="513"/>
      <c r="L100" s="513">
        <v>60</v>
      </c>
      <c r="M100" s="204">
        <f t="shared" si="49"/>
        <v>30</v>
      </c>
      <c r="N100" s="205"/>
      <c r="O100" s="206"/>
      <c r="P100" s="207"/>
      <c r="Q100" s="213">
        <v>4</v>
      </c>
      <c r="R100" s="209"/>
      <c r="S100" s="210"/>
      <c r="T100" s="111"/>
      <c r="U100" s="110"/>
      <c r="V100" s="211"/>
    </row>
    <row r="101" spans="1:22" ht="15" customHeight="1" x14ac:dyDescent="0.3">
      <c r="A101" s="202" t="s">
        <v>94</v>
      </c>
      <c r="B101" s="109" t="s">
        <v>292</v>
      </c>
      <c r="C101" s="599"/>
      <c r="D101" s="602" t="s">
        <v>24</v>
      </c>
      <c r="E101" s="602"/>
      <c r="F101" s="537"/>
      <c r="G101" s="534">
        <v>3.5</v>
      </c>
      <c r="H101" s="203">
        <f t="shared" si="47"/>
        <v>105</v>
      </c>
      <c r="I101" s="28">
        <f t="shared" si="48"/>
        <v>72</v>
      </c>
      <c r="J101" s="513"/>
      <c r="K101" s="513"/>
      <c r="L101" s="513">
        <v>72</v>
      </c>
      <c r="M101" s="204">
        <f t="shared" si="49"/>
        <v>33</v>
      </c>
      <c r="N101" s="205"/>
      <c r="O101" s="206"/>
      <c r="P101" s="212"/>
      <c r="Q101" s="208"/>
      <c r="R101" s="206">
        <v>4</v>
      </c>
      <c r="S101" s="214">
        <v>4</v>
      </c>
      <c r="T101" s="111"/>
      <c r="U101" s="110"/>
      <c r="V101" s="211"/>
    </row>
    <row r="102" spans="1:22" ht="15" customHeight="1" x14ac:dyDescent="0.3">
      <c r="A102" s="202" t="s">
        <v>95</v>
      </c>
      <c r="B102" s="109" t="s">
        <v>292</v>
      </c>
      <c r="C102" s="599"/>
      <c r="D102" s="602">
        <v>5</v>
      </c>
      <c r="E102" s="602"/>
      <c r="F102" s="537"/>
      <c r="G102" s="534">
        <v>3</v>
      </c>
      <c r="H102" s="203">
        <f t="shared" si="47"/>
        <v>90</v>
      </c>
      <c r="I102" s="28">
        <f t="shared" si="48"/>
        <v>60</v>
      </c>
      <c r="J102" s="513"/>
      <c r="K102" s="513"/>
      <c r="L102" s="513">
        <v>60</v>
      </c>
      <c r="M102" s="204">
        <f t="shared" si="49"/>
        <v>30</v>
      </c>
      <c r="N102" s="205"/>
      <c r="O102" s="206"/>
      <c r="P102" s="207"/>
      <c r="Q102" s="208"/>
      <c r="R102" s="209"/>
      <c r="S102" s="210"/>
      <c r="T102" s="111">
        <v>4</v>
      </c>
      <c r="U102" s="110"/>
      <c r="V102" s="211"/>
    </row>
    <row r="103" spans="1:22" ht="15" customHeight="1" thickBot="1" x14ac:dyDescent="0.35">
      <c r="A103" s="543" t="s">
        <v>96</v>
      </c>
      <c r="B103" s="544" t="s">
        <v>292</v>
      </c>
      <c r="C103" s="604"/>
      <c r="D103" s="603" t="s">
        <v>26</v>
      </c>
      <c r="E103" s="603"/>
      <c r="F103" s="545"/>
      <c r="G103" s="546">
        <v>3.5</v>
      </c>
      <c r="H103" s="398">
        <f t="shared" si="47"/>
        <v>105</v>
      </c>
      <c r="I103" s="399">
        <f t="shared" si="48"/>
        <v>68</v>
      </c>
      <c r="J103" s="514"/>
      <c r="K103" s="514"/>
      <c r="L103" s="514">
        <v>68</v>
      </c>
      <c r="M103" s="400">
        <f t="shared" si="49"/>
        <v>37</v>
      </c>
      <c r="N103" s="218"/>
      <c r="O103" s="219"/>
      <c r="P103" s="220"/>
      <c r="Q103" s="221"/>
      <c r="R103" s="222"/>
      <c r="S103" s="223"/>
      <c r="T103" s="225"/>
      <c r="U103" s="224">
        <v>4</v>
      </c>
      <c r="V103" s="226">
        <v>4</v>
      </c>
    </row>
    <row r="104" spans="1:22" s="419" customFormat="1" ht="15.75" customHeight="1" thickBot="1" x14ac:dyDescent="0.35">
      <c r="A104" s="127" t="s">
        <v>97</v>
      </c>
      <c r="B104" s="468" t="s">
        <v>261</v>
      </c>
      <c r="C104" s="74"/>
      <c r="D104" s="82"/>
      <c r="E104" s="75"/>
      <c r="F104" s="128"/>
      <c r="G104" s="464">
        <v>3</v>
      </c>
      <c r="H104" s="548">
        <f t="shared" ref="H104" si="50">G104*30</f>
        <v>90</v>
      </c>
      <c r="I104" s="66"/>
      <c r="J104" s="83"/>
      <c r="K104" s="84"/>
      <c r="L104" s="84"/>
      <c r="M104" s="68"/>
      <c r="N104" s="77"/>
      <c r="O104" s="62"/>
      <c r="P104" s="79"/>
      <c r="Q104" s="547"/>
      <c r="R104" s="62"/>
      <c r="S104" s="78"/>
      <c r="T104" s="77"/>
      <c r="U104" s="62"/>
      <c r="V104" s="79"/>
    </row>
    <row r="105" spans="1:22" s="419" customFormat="1" ht="15.75" customHeight="1" thickBot="1" x14ac:dyDescent="0.35">
      <c r="A105" s="127" t="s">
        <v>98</v>
      </c>
      <c r="B105" s="468" t="s">
        <v>262</v>
      </c>
      <c r="C105" s="74"/>
      <c r="D105" s="82"/>
      <c r="E105" s="75"/>
      <c r="F105" s="128"/>
      <c r="G105" s="464">
        <v>6</v>
      </c>
      <c r="H105" s="548">
        <f t="shared" ref="H105" si="51">G105*30</f>
        <v>180</v>
      </c>
      <c r="I105" s="66"/>
      <c r="J105" s="83"/>
      <c r="K105" s="84"/>
      <c r="L105" s="84"/>
      <c r="M105" s="68"/>
      <c r="N105" s="77"/>
      <c r="O105" s="62"/>
      <c r="P105" s="79"/>
      <c r="Q105" s="547"/>
      <c r="R105" s="62"/>
      <c r="S105" s="78"/>
      <c r="T105" s="77"/>
      <c r="U105" s="62"/>
      <c r="V105" s="79"/>
    </row>
    <row r="106" spans="1:22" s="419" customFormat="1" ht="15.75" customHeight="1" thickBot="1" x14ac:dyDescent="0.35">
      <c r="A106" s="127" t="s">
        <v>99</v>
      </c>
      <c r="B106" s="468" t="s">
        <v>263</v>
      </c>
      <c r="C106" s="74"/>
      <c r="D106" s="82"/>
      <c r="E106" s="75"/>
      <c r="F106" s="128"/>
      <c r="G106" s="464">
        <v>3</v>
      </c>
      <c r="H106" s="548">
        <f t="shared" si="47"/>
        <v>90</v>
      </c>
      <c r="I106" s="66"/>
      <c r="J106" s="83"/>
      <c r="K106" s="84"/>
      <c r="L106" s="84"/>
      <c r="M106" s="68"/>
      <c r="N106" s="77"/>
      <c r="O106" s="62"/>
      <c r="P106" s="79"/>
      <c r="Q106" s="547"/>
      <c r="R106" s="62"/>
      <c r="S106" s="78"/>
      <c r="T106" s="77"/>
      <c r="U106" s="62"/>
      <c r="V106" s="79"/>
    </row>
    <row r="107" spans="1:22" ht="15" customHeight="1" thickBot="1" x14ac:dyDescent="0.35">
      <c r="A107" s="782" t="s">
        <v>100</v>
      </c>
      <c r="B107" s="227" t="s">
        <v>190</v>
      </c>
      <c r="C107" s="776"/>
      <c r="D107" s="779">
        <v>1</v>
      </c>
      <c r="E107" s="779"/>
      <c r="F107" s="787"/>
      <c r="G107" s="752">
        <v>3</v>
      </c>
      <c r="H107" s="797">
        <f t="shared" ref="H107" si="52">G107*30</f>
        <v>90</v>
      </c>
      <c r="I107" s="798">
        <f>SUM(J107+K107+L107)</f>
        <v>60</v>
      </c>
      <c r="J107" s="801">
        <v>8</v>
      </c>
      <c r="K107" s="812"/>
      <c r="L107" s="812">
        <v>52</v>
      </c>
      <c r="M107" s="810">
        <f>H107-I107</f>
        <v>30</v>
      </c>
      <c r="N107" s="765">
        <v>4</v>
      </c>
      <c r="O107" s="768"/>
      <c r="P107" s="805"/>
      <c r="Q107" s="765"/>
      <c r="R107" s="768"/>
      <c r="S107" s="771"/>
      <c r="T107" s="765"/>
      <c r="U107" s="768"/>
      <c r="V107" s="771"/>
    </row>
    <row r="108" spans="1:22" s="419" customFormat="1" ht="15" customHeight="1" thickBot="1" x14ac:dyDescent="0.35">
      <c r="A108" s="783"/>
      <c r="B108" s="227" t="s">
        <v>201</v>
      </c>
      <c r="C108" s="777"/>
      <c r="D108" s="780"/>
      <c r="E108" s="780"/>
      <c r="F108" s="792"/>
      <c r="G108" s="796"/>
      <c r="H108" s="797"/>
      <c r="I108" s="798"/>
      <c r="J108" s="801"/>
      <c r="K108" s="812"/>
      <c r="L108" s="812"/>
      <c r="M108" s="810"/>
      <c r="N108" s="766"/>
      <c r="O108" s="769"/>
      <c r="P108" s="806"/>
      <c r="Q108" s="766"/>
      <c r="R108" s="769"/>
      <c r="S108" s="772"/>
      <c r="T108" s="766"/>
      <c r="U108" s="769"/>
      <c r="V108" s="772"/>
    </row>
    <row r="109" spans="1:22" ht="15" customHeight="1" thickBot="1" x14ac:dyDescent="0.35">
      <c r="A109" s="784"/>
      <c r="B109" s="227" t="s">
        <v>208</v>
      </c>
      <c r="C109" s="778"/>
      <c r="D109" s="781"/>
      <c r="E109" s="781"/>
      <c r="F109" s="788"/>
      <c r="G109" s="753"/>
      <c r="H109" s="755"/>
      <c r="I109" s="799"/>
      <c r="J109" s="802"/>
      <c r="K109" s="809"/>
      <c r="L109" s="809"/>
      <c r="M109" s="811"/>
      <c r="N109" s="767"/>
      <c r="O109" s="770"/>
      <c r="P109" s="807"/>
      <c r="Q109" s="767"/>
      <c r="R109" s="770"/>
      <c r="S109" s="773"/>
      <c r="T109" s="767"/>
      <c r="U109" s="770"/>
      <c r="V109" s="773"/>
    </row>
    <row r="110" spans="1:22" s="419" customFormat="1" ht="15" customHeight="1" thickBot="1" x14ac:dyDescent="0.35">
      <c r="A110" s="782" t="s">
        <v>101</v>
      </c>
      <c r="B110" s="227" t="s">
        <v>191</v>
      </c>
      <c r="C110" s="776"/>
      <c r="D110" s="779">
        <v>1</v>
      </c>
      <c r="E110" s="779"/>
      <c r="F110" s="787"/>
      <c r="G110" s="752">
        <v>3</v>
      </c>
      <c r="H110" s="754">
        <f t="shared" ref="H110" si="53">G110*30</f>
        <v>90</v>
      </c>
      <c r="I110" s="951">
        <f>SUM(J110+K110+L110)</f>
        <v>60</v>
      </c>
      <c r="J110" s="800">
        <v>8</v>
      </c>
      <c r="K110" s="808"/>
      <c r="L110" s="808">
        <v>52</v>
      </c>
      <c r="M110" s="813">
        <f>H110-I110</f>
        <v>30</v>
      </c>
      <c r="N110" s="765">
        <v>4</v>
      </c>
      <c r="O110" s="768"/>
      <c r="P110" s="805"/>
      <c r="Q110" s="765"/>
      <c r="R110" s="768"/>
      <c r="S110" s="771"/>
      <c r="T110" s="765"/>
      <c r="U110" s="768"/>
      <c r="V110" s="771"/>
    </row>
    <row r="111" spans="1:22" s="419" customFormat="1" ht="15" customHeight="1" thickBot="1" x14ac:dyDescent="0.35">
      <c r="A111" s="784"/>
      <c r="B111" s="227" t="s">
        <v>203</v>
      </c>
      <c r="C111" s="786"/>
      <c r="D111" s="790"/>
      <c r="E111" s="790"/>
      <c r="F111" s="793"/>
      <c r="G111" s="753"/>
      <c r="H111" s="755"/>
      <c r="I111" s="799"/>
      <c r="J111" s="802"/>
      <c r="K111" s="809"/>
      <c r="L111" s="809"/>
      <c r="M111" s="811"/>
      <c r="N111" s="795"/>
      <c r="O111" s="804"/>
      <c r="P111" s="952"/>
      <c r="Q111" s="795"/>
      <c r="R111" s="804"/>
      <c r="S111" s="775"/>
      <c r="T111" s="795"/>
      <c r="U111" s="804"/>
      <c r="V111" s="775"/>
    </row>
    <row r="112" spans="1:22" ht="15" customHeight="1" thickBot="1" x14ac:dyDescent="0.35">
      <c r="A112" s="782" t="s">
        <v>103</v>
      </c>
      <c r="B112" s="570" t="s">
        <v>273</v>
      </c>
      <c r="C112" s="785"/>
      <c r="D112" s="789" t="s">
        <v>21</v>
      </c>
      <c r="E112" s="789"/>
      <c r="F112" s="791"/>
      <c r="G112" s="752">
        <v>3</v>
      </c>
      <c r="H112" s="754">
        <f t="shared" ref="H112" si="54">G112*30</f>
        <v>90</v>
      </c>
      <c r="I112" s="798">
        <f t="shared" ref="I112" si="55">SUM(J112+K112+L112)</f>
        <v>54</v>
      </c>
      <c r="J112" s="800">
        <v>8</v>
      </c>
      <c r="K112" s="808"/>
      <c r="L112" s="808">
        <v>46</v>
      </c>
      <c r="M112" s="813">
        <f>H112-I112</f>
        <v>36</v>
      </c>
      <c r="N112" s="794"/>
      <c r="O112" s="803">
        <v>6</v>
      </c>
      <c r="P112" s="774"/>
      <c r="Q112" s="794"/>
      <c r="R112" s="803"/>
      <c r="S112" s="774"/>
      <c r="T112" s="794"/>
      <c r="U112" s="803"/>
      <c r="V112" s="774"/>
    </row>
    <row r="113" spans="1:22" s="419" customFormat="1" ht="15" customHeight="1" thickBot="1" x14ac:dyDescent="0.35">
      <c r="A113" s="783"/>
      <c r="B113" s="227" t="s">
        <v>274</v>
      </c>
      <c r="C113" s="777"/>
      <c r="D113" s="780"/>
      <c r="E113" s="780"/>
      <c r="F113" s="792"/>
      <c r="G113" s="796"/>
      <c r="H113" s="797"/>
      <c r="I113" s="798"/>
      <c r="J113" s="801"/>
      <c r="K113" s="812"/>
      <c r="L113" s="812"/>
      <c r="M113" s="810"/>
      <c r="N113" s="766"/>
      <c r="O113" s="769"/>
      <c r="P113" s="772"/>
      <c r="Q113" s="766"/>
      <c r="R113" s="769"/>
      <c r="S113" s="772"/>
      <c r="T113" s="766"/>
      <c r="U113" s="769"/>
      <c r="V113" s="772"/>
    </row>
    <row r="114" spans="1:22" s="419" customFormat="1" ht="15" customHeight="1" thickBot="1" x14ac:dyDescent="0.35">
      <c r="A114" s="783"/>
      <c r="B114" s="227" t="s">
        <v>276</v>
      </c>
      <c r="C114" s="777"/>
      <c r="D114" s="780"/>
      <c r="E114" s="780"/>
      <c r="F114" s="792"/>
      <c r="G114" s="796"/>
      <c r="H114" s="797"/>
      <c r="I114" s="798"/>
      <c r="J114" s="801"/>
      <c r="K114" s="812"/>
      <c r="L114" s="812"/>
      <c r="M114" s="810"/>
      <c r="N114" s="766"/>
      <c r="O114" s="769"/>
      <c r="P114" s="772"/>
      <c r="Q114" s="766"/>
      <c r="R114" s="769"/>
      <c r="S114" s="772"/>
      <c r="T114" s="766"/>
      <c r="U114" s="769"/>
      <c r="V114" s="772"/>
    </row>
    <row r="115" spans="1:22" ht="15" customHeight="1" thickBot="1" x14ac:dyDescent="0.35">
      <c r="A115" s="784"/>
      <c r="B115" s="227" t="s">
        <v>277</v>
      </c>
      <c r="C115" s="786"/>
      <c r="D115" s="790"/>
      <c r="E115" s="790"/>
      <c r="F115" s="793"/>
      <c r="G115" s="753"/>
      <c r="H115" s="755"/>
      <c r="I115" s="799"/>
      <c r="J115" s="802"/>
      <c r="K115" s="809"/>
      <c r="L115" s="809"/>
      <c r="M115" s="811"/>
      <c r="N115" s="795"/>
      <c r="O115" s="804"/>
      <c r="P115" s="775"/>
      <c r="Q115" s="795"/>
      <c r="R115" s="804"/>
      <c r="S115" s="775"/>
      <c r="T115" s="795"/>
      <c r="U115" s="804"/>
      <c r="V115" s="775"/>
    </row>
    <row r="116" spans="1:22" ht="15" customHeight="1" thickBot="1" x14ac:dyDescent="0.35">
      <c r="A116" s="782" t="s">
        <v>105</v>
      </c>
      <c r="B116" s="227" t="s">
        <v>192</v>
      </c>
      <c r="C116" s="776"/>
      <c r="D116" s="779" t="s">
        <v>22</v>
      </c>
      <c r="E116" s="779"/>
      <c r="F116" s="787"/>
      <c r="G116" s="752">
        <v>3</v>
      </c>
      <c r="H116" s="754">
        <f t="shared" ref="H116" si="56">G116*30</f>
        <v>90</v>
      </c>
      <c r="I116" s="798">
        <f t="shared" ref="I116" si="57">SUM(J116+K116+L116)</f>
        <v>54</v>
      </c>
      <c r="J116" s="800">
        <v>8</v>
      </c>
      <c r="K116" s="808"/>
      <c r="L116" s="808">
        <v>46</v>
      </c>
      <c r="M116" s="813">
        <f>H116-I116</f>
        <v>36</v>
      </c>
      <c r="N116" s="765"/>
      <c r="O116" s="768"/>
      <c r="P116" s="805">
        <v>6</v>
      </c>
      <c r="Q116" s="765"/>
      <c r="R116" s="768"/>
      <c r="S116" s="771"/>
      <c r="T116" s="765"/>
      <c r="U116" s="768"/>
      <c r="V116" s="771"/>
    </row>
    <row r="117" spans="1:22" ht="15" customHeight="1" thickBot="1" x14ac:dyDescent="0.35">
      <c r="A117" s="784"/>
      <c r="B117" s="227" t="s">
        <v>275</v>
      </c>
      <c r="C117" s="778"/>
      <c r="D117" s="781"/>
      <c r="E117" s="781"/>
      <c r="F117" s="788"/>
      <c r="G117" s="753"/>
      <c r="H117" s="755"/>
      <c r="I117" s="799"/>
      <c r="J117" s="802"/>
      <c r="K117" s="809"/>
      <c r="L117" s="809"/>
      <c r="M117" s="811"/>
      <c r="N117" s="767"/>
      <c r="O117" s="770"/>
      <c r="P117" s="807"/>
      <c r="Q117" s="767"/>
      <c r="R117" s="770"/>
      <c r="S117" s="773"/>
      <c r="T117" s="767"/>
      <c r="U117" s="770"/>
      <c r="V117" s="773"/>
    </row>
    <row r="118" spans="1:22" ht="15" customHeight="1" thickBot="1" x14ac:dyDescent="0.35">
      <c r="A118" s="782" t="s">
        <v>204</v>
      </c>
      <c r="B118" s="227" t="s">
        <v>191</v>
      </c>
      <c r="C118" s="776"/>
      <c r="D118" s="779">
        <v>3</v>
      </c>
      <c r="E118" s="779"/>
      <c r="F118" s="787"/>
      <c r="G118" s="752">
        <v>3</v>
      </c>
      <c r="H118" s="754">
        <f t="shared" ref="H118" si="58">G118*30</f>
        <v>90</v>
      </c>
      <c r="I118" s="798">
        <f t="shared" ref="I118" si="59">SUM(J118+K118+L118)</f>
        <v>60</v>
      </c>
      <c r="J118" s="800">
        <v>8</v>
      </c>
      <c r="K118" s="808"/>
      <c r="L118" s="808">
        <v>52</v>
      </c>
      <c r="M118" s="813">
        <f>H118-I118</f>
        <v>30</v>
      </c>
      <c r="N118" s="765"/>
      <c r="O118" s="768"/>
      <c r="P118" s="805"/>
      <c r="Q118" s="765">
        <v>4</v>
      </c>
      <c r="R118" s="768"/>
      <c r="S118" s="771"/>
      <c r="T118" s="765"/>
      <c r="U118" s="768"/>
      <c r="V118" s="771"/>
    </row>
    <row r="119" spans="1:22" s="419" customFormat="1" ht="15" customHeight="1" thickBot="1" x14ac:dyDescent="0.35">
      <c r="A119" s="783"/>
      <c r="B119" s="227" t="s">
        <v>202</v>
      </c>
      <c r="C119" s="777"/>
      <c r="D119" s="780"/>
      <c r="E119" s="780"/>
      <c r="F119" s="792"/>
      <c r="G119" s="796"/>
      <c r="H119" s="797"/>
      <c r="I119" s="798"/>
      <c r="J119" s="801"/>
      <c r="K119" s="812"/>
      <c r="L119" s="812"/>
      <c r="M119" s="810"/>
      <c r="N119" s="766"/>
      <c r="O119" s="769"/>
      <c r="P119" s="806"/>
      <c r="Q119" s="766"/>
      <c r="R119" s="769"/>
      <c r="S119" s="772"/>
      <c r="T119" s="766"/>
      <c r="U119" s="769"/>
      <c r="V119" s="772"/>
    </row>
    <row r="120" spans="1:22" ht="15" customHeight="1" thickBot="1" x14ac:dyDescent="0.35">
      <c r="A120" s="784"/>
      <c r="B120" s="227" t="s">
        <v>207</v>
      </c>
      <c r="C120" s="778"/>
      <c r="D120" s="781"/>
      <c r="E120" s="781"/>
      <c r="F120" s="788"/>
      <c r="G120" s="753"/>
      <c r="H120" s="755"/>
      <c r="I120" s="799"/>
      <c r="J120" s="802"/>
      <c r="K120" s="809"/>
      <c r="L120" s="809"/>
      <c r="M120" s="811"/>
      <c r="N120" s="767"/>
      <c r="O120" s="770"/>
      <c r="P120" s="807"/>
      <c r="Q120" s="767"/>
      <c r="R120" s="770"/>
      <c r="S120" s="773"/>
      <c r="T120" s="767"/>
      <c r="U120" s="770"/>
      <c r="V120" s="773"/>
    </row>
    <row r="121" spans="1:22" ht="15" customHeight="1" thickBot="1" x14ac:dyDescent="0.35">
      <c r="A121" s="782" t="s">
        <v>205</v>
      </c>
      <c r="B121" s="227" t="s">
        <v>280</v>
      </c>
      <c r="C121" s="776"/>
      <c r="D121" s="779" t="s">
        <v>23</v>
      </c>
      <c r="E121" s="779"/>
      <c r="F121" s="787"/>
      <c r="G121" s="752">
        <v>3</v>
      </c>
      <c r="H121" s="797">
        <f>G121*30</f>
        <v>90</v>
      </c>
      <c r="I121" s="798">
        <f t="shared" ref="I121" si="60">SUM(J121+K121+L121)</f>
        <v>54</v>
      </c>
      <c r="J121" s="801">
        <v>8</v>
      </c>
      <c r="K121" s="812"/>
      <c r="L121" s="812">
        <v>46</v>
      </c>
      <c r="M121" s="810">
        <f>H121-I121</f>
        <v>36</v>
      </c>
      <c r="N121" s="765"/>
      <c r="O121" s="768"/>
      <c r="P121" s="805"/>
      <c r="Q121" s="765"/>
      <c r="R121" s="768">
        <v>6</v>
      </c>
      <c r="S121" s="771"/>
      <c r="T121" s="765"/>
      <c r="U121" s="768"/>
      <c r="V121" s="771"/>
    </row>
    <row r="122" spans="1:22" s="419" customFormat="1" ht="15" customHeight="1" thickBot="1" x14ac:dyDescent="0.35">
      <c r="A122" s="783"/>
      <c r="B122" s="227" t="s">
        <v>281</v>
      </c>
      <c r="C122" s="777"/>
      <c r="D122" s="780"/>
      <c r="E122" s="780"/>
      <c r="F122" s="792"/>
      <c r="G122" s="796"/>
      <c r="H122" s="797"/>
      <c r="I122" s="798"/>
      <c r="J122" s="801"/>
      <c r="K122" s="812"/>
      <c r="L122" s="812"/>
      <c r="M122" s="810"/>
      <c r="N122" s="766"/>
      <c r="O122" s="769"/>
      <c r="P122" s="806"/>
      <c r="Q122" s="766"/>
      <c r="R122" s="769"/>
      <c r="S122" s="772"/>
      <c r="T122" s="766"/>
      <c r="U122" s="769"/>
      <c r="V122" s="772"/>
    </row>
    <row r="123" spans="1:22" s="419" customFormat="1" ht="15" customHeight="1" thickBot="1" x14ac:dyDescent="0.35">
      <c r="A123" s="783"/>
      <c r="B123" s="227" t="s">
        <v>282</v>
      </c>
      <c r="C123" s="777"/>
      <c r="D123" s="780"/>
      <c r="E123" s="780"/>
      <c r="F123" s="792"/>
      <c r="G123" s="796"/>
      <c r="H123" s="797"/>
      <c r="I123" s="798"/>
      <c r="J123" s="801"/>
      <c r="K123" s="812"/>
      <c r="L123" s="812"/>
      <c r="M123" s="810"/>
      <c r="N123" s="766"/>
      <c r="O123" s="769"/>
      <c r="P123" s="806"/>
      <c r="Q123" s="766"/>
      <c r="R123" s="769"/>
      <c r="S123" s="772"/>
      <c r="T123" s="766"/>
      <c r="U123" s="769"/>
      <c r="V123" s="772"/>
    </row>
    <row r="124" spans="1:22" ht="15" customHeight="1" thickBot="1" x14ac:dyDescent="0.35">
      <c r="A124" s="784"/>
      <c r="B124" s="227" t="s">
        <v>48</v>
      </c>
      <c r="C124" s="778"/>
      <c r="D124" s="781"/>
      <c r="E124" s="781"/>
      <c r="F124" s="788"/>
      <c r="G124" s="753"/>
      <c r="H124" s="755"/>
      <c r="I124" s="799"/>
      <c r="J124" s="802"/>
      <c r="K124" s="809"/>
      <c r="L124" s="809"/>
      <c r="M124" s="811"/>
      <c r="N124" s="767"/>
      <c r="O124" s="770"/>
      <c r="P124" s="807"/>
      <c r="Q124" s="767"/>
      <c r="R124" s="770"/>
      <c r="S124" s="773"/>
      <c r="T124" s="767"/>
      <c r="U124" s="770"/>
      <c r="V124" s="773"/>
    </row>
    <row r="125" spans="1:22" ht="15" customHeight="1" thickBot="1" x14ac:dyDescent="0.35">
      <c r="A125" s="782" t="s">
        <v>206</v>
      </c>
      <c r="B125" s="227" t="s">
        <v>193</v>
      </c>
      <c r="C125" s="776"/>
      <c r="D125" s="779" t="s">
        <v>24</v>
      </c>
      <c r="E125" s="779"/>
      <c r="F125" s="787"/>
      <c r="G125" s="752">
        <v>3</v>
      </c>
      <c r="H125" s="754">
        <f t="shared" ref="H125" si="61">G125*30</f>
        <v>90</v>
      </c>
      <c r="I125" s="798">
        <f t="shared" ref="I125" si="62">SUM(J125+K125+L125)</f>
        <v>54</v>
      </c>
      <c r="J125" s="800">
        <v>8</v>
      </c>
      <c r="K125" s="808"/>
      <c r="L125" s="808">
        <v>46</v>
      </c>
      <c r="M125" s="813">
        <f>H125-I125</f>
        <v>36</v>
      </c>
      <c r="N125" s="765"/>
      <c r="O125" s="768"/>
      <c r="P125" s="805"/>
      <c r="Q125" s="765"/>
      <c r="R125" s="768"/>
      <c r="S125" s="771">
        <v>6</v>
      </c>
      <c r="T125" s="765"/>
      <c r="U125" s="768"/>
      <c r="V125" s="771"/>
    </row>
    <row r="126" spans="1:22" s="419" customFormat="1" ht="15" customHeight="1" thickBot="1" x14ac:dyDescent="0.35">
      <c r="A126" s="783"/>
      <c r="B126" s="227" t="s">
        <v>278</v>
      </c>
      <c r="C126" s="777"/>
      <c r="D126" s="780"/>
      <c r="E126" s="780"/>
      <c r="F126" s="792"/>
      <c r="G126" s="796"/>
      <c r="H126" s="797"/>
      <c r="I126" s="798"/>
      <c r="J126" s="801"/>
      <c r="K126" s="812"/>
      <c r="L126" s="812"/>
      <c r="M126" s="810"/>
      <c r="N126" s="766"/>
      <c r="O126" s="769"/>
      <c r="P126" s="806"/>
      <c r="Q126" s="766"/>
      <c r="R126" s="769"/>
      <c r="S126" s="772"/>
      <c r="T126" s="766"/>
      <c r="U126" s="769"/>
      <c r="V126" s="772"/>
    </row>
    <row r="127" spans="1:22" ht="15" customHeight="1" thickBot="1" x14ac:dyDescent="0.35">
      <c r="A127" s="784"/>
      <c r="B127" s="227" t="s">
        <v>279</v>
      </c>
      <c r="C127" s="778"/>
      <c r="D127" s="781"/>
      <c r="E127" s="781"/>
      <c r="F127" s="788"/>
      <c r="G127" s="753"/>
      <c r="H127" s="755"/>
      <c r="I127" s="799"/>
      <c r="J127" s="802"/>
      <c r="K127" s="809"/>
      <c r="L127" s="809"/>
      <c r="M127" s="811"/>
      <c r="N127" s="767"/>
      <c r="O127" s="770"/>
      <c r="P127" s="807"/>
      <c r="Q127" s="767"/>
      <c r="R127" s="770"/>
      <c r="S127" s="773"/>
      <c r="T127" s="767"/>
      <c r="U127" s="770"/>
      <c r="V127" s="773"/>
    </row>
    <row r="128" spans="1:22" ht="15" customHeight="1" thickBot="1" x14ac:dyDescent="0.35">
      <c r="A128" s="782" t="s">
        <v>209</v>
      </c>
      <c r="B128" s="228" t="s">
        <v>104</v>
      </c>
      <c r="C128" s="776"/>
      <c r="D128" s="779" t="s">
        <v>25</v>
      </c>
      <c r="E128" s="779"/>
      <c r="F128" s="787"/>
      <c r="G128" s="752">
        <v>3</v>
      </c>
      <c r="H128" s="797">
        <f t="shared" si="47"/>
        <v>90</v>
      </c>
      <c r="I128" s="798">
        <f t="shared" ref="I128" si="63">SUM(J128+K128+L128)</f>
        <v>36</v>
      </c>
      <c r="J128" s="800">
        <v>18</v>
      </c>
      <c r="K128" s="808"/>
      <c r="L128" s="808">
        <v>18</v>
      </c>
      <c r="M128" s="813">
        <f>H128-I128</f>
        <v>54</v>
      </c>
      <c r="N128" s="765"/>
      <c r="O128" s="768"/>
      <c r="P128" s="805"/>
      <c r="Q128" s="765"/>
      <c r="R128" s="768"/>
      <c r="S128" s="771"/>
      <c r="T128" s="765"/>
      <c r="U128" s="768">
        <v>4</v>
      </c>
      <c r="V128" s="771"/>
    </row>
    <row r="129" spans="1:22" ht="15" customHeight="1" thickBot="1" x14ac:dyDescent="0.35">
      <c r="A129" s="784"/>
      <c r="B129" s="229" t="s">
        <v>200</v>
      </c>
      <c r="C129" s="778"/>
      <c r="D129" s="781"/>
      <c r="E129" s="781"/>
      <c r="F129" s="788"/>
      <c r="G129" s="753"/>
      <c r="H129" s="797"/>
      <c r="I129" s="798"/>
      <c r="J129" s="801"/>
      <c r="K129" s="812"/>
      <c r="L129" s="812"/>
      <c r="M129" s="810"/>
      <c r="N129" s="767"/>
      <c r="O129" s="770"/>
      <c r="P129" s="807"/>
      <c r="Q129" s="767"/>
      <c r="R129" s="770"/>
      <c r="S129" s="773"/>
      <c r="T129" s="767"/>
      <c r="U129" s="770"/>
      <c r="V129" s="773"/>
    </row>
    <row r="130" spans="1:22" s="419" customFormat="1" ht="16.5" customHeight="1" thickBot="1" x14ac:dyDescent="0.35">
      <c r="A130" s="900" t="s">
        <v>269</v>
      </c>
      <c r="B130" s="901"/>
      <c r="C130" s="901"/>
      <c r="D130" s="901"/>
      <c r="E130" s="901"/>
      <c r="F130" s="912"/>
      <c r="G130" s="464">
        <f>SUM(G97,G104,G105,G106)</f>
        <v>18.5</v>
      </c>
      <c r="H130" s="509">
        <f>SUM(H97,H104,H105,H106)</f>
        <v>555</v>
      </c>
      <c r="I130" s="85"/>
      <c r="J130" s="85"/>
      <c r="K130" s="85"/>
      <c r="L130" s="85"/>
      <c r="M130" s="476"/>
      <c r="N130" s="230"/>
      <c r="O130" s="231"/>
      <c r="P130" s="232"/>
      <c r="Q130" s="233"/>
      <c r="R130" s="231"/>
      <c r="S130" s="234"/>
      <c r="T130" s="233"/>
      <c r="U130" s="231"/>
      <c r="V130" s="234"/>
    </row>
    <row r="131" spans="1:22" s="419" customFormat="1" ht="16.5" customHeight="1" thickBot="1" x14ac:dyDescent="0.35">
      <c r="A131" s="898" t="s">
        <v>244</v>
      </c>
      <c r="B131" s="899"/>
      <c r="C131" s="899"/>
      <c r="D131" s="899"/>
      <c r="E131" s="899"/>
      <c r="F131" s="910"/>
      <c r="G131" s="53">
        <f>SUM(G98,G99,G100,G101,G102,G103,G107,G110,G112,G116,G118,G121,G125,G128)</f>
        <v>43.5</v>
      </c>
      <c r="H131" s="89">
        <f t="shared" ref="H131:M131" si="64">SUM(H98,H99,H100,H101,H102,H103,H107,H110,H112,H116,H118,H121,H125,H128)</f>
        <v>1305</v>
      </c>
      <c r="I131" s="81">
        <f t="shared" si="64"/>
        <v>824</v>
      </c>
      <c r="J131" s="81">
        <f t="shared" si="64"/>
        <v>74</v>
      </c>
      <c r="K131" s="81">
        <f t="shared" si="64"/>
        <v>0</v>
      </c>
      <c r="L131" s="81">
        <f t="shared" si="64"/>
        <v>750</v>
      </c>
      <c r="M131" s="91">
        <f t="shared" si="64"/>
        <v>481</v>
      </c>
      <c r="N131" s="92">
        <f t="shared" ref="N131:V131" si="65">SUM(N96:N129)</f>
        <v>12</v>
      </c>
      <c r="O131" s="81">
        <f t="shared" si="65"/>
        <v>10</v>
      </c>
      <c r="P131" s="90">
        <f t="shared" si="65"/>
        <v>10</v>
      </c>
      <c r="Q131" s="89">
        <f t="shared" si="65"/>
        <v>8</v>
      </c>
      <c r="R131" s="81">
        <f t="shared" si="65"/>
        <v>10</v>
      </c>
      <c r="S131" s="91">
        <f t="shared" si="65"/>
        <v>10</v>
      </c>
      <c r="T131" s="92">
        <f t="shared" si="65"/>
        <v>4</v>
      </c>
      <c r="U131" s="81">
        <f t="shared" si="65"/>
        <v>8</v>
      </c>
      <c r="V131" s="91">
        <f t="shared" si="65"/>
        <v>4</v>
      </c>
    </row>
    <row r="132" spans="1:22" ht="16.5" customHeight="1" thickBot="1" x14ac:dyDescent="0.35">
      <c r="A132" s="898" t="s">
        <v>245</v>
      </c>
      <c r="B132" s="899"/>
      <c r="C132" s="899"/>
      <c r="D132" s="899"/>
      <c r="E132" s="899"/>
      <c r="F132" s="910"/>
      <c r="G132" s="53">
        <f>SUM(G130:G131)</f>
        <v>62</v>
      </c>
      <c r="H132" s="571">
        <f>SUM(H130:H131)</f>
        <v>1860</v>
      </c>
      <c r="I132" s="181"/>
      <c r="J132" s="181"/>
      <c r="K132" s="181"/>
      <c r="L132" s="181"/>
      <c r="M132" s="182"/>
      <c r="N132" s="572"/>
      <c r="O132" s="573"/>
      <c r="P132" s="574"/>
      <c r="Q132" s="575"/>
      <c r="R132" s="573"/>
      <c r="S132" s="576"/>
      <c r="T132" s="575"/>
      <c r="U132" s="573"/>
      <c r="V132" s="576"/>
    </row>
    <row r="133" spans="1:22" s="419" customFormat="1" ht="16.5" customHeight="1" thickBot="1" x14ac:dyDescent="0.35">
      <c r="A133" s="756" t="s">
        <v>270</v>
      </c>
      <c r="B133" s="757"/>
      <c r="C133" s="757"/>
      <c r="D133" s="757"/>
      <c r="E133" s="757"/>
      <c r="F133" s="758"/>
      <c r="G133" s="553">
        <f>SUM(G92,G130)</f>
        <v>18.5</v>
      </c>
      <c r="H133" s="554">
        <f>SUM(H92,H130)</f>
        <v>555</v>
      </c>
      <c r="I133" s="555"/>
      <c r="J133" s="555"/>
      <c r="K133" s="555"/>
      <c r="L133" s="555"/>
      <c r="M133" s="556"/>
      <c r="N133" s="552"/>
      <c r="O133" s="240"/>
      <c r="P133" s="241"/>
      <c r="Q133" s="239"/>
      <c r="R133" s="240"/>
      <c r="S133" s="242"/>
      <c r="T133" s="239"/>
      <c r="U133" s="240"/>
      <c r="V133" s="242"/>
    </row>
    <row r="134" spans="1:22" s="419" customFormat="1" ht="16.5" customHeight="1" thickBot="1" x14ac:dyDescent="0.35">
      <c r="A134" s="759" t="s">
        <v>246</v>
      </c>
      <c r="B134" s="760"/>
      <c r="C134" s="760"/>
      <c r="D134" s="760"/>
      <c r="E134" s="760"/>
      <c r="F134" s="761"/>
      <c r="G134" s="235">
        <f>SUM(G93,G131)</f>
        <v>52.5</v>
      </c>
      <c r="H134" s="243">
        <f>SUM(H93,H131)</f>
        <v>1575</v>
      </c>
      <c r="I134" s="244">
        <f t="shared" ref="I134:V134" si="66">SUM(I93,I131)</f>
        <v>941</v>
      </c>
      <c r="J134" s="244">
        <f t="shared" si="66"/>
        <v>74</v>
      </c>
      <c r="K134" s="244">
        <f t="shared" si="66"/>
        <v>0</v>
      </c>
      <c r="L134" s="244">
        <f t="shared" si="66"/>
        <v>867</v>
      </c>
      <c r="M134" s="245">
        <f t="shared" si="66"/>
        <v>634</v>
      </c>
      <c r="N134" s="243">
        <f t="shared" si="66"/>
        <v>15</v>
      </c>
      <c r="O134" s="244">
        <f t="shared" si="66"/>
        <v>14</v>
      </c>
      <c r="P134" s="245">
        <f t="shared" si="66"/>
        <v>10</v>
      </c>
      <c r="Q134" s="243">
        <f t="shared" si="66"/>
        <v>8</v>
      </c>
      <c r="R134" s="244">
        <f t="shared" si="66"/>
        <v>14</v>
      </c>
      <c r="S134" s="246">
        <f t="shared" si="66"/>
        <v>10</v>
      </c>
      <c r="T134" s="558">
        <f t="shared" si="66"/>
        <v>4</v>
      </c>
      <c r="U134" s="244">
        <f t="shared" si="66"/>
        <v>8</v>
      </c>
      <c r="V134" s="246">
        <f t="shared" si="66"/>
        <v>4</v>
      </c>
    </row>
    <row r="135" spans="1:22" ht="16.5" customHeight="1" thickBot="1" x14ac:dyDescent="0.35">
      <c r="A135" s="759" t="s">
        <v>247</v>
      </c>
      <c r="B135" s="760"/>
      <c r="C135" s="760"/>
      <c r="D135" s="760"/>
      <c r="E135" s="760"/>
      <c r="F135" s="761"/>
      <c r="G135" s="235">
        <f>SUM(G133:G134)</f>
        <v>71</v>
      </c>
      <c r="H135" s="559">
        <f>SUM(H133:H134)</f>
        <v>2130</v>
      </c>
      <c r="I135" s="237"/>
      <c r="J135" s="237"/>
      <c r="K135" s="237"/>
      <c r="L135" s="237"/>
      <c r="M135" s="238"/>
      <c r="N135" s="236"/>
      <c r="O135" s="237"/>
      <c r="P135" s="238"/>
      <c r="Q135" s="236"/>
      <c r="R135" s="237"/>
      <c r="S135" s="557"/>
      <c r="T135" s="236"/>
      <c r="U135" s="237"/>
      <c r="V135" s="557"/>
    </row>
    <row r="136" spans="1:22" s="419" customFormat="1" ht="16.5" customHeight="1" thickBot="1" x14ac:dyDescent="0.35">
      <c r="A136" s="762" t="s">
        <v>271</v>
      </c>
      <c r="B136" s="762"/>
      <c r="C136" s="762"/>
      <c r="D136" s="762"/>
      <c r="E136" s="762"/>
      <c r="F136" s="762"/>
      <c r="G136" s="553">
        <f>SUM(G72,G133)</f>
        <v>60</v>
      </c>
      <c r="H136" s="560">
        <f>SUM(H72,H133)</f>
        <v>1800</v>
      </c>
      <c r="I136" s="240"/>
      <c r="J136" s="240"/>
      <c r="K136" s="240"/>
      <c r="L136" s="240"/>
      <c r="M136" s="241"/>
      <c r="N136" s="239"/>
      <c r="O136" s="240"/>
      <c r="P136" s="241"/>
      <c r="Q136" s="239"/>
      <c r="R136" s="240"/>
      <c r="S136" s="242"/>
      <c r="T136" s="239"/>
      <c r="U136" s="240"/>
      <c r="V136" s="242"/>
    </row>
    <row r="137" spans="1:22" s="419" customFormat="1" ht="16.5" customHeight="1" thickBot="1" x14ac:dyDescent="0.35">
      <c r="A137" s="763" t="s">
        <v>248</v>
      </c>
      <c r="B137" s="763"/>
      <c r="C137" s="763"/>
      <c r="D137" s="763"/>
      <c r="E137" s="763"/>
      <c r="F137" s="763"/>
      <c r="G137" s="235">
        <f>SUM(G73,G134)</f>
        <v>180</v>
      </c>
      <c r="H137" s="243">
        <f>SUM(H73,H134)</f>
        <v>5400</v>
      </c>
      <c r="I137" s="244">
        <f t="shared" ref="I137:V137" si="67">SUM(I73,I134)</f>
        <v>2721</v>
      </c>
      <c r="J137" s="244">
        <f t="shared" si="67"/>
        <v>748</v>
      </c>
      <c r="K137" s="244">
        <f t="shared" si="67"/>
        <v>15</v>
      </c>
      <c r="L137" s="244">
        <f t="shared" si="67"/>
        <v>1958</v>
      </c>
      <c r="M137" s="245">
        <f t="shared" si="67"/>
        <v>2679</v>
      </c>
      <c r="N137" s="243">
        <f t="shared" si="67"/>
        <v>25</v>
      </c>
      <c r="O137" s="244">
        <f t="shared" si="67"/>
        <v>26</v>
      </c>
      <c r="P137" s="245">
        <f t="shared" si="67"/>
        <v>26</v>
      </c>
      <c r="Q137" s="243">
        <f t="shared" si="67"/>
        <v>24</v>
      </c>
      <c r="R137" s="244">
        <f t="shared" si="67"/>
        <v>28</v>
      </c>
      <c r="S137" s="246">
        <f t="shared" si="67"/>
        <v>26</v>
      </c>
      <c r="T137" s="558">
        <f t="shared" si="67"/>
        <v>24</v>
      </c>
      <c r="U137" s="244">
        <f t="shared" si="67"/>
        <v>18</v>
      </c>
      <c r="V137" s="246">
        <f t="shared" si="67"/>
        <v>18</v>
      </c>
    </row>
    <row r="138" spans="1:22" ht="16.5" customHeight="1" thickBot="1" x14ac:dyDescent="0.35">
      <c r="A138" s="763" t="s">
        <v>249</v>
      </c>
      <c r="B138" s="763"/>
      <c r="C138" s="763"/>
      <c r="D138" s="763"/>
      <c r="E138" s="763"/>
      <c r="F138" s="763"/>
      <c r="G138" s="235">
        <f>SUM(G136:G137)</f>
        <v>240</v>
      </c>
      <c r="H138" s="559">
        <f>SUM(H136:H137)</f>
        <v>7200</v>
      </c>
      <c r="I138" s="562"/>
      <c r="J138" s="562"/>
      <c r="K138" s="562"/>
      <c r="L138" s="562"/>
      <c r="M138" s="563"/>
      <c r="N138" s="561"/>
      <c r="O138" s="562"/>
      <c r="P138" s="563"/>
      <c r="Q138" s="561"/>
      <c r="R138" s="562"/>
      <c r="S138" s="564"/>
      <c r="T138" s="561"/>
      <c r="U138" s="562"/>
      <c r="V138" s="564"/>
    </row>
    <row r="139" spans="1:22" ht="16.5" customHeight="1" thickBot="1" x14ac:dyDescent="0.35">
      <c r="A139" s="944" t="s">
        <v>106</v>
      </c>
      <c r="B139" s="944"/>
      <c r="C139" s="944"/>
      <c r="D139" s="944"/>
      <c r="E139" s="944"/>
      <c r="F139" s="944"/>
      <c r="G139" s="944"/>
      <c r="H139" s="945"/>
      <c r="I139" s="945"/>
      <c r="J139" s="945"/>
      <c r="K139" s="945"/>
      <c r="L139" s="945"/>
      <c r="M139" s="945"/>
      <c r="N139" s="247">
        <f>SUM(N137)</f>
        <v>25</v>
      </c>
      <c r="O139" s="247">
        <f t="shared" ref="O139:V139" si="68">SUM(O137)</f>
        <v>26</v>
      </c>
      <c r="P139" s="247">
        <f t="shared" si="68"/>
        <v>26</v>
      </c>
      <c r="Q139" s="247">
        <f t="shared" si="68"/>
        <v>24</v>
      </c>
      <c r="R139" s="247">
        <f t="shared" si="68"/>
        <v>28</v>
      </c>
      <c r="S139" s="247">
        <f t="shared" si="68"/>
        <v>26</v>
      </c>
      <c r="T139" s="247">
        <f t="shared" si="68"/>
        <v>24</v>
      </c>
      <c r="U139" s="247">
        <f t="shared" si="68"/>
        <v>18</v>
      </c>
      <c r="V139" s="247">
        <f t="shared" si="68"/>
        <v>18</v>
      </c>
    </row>
    <row r="140" spans="1:22" ht="16.5" customHeight="1" thickBot="1" x14ac:dyDescent="0.35">
      <c r="A140" s="946" t="s">
        <v>107</v>
      </c>
      <c r="B140" s="946"/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623">
        <v>2</v>
      </c>
      <c r="O140" s="624"/>
      <c r="P140" s="625">
        <v>3</v>
      </c>
      <c r="Q140" s="625">
        <v>2</v>
      </c>
      <c r="R140" s="625">
        <v>1</v>
      </c>
      <c r="S140" s="625">
        <v>3</v>
      </c>
      <c r="T140" s="625">
        <v>4</v>
      </c>
      <c r="U140" s="625">
        <v>1</v>
      </c>
      <c r="V140" s="625">
        <v>2</v>
      </c>
    </row>
    <row r="141" spans="1:22" ht="16.5" customHeight="1" thickBot="1" x14ac:dyDescent="0.35">
      <c r="A141" s="946" t="s">
        <v>108</v>
      </c>
      <c r="B141" s="946"/>
      <c r="C141" s="946"/>
      <c r="D141" s="946"/>
      <c r="E141" s="946"/>
      <c r="F141" s="946"/>
      <c r="G141" s="946"/>
      <c r="H141" s="946"/>
      <c r="I141" s="946"/>
      <c r="J141" s="946"/>
      <c r="K141" s="946"/>
      <c r="L141" s="946"/>
      <c r="M141" s="946"/>
      <c r="N141" s="626">
        <v>5</v>
      </c>
      <c r="O141" s="627">
        <v>2</v>
      </c>
      <c r="P141" s="628">
        <v>4</v>
      </c>
      <c r="Q141" s="628">
        <v>4</v>
      </c>
      <c r="R141" s="628">
        <v>3</v>
      </c>
      <c r="S141" s="628">
        <v>4</v>
      </c>
      <c r="T141" s="628">
        <v>2</v>
      </c>
      <c r="U141" s="628">
        <v>1</v>
      </c>
      <c r="V141" s="628">
        <v>2</v>
      </c>
    </row>
    <row r="142" spans="1:22" ht="16.5" customHeight="1" thickBot="1" x14ac:dyDescent="0.35">
      <c r="A142" s="946" t="s">
        <v>109</v>
      </c>
      <c r="B142" s="946"/>
      <c r="C142" s="946"/>
      <c r="D142" s="946"/>
      <c r="E142" s="946"/>
      <c r="F142" s="946"/>
      <c r="G142" s="946"/>
      <c r="H142" s="946"/>
      <c r="I142" s="946"/>
      <c r="J142" s="946"/>
      <c r="K142" s="946"/>
      <c r="L142" s="946"/>
      <c r="M142" s="946"/>
      <c r="N142" s="629"/>
      <c r="O142" s="630"/>
      <c r="P142" s="630"/>
      <c r="Q142" s="631"/>
      <c r="R142" s="631"/>
      <c r="S142" s="631"/>
      <c r="T142" s="631"/>
      <c r="U142" s="631"/>
      <c r="V142" s="631"/>
    </row>
    <row r="143" spans="1:22" ht="16.5" customHeight="1" thickBot="1" x14ac:dyDescent="0.35">
      <c r="A143" s="940" t="s">
        <v>110</v>
      </c>
      <c r="B143" s="940"/>
      <c r="C143" s="940"/>
      <c r="D143" s="940"/>
      <c r="E143" s="940"/>
      <c r="F143" s="940"/>
      <c r="G143" s="940"/>
      <c r="H143" s="940"/>
      <c r="I143" s="940"/>
      <c r="J143" s="940"/>
      <c r="K143" s="940"/>
      <c r="L143" s="940"/>
      <c r="M143" s="940"/>
      <c r="N143" s="632"/>
      <c r="O143" s="633"/>
      <c r="P143" s="633"/>
      <c r="Q143" s="634"/>
      <c r="R143" s="634"/>
      <c r="S143" s="634">
        <v>1</v>
      </c>
      <c r="T143" s="634"/>
      <c r="U143" s="634"/>
      <c r="V143" s="634">
        <v>1</v>
      </c>
    </row>
    <row r="144" spans="1:22" ht="16.5" customHeight="1" thickBot="1" x14ac:dyDescent="0.35">
      <c r="A144" s="941" t="s">
        <v>111</v>
      </c>
      <c r="B144" s="942"/>
      <c r="C144" s="942"/>
      <c r="D144" s="942"/>
      <c r="E144" s="942"/>
      <c r="F144" s="942"/>
      <c r="G144" s="942"/>
      <c r="H144" s="942"/>
      <c r="I144" s="942"/>
      <c r="J144" s="942"/>
      <c r="K144" s="942"/>
      <c r="L144" s="942"/>
      <c r="M144" s="943"/>
      <c r="N144" s="764" t="s">
        <v>112</v>
      </c>
      <c r="O144" s="750"/>
      <c r="P144" s="916"/>
      <c r="Q144" s="764">
        <f>G74/G138*100</f>
        <v>70.416666666666671</v>
      </c>
      <c r="R144" s="751"/>
      <c r="S144" s="764" t="s">
        <v>272</v>
      </c>
      <c r="T144" s="751"/>
      <c r="U144" s="750">
        <f>G135/G138*100</f>
        <v>29.583333333333332</v>
      </c>
      <c r="V144" s="751"/>
    </row>
    <row r="145" spans="1:22" ht="16.5" customHeight="1" thickBot="1" x14ac:dyDescent="0.35">
      <c r="A145" s="248"/>
      <c r="B145" s="248"/>
      <c r="C145" s="460"/>
      <c r="D145" s="460"/>
      <c r="E145" s="460"/>
      <c r="F145" s="460"/>
      <c r="G145" s="248"/>
      <c r="H145" s="248"/>
      <c r="I145" s="248"/>
      <c r="J145" s="248"/>
      <c r="K145" s="248"/>
      <c r="L145" s="248"/>
      <c r="M145" s="248"/>
      <c r="N145" s="950">
        <f>SUM(G14,G15,G27,G28,G29,G30,G55,G63,G77,G82,G98,G99,G107,G110,G112,G116)</f>
        <v>60</v>
      </c>
      <c r="O145" s="938"/>
      <c r="P145" s="938"/>
      <c r="Q145" s="950">
        <f>SUM(G19,G32,G33,G34,G35,G36,G37,G38,G52,G56,G57,G64,G87,G100,G101,G118,G121,G125)</f>
        <v>60</v>
      </c>
      <c r="R145" s="938"/>
      <c r="S145" s="939"/>
      <c r="T145" s="938">
        <f>SUM(G39,G42,G43,G44,G47,G48,G51,G53,G54,G65,G70,G102,G103,G128)</f>
        <v>60</v>
      </c>
      <c r="U145" s="938"/>
      <c r="V145" s="939"/>
    </row>
    <row r="146" spans="1:22" s="419" customFormat="1" ht="16.5" customHeight="1" thickBot="1" x14ac:dyDescent="0.35">
      <c r="A146" s="248"/>
      <c r="B146" s="248"/>
      <c r="C146" s="460"/>
      <c r="D146" s="460"/>
      <c r="E146" s="460"/>
      <c r="F146" s="460"/>
      <c r="G146" s="248"/>
      <c r="H146" s="248"/>
      <c r="I146" s="248"/>
      <c r="J146" s="248"/>
      <c r="K146" s="248"/>
      <c r="L146" s="248"/>
      <c r="M146" s="248"/>
      <c r="N146" s="418"/>
      <c r="O146" s="418"/>
      <c r="P146" s="418"/>
      <c r="Q146" s="418"/>
      <c r="R146" s="418"/>
      <c r="S146" s="418"/>
      <c r="T146" s="418"/>
      <c r="U146" s="418"/>
      <c r="V146" s="431"/>
    </row>
    <row r="147" spans="1:22" s="252" customFormat="1" ht="30" customHeight="1" x14ac:dyDescent="0.3">
      <c r="A147" s="257" t="s">
        <v>220</v>
      </c>
      <c r="B147" s="434" t="s">
        <v>221</v>
      </c>
      <c r="C147" s="9"/>
      <c r="D147" s="69"/>
      <c r="E147" s="10"/>
      <c r="F147" s="11"/>
      <c r="G147" s="567">
        <f>SUM(G148:G150)</f>
        <v>18</v>
      </c>
      <c r="H147" s="566">
        <f t="shared" ref="H147:M147" si="69">SUM(H148:H150)</f>
        <v>540</v>
      </c>
      <c r="I147" s="440">
        <f t="shared" si="69"/>
        <v>228</v>
      </c>
      <c r="J147" s="440">
        <f t="shared" si="69"/>
        <v>0</v>
      </c>
      <c r="K147" s="440">
        <f t="shared" si="69"/>
        <v>0</v>
      </c>
      <c r="L147" s="440">
        <f t="shared" si="69"/>
        <v>228</v>
      </c>
      <c r="M147" s="441">
        <f t="shared" si="69"/>
        <v>312</v>
      </c>
      <c r="N147" s="379"/>
      <c r="O147" s="380"/>
      <c r="P147" s="381"/>
      <c r="Q147" s="9"/>
      <c r="R147" s="17"/>
      <c r="S147" s="382"/>
      <c r="T147" s="19"/>
      <c r="U147" s="20"/>
      <c r="V147" s="22"/>
    </row>
    <row r="148" spans="1:22" s="252" customFormat="1" ht="15" customHeight="1" x14ac:dyDescent="0.3">
      <c r="A148" s="23"/>
      <c r="B148" s="435" t="s">
        <v>222</v>
      </c>
      <c r="C148" s="421" t="s">
        <v>22</v>
      </c>
      <c r="D148" s="420" t="s">
        <v>220</v>
      </c>
      <c r="E148" s="26"/>
      <c r="F148" s="27"/>
      <c r="G148" s="568">
        <v>8</v>
      </c>
      <c r="H148" s="203">
        <f t="shared" ref="H148:H150" si="70">G148*30</f>
        <v>240</v>
      </c>
      <c r="I148" s="439">
        <f>SUM(J148:L148)</f>
        <v>99</v>
      </c>
      <c r="J148" s="549"/>
      <c r="K148" s="549"/>
      <c r="L148" s="549">
        <v>99</v>
      </c>
      <c r="M148" s="204">
        <f t="shared" ref="M148:M150" si="71">H148-I148</f>
        <v>141</v>
      </c>
      <c r="N148" s="454">
        <v>3</v>
      </c>
      <c r="O148" s="443">
        <v>3</v>
      </c>
      <c r="P148" s="445">
        <v>3</v>
      </c>
      <c r="Q148" s="447"/>
      <c r="R148" s="443"/>
      <c r="S148" s="448"/>
      <c r="T148" s="451"/>
      <c r="U148" s="29"/>
      <c r="V148" s="35"/>
    </row>
    <row r="149" spans="1:22" s="252" customFormat="1" ht="15" customHeight="1" x14ac:dyDescent="0.3">
      <c r="A149" s="23"/>
      <c r="B149" s="435" t="s">
        <v>222</v>
      </c>
      <c r="C149" s="421" t="s">
        <v>24</v>
      </c>
      <c r="D149" s="420" t="s">
        <v>223</v>
      </c>
      <c r="E149" s="26"/>
      <c r="F149" s="27"/>
      <c r="G149" s="568">
        <v>8</v>
      </c>
      <c r="H149" s="203">
        <f t="shared" si="70"/>
        <v>240</v>
      </c>
      <c r="I149" s="439">
        <f t="shared" ref="I149:I150" si="72">SUM(J149:L149)</f>
        <v>99</v>
      </c>
      <c r="J149" s="549"/>
      <c r="K149" s="549"/>
      <c r="L149" s="549">
        <v>99</v>
      </c>
      <c r="M149" s="204">
        <f t="shared" si="71"/>
        <v>141</v>
      </c>
      <c r="N149" s="454"/>
      <c r="O149" s="443"/>
      <c r="P149" s="445"/>
      <c r="Q149" s="447">
        <v>3</v>
      </c>
      <c r="R149" s="443">
        <v>3</v>
      </c>
      <c r="S149" s="448">
        <v>3</v>
      </c>
      <c r="T149" s="451"/>
      <c r="U149" s="29"/>
      <c r="V149" s="35"/>
    </row>
    <row r="150" spans="1:22" s="252" customFormat="1" ht="15" customHeight="1" thickBot="1" x14ac:dyDescent="0.35">
      <c r="A150" s="37"/>
      <c r="B150" s="436" t="s">
        <v>222</v>
      </c>
      <c r="C150" s="437">
        <v>5</v>
      </c>
      <c r="D150" s="438"/>
      <c r="E150" s="432"/>
      <c r="F150" s="453"/>
      <c r="G150" s="569">
        <v>2</v>
      </c>
      <c r="H150" s="215">
        <f t="shared" si="70"/>
        <v>60</v>
      </c>
      <c r="I150" s="442">
        <f t="shared" si="72"/>
        <v>30</v>
      </c>
      <c r="J150" s="550"/>
      <c r="K150" s="550"/>
      <c r="L150" s="550">
        <v>30</v>
      </c>
      <c r="M150" s="217">
        <f t="shared" si="71"/>
        <v>30</v>
      </c>
      <c r="N150" s="455"/>
      <c r="O150" s="444"/>
      <c r="P150" s="446"/>
      <c r="Q150" s="449"/>
      <c r="R150" s="444"/>
      <c r="S150" s="450"/>
      <c r="T150" s="452">
        <v>2</v>
      </c>
      <c r="U150" s="126"/>
      <c r="V150" s="433"/>
    </row>
    <row r="151" spans="1:22" s="252" customFormat="1" ht="15.75" customHeight="1" x14ac:dyDescent="0.3">
      <c r="A151" s="412"/>
      <c r="B151" s="422"/>
      <c r="C151" s="423"/>
      <c r="D151" s="423"/>
      <c r="E151" s="424"/>
      <c r="F151" s="425"/>
      <c r="G151" s="426"/>
      <c r="H151" s="427"/>
      <c r="I151" s="428"/>
      <c r="J151" s="427"/>
      <c r="K151" s="429"/>
      <c r="L151" s="429"/>
      <c r="M151" s="428"/>
      <c r="N151" s="430"/>
      <c r="O151" s="430"/>
      <c r="P151" s="430"/>
      <c r="Q151" s="430"/>
      <c r="R151" s="430"/>
      <c r="S151" s="430"/>
      <c r="T151" s="430"/>
      <c r="U151" s="430"/>
      <c r="V151" s="430"/>
    </row>
    <row r="152" spans="1:22" s="252" customFormat="1" ht="15.75" customHeight="1" x14ac:dyDescent="0.3">
      <c r="A152" s="412"/>
      <c r="B152" s="422"/>
      <c r="C152" s="423"/>
      <c r="D152" s="423"/>
      <c r="E152" s="424"/>
      <c r="F152" s="425"/>
      <c r="G152" s="426"/>
      <c r="H152" s="427"/>
      <c r="I152" s="428"/>
      <c r="J152" s="427"/>
      <c r="K152" s="429"/>
      <c r="L152" s="429"/>
      <c r="M152" s="428"/>
      <c r="N152" s="430"/>
      <c r="O152" s="430"/>
      <c r="P152" s="430"/>
      <c r="Q152" s="430"/>
      <c r="R152" s="430"/>
      <c r="S152" s="430"/>
      <c r="T152" s="430"/>
      <c r="U152" s="430"/>
      <c r="V152" s="430"/>
    </row>
    <row r="153" spans="1:22" ht="15.6" x14ac:dyDescent="0.3">
      <c r="A153" s="249"/>
      <c r="B153" s="250" t="s">
        <v>113</v>
      </c>
      <c r="C153" s="461"/>
      <c r="D153" s="947"/>
      <c r="E153" s="947"/>
      <c r="F153" s="947"/>
      <c r="G153" s="947"/>
      <c r="H153" s="250"/>
      <c r="I153" s="949" t="s">
        <v>114</v>
      </c>
      <c r="J153" s="949"/>
      <c r="K153" s="9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51"/>
    </row>
    <row r="154" spans="1:22" ht="15.6" x14ac:dyDescent="0.3">
      <c r="A154" s="249"/>
      <c r="B154" s="249"/>
      <c r="C154" s="251"/>
      <c r="D154" s="251"/>
      <c r="E154" s="251"/>
      <c r="F154" s="251"/>
      <c r="G154" s="249"/>
      <c r="H154" s="249"/>
      <c r="I154" s="249"/>
      <c r="J154" s="249"/>
      <c r="K154" s="249"/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51"/>
    </row>
    <row r="155" spans="1:22" ht="15.6" x14ac:dyDescent="0.3">
      <c r="A155" s="249"/>
      <c r="B155" s="250" t="s">
        <v>115</v>
      </c>
      <c r="C155" s="461"/>
      <c r="D155" s="947"/>
      <c r="E155" s="947"/>
      <c r="F155" s="947"/>
      <c r="G155" s="947"/>
      <c r="H155" s="250"/>
      <c r="I155" s="949" t="s">
        <v>116</v>
      </c>
      <c r="J155" s="949"/>
      <c r="K155" s="9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51"/>
    </row>
    <row r="156" spans="1:22" ht="15.6" x14ac:dyDescent="0.3">
      <c r="A156" s="249"/>
      <c r="B156" s="249"/>
      <c r="C156" s="251"/>
      <c r="D156" s="251"/>
      <c r="E156" s="251"/>
      <c r="F156" s="251"/>
      <c r="G156" s="249"/>
      <c r="H156" s="249"/>
      <c r="I156" s="249"/>
      <c r="J156" s="249"/>
      <c r="K156" s="249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51"/>
    </row>
    <row r="157" spans="1:22" ht="15.6" x14ac:dyDescent="0.3">
      <c r="A157" s="249"/>
      <c r="B157" s="250" t="s">
        <v>227</v>
      </c>
      <c r="C157" s="461"/>
      <c r="D157" s="947"/>
      <c r="E157" s="947"/>
      <c r="F157" s="947"/>
      <c r="G157" s="947"/>
      <c r="H157" s="250"/>
      <c r="I157" s="948" t="s">
        <v>224</v>
      </c>
      <c r="J157" s="948"/>
      <c r="K157" s="948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51"/>
    </row>
  </sheetData>
  <mergeCells count="288">
    <mergeCell ref="J110:J111"/>
    <mergeCell ref="T110:T111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I128:I129"/>
    <mergeCell ref="P128:P129"/>
    <mergeCell ref="Q128:Q129"/>
    <mergeCell ref="R128:R129"/>
    <mergeCell ref="N128:N129"/>
    <mergeCell ref="K128:K129"/>
    <mergeCell ref="L128:L129"/>
    <mergeCell ref="D157:G157"/>
    <mergeCell ref="I157:K157"/>
    <mergeCell ref="N144:P144"/>
    <mergeCell ref="D153:G153"/>
    <mergeCell ref="I153:K153"/>
    <mergeCell ref="D155:G155"/>
    <mergeCell ref="I155:K155"/>
    <mergeCell ref="N145:P145"/>
    <mergeCell ref="Q145:S145"/>
    <mergeCell ref="A131:F131"/>
    <mergeCell ref="A130:F130"/>
    <mergeCell ref="T145:V145"/>
    <mergeCell ref="A128:A129"/>
    <mergeCell ref="C128:C129"/>
    <mergeCell ref="D128:D129"/>
    <mergeCell ref="E128:E129"/>
    <mergeCell ref="S128:S129"/>
    <mergeCell ref="M128:M129"/>
    <mergeCell ref="U128:U129"/>
    <mergeCell ref="O128:O129"/>
    <mergeCell ref="A143:M143"/>
    <mergeCell ref="A144:M144"/>
    <mergeCell ref="A139:M139"/>
    <mergeCell ref="A140:M140"/>
    <mergeCell ref="A141:M141"/>
    <mergeCell ref="A142:M142"/>
    <mergeCell ref="A132:F132"/>
    <mergeCell ref="A135:F135"/>
    <mergeCell ref="A138:F138"/>
    <mergeCell ref="J128:J129"/>
    <mergeCell ref="V128:V129"/>
    <mergeCell ref="T128:T129"/>
    <mergeCell ref="G128:G129"/>
    <mergeCell ref="H128:H129"/>
    <mergeCell ref="F128:F129"/>
    <mergeCell ref="P107:P109"/>
    <mergeCell ref="Q107:Q109"/>
    <mergeCell ref="O112:O115"/>
    <mergeCell ref="L116:L117"/>
    <mergeCell ref="M116:M117"/>
    <mergeCell ref="N116:N117"/>
    <mergeCell ref="O116:O117"/>
    <mergeCell ref="P116:P117"/>
    <mergeCell ref="Q116:Q117"/>
    <mergeCell ref="L112:L115"/>
    <mergeCell ref="M112:M115"/>
    <mergeCell ref="N112:N115"/>
    <mergeCell ref="N107:N109"/>
    <mergeCell ref="O107:O109"/>
    <mergeCell ref="A121:A124"/>
    <mergeCell ref="C121:C124"/>
    <mergeCell ref="D121:D124"/>
    <mergeCell ref="E121:E124"/>
    <mergeCell ref="F121:F124"/>
    <mergeCell ref="G121:G124"/>
    <mergeCell ref="A118:A120"/>
    <mergeCell ref="C118:C120"/>
    <mergeCell ref="D118:D120"/>
    <mergeCell ref="E118:E120"/>
    <mergeCell ref="F118:F120"/>
    <mergeCell ref="G118:G120"/>
    <mergeCell ref="G107:G109"/>
    <mergeCell ref="H107:H109"/>
    <mergeCell ref="I107:I109"/>
    <mergeCell ref="A110:A111"/>
    <mergeCell ref="C110:C111"/>
    <mergeCell ref="D110:D111"/>
    <mergeCell ref="E110:E111"/>
    <mergeCell ref="F110:F111"/>
    <mergeCell ref="G110:G111"/>
    <mergeCell ref="H110:H111"/>
    <mergeCell ref="I110:I111"/>
    <mergeCell ref="V82:V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T82:T86"/>
    <mergeCell ref="S87:S91"/>
    <mergeCell ref="U82:U86"/>
    <mergeCell ref="R82:R86"/>
    <mergeCell ref="S82:S86"/>
    <mergeCell ref="E82:E86"/>
    <mergeCell ref="F82:F86"/>
    <mergeCell ref="G82:G86"/>
    <mergeCell ref="A82:A86"/>
    <mergeCell ref="C82:C86"/>
    <mergeCell ref="D82:D86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A74:F74"/>
    <mergeCell ref="O77:O81"/>
    <mergeCell ref="P77:P81"/>
    <mergeCell ref="Q77:Q81"/>
    <mergeCell ref="R77:R81"/>
    <mergeCell ref="A75:V75"/>
    <mergeCell ref="D77:D81"/>
    <mergeCell ref="E77:E81"/>
    <mergeCell ref="A76:V76"/>
    <mergeCell ref="A77:A81"/>
    <mergeCell ref="C77:C81"/>
    <mergeCell ref="V77:V81"/>
    <mergeCell ref="S77:S81"/>
    <mergeCell ref="T77:T81"/>
    <mergeCell ref="U77:U81"/>
    <mergeCell ref="F77:F81"/>
    <mergeCell ref="G77:G81"/>
    <mergeCell ref="A68:F68"/>
    <mergeCell ref="N4:P4"/>
    <mergeCell ref="R107:R109"/>
    <mergeCell ref="S107:S109"/>
    <mergeCell ref="T107:T109"/>
    <mergeCell ref="Q4:S4"/>
    <mergeCell ref="A10:V10"/>
    <mergeCell ref="A61:V61"/>
    <mergeCell ref="T4:V4"/>
    <mergeCell ref="N6:V6"/>
    <mergeCell ref="A9:V9"/>
    <mergeCell ref="H3:H7"/>
    <mergeCell ref="A23:F23"/>
    <mergeCell ref="A24:F24"/>
    <mergeCell ref="A25:F25"/>
    <mergeCell ref="A26:V26"/>
    <mergeCell ref="A60:F60"/>
    <mergeCell ref="A59:F59"/>
    <mergeCell ref="A58:F58"/>
    <mergeCell ref="N77:N81"/>
    <mergeCell ref="A67:F67"/>
    <mergeCell ref="A66:F66"/>
    <mergeCell ref="A69:V69"/>
    <mergeCell ref="A71:F71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U107:U109"/>
    <mergeCell ref="V107:V109"/>
    <mergeCell ref="K118:K120"/>
    <mergeCell ref="L118:L120"/>
    <mergeCell ref="M118:M120"/>
    <mergeCell ref="N118:N120"/>
    <mergeCell ref="O118:O120"/>
    <mergeCell ref="P118:P120"/>
    <mergeCell ref="Q118:Q120"/>
    <mergeCell ref="R116:R117"/>
    <mergeCell ref="S116:S117"/>
    <mergeCell ref="T116:T117"/>
    <mergeCell ref="U116:U117"/>
    <mergeCell ref="V116:V117"/>
    <mergeCell ref="K107:K109"/>
    <mergeCell ref="K112:K115"/>
    <mergeCell ref="T118:T120"/>
    <mergeCell ref="U118:U120"/>
    <mergeCell ref="V118:V120"/>
    <mergeCell ref="P112:P115"/>
    <mergeCell ref="L107:L109"/>
    <mergeCell ref="T112:T115"/>
    <mergeCell ref="U112:U115"/>
    <mergeCell ref="V112:V115"/>
    <mergeCell ref="T121:T124"/>
    <mergeCell ref="U121:U124"/>
    <mergeCell ref="V121:V124"/>
    <mergeCell ref="E125:E127"/>
    <mergeCell ref="F125:F127"/>
    <mergeCell ref="G125:G127"/>
    <mergeCell ref="H125:H127"/>
    <mergeCell ref="S121:S124"/>
    <mergeCell ref="R121:R124"/>
    <mergeCell ref="M121:M124"/>
    <mergeCell ref="N121:N124"/>
    <mergeCell ref="O121:O124"/>
    <mergeCell ref="I121:I124"/>
    <mergeCell ref="P121:P124"/>
    <mergeCell ref="J125:J127"/>
    <mergeCell ref="S125:S127"/>
    <mergeCell ref="Q121:Q124"/>
    <mergeCell ref="L121:L124"/>
    <mergeCell ref="K125:K127"/>
    <mergeCell ref="L125:L127"/>
    <mergeCell ref="M125:M127"/>
    <mergeCell ref="J121:J124"/>
    <mergeCell ref="K121:K124"/>
    <mergeCell ref="H121:H124"/>
    <mergeCell ref="S118:S120"/>
    <mergeCell ref="I125:I127"/>
    <mergeCell ref="H118:H120"/>
    <mergeCell ref="A107:A109"/>
    <mergeCell ref="C107:C109"/>
    <mergeCell ref="D107:D109"/>
    <mergeCell ref="E107:E109"/>
    <mergeCell ref="F107:F109"/>
    <mergeCell ref="J112:J115"/>
    <mergeCell ref="R112:R115"/>
    <mergeCell ref="N125:N127"/>
    <mergeCell ref="O125:O127"/>
    <mergeCell ref="P125:P127"/>
    <mergeCell ref="Q125:Q127"/>
    <mergeCell ref="R125:R127"/>
    <mergeCell ref="A116:A117"/>
    <mergeCell ref="I116:I117"/>
    <mergeCell ref="J116:J117"/>
    <mergeCell ref="K116:K117"/>
    <mergeCell ref="J107:J109"/>
    <mergeCell ref="I118:I120"/>
    <mergeCell ref="J118:J120"/>
    <mergeCell ref="A125:A127"/>
    <mergeCell ref="M107:M109"/>
    <mergeCell ref="F116:F117"/>
    <mergeCell ref="D112:D115"/>
    <mergeCell ref="E112:E115"/>
    <mergeCell ref="F112:F115"/>
    <mergeCell ref="Q112:Q115"/>
    <mergeCell ref="G112:G115"/>
    <mergeCell ref="H112:H115"/>
    <mergeCell ref="I112:I115"/>
    <mergeCell ref="R118:R120"/>
    <mergeCell ref="A95:V95"/>
    <mergeCell ref="T87:T91"/>
    <mergeCell ref="U87:U91"/>
    <mergeCell ref="V87:V91"/>
    <mergeCell ref="U144:V144"/>
    <mergeCell ref="G116:G117"/>
    <mergeCell ref="H116:H117"/>
    <mergeCell ref="A133:F133"/>
    <mergeCell ref="A134:F134"/>
    <mergeCell ref="A136:F136"/>
    <mergeCell ref="A137:F137"/>
    <mergeCell ref="Q144:R144"/>
    <mergeCell ref="S144:T144"/>
    <mergeCell ref="T125:T127"/>
    <mergeCell ref="U125:U127"/>
    <mergeCell ref="V125:V127"/>
    <mergeCell ref="S112:S115"/>
    <mergeCell ref="C125:C127"/>
    <mergeCell ref="D125:D127"/>
    <mergeCell ref="A112:A115"/>
    <mergeCell ref="C112:C115"/>
    <mergeCell ref="C116:C117"/>
    <mergeCell ref="D116:D117"/>
    <mergeCell ref="E116:E11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2:A65 A77 A82 A87 A96 A124:A125 A27:A40 A128:A129 A52:A57 A11:A17 A104:A107 A20:A22 A110 A120:A121 A117 A115 A112 A116 A118:A119 A45:A49" twoDigitTextYear="1"/>
    <ignoredError sqref="A147 D148:D149" numberStoredAsText="1"/>
    <ignoredError sqref="G17 G96 L96 I148:I150 G45 J45:M45 G49 J49 L49:M49" formulaRange="1"/>
    <ignoredError sqref="H17 H40" formula="1"/>
    <ignoredError sqref="H45:I45 H49:I4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2020-21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2020-05-26T17:06:18Z</cp:lastPrinted>
  <dcterms:created xsi:type="dcterms:W3CDTF">2019-06-23T08:28:53Z</dcterms:created>
  <dcterms:modified xsi:type="dcterms:W3CDTF">2020-05-26T18:41:52Z</dcterms:modified>
</cp:coreProperties>
</file>