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та\ФКС\Учебный план\2020\"/>
    </mc:Choice>
  </mc:AlternateContent>
  <xr:revisionPtr revIDLastSave="0" documentId="13_ncr:1_{5967AEDF-6928-463E-8418-020C6B056EE7}" xr6:coauthVersionLast="37" xr6:coauthVersionMax="37" xr10:uidLastSave="{00000000-0000-0000-0000-000000000000}"/>
  <bookViews>
    <workbookView xWindow="480" yWindow="120" windowWidth="18192" windowHeight="11316" activeTab="1" xr2:uid="{00000000-000D-0000-FFFF-FFFF00000000}"/>
  </bookViews>
  <sheets>
    <sheet name="Титульный" sheetId="6" r:id="rId1"/>
    <sheet name="План 2020-21" sheetId="1" r:id="rId2"/>
  </sheets>
  <definedNames>
    <definedName name="_xlnm.Print_Area" localSheetId="0">Титульный!#REF!</definedName>
  </definedNames>
  <calcPr calcId="179021" calcMode="manual"/>
</workbook>
</file>

<file path=xl/calcChain.xml><?xml version="1.0" encoding="utf-8"?>
<calcChain xmlns="http://schemas.openxmlformats.org/spreadsheetml/2006/main">
  <c r="I47" i="1" l="1"/>
  <c r="Q152" i="1" l="1"/>
  <c r="N152" i="1"/>
  <c r="J66" i="1"/>
  <c r="K66" i="1"/>
  <c r="L66" i="1"/>
  <c r="G66" i="1"/>
  <c r="G65" i="1"/>
  <c r="J76" i="1"/>
  <c r="K76" i="1"/>
  <c r="L76" i="1"/>
  <c r="G76" i="1"/>
  <c r="G75" i="1"/>
  <c r="I74" i="1"/>
  <c r="I72" i="1" s="1"/>
  <c r="H74" i="1"/>
  <c r="H73" i="1"/>
  <c r="L72" i="1"/>
  <c r="G72" i="1"/>
  <c r="I38" i="1"/>
  <c r="I36" i="1" s="1"/>
  <c r="H38" i="1"/>
  <c r="M38" i="1" s="1"/>
  <c r="M36" i="1" s="1"/>
  <c r="H37" i="1"/>
  <c r="L36" i="1"/>
  <c r="J36" i="1"/>
  <c r="G36" i="1"/>
  <c r="I35" i="1"/>
  <c r="I33" i="1" s="1"/>
  <c r="H35" i="1"/>
  <c r="H34" i="1"/>
  <c r="L33" i="1"/>
  <c r="J33" i="1"/>
  <c r="G33" i="1"/>
  <c r="I43" i="1"/>
  <c r="I41" i="1" s="1"/>
  <c r="H43" i="1"/>
  <c r="H42" i="1"/>
  <c r="L41" i="1"/>
  <c r="J41" i="1"/>
  <c r="G41" i="1"/>
  <c r="I62" i="1"/>
  <c r="I60" i="1" s="1"/>
  <c r="H62" i="1"/>
  <c r="H61" i="1"/>
  <c r="L60" i="1"/>
  <c r="J60" i="1"/>
  <c r="G60" i="1"/>
  <c r="I59" i="1"/>
  <c r="I57" i="1" s="1"/>
  <c r="H59" i="1"/>
  <c r="H58" i="1"/>
  <c r="L57" i="1"/>
  <c r="J57" i="1"/>
  <c r="G57" i="1"/>
  <c r="G54" i="1"/>
  <c r="I56" i="1"/>
  <c r="I54" i="1" s="1"/>
  <c r="H56" i="1"/>
  <c r="H55" i="1"/>
  <c r="L54" i="1"/>
  <c r="J54" i="1"/>
  <c r="J51" i="1"/>
  <c r="L51" i="1"/>
  <c r="G51" i="1"/>
  <c r="I53" i="1"/>
  <c r="H53" i="1"/>
  <c r="H52" i="1"/>
  <c r="M35" i="1" l="1"/>
  <c r="M33" i="1" s="1"/>
  <c r="H72" i="1"/>
  <c r="H57" i="1"/>
  <c r="M74" i="1"/>
  <c r="M72" i="1" s="1"/>
  <c r="H51" i="1"/>
  <c r="H54" i="1"/>
  <c r="H41" i="1"/>
  <c r="H36" i="1"/>
  <c r="M62" i="1"/>
  <c r="M60" i="1" s="1"/>
  <c r="H33" i="1"/>
  <c r="M43" i="1"/>
  <c r="M41" i="1" s="1"/>
  <c r="M53" i="1"/>
  <c r="M51" i="1" s="1"/>
  <c r="H60" i="1"/>
  <c r="M59" i="1"/>
  <c r="M57" i="1" s="1"/>
  <c r="M56" i="1"/>
  <c r="M54" i="1" s="1"/>
  <c r="I51" i="1"/>
  <c r="J44" i="1"/>
  <c r="L44" i="1"/>
  <c r="G44" i="1"/>
  <c r="J138" i="1" l="1"/>
  <c r="K138" i="1"/>
  <c r="L138" i="1"/>
  <c r="G138" i="1"/>
  <c r="G137" i="1"/>
  <c r="I117" i="1"/>
  <c r="H117" i="1"/>
  <c r="M117" i="1" l="1"/>
  <c r="G101" i="1" l="1"/>
  <c r="J22" i="1"/>
  <c r="K22" i="1"/>
  <c r="L22" i="1"/>
  <c r="G22" i="1"/>
  <c r="G21" i="1"/>
  <c r="H17" i="1"/>
  <c r="T30" i="6"/>
  <c r="R30" i="6"/>
  <c r="G30" i="6"/>
  <c r="I156" i="1" l="1"/>
  <c r="I155" i="1"/>
  <c r="J154" i="1"/>
  <c r="K154" i="1"/>
  <c r="L154" i="1"/>
  <c r="H156" i="1"/>
  <c r="H155" i="1"/>
  <c r="H27" i="1"/>
  <c r="H154" i="1" l="1"/>
  <c r="M156" i="1"/>
  <c r="M155" i="1"/>
  <c r="I154" i="1"/>
  <c r="N22" i="1"/>
  <c r="H19" i="1"/>
  <c r="M154" i="1" l="1"/>
  <c r="O138" i="1"/>
  <c r="P138" i="1"/>
  <c r="Q138" i="1"/>
  <c r="R138" i="1"/>
  <c r="S138" i="1"/>
  <c r="N138" i="1"/>
  <c r="O102" i="1" l="1"/>
  <c r="O141" i="1" s="1"/>
  <c r="P102" i="1"/>
  <c r="P141" i="1" s="1"/>
  <c r="Q102" i="1"/>
  <c r="Q141" i="1" s="1"/>
  <c r="R102" i="1"/>
  <c r="R141" i="1" s="1"/>
  <c r="S102" i="1"/>
  <c r="S141" i="1" s="1"/>
  <c r="N102" i="1"/>
  <c r="N141" i="1" s="1"/>
  <c r="J102" i="1"/>
  <c r="K102" i="1"/>
  <c r="L102" i="1"/>
  <c r="K141" i="1" l="1"/>
  <c r="J141" i="1"/>
  <c r="G141" i="1"/>
  <c r="L141" i="1"/>
  <c r="G103" i="1"/>
  <c r="G140" i="1"/>
  <c r="G139" i="1"/>
  <c r="H111" i="1"/>
  <c r="H112" i="1"/>
  <c r="H113" i="1"/>
  <c r="G142" i="1" l="1"/>
  <c r="L105" i="1"/>
  <c r="G105" i="1"/>
  <c r="H106" i="1"/>
  <c r="H137" i="1" s="1"/>
  <c r="Q66" i="1"/>
  <c r="O66" i="1"/>
  <c r="P66" i="1"/>
  <c r="R66" i="1"/>
  <c r="S66" i="1"/>
  <c r="N66" i="1"/>
  <c r="G67" i="1" l="1"/>
  <c r="S76" i="1"/>
  <c r="R76" i="1"/>
  <c r="Q76" i="1"/>
  <c r="P76" i="1"/>
  <c r="O76" i="1"/>
  <c r="N76" i="1"/>
  <c r="S22" i="1"/>
  <c r="R22" i="1"/>
  <c r="Q22" i="1"/>
  <c r="P22" i="1"/>
  <c r="O22" i="1"/>
  <c r="G77" i="1" l="1"/>
  <c r="G23" i="1"/>
  <c r="G81" i="1"/>
  <c r="G143" i="1" s="1"/>
  <c r="G154" i="1" l="1"/>
  <c r="H48" i="1" l="1"/>
  <c r="I119" i="1"/>
  <c r="I123" i="1"/>
  <c r="I125" i="1"/>
  <c r="I132" i="1"/>
  <c r="I128" i="1"/>
  <c r="I135" i="1"/>
  <c r="I114" i="1"/>
  <c r="I108" i="1"/>
  <c r="I107" i="1"/>
  <c r="I109" i="1"/>
  <c r="I110" i="1"/>
  <c r="I100" i="1"/>
  <c r="I71" i="1"/>
  <c r="I76" i="1" s="1"/>
  <c r="I64" i="1"/>
  <c r="I49" i="1"/>
  <c r="I46" i="1"/>
  <c r="I45" i="1"/>
  <c r="I40" i="1"/>
  <c r="I30" i="1"/>
  <c r="I31" i="1"/>
  <c r="I32" i="1"/>
  <c r="I39" i="1"/>
  <c r="I25" i="1"/>
  <c r="I26" i="1"/>
  <c r="I14" i="1"/>
  <c r="I15" i="1"/>
  <c r="I66" i="1" l="1"/>
  <c r="I44" i="1"/>
  <c r="I138" i="1"/>
  <c r="I22" i="1"/>
  <c r="I102" i="1"/>
  <c r="I105" i="1"/>
  <c r="I141" i="1" l="1"/>
  <c r="H97" i="1"/>
  <c r="H92" i="1"/>
  <c r="H89" i="1"/>
  <c r="H100" i="1"/>
  <c r="H99" i="1"/>
  <c r="H98" i="1"/>
  <c r="H96" i="1"/>
  <c r="H95" i="1"/>
  <c r="H94" i="1"/>
  <c r="H93" i="1"/>
  <c r="H91" i="1"/>
  <c r="H90" i="1"/>
  <c r="H88" i="1"/>
  <c r="H86" i="1"/>
  <c r="H87" i="1"/>
  <c r="H119" i="1"/>
  <c r="H132" i="1"/>
  <c r="H123" i="1"/>
  <c r="H125" i="1"/>
  <c r="H114" i="1"/>
  <c r="H50" i="1"/>
  <c r="H101" i="1" l="1"/>
  <c r="H140" i="1" s="1"/>
  <c r="M119" i="1"/>
  <c r="M132" i="1"/>
  <c r="M123" i="1"/>
  <c r="M125" i="1"/>
  <c r="M114" i="1"/>
  <c r="H103" i="1" l="1"/>
  <c r="M102" i="1"/>
  <c r="H47" i="1" l="1"/>
  <c r="H46" i="1"/>
  <c r="H45" i="1"/>
  <c r="H44" i="1" l="1"/>
  <c r="M46" i="1"/>
  <c r="M47" i="1"/>
  <c r="H11" i="1"/>
  <c r="M44" i="1" l="1"/>
  <c r="H12" i="1"/>
  <c r="H13" i="1" l="1"/>
  <c r="X28" i="6" l="1"/>
  <c r="X30" i="6" s="1"/>
  <c r="H135" i="1"/>
  <c r="I79" i="1"/>
  <c r="H64" i="1"/>
  <c r="H15" i="1"/>
  <c r="H63" i="1"/>
  <c r="H40" i="1"/>
  <c r="H26" i="1"/>
  <c r="H49" i="1"/>
  <c r="H39" i="1"/>
  <c r="H32" i="1"/>
  <c r="H31" i="1"/>
  <c r="H30" i="1"/>
  <c r="H14" i="1"/>
  <c r="H18" i="1"/>
  <c r="H16" i="1"/>
  <c r="H28" i="1"/>
  <c r="H65" i="1" s="1"/>
  <c r="H20" i="1"/>
  <c r="H128" i="1"/>
  <c r="H110" i="1"/>
  <c r="H109" i="1"/>
  <c r="H108" i="1"/>
  <c r="H107" i="1"/>
  <c r="S80" i="1"/>
  <c r="S82" i="1" s="1"/>
  <c r="S144" i="1" s="1"/>
  <c r="S146" i="1" s="1"/>
  <c r="R80" i="1"/>
  <c r="R82" i="1" s="1"/>
  <c r="R144" i="1" s="1"/>
  <c r="R146" i="1" s="1"/>
  <c r="Q80" i="1"/>
  <c r="Q82" i="1" s="1"/>
  <c r="Q144" i="1" s="1"/>
  <c r="Q146" i="1" s="1"/>
  <c r="P80" i="1"/>
  <c r="P82" i="1" s="1"/>
  <c r="P144" i="1" s="1"/>
  <c r="P146" i="1" s="1"/>
  <c r="O80" i="1"/>
  <c r="O82" i="1" s="1"/>
  <c r="O144" i="1" s="1"/>
  <c r="O146" i="1" s="1"/>
  <c r="N80" i="1"/>
  <c r="N82" i="1" s="1"/>
  <c r="N144" i="1" s="1"/>
  <c r="N146" i="1" s="1"/>
  <c r="L80" i="1"/>
  <c r="L82" i="1" s="1"/>
  <c r="L144" i="1" s="1"/>
  <c r="K80" i="1"/>
  <c r="K82" i="1" s="1"/>
  <c r="K144" i="1" s="1"/>
  <c r="J80" i="1"/>
  <c r="J82" i="1" s="1"/>
  <c r="J144" i="1" s="1"/>
  <c r="G80" i="1"/>
  <c r="G82" i="1" s="1"/>
  <c r="H79" i="1"/>
  <c r="H80" i="1" s="1"/>
  <c r="H71" i="1"/>
  <c r="H76" i="1" s="1"/>
  <c r="H70" i="1"/>
  <c r="H69" i="1"/>
  <c r="L29" i="1"/>
  <c r="J29" i="1"/>
  <c r="G29" i="1"/>
  <c r="H25" i="1"/>
  <c r="H66" i="1" s="1"/>
  <c r="H75" i="1" l="1"/>
  <c r="H138" i="1"/>
  <c r="H141" i="1" s="1"/>
  <c r="H142" i="1" s="1"/>
  <c r="H22" i="1"/>
  <c r="H21" i="1"/>
  <c r="G83" i="1"/>
  <c r="G144" i="1"/>
  <c r="G145" i="1" s="1"/>
  <c r="R151" i="1" s="1"/>
  <c r="H105" i="1"/>
  <c r="H29" i="1"/>
  <c r="I29" i="1"/>
  <c r="M14" i="1"/>
  <c r="M107" i="1"/>
  <c r="M39" i="1"/>
  <c r="M25" i="1"/>
  <c r="M109" i="1"/>
  <c r="M31" i="1"/>
  <c r="M32" i="1"/>
  <c r="M108" i="1"/>
  <c r="M64" i="1"/>
  <c r="M79" i="1"/>
  <c r="M80" i="1" s="1"/>
  <c r="M110" i="1"/>
  <c r="M135" i="1"/>
  <c r="M128" i="1"/>
  <c r="M26" i="1"/>
  <c r="M40" i="1"/>
  <c r="I80" i="1"/>
  <c r="M15" i="1"/>
  <c r="M49" i="1"/>
  <c r="M30" i="1"/>
  <c r="M71" i="1"/>
  <c r="M76" i="1" s="1"/>
  <c r="M66" i="1" l="1"/>
  <c r="N151" i="1"/>
  <c r="H77" i="1"/>
  <c r="M138" i="1"/>
  <c r="M141" i="1" s="1"/>
  <c r="M22" i="1"/>
  <c r="I82" i="1"/>
  <c r="I144" i="1" s="1"/>
  <c r="H139" i="1"/>
  <c r="M105" i="1"/>
  <c r="H23" i="1"/>
  <c r="H81" i="1"/>
  <c r="H143" i="1" s="1"/>
  <c r="H82" i="1"/>
  <c r="H144" i="1" s="1"/>
  <c r="H67" i="1"/>
  <c r="M29" i="1"/>
  <c r="H145" i="1" l="1"/>
  <c r="H83" i="1"/>
  <c r="M82" i="1"/>
  <c r="M144" i="1" s="1"/>
</calcChain>
</file>

<file path=xl/sharedStrings.xml><?xml version="1.0" encoding="utf-8"?>
<sst xmlns="http://schemas.openxmlformats.org/spreadsheetml/2006/main" count="440" uniqueCount="313">
  <si>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</si>
  <si>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</si>
  <si>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</si>
  <si>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</si>
  <si>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</si>
  <si>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</si>
  <si>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</si>
  <si>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</si>
  <si>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</si>
  <si>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</si>
  <si>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</si>
  <si>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</si>
  <si>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</si>
  <si>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</si>
  <si>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</si>
  <si>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</si>
  <si>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</si>
  <si>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</si>
  <si>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</si>
  <si>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</si>
  <si>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2а</t>
  </si>
  <si>
    <t>2б</t>
  </si>
  <si>
    <t>4а</t>
  </si>
  <si>
    <t>4б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</si>
  <si>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</si>
  <si>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</si>
  <si>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</si>
  <si>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</si>
  <si>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</si>
  <si>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</si>
  <si>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</si>
  <si>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</si>
  <si>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</si>
  <si>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</si>
  <si>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</si>
  <si>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1.1.10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</si>
  <si>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</si>
  <si>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</si>
  <si>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</si>
  <si>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</si>
  <si>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</si>
  <si>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</si>
  <si>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</si>
  <si>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</si>
  <si>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Теорія і методика викладання плавання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</si>
  <si>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</si>
  <si>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</si>
  <si>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</si>
  <si>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</si>
  <si>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</si>
  <si>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</si>
  <si>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</si>
  <si>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</si>
  <si>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Психологія фізичного виховання і спорту</t>
  </si>
  <si>
    <t>1.2.13</t>
  </si>
  <si>
    <t>Олімпійський і професійний спорт</t>
  </si>
  <si>
    <t>1.2.14</t>
  </si>
  <si>
    <t>1.2.15</t>
  </si>
  <si>
    <t>Спортивна метрологія</t>
  </si>
  <si>
    <t>1.2.16</t>
  </si>
  <si>
    <t>1.2.17</t>
  </si>
  <si>
    <t>1.2.18</t>
  </si>
  <si>
    <t>1.3. Практична підготовка</t>
  </si>
  <si>
    <t>1.3.1</t>
  </si>
  <si>
    <t>1.3.2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</si>
  <si>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</si>
  <si>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</si>
  <si>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</si>
  <si>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</si>
  <si>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</si>
  <si>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</si>
  <si>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</si>
  <si>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</si>
  <si>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</si>
  <si>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</si>
  <si>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</si>
  <si>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</si>
  <si>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</si>
  <si>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2.2.1.1</t>
  </si>
  <si>
    <t>2.2.1.2</t>
  </si>
  <si>
    <t>2.2.1.3</t>
  </si>
  <si>
    <t>2.2.1.4</t>
  </si>
  <si>
    <t>2.2.1.5</t>
  </si>
  <si>
    <t>2.2.2</t>
  </si>
  <si>
    <t>2.2.3</t>
  </si>
  <si>
    <t>2.2.4</t>
  </si>
  <si>
    <t>2.2.5</t>
  </si>
  <si>
    <t>2.2.6</t>
  </si>
  <si>
    <t>Біомеханіка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</si>
  <si>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</si>
  <si>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</si>
  <si>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</si>
  <si>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</si>
  <si>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</si>
  <si>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</si>
  <si>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</si>
  <si>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</si>
  <si>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</si>
  <si>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</si>
  <si>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</si>
  <si>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</si>
  <si>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Є.В. Мироненко</t>
  </si>
  <si>
    <t>Зав. кафедри</t>
  </si>
  <si>
    <t>О.М. Олійник</t>
  </si>
  <si>
    <t>П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</si>
  <si>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</si>
  <si>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</si>
  <si>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</si>
  <si>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</si>
  <si>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</si>
  <si>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</si>
  <si>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</si>
  <si>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</si>
  <si>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</si>
  <si>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</si>
  <si>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</si>
  <si>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</si>
  <si>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</si>
  <si>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</si>
  <si>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</si>
  <si>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</si>
  <si>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</si>
  <si>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</si>
  <si>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</si>
  <si>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</si>
  <si>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</si>
  <si>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</si>
  <si>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</si>
  <si>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</si>
  <si>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</si>
  <si>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</si>
  <si>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</si>
  <si>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</si>
  <si>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</si>
  <si>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</si>
  <si>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</si>
  <si>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</si>
  <si>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</si>
  <si>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</si>
  <si>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</si>
  <si>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</si>
  <si>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</si>
  <si>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</si>
  <si>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</si>
  <si>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</si>
  <si>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</si>
  <si>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</si>
  <si>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</si>
  <si>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</si>
  <si>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</si>
  <si>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</si>
  <si>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</si>
  <si>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</si>
  <si>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</si>
  <si>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</si>
  <si>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</si>
  <si>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</si>
  <si>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</si>
  <si>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</si>
  <si>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</si>
  <si>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3+96 год.*</t>
  </si>
  <si>
    <t>* 2 доби на тиждень навчального семестру</t>
  </si>
  <si>
    <t>Фізіологія людини та рухової активності</t>
  </si>
  <si>
    <t>Історія фізичної культури і спорту</t>
  </si>
  <si>
    <t>Основи наукових досліджень (за професійним спрямуванням)</t>
  </si>
  <si>
    <t>1.1.9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</si>
  <si>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</si>
  <si>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</si>
  <si>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</si>
  <si>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</si>
  <si>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</si>
  <si>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</si>
  <si>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Теорія і методика фізичного виховання (розділ 1)</t>
  </si>
  <si>
    <t>Теорія і методика фізичного виховання (розділ 2)</t>
  </si>
  <si>
    <t>Теорія і методика викладання гімнастики (розділ 1)</t>
  </si>
  <si>
    <t>Теорія і методика викладання гімнастики (розділ 2)</t>
  </si>
  <si>
    <t>Теорія і методика викладання гімнастики (розділ 3)</t>
  </si>
  <si>
    <t>Теорія і методика викладання легкої атлетики (розділ 1)</t>
  </si>
  <si>
    <t>Теорія і методика викладання легкої атлетики (розділ 2)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</si>
  <si>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</si>
  <si>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</si>
  <si>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</si>
  <si>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 xml:space="preserve">Педагогічна майстерність фахівців з фізичної культури і спорту </t>
  </si>
  <si>
    <t>Фізична терапія з основами масажу</t>
  </si>
  <si>
    <t>Теорія і методика викладання спортивних ігор (розділ баскетбол)</t>
  </si>
  <si>
    <t>Теорія і методика викладання спортивних ігор (розділ волейбол)</t>
  </si>
  <si>
    <t>Теорія і методика викладання спортивних ігор (розділ футбол)</t>
  </si>
  <si>
    <t>2.2.9</t>
  </si>
  <si>
    <t>2.2.10</t>
  </si>
  <si>
    <t>2.2.11</t>
  </si>
  <si>
    <t>Теорія і методика викладання спортивних ігор (розділ бадмінтон)</t>
  </si>
  <si>
    <t>Теорія і методика викладання спортивних ігор (розділ н/теніс)</t>
  </si>
  <si>
    <t>2.2.12</t>
  </si>
  <si>
    <t>Дисципліни з інших ОПП ДДМА</t>
  </si>
  <si>
    <t>1.2.20</t>
  </si>
  <si>
    <t>1.2.5.1</t>
  </si>
  <si>
    <t>1.2.5.2</t>
  </si>
  <si>
    <t>1.2.5.3</t>
  </si>
  <si>
    <t>1.2.11.1</t>
  </si>
  <si>
    <t>1.2.11.2</t>
  </si>
  <si>
    <t>1.2.11.3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</si>
  <si>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</si>
  <si>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</si>
  <si>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</si>
  <si>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</si>
  <si>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Ю.О. Долинний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</si>
  <si>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 атестація </t>
  </si>
  <si>
    <t xml:space="preserve"> IV.  АТЕСТАЦІЯ</t>
  </si>
  <si>
    <t>Гарант освітньої програми</t>
  </si>
  <si>
    <t>Разом п.1.1 на базі академії:</t>
  </si>
  <si>
    <t>Разом п.1.1 (загальний обсяг):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</si>
  <si>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</si>
  <si>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</si>
  <si>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</si>
  <si>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</si>
  <si>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</si>
  <si>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</si>
  <si>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</si>
  <si>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</si>
  <si>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</si>
  <si>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</si>
  <si>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</si>
  <si>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</si>
  <si>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</si>
  <si>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</si>
  <si>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</si>
  <si>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</si>
  <si>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</si>
  <si>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Нові інформаційні технології на базі ФПО</t>
  </si>
  <si>
    <t>Філософія на базі ФПО</t>
  </si>
  <si>
    <t>Педагогіка на базі ФПО</t>
  </si>
  <si>
    <t>Українська мова (за професійним спрямуванням) на базі ФПО</t>
  </si>
  <si>
    <t>Іноземна мова на базі ФПО</t>
  </si>
  <si>
    <t>Психологія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</si>
  <si>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</si>
  <si>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</si>
  <si>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</si>
  <si>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Теорія і методика викладання гімнастики на базі ФПО</t>
  </si>
  <si>
    <t>Теорія і методика викладання спортивних ігор на базі ФПО</t>
  </si>
  <si>
    <t>Теорія і методика викладання легкої атлетики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</si>
  <si>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</si>
  <si>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</si>
  <si>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</si>
  <si>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</si>
  <si>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</si>
  <si>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</si>
  <si>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</si>
  <si>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Термін навчання - 1 рік 10 місяців</t>
  </si>
  <si>
    <t>На основі ступеня молодшого бакалавра / молодшого спеціаліста за спорідненою спеціальністю</t>
  </si>
  <si>
    <t>6+96 год.*</t>
  </si>
  <si>
    <t>Виробнича (педагогічна) практика на базі ФПО</t>
  </si>
  <si>
    <t>Анатомія людини з основами спортивної морфології на базі ФПО</t>
  </si>
  <si>
    <t>Долікарська медична допомога та основи медичних знань на базі ФПО</t>
  </si>
  <si>
    <t>Спортивні споруди і обладнання на базі ФПО</t>
  </si>
  <si>
    <t>Іноземна мова (за професійним спрямуванням) на базі ФПО</t>
  </si>
  <si>
    <t>Екологія на базі ФПО</t>
  </si>
  <si>
    <t xml:space="preserve">Політологія на базі ФПО </t>
  </si>
  <si>
    <t>Правознавство на базі ФПО</t>
  </si>
  <si>
    <t>Технології психічної саморегуляції та взаємодії на базі ФПО</t>
  </si>
  <si>
    <t>Етика та естетика на базі ФПО</t>
  </si>
  <si>
    <t>Соціологія на базі ФПО</t>
  </si>
  <si>
    <t>Фармакологічний супровід у сфері фізичної культури і спорту на базі ФПО</t>
  </si>
  <si>
    <t>Основи економічної теорії на базі ФПО</t>
  </si>
  <si>
    <t>Загальна гігієна та гігієна фізичних вправ на базі ФПО</t>
  </si>
  <si>
    <t>Біохімія і біохімічні основи спортивного тренування на базі ФПО</t>
  </si>
  <si>
    <t>Основи теорії здоров’я та здорового способу життя на базі ФПО</t>
  </si>
  <si>
    <t>Теорія і методика викладання обраного виду спорту на базі ФПО</t>
  </si>
  <si>
    <t>1.2.15.1</t>
  </si>
  <si>
    <t>1.2.15.2</t>
  </si>
  <si>
    <t>Основи теорії здоров’я та здорового способу життя на базі академії</t>
  </si>
  <si>
    <t>1.2.16.1</t>
  </si>
  <si>
    <t>1.2.16.2</t>
  </si>
  <si>
    <t>Теорія і методика дитячо-юнацького спорту на базі ФПО</t>
  </si>
  <si>
    <t>Теорія і методика дитячо-юнацького спорту на базі академії</t>
  </si>
  <si>
    <t>1.2.17.1</t>
  </si>
  <si>
    <t>1.2.17.2</t>
  </si>
  <si>
    <t>Адаптивний спорт на базі ФПО</t>
  </si>
  <si>
    <t>Адаптивний спорт на базі академії</t>
  </si>
  <si>
    <t>1.2.18.1</t>
  </si>
  <si>
    <t>1.2.18.2</t>
  </si>
  <si>
    <t>Олімпійський і професійний спорт на базі ФПО</t>
  </si>
  <si>
    <t>Олімпійський і професійний спорт на базі академії</t>
  </si>
  <si>
    <t>1.2.10.1</t>
  </si>
  <si>
    <t>1.2.10.2</t>
  </si>
  <si>
    <t>Загальна теорія підготовки спортсменів на базі ФПО</t>
  </si>
  <si>
    <t>Загальна теорія підготовки спортсменів на базі академії</t>
  </si>
  <si>
    <t>1.2.6.1</t>
  </si>
  <si>
    <t>1.2.6.2</t>
  </si>
  <si>
    <t>Біомеханіка на базі ФПО</t>
  </si>
  <si>
    <t>Біомеханіка на базі академії</t>
  </si>
  <si>
    <t>1.2.7.1</t>
  </si>
  <si>
    <t>1.2.7.2</t>
  </si>
  <si>
    <t>Фізіологія людини та рухової активності на базі ФПО</t>
  </si>
  <si>
    <t>Фізіологія людини та рухової активності на базі академії</t>
  </si>
  <si>
    <t>1.3.4.1</t>
  </si>
  <si>
    <t>1.3.4.2</t>
  </si>
  <si>
    <t>Виробнича практика за профілем майбутньої роботи на базі ФПО</t>
  </si>
  <si>
    <t>Виробнича практика за профілем майбутньої роботи на базі академії</t>
  </si>
  <si>
    <t>24+8 по 22 год.</t>
  </si>
  <si>
    <t>57+8 по 22 год.</t>
  </si>
  <si>
    <t>Атлетизм (розділ 2)</t>
  </si>
  <si>
    <t>Атлетизм (розділ 1)</t>
  </si>
  <si>
    <t>Лижні види спорту (розділ 1)</t>
  </si>
  <si>
    <t>Лижні види спорту (розділ 2)</t>
  </si>
  <si>
    <t>Організація і методика туризму</t>
  </si>
  <si>
    <t>Рухливі ігри і забави</t>
  </si>
  <si>
    <t>Спортивні єдиноборства</t>
  </si>
  <si>
    <t>Скелелазіння</t>
  </si>
  <si>
    <t>Фітнес (розділ 1)</t>
  </si>
  <si>
    <t>Фітнес (розділ 2)</t>
  </si>
  <si>
    <t>Релігієзнавство на базі ФПО</t>
  </si>
  <si>
    <t>Теорія і методика викладання обраного виду спорту на базі академії</t>
  </si>
  <si>
    <t>Підвищення спортивної майстерності з обраного виду спорту на базі академії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</si>
</sst>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</numFmts>
  <fonts count="4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1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6" fillId="0" borderId="0" applyFont="0" applyFill="0" applyBorder="0" applyAlignment="0" applyProtection="0"/>
  </cellStyleXfs>
  <cellXfs count="850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8" fontId="5" fillId="0" borderId="16" xfId="37" applyNumberFormat="1" applyFont="1" applyFill="1" applyBorder="1" applyAlignment="1" applyProtection="1">
      <alignment horizontal="center" vertical="center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 applyProtection="1">
      <alignment horizontal="left" vertical="center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1" xfId="37" applyNumberFormat="1" applyFont="1" applyFill="1" applyBorder="1" applyAlignment="1" applyProtection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165" fontId="4" fillId="0" borderId="23" xfId="37" applyNumberFormat="1" applyFont="1" applyFill="1" applyBorder="1" applyAlignment="1" applyProtection="1">
      <alignment vertical="center"/>
    </xf>
    <xf numFmtId="165" fontId="4" fillId="0" borderId="24" xfId="37" applyNumberFormat="1" applyFont="1" applyFill="1" applyBorder="1" applyAlignment="1" applyProtection="1">
      <alignment vertical="center"/>
    </xf>
    <xf numFmtId="165" fontId="4" fillId="0" borderId="26" xfId="37" applyNumberFormat="1" applyFont="1" applyFill="1" applyBorder="1" applyAlignment="1" applyProtection="1">
      <alignment vertical="center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165" fontId="5" fillId="0" borderId="41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/>
    </xf>
    <xf numFmtId="0" fontId="32" fillId="0" borderId="76" xfId="37" applyFont="1" applyBorder="1" applyAlignment="1">
      <alignment horizontal="center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61" xfId="37" applyFont="1" applyBorder="1" applyAlignment="1">
      <alignment horizontal="center" vertical="center"/>
    </xf>
    <xf numFmtId="0" fontId="32" fillId="0" borderId="36" xfId="37" applyFont="1" applyBorder="1" applyAlignment="1">
      <alignment horizontal="center" vertical="center"/>
    </xf>
    <xf numFmtId="0" fontId="32" fillId="0" borderId="69" xfId="37" applyFont="1" applyBorder="1" applyAlignment="1">
      <alignment horizontal="center" vertical="center"/>
    </xf>
    <xf numFmtId="0" fontId="32" fillId="0" borderId="81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9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0" fillId="0" borderId="90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1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1" xfId="37" applyNumberFormat="1" applyFont="1" applyFill="1" applyBorder="1" applyAlignment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0" fontId="5" fillId="0" borderId="36" xfId="37" applyFont="1" applyFill="1" applyBorder="1" applyAlignment="1">
      <alignment horizontal="center" vertical="center" wrapText="1"/>
    </xf>
    <xf numFmtId="1" fontId="4" fillId="0" borderId="64" xfId="37" applyNumberFormat="1" applyFont="1" applyFill="1" applyBorder="1" applyAlignment="1">
      <alignment horizontal="center" vertical="center" wrapText="1"/>
    </xf>
    <xf numFmtId="1" fontId="5" fillId="0" borderId="42" xfId="37" applyNumberFormat="1" applyFont="1" applyFill="1" applyBorder="1" applyAlignment="1">
      <alignment horizontal="center" vertical="center"/>
    </xf>
    <xf numFmtId="165" fontId="5" fillId="0" borderId="45" xfId="37" applyNumberFormat="1" applyFont="1" applyFill="1" applyBorder="1" applyAlignment="1">
      <alignment horizontal="center" vertical="center" wrapText="1"/>
    </xf>
    <xf numFmtId="165" fontId="5" fillId="0" borderId="62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49" fontId="4" fillId="0" borderId="65" xfId="37" applyNumberFormat="1" applyFont="1" applyFill="1" applyBorder="1" applyAlignment="1" applyProtection="1">
      <alignment horizontal="left" vertical="center"/>
    </xf>
    <xf numFmtId="49" fontId="5" fillId="0" borderId="46" xfId="37" applyNumberFormat="1" applyFont="1" applyFill="1" applyBorder="1" applyAlignment="1">
      <alignment horizontal="left" vertical="center" wrapText="1"/>
    </xf>
    <xf numFmtId="165" fontId="4" fillId="0" borderId="10" xfId="37" applyNumberFormat="1" applyFont="1" applyFill="1" applyBorder="1" applyAlignment="1" applyProtection="1">
      <alignment vertical="center"/>
    </xf>
    <xf numFmtId="165" fontId="4" fillId="0" borderId="35" xfId="37" applyNumberFormat="1" applyFont="1" applyFill="1" applyBorder="1" applyAlignment="1" applyProtection="1">
      <alignment vertical="center"/>
    </xf>
    <xf numFmtId="165" fontId="4" fillId="0" borderId="13" xfId="37" applyNumberFormat="1" applyFont="1" applyFill="1" applyBorder="1" applyAlignment="1" applyProtection="1">
      <alignment vertical="center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0" fontId="4" fillId="0" borderId="10" xfId="37" applyFont="1" applyFill="1" applyBorder="1" applyAlignment="1" applyProtection="1">
      <alignment horizontal="center" vertical="center"/>
    </xf>
    <xf numFmtId="166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8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8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0" fontId="6" fillId="0" borderId="42" xfId="37" applyFont="1" applyFill="1" applyBorder="1" applyAlignment="1">
      <alignment horizontal="center" vertical="center" wrapText="1"/>
    </xf>
    <xf numFmtId="168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4" fillId="0" borderId="47" xfId="37" applyNumberFormat="1" applyFont="1" applyFill="1" applyBorder="1" applyAlignment="1" applyProtection="1">
      <alignment horizontal="left" vertical="center"/>
    </xf>
    <xf numFmtId="49" fontId="6" fillId="0" borderId="47" xfId="37" applyNumberFormat="1" applyFont="1" applyFill="1" applyBorder="1" applyAlignment="1">
      <alignment horizontal="left" vertical="center" wrapText="1"/>
    </xf>
    <xf numFmtId="49" fontId="6" fillId="0" borderId="46" xfId="37" applyNumberFormat="1" applyFont="1" applyFill="1" applyBorder="1" applyAlignment="1">
      <alignment horizontal="left" vertical="center" wrapText="1"/>
    </xf>
    <xf numFmtId="0" fontId="4" fillId="0" borderId="42" xfId="37" applyFont="1" applyFill="1" applyBorder="1" applyAlignment="1">
      <alignment horizontal="center" vertical="center" wrapText="1"/>
    </xf>
    <xf numFmtId="49" fontId="4" fillId="0" borderId="43" xfId="37" applyNumberFormat="1" applyFont="1" applyFill="1" applyBorder="1" applyAlignment="1">
      <alignment horizontal="center" vertical="center" wrapText="1"/>
    </xf>
    <xf numFmtId="165" fontId="4" fillId="0" borderId="45" xfId="37" applyNumberFormat="1" applyFont="1" applyFill="1" applyBorder="1" applyAlignment="1" applyProtection="1">
      <alignment horizontal="center" vertical="center" wrapText="1"/>
    </xf>
    <xf numFmtId="169" fontId="4" fillId="0" borderId="37" xfId="37" applyNumberFormat="1" applyFont="1" applyFill="1" applyBorder="1" applyAlignment="1" applyProtection="1">
      <alignment horizontal="center" vertical="center"/>
    </xf>
    <xf numFmtId="168" fontId="6" fillId="0" borderId="47" xfId="37" applyNumberFormat="1" applyFont="1" applyFill="1" applyBorder="1" applyAlignment="1" applyProtection="1">
      <alignment horizontal="center" vertical="center"/>
    </xf>
    <xf numFmtId="168" fontId="5" fillId="0" borderId="28" xfId="37" applyNumberFormat="1" applyFont="1" applyFill="1" applyBorder="1" applyAlignment="1" applyProtection="1">
      <alignment horizontal="center" vertical="center"/>
    </xf>
    <xf numFmtId="0" fontId="5" fillId="0" borderId="43" xfId="37" applyFont="1" applyFill="1" applyBorder="1" applyAlignment="1">
      <alignment horizontal="center" vertical="center" wrapText="1"/>
    </xf>
    <xf numFmtId="1" fontId="5" fillId="0" borderId="29" xfId="37" applyNumberFormat="1" applyFont="1" applyFill="1" applyBorder="1" applyAlignment="1">
      <alignment horizontal="center" vertical="center"/>
    </xf>
    <xf numFmtId="1" fontId="5" fillId="0" borderId="30" xfId="37" applyNumberFormat="1" applyFont="1" applyFill="1" applyBorder="1" applyAlignment="1">
      <alignment horizontal="center" vertical="center"/>
    </xf>
    <xf numFmtId="1" fontId="4" fillId="0" borderId="42" xfId="37" applyNumberFormat="1" applyFont="1" applyFill="1" applyBorder="1" applyAlignment="1">
      <alignment horizontal="center" vertical="center" wrapText="1"/>
    </xf>
    <xf numFmtId="1" fontId="4" fillId="0" borderId="43" xfId="37" applyNumberFormat="1" applyFont="1" applyFill="1" applyBorder="1" applyAlignment="1">
      <alignment horizontal="center" vertical="center" wrapText="1"/>
    </xf>
    <xf numFmtId="0" fontId="4" fillId="0" borderId="43" xfId="37" applyFont="1" applyFill="1" applyBorder="1" applyAlignment="1">
      <alignment horizontal="center" vertical="center" wrapText="1"/>
    </xf>
    <xf numFmtId="0" fontId="4" fillId="0" borderId="44" xfId="37" applyFont="1" applyFill="1" applyBorder="1" applyAlignment="1">
      <alignment horizontal="center" vertical="center" wrapText="1"/>
    </xf>
    <xf numFmtId="168" fontId="6" fillId="0" borderId="22" xfId="37" applyNumberFormat="1" applyFont="1" applyFill="1" applyBorder="1" applyAlignment="1" applyProtection="1">
      <alignment horizontal="center" vertical="center"/>
    </xf>
    <xf numFmtId="1" fontId="6" fillId="0" borderId="23" xfId="37" applyNumberFormat="1" applyFont="1" applyFill="1" applyBorder="1" applyAlignment="1">
      <alignment horizontal="center" vertical="center"/>
    </xf>
    <xf numFmtId="1" fontId="5" fillId="0" borderId="17" xfId="37" applyNumberFormat="1" applyFont="1" applyFill="1" applyBorder="1" applyAlignment="1" applyProtection="1">
      <alignment horizontal="center" vertical="center"/>
    </xf>
    <xf numFmtId="1" fontId="5" fillId="0" borderId="24" xfId="37" applyNumberFormat="1" applyFont="1" applyFill="1" applyBorder="1" applyAlignment="1">
      <alignment horizontal="center" vertical="center" wrapText="1"/>
    </xf>
    <xf numFmtId="1" fontId="5" fillId="0" borderId="30" xfId="37" applyNumberFormat="1" applyFont="1" applyFill="1" applyBorder="1" applyAlignment="1">
      <alignment horizontal="center" vertical="center" wrapText="1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8" fontId="6" fillId="0" borderId="67" xfId="37" applyNumberFormat="1" applyFont="1" applyFill="1" applyBorder="1" applyAlignment="1" applyProtection="1">
      <alignment horizontal="center" vertical="center"/>
    </xf>
    <xf numFmtId="1" fontId="6" fillId="0" borderId="47" xfId="37" applyNumberFormat="1" applyFont="1" applyFill="1" applyBorder="1" applyAlignment="1" applyProtection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68" fontId="48" fillId="0" borderId="15" xfId="0" applyNumberFormat="1" applyFont="1" applyBorder="1" applyAlignment="1">
      <alignment horizont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48" fillId="0" borderId="70" xfId="0" applyNumberFormat="1" applyFont="1" applyBorder="1" applyAlignment="1">
      <alignment horizontal="center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1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2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168" fontId="4" fillId="0" borderId="54" xfId="0" applyNumberFormat="1" applyFont="1" applyFill="1" applyBorder="1" applyAlignment="1" applyProtection="1">
      <alignment horizontal="center" vertical="center" wrapText="1"/>
    </xf>
    <xf numFmtId="169" fontId="4" fillId="0" borderId="20" xfId="0" applyNumberFormat="1" applyFont="1" applyFill="1" applyBorder="1" applyAlignment="1" applyProtection="1">
      <alignment horizontal="center" vertical="center"/>
    </xf>
    <xf numFmtId="169" fontId="4" fillId="0" borderId="74" xfId="0" applyNumberFormat="1" applyFont="1" applyFill="1" applyBorder="1" applyAlignment="1" applyProtection="1">
      <alignment horizontal="center" vertical="center"/>
    </xf>
    <xf numFmtId="169" fontId="4" fillId="0" borderId="26" xfId="0" applyNumberFormat="1" applyFont="1" applyFill="1" applyBorder="1" applyAlignment="1" applyProtection="1">
      <alignment horizontal="center" vertical="center"/>
    </xf>
    <xf numFmtId="168" fontId="7" fillId="0" borderId="0" xfId="37" applyNumberFormat="1" applyFont="1" applyFill="1" applyBorder="1" applyAlignment="1">
      <alignment horizontal="center" vertical="center" wrapText="1"/>
    </xf>
    <xf numFmtId="165" fontId="5" fillId="0" borderId="24" xfId="37" applyNumberFormat="1" applyFont="1" applyFill="1" applyBorder="1" applyAlignment="1">
      <alignment horizontal="center" vertical="center" wrapText="1"/>
    </xf>
    <xf numFmtId="1" fontId="5" fillId="0" borderId="17" xfId="37" applyNumberFormat="1" applyFont="1" applyFill="1" applyBorder="1" applyAlignment="1">
      <alignment horizontal="center" vertical="center" wrapText="1"/>
    </xf>
    <xf numFmtId="1" fontId="5" fillId="0" borderId="20" xfId="37" applyNumberFormat="1" applyFont="1" applyFill="1" applyBorder="1" applyAlignment="1">
      <alignment horizontal="center" vertical="center" wrapText="1"/>
    </xf>
    <xf numFmtId="165" fontId="5" fillId="0" borderId="26" xfId="37" applyNumberFormat="1" applyFont="1" applyFill="1" applyBorder="1" applyAlignment="1">
      <alignment horizontal="center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10" xfId="37" applyNumberFormat="1" applyFont="1" applyFill="1" applyBorder="1" applyAlignment="1">
      <alignment horizontal="center" vertical="center"/>
    </xf>
    <xf numFmtId="1" fontId="6" fillId="0" borderId="38" xfId="37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68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8" fontId="5" fillId="24" borderId="43" xfId="40" applyNumberFormat="1" applyFont="1" applyFill="1" applyBorder="1" applyAlignment="1" applyProtection="1">
      <alignment horizontal="center" vertical="center"/>
    </xf>
    <xf numFmtId="168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4" fillId="0" borderId="62" xfId="37" applyNumberFormat="1" applyFont="1" applyFill="1" applyBorder="1" applyAlignment="1">
      <alignment horizontal="center" vertical="center" wrapText="1"/>
    </xf>
    <xf numFmtId="1" fontId="4" fillId="0" borderId="44" xfId="37" applyNumberFormat="1" applyFont="1" applyFill="1" applyBorder="1" applyAlignment="1">
      <alignment horizontal="center" vertical="center" wrapText="1"/>
    </xf>
    <xf numFmtId="49" fontId="6" fillId="0" borderId="46" xfId="37" applyNumberFormat="1" applyFont="1" applyFill="1" applyBorder="1" applyAlignment="1">
      <alignment vertical="center" wrapText="1"/>
    </xf>
    <xf numFmtId="49" fontId="6" fillId="0" borderId="11" xfId="0" applyNumberFormat="1" applyFont="1" applyFill="1" applyBorder="1" applyAlignment="1">
      <alignment horizontal="left" vertical="center" wrapText="1"/>
    </xf>
    <xf numFmtId="1" fontId="5" fillId="0" borderId="123" xfId="37" applyNumberFormat="1" applyFont="1" applyFill="1" applyBorder="1" applyAlignment="1" applyProtection="1">
      <alignment horizontal="center" vertical="center"/>
    </xf>
    <xf numFmtId="49" fontId="7" fillId="0" borderId="54" xfId="37" applyNumberFormat="1" applyFont="1" applyFill="1" applyBorder="1" applyAlignment="1">
      <alignment horizontal="left" vertical="center" wrapText="1"/>
    </xf>
    <xf numFmtId="168" fontId="7" fillId="0" borderId="54" xfId="37" applyNumberFormat="1" applyFont="1" applyFill="1" applyBorder="1" applyAlignment="1" applyProtection="1">
      <alignment horizontal="center" vertical="center"/>
    </xf>
    <xf numFmtId="1" fontId="7" fillId="0" borderId="23" xfId="37" applyNumberFormat="1" applyFont="1" applyFill="1" applyBorder="1" applyAlignment="1">
      <alignment horizontal="center" vertical="center"/>
    </xf>
    <xf numFmtId="1" fontId="6" fillId="0" borderId="61" xfId="37" applyNumberFormat="1" applyFont="1" applyFill="1" applyBorder="1" applyAlignment="1">
      <alignment horizontal="center" vertical="center"/>
    </xf>
    <xf numFmtId="49" fontId="4" fillId="0" borderId="123" xfId="37" applyNumberFormat="1" applyFont="1" applyFill="1" applyBorder="1" applyAlignment="1" applyProtection="1">
      <alignment horizontal="left" vertical="center"/>
    </xf>
    <xf numFmtId="49" fontId="4" fillId="0" borderId="22" xfId="37" applyNumberFormat="1" applyFont="1" applyFill="1" applyBorder="1" applyAlignment="1">
      <alignment horizontal="left" vertical="center" wrapText="1"/>
    </xf>
    <xf numFmtId="49" fontId="6" fillId="0" borderId="47" xfId="0" applyNumberFormat="1" applyFont="1" applyFill="1" applyBorder="1" applyAlignment="1">
      <alignment vertical="center" wrapText="1"/>
    </xf>
    <xf numFmtId="49" fontId="5" fillId="0" borderId="16" xfId="37" applyNumberFormat="1" applyFont="1" applyFill="1" applyBorder="1" applyAlignment="1">
      <alignment vertical="center" wrapText="1"/>
    </xf>
    <xf numFmtId="49" fontId="7" fillId="0" borderId="22" xfId="37" applyNumberFormat="1" applyFont="1" applyFill="1" applyBorder="1" applyAlignment="1">
      <alignment vertical="center" wrapText="1"/>
    </xf>
    <xf numFmtId="49" fontId="4" fillId="0" borderId="28" xfId="37" applyNumberFormat="1" applyFont="1" applyFill="1" applyBorder="1" applyAlignment="1">
      <alignment vertical="center" wrapText="1"/>
    </xf>
    <xf numFmtId="0" fontId="4" fillId="0" borderId="38" xfId="37" applyFont="1" applyFill="1" applyBorder="1" applyAlignment="1">
      <alignment horizontal="center" vertical="center" wrapText="1"/>
    </xf>
    <xf numFmtId="0" fontId="4" fillId="0" borderId="39" xfId="37" applyNumberFormat="1" applyFont="1" applyFill="1" applyBorder="1" applyAlignment="1">
      <alignment horizontal="center" vertical="center" wrapText="1"/>
    </xf>
    <xf numFmtId="49" fontId="4" fillId="0" borderId="39" xfId="37" applyNumberFormat="1" applyFont="1" applyFill="1" applyBorder="1" applyAlignment="1">
      <alignment horizontal="center" vertical="center" wrapText="1"/>
    </xf>
    <xf numFmtId="165" fontId="4" fillId="0" borderId="40" xfId="37" applyNumberFormat="1" applyFont="1" applyFill="1" applyBorder="1" applyAlignment="1" applyProtection="1">
      <alignment horizontal="center" vertical="center" wrapText="1"/>
    </xf>
    <xf numFmtId="0" fontId="4" fillId="0" borderId="29" xfId="37" applyNumberFormat="1" applyFont="1" applyFill="1" applyBorder="1" applyAlignment="1">
      <alignment horizontal="center" vertical="center"/>
    </xf>
    <xf numFmtId="0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 applyProtection="1">
      <alignment horizontal="center" vertical="center"/>
    </xf>
    <xf numFmtId="1" fontId="6" fillId="0" borderId="42" xfId="37" applyNumberFormat="1" applyFont="1" applyFill="1" applyBorder="1" applyAlignment="1">
      <alignment horizontal="center" vertical="center"/>
    </xf>
    <xf numFmtId="1" fontId="5" fillId="0" borderId="19" xfId="37" applyNumberFormat="1" applyFont="1" applyFill="1" applyBorder="1" applyAlignment="1" applyProtection="1">
      <alignment horizontal="center" vertical="center"/>
    </xf>
    <xf numFmtId="1" fontId="5" fillId="0" borderId="25" xfId="37" applyNumberFormat="1" applyFont="1" applyFill="1" applyBorder="1" applyAlignment="1">
      <alignment horizontal="center" vertical="center" wrapText="1"/>
    </xf>
    <xf numFmtId="1" fontId="5" fillId="0" borderId="31" xfId="37" applyNumberFormat="1" applyFont="1" applyFill="1" applyBorder="1" applyAlignment="1">
      <alignment horizontal="center" vertical="center" wrapText="1"/>
    </xf>
    <xf numFmtId="1" fontId="4" fillId="0" borderId="38" xfId="37" applyNumberFormat="1" applyFont="1" applyFill="1" applyBorder="1" applyAlignment="1">
      <alignment horizontal="center" vertical="center" wrapText="1"/>
    </xf>
    <xf numFmtId="1" fontId="4" fillId="0" borderId="39" xfId="37" applyNumberFormat="1" applyFont="1" applyFill="1" applyBorder="1" applyAlignment="1">
      <alignment horizontal="center" vertical="center" wrapText="1"/>
    </xf>
    <xf numFmtId="1" fontId="4" fillId="0" borderId="40" xfId="37" applyNumberFormat="1" applyFont="1" applyFill="1" applyBorder="1" applyAlignment="1">
      <alignment horizontal="center" vertical="center" wrapText="1"/>
    </xf>
    <xf numFmtId="0" fontId="4" fillId="0" borderId="39" xfId="37" applyFont="1" applyFill="1" applyBorder="1" applyAlignment="1">
      <alignment horizontal="center" vertical="center" wrapText="1"/>
    </xf>
    <xf numFmtId="0" fontId="4" fillId="0" borderId="41" xfId="37" applyFont="1" applyFill="1" applyBorder="1" applyAlignment="1">
      <alignment horizontal="center" vertical="center" wrapText="1"/>
    </xf>
    <xf numFmtId="1" fontId="4" fillId="0" borderId="17" xfId="37" applyNumberFormat="1" applyFont="1" applyFill="1" applyBorder="1" applyAlignment="1">
      <alignment horizontal="center" vertical="center" wrapText="1"/>
    </xf>
    <xf numFmtId="1" fontId="4" fillId="0" borderId="23" xfId="37" applyNumberFormat="1" applyFont="1" applyFill="1" applyBorder="1" applyAlignment="1">
      <alignment horizontal="center" vertical="center" wrapText="1"/>
    </xf>
    <xf numFmtId="0" fontId="4" fillId="0" borderId="29" xfId="37" applyNumberFormat="1" applyFont="1" applyFill="1" applyBorder="1" applyAlignment="1">
      <alignment horizontal="center" vertical="center" wrapText="1"/>
    </xf>
    <xf numFmtId="0" fontId="4" fillId="0" borderId="31" xfId="37" applyNumberFormat="1" applyFont="1" applyFill="1" applyBorder="1" applyAlignment="1">
      <alignment horizontal="center" vertical="center" wrapText="1"/>
    </xf>
    <xf numFmtId="1" fontId="6" fillId="0" borderId="127" xfId="37" applyNumberFormat="1" applyFont="1" applyFill="1" applyBorder="1" applyAlignment="1" applyProtection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49" fontId="5" fillId="0" borderId="46" xfId="0" applyNumberFormat="1" applyFont="1" applyFill="1" applyBorder="1" applyAlignment="1">
      <alignment vertical="center" wrapText="1"/>
    </xf>
    <xf numFmtId="0" fontId="32" fillId="0" borderId="109" xfId="37" applyFont="1" applyBorder="1" applyAlignment="1">
      <alignment horizontal="center" vertical="center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0" fillId="0" borderId="100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2" fillId="0" borderId="58" xfId="37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2" fillId="0" borderId="58" xfId="36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0" fontId="33" fillId="0" borderId="101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32" fillId="0" borderId="104" xfId="36" applyFont="1" applyBorder="1" applyAlignment="1">
      <alignment horizontal="center" vertical="center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96" xfId="37" applyFont="1" applyBorder="1" applyAlignment="1">
      <alignment horizontal="center" vertical="center" textRotation="90"/>
    </xf>
    <xf numFmtId="0" fontId="32" fillId="0" borderId="97" xfId="37" applyFont="1" applyBorder="1" applyAlignment="1">
      <alignment horizontal="center" vertical="center" textRotation="90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center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2" fillId="0" borderId="98" xfId="37" applyFont="1" applyBorder="1" applyAlignment="1">
      <alignment horizontal="center" vertical="center"/>
    </xf>
    <xf numFmtId="0" fontId="32" fillId="0" borderId="99" xfId="37" applyFont="1" applyBorder="1" applyAlignment="1">
      <alignment horizontal="center" vertical="center"/>
    </xf>
    <xf numFmtId="0" fontId="32" fillId="0" borderId="93" xfId="37" applyFont="1" applyBorder="1" applyAlignment="1">
      <alignment horizontal="center" vertical="center"/>
    </xf>
    <xf numFmtId="0" fontId="32" fillId="0" borderId="94" xfId="37" applyFont="1" applyBorder="1" applyAlignment="1">
      <alignment horizontal="center" vertical="center"/>
    </xf>
    <xf numFmtId="0" fontId="32" fillId="0" borderId="95" xfId="37" applyFont="1" applyBorder="1" applyAlignment="1">
      <alignment horizontal="center" vertical="center"/>
    </xf>
    <xf numFmtId="0" fontId="32" fillId="0" borderId="34" xfId="37" applyFont="1" applyBorder="1" applyAlignment="1">
      <alignment horizontal="center" vertical="center" wrapText="1"/>
    </xf>
    <xf numFmtId="0" fontId="33" fillId="0" borderId="11" xfId="37" applyFont="1" applyBorder="1" applyAlignment="1">
      <alignment horizontal="center" vertical="center" wrapText="1"/>
    </xf>
    <xf numFmtId="0" fontId="33" fillId="0" borderId="71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47" xfId="37" applyFont="1" applyBorder="1" applyAlignment="1">
      <alignment horizontal="center" vertical="center"/>
    </xf>
    <xf numFmtId="0" fontId="32" fillId="0" borderId="110" xfId="37" applyFont="1" applyBorder="1" applyAlignment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4" fillId="0" borderId="0" xfId="37" applyFont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25" xfId="37" applyFont="1" applyBorder="1" applyAlignment="1">
      <alignment horizontal="center" vertical="center" wrapText="1"/>
    </xf>
    <xf numFmtId="0" fontId="30" fillId="0" borderId="54" xfId="37" applyFont="1" applyBorder="1" applyAlignment="1">
      <alignment horizontal="center" vertical="center" wrapText="1"/>
    </xf>
    <xf numFmtId="0" fontId="30" fillId="0" borderId="27" xfId="37" applyFont="1" applyBorder="1" applyAlignment="1">
      <alignment horizontal="center" vertical="center" wrapText="1"/>
    </xf>
    <xf numFmtId="0" fontId="30" fillId="0" borderId="25" xfId="37" applyNumberFormat="1" applyFont="1" applyBorder="1" applyAlignment="1">
      <alignment horizontal="center" vertical="center" wrapText="1"/>
    </xf>
    <xf numFmtId="0" fontId="30" fillId="0" borderId="27" xfId="37" applyNumberFormat="1" applyFont="1" applyBorder="1" applyAlignment="1">
      <alignment horizontal="center" vertical="center" wrapText="1"/>
    </xf>
    <xf numFmtId="0" fontId="30" fillId="0" borderId="54" xfId="37" applyNumberFormat="1" applyFont="1" applyBorder="1" applyAlignment="1">
      <alignment horizontal="center" vertical="center" wrapText="1"/>
    </xf>
    <xf numFmtId="0" fontId="30" fillId="0" borderId="126" xfId="37" applyFont="1" applyBorder="1" applyAlignment="1">
      <alignment horizontal="center" vertical="center" wrapText="1"/>
    </xf>
    <xf numFmtId="0" fontId="30" fillId="0" borderId="57" xfId="37" applyFont="1" applyBorder="1" applyAlignment="1">
      <alignment horizontal="left" vertical="center" wrapText="1"/>
    </xf>
    <xf numFmtId="0" fontId="33" fillId="0" borderId="57" xfId="37" applyFont="1" applyBorder="1" applyAlignment="1">
      <alignment horizontal="left" vertical="center" wrapText="1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0" fillId="0" borderId="25" xfId="36" applyFont="1" applyBorder="1" applyAlignment="1">
      <alignment horizontal="center" vertical="center" wrapText="1"/>
    </xf>
    <xf numFmtId="0" fontId="30" fillId="0" borderId="27" xfId="36" applyFont="1" applyBorder="1" applyAlignment="1">
      <alignment horizontal="center" vertical="center" wrapText="1"/>
    </xf>
    <xf numFmtId="1" fontId="30" fillId="0" borderId="0" xfId="37" applyNumberFormat="1" applyFont="1" applyBorder="1" applyAlignment="1">
      <alignment horizontal="center" vertical="center" wrapText="1"/>
    </xf>
    <xf numFmtId="1" fontId="33" fillId="0" borderId="0" xfId="37" applyNumberFormat="1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0" fontId="30" fillId="0" borderId="107" xfId="37" applyFont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0" fillId="0" borderId="124" xfId="37" applyFont="1" applyFill="1" applyBorder="1" applyAlignment="1">
      <alignment horizontal="center" vertical="center" wrapText="1"/>
    </xf>
    <xf numFmtId="0" fontId="30" fillId="0" borderId="125" xfId="37" applyFont="1" applyFill="1" applyBorder="1" applyAlignment="1">
      <alignment horizontal="center" vertical="center" wrapText="1"/>
    </xf>
    <xf numFmtId="0" fontId="30" fillId="0" borderId="106" xfId="37" applyFont="1" applyFill="1" applyBorder="1" applyAlignment="1">
      <alignment horizontal="center" vertical="center" wrapText="1"/>
    </xf>
    <xf numFmtId="0" fontId="30" fillId="0" borderId="124" xfId="37" applyFont="1" applyBorder="1" applyAlignment="1">
      <alignment horizontal="center" vertical="center" wrapText="1"/>
    </xf>
    <xf numFmtId="0" fontId="30" fillId="0" borderId="125" xfId="37" applyFont="1" applyBorder="1" applyAlignment="1">
      <alignment horizontal="center" vertical="center" wrapText="1"/>
    </xf>
    <xf numFmtId="0" fontId="30" fillId="0" borderId="106" xfId="37" applyFont="1" applyBorder="1" applyAlignment="1">
      <alignment horizontal="center" vertical="center" wrapText="1"/>
    </xf>
    <xf numFmtId="0" fontId="30" fillId="0" borderId="105" xfId="37" applyFont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54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49" fontId="30" fillId="0" borderId="25" xfId="37" applyNumberFormat="1" applyFont="1" applyBorder="1" applyAlignment="1">
      <alignment horizontal="center" vertical="center" wrapText="1"/>
    </xf>
    <xf numFmtId="49" fontId="30" fillId="0" borderId="54" xfId="37" applyNumberFormat="1" applyFont="1" applyBorder="1" applyAlignment="1">
      <alignment horizontal="center" vertical="center" wrapText="1"/>
    </xf>
    <xf numFmtId="49" fontId="30" fillId="0" borderId="27" xfId="37" applyNumberFormat="1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0" fontId="32" fillId="0" borderId="24" xfId="36" applyFont="1" applyBorder="1" applyAlignment="1">
      <alignment horizontal="center" vertical="center" wrapText="1"/>
    </xf>
    <xf numFmtId="0" fontId="30" fillId="0" borderId="111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45" fillId="0" borderId="58" xfId="36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4" xfId="39" applyFont="1" applyBorder="1" applyAlignment="1">
      <alignment horizontal="center" vertical="center"/>
    </xf>
    <xf numFmtId="0" fontId="32" fillId="0" borderId="99" xfId="39" applyFont="1" applyBorder="1" applyAlignment="1">
      <alignment horizontal="center" vertical="center"/>
    </xf>
    <xf numFmtId="0" fontId="32" fillId="0" borderId="93" xfId="39" applyFont="1" applyBorder="1" applyAlignment="1">
      <alignment horizontal="center" vertical="center"/>
    </xf>
    <xf numFmtId="0" fontId="32" fillId="0" borderId="24" xfId="37" applyFont="1" applyBorder="1" applyAlignment="1">
      <alignment horizontal="center" vertical="center" wrapText="1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0" fontId="6" fillId="0" borderId="71" xfId="37" applyFont="1" applyFill="1" applyBorder="1" applyAlignment="1">
      <alignment horizontal="right" vertical="center" wrapText="1"/>
    </xf>
    <xf numFmtId="166" fontId="5" fillId="24" borderId="34" xfId="40" applyNumberFormat="1" applyFont="1" applyFill="1" applyBorder="1" applyAlignment="1" applyProtection="1">
      <alignment horizontal="right" vertical="center"/>
    </xf>
    <xf numFmtId="166" fontId="5" fillId="24" borderId="11" xfId="40" applyNumberFormat="1" applyFont="1" applyFill="1" applyBorder="1" applyAlignment="1" applyProtection="1">
      <alignment horizontal="right" vertical="center"/>
    </xf>
    <xf numFmtId="166" fontId="5" fillId="24" borderId="34" xfId="40" applyNumberFormat="1" applyFont="1" applyFill="1" applyBorder="1" applyAlignment="1" applyProtection="1">
      <alignment horizontal="center" vertical="center"/>
    </xf>
    <xf numFmtId="166" fontId="5" fillId="24" borderId="71" xfId="40" applyNumberFormat="1" applyFont="1" applyFill="1" applyBorder="1" applyAlignment="1" applyProtection="1">
      <alignment horizontal="center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168" fontId="5" fillId="24" borderId="71" xfId="40" applyNumberFormat="1" applyFont="1" applyFill="1" applyBorder="1" applyAlignment="1" applyProtection="1">
      <alignment horizontal="center" vertical="center"/>
    </xf>
    <xf numFmtId="168" fontId="5" fillId="24" borderId="11" xfId="40" applyNumberFormat="1" applyFont="1" applyFill="1" applyBorder="1" applyAlignment="1" applyProtection="1">
      <alignment horizontal="center" vertical="center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5" fillId="24" borderId="104" xfId="0" applyFont="1" applyFill="1" applyBorder="1" applyAlignment="1" applyProtection="1">
      <alignment horizontal="right" vertical="center"/>
    </xf>
    <xf numFmtId="0" fontId="8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24" borderId="70" xfId="40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167" fontId="5" fillId="24" borderId="34" xfId="40" applyNumberFormat="1" applyFont="1" applyFill="1" applyBorder="1" applyAlignment="1" applyProtection="1">
      <alignment horizontal="right" vertical="center"/>
    </xf>
    <xf numFmtId="167" fontId="5" fillId="24" borderId="11" xfId="40" applyNumberFormat="1" applyFont="1" applyFill="1" applyBorder="1" applyAlignment="1" applyProtection="1">
      <alignment horizontal="right" vertical="center"/>
    </xf>
    <xf numFmtId="167" fontId="5" fillId="24" borderId="71" xfId="40" applyNumberFormat="1" applyFont="1" applyFill="1" applyBorder="1" applyAlignment="1" applyProtection="1">
      <alignment horizontal="right" vertical="center"/>
    </xf>
    <xf numFmtId="167" fontId="5" fillId="24" borderId="65" xfId="40" applyNumberFormat="1" applyFont="1" applyFill="1" applyBorder="1" applyAlignment="1" applyProtection="1">
      <alignment horizontal="right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 wrapText="1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49" fontId="4" fillId="0" borderId="112" xfId="0" applyNumberFormat="1" applyFont="1" applyFill="1" applyBorder="1" applyAlignment="1">
      <alignment horizontal="left" vertical="center" wrapText="1"/>
    </xf>
    <xf numFmtId="1" fontId="5" fillId="0" borderId="61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168" fontId="5" fillId="0" borderId="112" xfId="0" applyNumberFormat="1" applyFont="1" applyFill="1" applyBorder="1" applyAlignment="1" applyProtection="1">
      <alignment horizontal="center" vertical="center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09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1" xfId="0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122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0" fontId="6" fillId="24" borderId="113" xfId="0" applyFont="1" applyFill="1" applyBorder="1" applyAlignment="1">
      <alignment horizontal="right" vertical="center" wrapText="1"/>
    </xf>
    <xf numFmtId="0" fontId="6" fillId="24" borderId="114" xfId="0" applyFont="1" applyFill="1" applyBorder="1" applyAlignment="1">
      <alignment horizontal="right" vertical="center" wrapText="1"/>
    </xf>
    <xf numFmtId="0" fontId="5" fillId="24" borderId="113" xfId="0" applyFont="1" applyFill="1" applyBorder="1" applyAlignment="1">
      <alignment horizontal="right" vertical="center" wrapText="1"/>
    </xf>
    <xf numFmtId="0" fontId="5" fillId="24" borderId="114" xfId="0" applyFont="1" applyFill="1" applyBorder="1" applyAlignment="1">
      <alignment horizontal="right" vertical="center" wrapText="1"/>
    </xf>
    <xf numFmtId="0" fontId="5" fillId="0" borderId="81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1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167" fontId="5" fillId="24" borderId="42" xfId="40" applyNumberFormat="1" applyFont="1" applyFill="1" applyBorder="1" applyAlignment="1" applyProtection="1">
      <alignment horizontal="center" vertical="center"/>
    </xf>
    <xf numFmtId="167" fontId="5" fillId="24" borderId="35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7" fontId="5" fillId="24" borderId="44" xfId="40" applyNumberFormat="1" applyFont="1" applyFill="1" applyBorder="1" applyAlignment="1" applyProtection="1">
      <alignment horizontal="center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0" fontId="5" fillId="0" borderId="46" xfId="37" applyFont="1" applyFill="1" applyBorder="1" applyAlignment="1">
      <alignment horizontal="right" vertical="center" wrapText="1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0" fontId="4" fillId="0" borderId="41" xfId="0" applyNumberFormat="1" applyFont="1" applyFill="1" applyBorder="1" applyAlignment="1">
      <alignment horizontal="center" vertical="center" wrapText="1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47" xfId="0" applyNumberFormat="1" applyFont="1" applyFill="1" applyBorder="1" applyAlignment="1" applyProtection="1">
      <alignment horizontal="center" vertical="center"/>
    </xf>
    <xf numFmtId="49" fontId="5" fillId="24" borderId="109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8" xfId="0" applyNumberFormat="1" applyFont="1" applyFill="1" applyBorder="1" applyAlignment="1" applyProtection="1">
      <alignment horizontal="center" vertical="center"/>
    </xf>
    <xf numFmtId="165" fontId="5" fillId="24" borderId="115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1" xfId="37" applyFont="1" applyFill="1" applyBorder="1" applyAlignment="1">
      <alignment horizontal="right" vertical="center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49" fontId="5" fillId="0" borderId="47" xfId="37" applyNumberFormat="1" applyFont="1" applyFill="1" applyBorder="1" applyAlignment="1" applyProtection="1">
      <alignment horizontal="center" vertical="center" wrapText="1"/>
    </xf>
    <xf numFmtId="49" fontId="5" fillId="0" borderId="109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165" fontId="2" fillId="0" borderId="34" xfId="37" applyNumberFormat="1" applyFont="1" applyFill="1" applyBorder="1" applyAlignment="1" applyProtection="1">
      <alignment horizontal="center" vertical="center"/>
    </xf>
    <xf numFmtId="165" fontId="2" fillId="0" borderId="11" xfId="37" applyNumberFormat="1" applyFont="1" applyFill="1" applyBorder="1" applyAlignment="1" applyProtection="1">
      <alignment horizontal="center" vertical="center"/>
    </xf>
    <xf numFmtId="165" fontId="2" fillId="0" borderId="71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2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2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0" borderId="16" xfId="40" applyNumberFormat="1" applyFont="1" applyFill="1" applyBorder="1" applyAlignment="1" applyProtection="1">
      <alignment horizontal="center" vertical="center" wrapText="1"/>
    </xf>
    <xf numFmtId="166" fontId="4" fillId="0" borderId="53" xfId="40" applyNumberFormat="1" applyFont="1" applyFill="1" applyBorder="1" applyAlignment="1" applyProtection="1">
      <alignment horizontal="center" vertical="center" wrapText="1"/>
    </xf>
    <xf numFmtId="166" fontId="4" fillId="0" borderId="119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2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19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09" xfId="40" applyNumberFormat="1" applyFont="1" applyFill="1" applyBorder="1" applyAlignment="1" applyProtection="1">
      <alignment horizontal="center" vertical="center" wrapText="1"/>
    </xf>
    <xf numFmtId="0" fontId="4" fillId="24" borderId="110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1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0" borderId="52" xfId="40" applyNumberFormat="1" applyFont="1" applyFill="1" applyBorder="1" applyAlignment="1" applyProtection="1">
      <alignment horizontal="center" vertical="center" textRotation="90" wrapText="1"/>
    </xf>
    <xf numFmtId="166" fontId="4" fillId="0" borderId="38" xfId="40" applyNumberFormat="1" applyFont="1" applyFill="1" applyBorder="1" applyAlignment="1" applyProtection="1">
      <alignment horizontal="center" vertical="center" textRotation="90" wrapText="1"/>
    </xf>
    <xf numFmtId="166" fontId="4" fillId="0" borderId="61" xfId="40" applyNumberFormat="1" applyFont="1" applyFill="1" applyBorder="1" applyAlignment="1" applyProtection="1">
      <alignment horizontal="center" vertical="center" textRotation="90" wrapText="1"/>
    </xf>
    <xf numFmtId="166" fontId="4" fillId="0" borderId="49" xfId="40" applyNumberFormat="1" applyFont="1" applyFill="1" applyBorder="1" applyAlignment="1" applyProtection="1">
      <alignment horizontal="center" vertical="center" textRotation="90" wrapText="1"/>
    </xf>
    <xf numFmtId="166" fontId="4" fillId="0" borderId="39" xfId="40" applyNumberFormat="1" applyFont="1" applyFill="1" applyBorder="1" applyAlignment="1" applyProtection="1">
      <alignment horizontal="center" vertical="center" textRotation="90" wrapText="1"/>
    </xf>
    <xf numFmtId="166" fontId="4" fillId="0" borderId="36" xfId="40" applyNumberFormat="1" applyFont="1" applyFill="1" applyBorder="1" applyAlignment="1" applyProtection="1">
      <alignment horizontal="center" vertical="center" textRotation="90" wrapText="1"/>
    </xf>
    <xf numFmtId="166" fontId="4" fillId="0" borderId="25" xfId="40" applyNumberFormat="1" applyFont="1" applyFill="1" applyBorder="1" applyAlignment="1" applyProtection="1">
      <alignment horizontal="center" vertical="center" wrapText="1"/>
    </xf>
    <xf numFmtId="166" fontId="4" fillId="0" borderId="120" xfId="40" applyNumberFormat="1" applyFont="1" applyFill="1" applyBorder="1" applyAlignment="1" applyProtection="1">
      <alignment horizontal="center" vertical="center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0" borderId="56" xfId="40" applyNumberFormat="1" applyFont="1" applyFill="1" applyBorder="1" applyAlignment="1" applyProtection="1">
      <alignment horizontal="center" vertical="center" textRotation="90" wrapText="1"/>
    </xf>
    <xf numFmtId="166" fontId="4" fillId="0" borderId="41" xfId="40" applyNumberFormat="1" applyFont="1" applyFill="1" applyBorder="1" applyAlignment="1" applyProtection="1">
      <alignment horizontal="center" vertical="center" textRotation="90" wrapText="1"/>
    </xf>
    <xf numFmtId="166" fontId="4" fillId="0" borderId="62" xfId="40" applyNumberFormat="1" applyFont="1" applyFill="1" applyBorder="1" applyAlignment="1" applyProtection="1">
      <alignment horizontal="center" vertical="center" textRotation="90" wrapText="1"/>
    </xf>
    <xf numFmtId="0" fontId="4" fillId="0" borderId="61" xfId="0" applyNumberFormat="1" applyFont="1" applyFill="1" applyBorder="1" applyAlignment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67" fontId="5" fillId="24" borderId="10" xfId="40" applyNumberFormat="1" applyFont="1" applyFill="1" applyBorder="1" applyAlignment="1" applyProtection="1">
      <alignment horizontal="center" vertical="center"/>
    </xf>
    <xf numFmtId="167" fontId="5" fillId="24" borderId="39" xfId="40" applyNumberFormat="1" applyFont="1" applyFill="1" applyBorder="1" applyAlignment="1" applyProtection="1">
      <alignment horizontal="center" vertical="center"/>
    </xf>
    <xf numFmtId="167" fontId="5" fillId="24" borderId="36" xfId="40" applyNumberFormat="1" applyFont="1" applyFill="1" applyBorder="1" applyAlignment="1" applyProtection="1">
      <alignment horizontal="center" vertical="center"/>
    </xf>
    <xf numFmtId="167" fontId="5" fillId="24" borderId="62" xfId="40" applyNumberFormat="1" applyFont="1" applyFill="1" applyBorder="1" applyAlignment="1" applyProtection="1">
      <alignment horizontal="center" vertical="center"/>
    </xf>
    <xf numFmtId="167" fontId="6" fillId="24" borderId="34" xfId="40" applyNumberFormat="1" applyFont="1" applyFill="1" applyBorder="1" applyAlignment="1" applyProtection="1">
      <alignment horizontal="right" vertical="center"/>
    </xf>
    <xf numFmtId="167" fontId="6" fillId="24" borderId="11" xfId="40" applyNumberFormat="1" applyFont="1" applyFill="1" applyBorder="1" applyAlignment="1" applyProtection="1">
      <alignment horizontal="right" vertical="center"/>
    </xf>
    <xf numFmtId="167" fontId="6" fillId="24" borderId="71" xfId="40" applyNumberFormat="1" applyFont="1" applyFill="1" applyBorder="1" applyAlignment="1" applyProtection="1">
      <alignment horizontal="right" vertical="center"/>
    </xf>
    <xf numFmtId="167" fontId="6" fillId="24" borderId="65" xfId="40" applyNumberFormat="1" applyFont="1" applyFill="1" applyBorder="1" applyAlignment="1" applyProtection="1">
      <alignment horizontal="right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 wrapText="1"/>
    </xf>
  </cellXfs>
  <cellStyles count="4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 5" xfId="39" xr:uid="{00000000-0005-0000-0000-000027000000}"/>
    <cellStyle name="Обычный_Plan Уч(бакал.) д_о 2013_14а" xfId="40" xr:uid="{00000000-0005-0000-0000-000028000000}"/>
    <cellStyle name="Плохой 2" xfId="41" xr:uid="{00000000-0005-0000-0000-000029000000}"/>
    <cellStyle name="Пояснение 2" xfId="42" xr:uid="{00000000-0005-0000-0000-00002A000000}"/>
    <cellStyle name="Примечание 2" xfId="43" xr:uid="{00000000-0005-0000-0000-00002B000000}"/>
    <cellStyle name="Связанная ячейка 2" xfId="44" xr:uid="{00000000-0005-0000-0000-00002C000000}"/>
    <cellStyle name="Текст предупреждения 2" xfId="45" xr:uid="{00000000-0005-0000-0000-00002D000000}"/>
    <cellStyle name="Финансовый 2" xfId="46" xr:uid="{00000000-0005-0000-0000-00002E000000}"/>
    <cellStyle name="Финансовый 3" xfId="48" xr:uid="{00000000-0005-0000-0000-00005E000000}"/>
    <cellStyle name="Хороший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2"/>
  <sheetViews>
    <sheetView zoomScale="65" zoomScaleNormal="65" zoomScaleSheetLayoutView="66" workbookViewId="0">
      <selection sqref="A1:O1"/>
    </sheetView>
  </sheetViews>
  <sheetFormatPr defaultColWidth="3.33203125" defaultRowHeight="15.6" x14ac:dyDescent="0.3"/>
  <cols>
    <col min="1" max="1" width="6.6640625" style="213" customWidth="1"/>
    <col min="2" max="53" width="5.6640625" style="213" customWidth="1"/>
    <col min="54" max="54" width="2.88671875" style="213" customWidth="1"/>
    <col min="55" max="55" width="1.109375" style="213" hidden="1" customWidth="1"/>
    <col min="56" max="57" width="3.33203125" style="213" hidden="1" customWidth="1"/>
    <col min="58" max="16384" width="3.33203125" style="213"/>
  </cols>
  <sheetData>
    <row r="1" spans="1:57" ht="30" x14ac:dyDescent="0.5">
      <c r="A1" s="558" t="s">
        <v>106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83" t="s">
        <v>105</v>
      </c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AK1" s="583"/>
      <c r="AL1" s="583"/>
      <c r="AM1" s="583"/>
      <c r="AN1" s="226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</row>
    <row r="2" spans="1:57" ht="30" x14ac:dyDescent="0.5">
      <c r="A2" s="558" t="s">
        <v>108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</row>
    <row r="3" spans="1:57" ht="30.6" x14ac:dyDescent="0.55000000000000004">
      <c r="A3" s="558" t="s">
        <v>141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84" t="s">
        <v>107</v>
      </c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D3" s="584"/>
      <c r="AE3" s="584"/>
      <c r="AF3" s="584"/>
      <c r="AG3" s="584"/>
      <c r="AH3" s="584"/>
      <c r="AI3" s="584"/>
      <c r="AJ3" s="584"/>
      <c r="AK3" s="584"/>
      <c r="AL3" s="584"/>
      <c r="AM3" s="584"/>
      <c r="AN3" s="562" t="s">
        <v>152</v>
      </c>
      <c r="AO3" s="562"/>
      <c r="AP3" s="562"/>
      <c r="AQ3" s="562"/>
      <c r="AR3" s="562"/>
      <c r="AS3" s="562"/>
      <c r="AT3" s="562"/>
      <c r="AU3" s="562"/>
      <c r="AV3" s="562"/>
      <c r="AW3" s="562"/>
      <c r="AX3" s="562"/>
      <c r="AY3" s="562"/>
      <c r="AZ3" s="562"/>
      <c r="BA3" s="562"/>
    </row>
    <row r="4" spans="1:57" ht="30.6" x14ac:dyDescent="0.55000000000000004">
      <c r="A4" s="563" t="s">
        <v>142</v>
      </c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562"/>
      <c r="AO4" s="562"/>
      <c r="AP4" s="562"/>
      <c r="AQ4" s="562"/>
      <c r="AR4" s="562"/>
      <c r="AS4" s="562"/>
      <c r="AT4" s="562"/>
      <c r="AU4" s="562"/>
      <c r="AV4" s="562"/>
      <c r="AW4" s="562"/>
      <c r="AX4" s="562"/>
      <c r="AY4" s="562"/>
      <c r="AZ4" s="562"/>
      <c r="BA4" s="562"/>
    </row>
    <row r="5" spans="1:57" ht="28.2" x14ac:dyDescent="0.5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564" t="s">
        <v>109</v>
      </c>
      <c r="Q5" s="565"/>
      <c r="R5" s="565"/>
      <c r="S5" s="565"/>
      <c r="T5" s="565"/>
      <c r="U5" s="565"/>
      <c r="V5" s="565"/>
      <c r="W5" s="565"/>
      <c r="X5" s="565"/>
      <c r="Y5" s="565"/>
      <c r="Z5" s="565"/>
      <c r="AA5" s="565"/>
      <c r="AB5" s="565"/>
      <c r="AC5" s="565"/>
      <c r="AD5" s="565"/>
      <c r="AE5" s="565"/>
      <c r="AF5" s="565"/>
      <c r="AG5" s="565"/>
      <c r="AH5" s="565"/>
      <c r="AI5" s="565"/>
      <c r="AJ5" s="565"/>
      <c r="AK5" s="565"/>
      <c r="AL5" s="565"/>
      <c r="AM5" s="565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</row>
    <row r="6" spans="1:57" ht="28.2" x14ac:dyDescent="0.5">
      <c r="A6" s="558" t="s">
        <v>143</v>
      </c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566"/>
      <c r="AP6" s="566"/>
      <c r="AQ6" s="566"/>
      <c r="AR6" s="566"/>
      <c r="AS6" s="566"/>
      <c r="AT6" s="566"/>
      <c r="AU6" s="566"/>
      <c r="AV6" s="566"/>
      <c r="AW6" s="566"/>
      <c r="AX6" s="566"/>
      <c r="AY6" s="566"/>
      <c r="AZ6" s="566"/>
      <c r="BA6" s="566"/>
    </row>
    <row r="7" spans="1:57" ht="27.75" customHeight="1" x14ac:dyDescent="0.5">
      <c r="A7" s="558" t="s">
        <v>110</v>
      </c>
      <c r="B7" s="558"/>
      <c r="C7" s="558"/>
      <c r="D7" s="558"/>
      <c r="E7" s="558"/>
      <c r="F7" s="558"/>
      <c r="G7" s="558"/>
      <c r="H7" s="558"/>
      <c r="I7" s="558"/>
      <c r="J7" s="558"/>
      <c r="K7" s="558"/>
      <c r="L7" s="558"/>
      <c r="M7" s="558"/>
      <c r="N7" s="558"/>
      <c r="O7" s="558"/>
      <c r="P7" s="557" t="s">
        <v>144</v>
      </c>
      <c r="Q7" s="557"/>
      <c r="R7" s="557"/>
      <c r="S7" s="557"/>
      <c r="T7" s="557"/>
      <c r="U7" s="557"/>
      <c r="V7" s="557"/>
      <c r="W7" s="557"/>
      <c r="X7" s="557"/>
      <c r="Y7" s="557"/>
      <c r="Z7" s="557"/>
      <c r="AA7" s="557"/>
      <c r="AB7" s="557"/>
      <c r="AC7" s="557"/>
      <c r="AD7" s="557"/>
      <c r="AE7" s="557"/>
      <c r="AF7" s="557"/>
      <c r="AG7" s="557"/>
      <c r="AH7" s="557"/>
      <c r="AI7" s="557"/>
      <c r="AJ7" s="557"/>
      <c r="AK7" s="557"/>
      <c r="AL7" s="557"/>
      <c r="AM7" s="557"/>
      <c r="AN7" s="559" t="s">
        <v>247</v>
      </c>
      <c r="AO7" s="560"/>
      <c r="AP7" s="560"/>
      <c r="AQ7" s="560"/>
      <c r="AR7" s="560"/>
      <c r="AS7" s="560"/>
      <c r="AT7" s="560"/>
      <c r="AU7" s="560"/>
      <c r="AV7" s="560"/>
      <c r="AW7" s="560"/>
      <c r="AX7" s="560"/>
      <c r="AY7" s="560"/>
      <c r="AZ7" s="560"/>
      <c r="BA7" s="560"/>
    </row>
    <row r="8" spans="1:57" ht="26.25" customHeight="1" x14ac:dyDescent="0.45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557" t="s">
        <v>146</v>
      </c>
      <c r="Q8" s="557"/>
      <c r="R8" s="557"/>
      <c r="S8" s="557"/>
      <c r="T8" s="557"/>
      <c r="U8" s="557"/>
      <c r="V8" s="557"/>
      <c r="W8" s="557"/>
      <c r="X8" s="557"/>
      <c r="Y8" s="557"/>
      <c r="Z8" s="557"/>
      <c r="AA8" s="557"/>
      <c r="AB8" s="557"/>
      <c r="AC8" s="557"/>
      <c r="AD8" s="557"/>
      <c r="AE8" s="557"/>
      <c r="AF8" s="557"/>
      <c r="AG8" s="557"/>
      <c r="AH8" s="557"/>
      <c r="AI8" s="557"/>
      <c r="AJ8" s="557"/>
      <c r="AK8" s="557"/>
      <c r="AL8" s="557"/>
      <c r="AM8" s="557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</row>
    <row r="9" spans="1:57" ht="26.25" customHeight="1" x14ac:dyDescent="0.45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557" t="s">
        <v>147</v>
      </c>
      <c r="Q9" s="557"/>
      <c r="R9" s="557"/>
      <c r="S9" s="557"/>
      <c r="T9" s="557"/>
      <c r="U9" s="557"/>
      <c r="V9" s="557"/>
      <c r="W9" s="557"/>
      <c r="X9" s="557"/>
      <c r="Y9" s="557"/>
      <c r="Z9" s="557"/>
      <c r="AA9" s="557"/>
      <c r="AB9" s="557"/>
      <c r="AC9" s="557"/>
      <c r="AD9" s="557"/>
      <c r="AE9" s="557"/>
      <c r="AF9" s="557"/>
      <c r="AG9" s="557"/>
      <c r="AH9" s="557"/>
      <c r="AI9" s="557"/>
      <c r="AJ9" s="557"/>
      <c r="AK9" s="557"/>
      <c r="AL9" s="557"/>
      <c r="AM9" s="557"/>
      <c r="AN9" s="561" t="s">
        <v>248</v>
      </c>
      <c r="AO9" s="561"/>
      <c r="AP9" s="561"/>
      <c r="AQ9" s="561"/>
      <c r="AR9" s="561"/>
      <c r="AS9" s="561"/>
      <c r="AT9" s="561"/>
      <c r="AU9" s="561"/>
      <c r="AV9" s="561"/>
      <c r="AW9" s="561"/>
      <c r="AX9" s="561"/>
      <c r="AY9" s="561"/>
      <c r="AZ9" s="561"/>
      <c r="BA9" s="561"/>
    </row>
    <row r="10" spans="1:57" ht="25.5" customHeight="1" x14ac:dyDescent="0.4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588" t="s">
        <v>145</v>
      </c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90"/>
      <c r="AM10" s="590"/>
      <c r="AN10" s="561"/>
      <c r="AO10" s="561"/>
      <c r="AP10" s="561"/>
      <c r="AQ10" s="561"/>
      <c r="AR10" s="561"/>
      <c r="AS10" s="561"/>
      <c r="AT10" s="561"/>
      <c r="AU10" s="561"/>
      <c r="AV10" s="561"/>
      <c r="AW10" s="561"/>
      <c r="AX10" s="561"/>
      <c r="AY10" s="561"/>
      <c r="AZ10" s="561"/>
      <c r="BA10" s="561"/>
    </row>
    <row r="11" spans="1:57" ht="25.2" x14ac:dyDescent="0.45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591" t="s">
        <v>148</v>
      </c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  <c r="AC11" s="591"/>
      <c r="AD11" s="591"/>
      <c r="AE11" s="591"/>
      <c r="AF11" s="591"/>
      <c r="AG11" s="591"/>
      <c r="AH11" s="591"/>
      <c r="AI11" s="591"/>
      <c r="AJ11" s="591"/>
      <c r="AK11" s="591"/>
      <c r="AL11" s="591"/>
      <c r="AM11" s="591"/>
      <c r="AN11" s="561"/>
      <c r="AO11" s="561"/>
      <c r="AP11" s="561"/>
      <c r="AQ11" s="561"/>
      <c r="AR11" s="561"/>
      <c r="AS11" s="561"/>
      <c r="AT11" s="561"/>
      <c r="AU11" s="561"/>
      <c r="AV11" s="561"/>
      <c r="AW11" s="561"/>
      <c r="AX11" s="561"/>
      <c r="AY11" s="561"/>
      <c r="AZ11" s="561"/>
      <c r="BA11" s="561"/>
    </row>
    <row r="12" spans="1:57" ht="25.2" x14ac:dyDescent="0.45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</row>
    <row r="13" spans="1:57" ht="25.2" x14ac:dyDescent="0.45">
      <c r="A13" s="232"/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</row>
    <row r="14" spans="1:57" ht="25.2" x14ac:dyDescent="0.45">
      <c r="A14" s="232"/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</row>
    <row r="15" spans="1:57" s="214" customFormat="1" ht="31.5" customHeight="1" thickBot="1" x14ac:dyDescent="0.4">
      <c r="A15" s="585" t="s">
        <v>153</v>
      </c>
      <c r="B15" s="585"/>
      <c r="C15" s="585"/>
      <c r="D15" s="585"/>
      <c r="E15" s="585"/>
      <c r="F15" s="585"/>
      <c r="G15" s="585"/>
      <c r="H15" s="585"/>
      <c r="I15" s="585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  <c r="Y15" s="585"/>
      <c r="Z15" s="585"/>
      <c r="AA15" s="585"/>
      <c r="AB15" s="585"/>
      <c r="AC15" s="585"/>
      <c r="AD15" s="585"/>
      <c r="AE15" s="585"/>
      <c r="AF15" s="585"/>
      <c r="AG15" s="585"/>
      <c r="AH15" s="585"/>
      <c r="AI15" s="585"/>
      <c r="AJ15" s="585"/>
      <c r="AK15" s="585"/>
      <c r="AL15" s="585"/>
      <c r="AM15" s="585"/>
      <c r="AN15" s="585"/>
      <c r="AO15" s="585"/>
      <c r="AP15" s="585"/>
      <c r="AQ15" s="585"/>
      <c r="AR15" s="585"/>
      <c r="AS15" s="585"/>
      <c r="AT15" s="585"/>
      <c r="AU15" s="585"/>
      <c r="AV15" s="585"/>
      <c r="AW15" s="585"/>
      <c r="AX15" s="585"/>
      <c r="AY15" s="585"/>
      <c r="AZ15" s="585"/>
      <c r="BA15" s="585"/>
      <c r="BB15" s="215"/>
      <c r="BC15" s="215"/>
      <c r="BD15" s="215"/>
      <c r="BE15" s="215"/>
    </row>
    <row r="16" spans="1:57" ht="24.9" customHeight="1" thickBot="1" x14ac:dyDescent="0.35">
      <c r="A16" s="555" t="s">
        <v>111</v>
      </c>
      <c r="B16" s="567" t="s">
        <v>112</v>
      </c>
      <c r="C16" s="568"/>
      <c r="D16" s="568"/>
      <c r="E16" s="569"/>
      <c r="F16" s="570" t="s">
        <v>113</v>
      </c>
      <c r="G16" s="568"/>
      <c r="H16" s="568"/>
      <c r="I16" s="571"/>
      <c r="J16" s="572" t="s">
        <v>114</v>
      </c>
      <c r="K16" s="573"/>
      <c r="L16" s="573"/>
      <c r="M16" s="574"/>
      <c r="N16" s="575" t="s">
        <v>115</v>
      </c>
      <c r="O16" s="573"/>
      <c r="P16" s="573"/>
      <c r="Q16" s="573"/>
      <c r="R16" s="573"/>
      <c r="S16" s="576" t="s">
        <v>116</v>
      </c>
      <c r="T16" s="526"/>
      <c r="U16" s="526"/>
      <c r="V16" s="526"/>
      <c r="W16" s="577"/>
      <c r="X16" s="526" t="s">
        <v>117</v>
      </c>
      <c r="Y16" s="526"/>
      <c r="Z16" s="526"/>
      <c r="AA16" s="526"/>
      <c r="AB16" s="576" t="s">
        <v>118</v>
      </c>
      <c r="AC16" s="526"/>
      <c r="AD16" s="526"/>
      <c r="AE16" s="577"/>
      <c r="AF16" s="633" t="s">
        <v>119</v>
      </c>
      <c r="AG16" s="633"/>
      <c r="AH16" s="633"/>
      <c r="AI16" s="633"/>
      <c r="AJ16" s="576" t="s">
        <v>120</v>
      </c>
      <c r="AK16" s="526"/>
      <c r="AL16" s="526"/>
      <c r="AM16" s="526"/>
      <c r="AN16" s="577"/>
      <c r="AO16" s="634" t="s">
        <v>121</v>
      </c>
      <c r="AP16" s="635"/>
      <c r="AQ16" s="635"/>
      <c r="AR16" s="636"/>
      <c r="AS16" s="526" t="s">
        <v>122</v>
      </c>
      <c r="AT16" s="526"/>
      <c r="AU16" s="526"/>
      <c r="AV16" s="526"/>
      <c r="AW16" s="577"/>
      <c r="AX16" s="637" t="s">
        <v>123</v>
      </c>
      <c r="AY16" s="638"/>
      <c r="AZ16" s="638"/>
      <c r="BA16" s="639"/>
      <c r="BB16" s="632"/>
      <c r="BC16" s="632"/>
      <c r="BD16" s="632"/>
      <c r="BE16" s="632"/>
    </row>
    <row r="17" spans="1:57" s="217" customFormat="1" ht="24.9" customHeight="1" thickBot="1" x14ac:dyDescent="0.35">
      <c r="A17" s="556"/>
      <c r="B17" s="242">
        <v>1</v>
      </c>
      <c r="C17" s="243">
        <v>2</v>
      </c>
      <c r="D17" s="243">
        <v>3</v>
      </c>
      <c r="E17" s="244">
        <v>4</v>
      </c>
      <c r="F17" s="245">
        <v>5</v>
      </c>
      <c r="G17" s="243">
        <v>6</v>
      </c>
      <c r="H17" s="243">
        <v>7</v>
      </c>
      <c r="I17" s="246">
        <v>8</v>
      </c>
      <c r="J17" s="247">
        <v>9</v>
      </c>
      <c r="K17" s="248">
        <v>10</v>
      </c>
      <c r="L17" s="248">
        <v>11</v>
      </c>
      <c r="M17" s="249">
        <v>12</v>
      </c>
      <c r="N17" s="250">
        <v>13</v>
      </c>
      <c r="O17" s="248">
        <v>14</v>
      </c>
      <c r="P17" s="251">
        <v>15</v>
      </c>
      <c r="Q17" s="252">
        <v>16</v>
      </c>
      <c r="R17" s="253">
        <v>17</v>
      </c>
      <c r="S17" s="254">
        <v>18</v>
      </c>
      <c r="T17" s="255">
        <v>19</v>
      </c>
      <c r="U17" s="255">
        <v>20</v>
      </c>
      <c r="V17" s="255">
        <v>21</v>
      </c>
      <c r="W17" s="256">
        <v>22</v>
      </c>
      <c r="X17" s="245">
        <v>23</v>
      </c>
      <c r="Y17" s="243">
        <v>24</v>
      </c>
      <c r="Z17" s="243">
        <v>25</v>
      </c>
      <c r="AA17" s="246">
        <v>26</v>
      </c>
      <c r="AB17" s="242">
        <v>27</v>
      </c>
      <c r="AC17" s="243">
        <v>28</v>
      </c>
      <c r="AD17" s="243">
        <v>29</v>
      </c>
      <c r="AE17" s="244">
        <v>30</v>
      </c>
      <c r="AF17" s="251">
        <v>31</v>
      </c>
      <c r="AG17" s="252">
        <v>32</v>
      </c>
      <c r="AH17" s="252">
        <v>33</v>
      </c>
      <c r="AI17" s="253">
        <v>34</v>
      </c>
      <c r="AJ17" s="242">
        <v>35</v>
      </c>
      <c r="AK17" s="243">
        <v>36</v>
      </c>
      <c r="AL17" s="243">
        <v>37</v>
      </c>
      <c r="AM17" s="243">
        <v>38</v>
      </c>
      <c r="AN17" s="244">
        <v>39</v>
      </c>
      <c r="AO17" s="257">
        <v>40</v>
      </c>
      <c r="AP17" s="252">
        <v>41</v>
      </c>
      <c r="AQ17" s="252">
        <v>42</v>
      </c>
      <c r="AR17" s="258">
        <v>43</v>
      </c>
      <c r="AS17" s="245">
        <v>44</v>
      </c>
      <c r="AT17" s="243">
        <v>45</v>
      </c>
      <c r="AU17" s="243">
        <v>46</v>
      </c>
      <c r="AV17" s="243">
        <v>47</v>
      </c>
      <c r="AW17" s="244">
        <v>48</v>
      </c>
      <c r="AX17" s="259">
        <v>49</v>
      </c>
      <c r="AY17" s="260">
        <v>50</v>
      </c>
      <c r="AZ17" s="260">
        <v>51</v>
      </c>
      <c r="BA17" s="261">
        <v>52</v>
      </c>
      <c r="BB17" s="216"/>
      <c r="BC17" s="216"/>
      <c r="BD17" s="216"/>
      <c r="BE17" s="216"/>
    </row>
    <row r="18" spans="1:57" ht="24.9" customHeight="1" thickBot="1" x14ac:dyDescent="0.45">
      <c r="A18" s="262">
        <v>1</v>
      </c>
      <c r="B18" s="263" t="s">
        <v>124</v>
      </c>
      <c r="C18" s="264" t="s">
        <v>124</v>
      </c>
      <c r="D18" s="264" t="s">
        <v>124</v>
      </c>
      <c r="E18" s="265" t="s">
        <v>124</v>
      </c>
      <c r="F18" s="266" t="s">
        <v>124</v>
      </c>
      <c r="G18" s="264" t="s">
        <v>124</v>
      </c>
      <c r="H18" s="264" t="s">
        <v>124</v>
      </c>
      <c r="I18" s="267" t="s">
        <v>124</v>
      </c>
      <c r="J18" s="263" t="s">
        <v>124</v>
      </c>
      <c r="K18" s="264" t="s">
        <v>124</v>
      </c>
      <c r="L18" s="264" t="s">
        <v>124</v>
      </c>
      <c r="M18" s="265" t="s">
        <v>124</v>
      </c>
      <c r="N18" s="266" t="s">
        <v>124</v>
      </c>
      <c r="O18" s="264" t="s">
        <v>124</v>
      </c>
      <c r="P18" s="264" t="s">
        <v>124</v>
      </c>
      <c r="Q18" s="268" t="s">
        <v>125</v>
      </c>
      <c r="R18" s="269" t="s">
        <v>125</v>
      </c>
      <c r="S18" s="270" t="s">
        <v>126</v>
      </c>
      <c r="T18" s="264" t="s">
        <v>124</v>
      </c>
      <c r="U18" s="264" t="s">
        <v>124</v>
      </c>
      <c r="V18" s="264" t="s">
        <v>124</v>
      </c>
      <c r="W18" s="265" t="s">
        <v>124</v>
      </c>
      <c r="X18" s="266" t="s">
        <v>124</v>
      </c>
      <c r="Y18" s="264" t="s">
        <v>124</v>
      </c>
      <c r="Z18" s="264" t="s">
        <v>124</v>
      </c>
      <c r="AA18" s="267" t="s">
        <v>124</v>
      </c>
      <c r="AB18" s="263" t="s">
        <v>124</v>
      </c>
      <c r="AC18" s="268" t="s">
        <v>127</v>
      </c>
      <c r="AD18" s="264" t="s">
        <v>104</v>
      </c>
      <c r="AE18" s="265" t="s">
        <v>104</v>
      </c>
      <c r="AF18" s="266" t="s">
        <v>104</v>
      </c>
      <c r="AG18" s="264" t="s">
        <v>124</v>
      </c>
      <c r="AH18" s="264" t="s">
        <v>124</v>
      </c>
      <c r="AI18" s="267" t="s">
        <v>124</v>
      </c>
      <c r="AJ18" s="263" t="s">
        <v>124</v>
      </c>
      <c r="AK18" s="264" t="s">
        <v>124</v>
      </c>
      <c r="AL18" s="264" t="s">
        <v>124</v>
      </c>
      <c r="AM18" s="264" t="s">
        <v>124</v>
      </c>
      <c r="AN18" s="265" t="s">
        <v>124</v>
      </c>
      <c r="AO18" s="263" t="s">
        <v>124</v>
      </c>
      <c r="AP18" s="271" t="s">
        <v>125</v>
      </c>
      <c r="AQ18" s="271" t="s">
        <v>125</v>
      </c>
      <c r="AR18" s="272" t="s">
        <v>126</v>
      </c>
      <c r="AS18" s="273" t="s">
        <v>126</v>
      </c>
      <c r="AT18" s="271" t="s">
        <v>126</v>
      </c>
      <c r="AU18" s="271" t="s">
        <v>126</v>
      </c>
      <c r="AV18" s="271" t="s">
        <v>126</v>
      </c>
      <c r="AW18" s="274" t="s">
        <v>126</v>
      </c>
      <c r="AX18" s="275" t="s">
        <v>126</v>
      </c>
      <c r="AY18" s="276" t="s">
        <v>126</v>
      </c>
      <c r="AZ18" s="276" t="s">
        <v>126</v>
      </c>
      <c r="BA18" s="277" t="s">
        <v>126</v>
      </c>
      <c r="BB18" s="218"/>
      <c r="BC18" s="218"/>
      <c r="BD18" s="218"/>
      <c r="BE18" s="218"/>
    </row>
    <row r="19" spans="1:57" ht="24.9" customHeight="1" thickBot="1" x14ac:dyDescent="0.45">
      <c r="A19" s="279">
        <v>2</v>
      </c>
      <c r="B19" s="280" t="s">
        <v>128</v>
      </c>
      <c r="C19" s="281" t="s">
        <v>128</v>
      </c>
      <c r="D19" s="281" t="s">
        <v>128</v>
      </c>
      <c r="E19" s="282" t="s">
        <v>128</v>
      </c>
      <c r="F19" s="283" t="s">
        <v>128</v>
      </c>
      <c r="G19" s="281" t="s">
        <v>128</v>
      </c>
      <c r="H19" s="281" t="s">
        <v>128</v>
      </c>
      <c r="I19" s="284" t="s">
        <v>128</v>
      </c>
      <c r="J19" s="280" t="s">
        <v>128</v>
      </c>
      <c r="K19" s="281" t="s">
        <v>128</v>
      </c>
      <c r="L19" s="281" t="s">
        <v>128</v>
      </c>
      <c r="M19" s="282" t="s">
        <v>128</v>
      </c>
      <c r="N19" s="283" t="s">
        <v>128</v>
      </c>
      <c r="O19" s="281" t="s">
        <v>128</v>
      </c>
      <c r="P19" s="281" t="s">
        <v>128</v>
      </c>
      <c r="Q19" s="281" t="s">
        <v>125</v>
      </c>
      <c r="R19" s="284" t="s">
        <v>125</v>
      </c>
      <c r="S19" s="280" t="s">
        <v>126</v>
      </c>
      <c r="T19" s="281" t="s">
        <v>128</v>
      </c>
      <c r="U19" s="281" t="s">
        <v>128</v>
      </c>
      <c r="V19" s="281" t="s">
        <v>128</v>
      </c>
      <c r="W19" s="282" t="s">
        <v>128</v>
      </c>
      <c r="X19" s="283" t="s">
        <v>128</v>
      </c>
      <c r="Y19" s="281" t="s">
        <v>128</v>
      </c>
      <c r="Z19" s="281" t="s">
        <v>128</v>
      </c>
      <c r="AA19" s="284" t="s">
        <v>128</v>
      </c>
      <c r="AB19" s="280" t="s">
        <v>128</v>
      </c>
      <c r="AC19" s="281" t="s">
        <v>127</v>
      </c>
      <c r="AD19" s="281" t="s">
        <v>104</v>
      </c>
      <c r="AE19" s="282" t="s">
        <v>104</v>
      </c>
      <c r="AF19" s="283" t="s">
        <v>104</v>
      </c>
      <c r="AG19" s="281" t="s">
        <v>129</v>
      </c>
      <c r="AH19" s="281" t="s">
        <v>129</v>
      </c>
      <c r="AI19" s="284" t="s">
        <v>129</v>
      </c>
      <c r="AJ19" s="280" t="s">
        <v>129</v>
      </c>
      <c r="AK19" s="281" t="s">
        <v>129</v>
      </c>
      <c r="AL19" s="281" t="s">
        <v>129</v>
      </c>
      <c r="AM19" s="281" t="s">
        <v>129</v>
      </c>
      <c r="AN19" s="282" t="s">
        <v>129</v>
      </c>
      <c r="AO19" s="280" t="s">
        <v>125</v>
      </c>
      <c r="AP19" s="278" t="s">
        <v>125</v>
      </c>
      <c r="AQ19" s="278" t="s">
        <v>149</v>
      </c>
      <c r="AR19" s="303" t="s">
        <v>149</v>
      </c>
      <c r="AS19" s="578"/>
      <c r="AT19" s="579"/>
      <c r="AU19" s="579"/>
      <c r="AV19" s="579"/>
      <c r="AW19" s="579"/>
      <c r="AX19" s="579"/>
      <c r="AY19" s="579"/>
      <c r="AZ19" s="579"/>
      <c r="BA19" s="580"/>
      <c r="BB19" s="218"/>
      <c r="BC19" s="219"/>
      <c r="BD19" s="218"/>
      <c r="BE19" s="219"/>
    </row>
    <row r="20" spans="1:57" ht="24.9" customHeight="1" x14ac:dyDescent="0.4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7"/>
      <c r="AQ20" s="287"/>
      <c r="AR20" s="287"/>
      <c r="AS20" s="288"/>
      <c r="AT20" s="240"/>
      <c r="AU20" s="240"/>
      <c r="AV20" s="240"/>
      <c r="AW20" s="240"/>
      <c r="AX20" s="240"/>
      <c r="AY20" s="240"/>
      <c r="AZ20" s="240"/>
      <c r="BA20" s="240"/>
      <c r="BB20" s="218"/>
      <c r="BC20" s="219"/>
      <c r="BD20" s="218"/>
      <c r="BE20" s="219"/>
    </row>
    <row r="21" spans="1:57" s="223" customFormat="1" ht="24.9" customHeight="1" x14ac:dyDescent="0.4">
      <c r="A21" s="527" t="s">
        <v>206</v>
      </c>
      <c r="B21" s="527"/>
      <c r="C21" s="527"/>
      <c r="D21" s="527"/>
      <c r="E21" s="527"/>
      <c r="F21" s="527"/>
      <c r="G21" s="527"/>
      <c r="H21" s="527"/>
      <c r="I21" s="527"/>
      <c r="J21" s="528"/>
      <c r="K21" s="528"/>
      <c r="L21" s="528"/>
      <c r="M21" s="528"/>
      <c r="N21" s="528"/>
      <c r="O21" s="528"/>
      <c r="P21" s="528"/>
      <c r="Q21" s="528"/>
      <c r="R21" s="528"/>
      <c r="S21" s="528"/>
      <c r="T21" s="528"/>
      <c r="U21" s="528"/>
      <c r="V21" s="528"/>
      <c r="W21" s="528"/>
      <c r="X21" s="528"/>
      <c r="Y21" s="528"/>
      <c r="Z21" s="528"/>
      <c r="AA21" s="528"/>
      <c r="AB21" s="528"/>
      <c r="AC21" s="528"/>
      <c r="AD21" s="528"/>
      <c r="AE21" s="528"/>
      <c r="AF21" s="528"/>
      <c r="AG21" s="528"/>
      <c r="AH21" s="528"/>
      <c r="AI21" s="528"/>
      <c r="AJ21" s="528"/>
      <c r="AK21" s="528"/>
      <c r="AL21" s="528"/>
      <c r="AM21" s="528"/>
      <c r="AN21" s="528"/>
      <c r="AO21" s="528"/>
      <c r="AP21" s="528"/>
      <c r="AQ21" s="528"/>
      <c r="AR21" s="528"/>
      <c r="AS21" s="528"/>
      <c r="AT21" s="528"/>
      <c r="AU21" s="528"/>
      <c r="AV21" s="237"/>
      <c r="AW21" s="289"/>
      <c r="AX21" s="289"/>
      <c r="AY21" s="289"/>
      <c r="AZ21" s="289"/>
      <c r="BA21" s="289"/>
      <c r="BB21" s="213"/>
      <c r="BC21" s="213"/>
      <c r="BD21" s="213"/>
      <c r="BE21" s="213"/>
    </row>
    <row r="22" spans="1:57" s="223" customFormat="1" ht="24.9" customHeight="1" x14ac:dyDescent="0.35">
      <c r="A22" s="236"/>
      <c r="B22" s="236"/>
      <c r="C22" s="236"/>
      <c r="D22" s="236"/>
      <c r="E22" s="236"/>
      <c r="F22" s="236"/>
      <c r="G22" s="236"/>
      <c r="H22" s="236"/>
      <c r="I22" s="236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21"/>
      <c r="AW22" s="222"/>
      <c r="AX22" s="222"/>
      <c r="AY22" s="222"/>
      <c r="AZ22" s="222"/>
      <c r="BA22" s="222"/>
      <c r="BB22" s="213"/>
      <c r="BC22" s="213"/>
      <c r="BD22" s="213"/>
      <c r="BE22" s="213"/>
    </row>
    <row r="23" spans="1:57" s="223" customFormat="1" ht="17.399999999999999" x14ac:dyDescent="0.3">
      <c r="A23" s="220"/>
      <c r="B23" s="220"/>
      <c r="C23" s="220"/>
      <c r="D23" s="220"/>
      <c r="E23" s="220"/>
      <c r="F23" s="220"/>
      <c r="G23" s="220"/>
      <c r="H23" s="220"/>
      <c r="I23" s="220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2"/>
      <c r="AX23" s="222"/>
      <c r="AY23" s="222"/>
      <c r="AZ23" s="222"/>
      <c r="BA23" s="222"/>
      <c r="BB23" s="213"/>
      <c r="BC23" s="213"/>
      <c r="BD23" s="213"/>
      <c r="BE23" s="213"/>
    </row>
    <row r="24" spans="1:57" ht="31.5" customHeight="1" x14ac:dyDescent="0.4">
      <c r="A24" s="553" t="s">
        <v>130</v>
      </c>
      <c r="B24" s="553"/>
      <c r="C24" s="553"/>
      <c r="D24" s="553"/>
      <c r="E24" s="553"/>
      <c r="F24" s="553"/>
      <c r="G24" s="553"/>
      <c r="H24" s="553"/>
      <c r="I24" s="553"/>
      <c r="J24" s="553"/>
      <c r="K24" s="553"/>
      <c r="L24" s="553"/>
      <c r="M24" s="553"/>
      <c r="N24" s="553"/>
      <c r="O24" s="553"/>
      <c r="P24" s="553"/>
      <c r="Q24" s="553"/>
      <c r="R24" s="553"/>
      <c r="S24" s="553"/>
      <c r="T24" s="553"/>
      <c r="U24" s="553"/>
      <c r="V24" s="553"/>
      <c r="W24" s="553"/>
      <c r="X24" s="553"/>
      <c r="Y24" s="553"/>
      <c r="Z24" s="224"/>
      <c r="AA24" s="553" t="s">
        <v>131</v>
      </c>
      <c r="AB24" s="553"/>
      <c r="AC24" s="553"/>
      <c r="AD24" s="553"/>
      <c r="AE24" s="553"/>
      <c r="AF24" s="553"/>
      <c r="AG24" s="553"/>
      <c r="AH24" s="553"/>
      <c r="AI24" s="553"/>
      <c r="AJ24" s="553"/>
      <c r="AK24" s="553"/>
      <c r="AL24" s="553"/>
      <c r="AM24" s="553"/>
      <c r="AN24" s="553"/>
      <c r="AO24" s="225"/>
      <c r="AP24" s="553" t="s">
        <v>207</v>
      </c>
      <c r="AQ24" s="553"/>
      <c r="AR24" s="553"/>
      <c r="AS24" s="553"/>
      <c r="AT24" s="553"/>
      <c r="AU24" s="553"/>
      <c r="AV24" s="553"/>
      <c r="AW24" s="553"/>
      <c r="AX24" s="553"/>
      <c r="AY24" s="553"/>
      <c r="AZ24" s="553"/>
      <c r="BA24" s="553"/>
    </row>
    <row r="25" spans="1:57" ht="39.9" customHeight="1" x14ac:dyDescent="0.3">
      <c r="A25" s="630" t="s">
        <v>111</v>
      </c>
      <c r="B25" s="536"/>
      <c r="C25" s="534" t="s">
        <v>132</v>
      </c>
      <c r="D25" s="535"/>
      <c r="E25" s="535"/>
      <c r="F25" s="536"/>
      <c r="G25" s="543" t="s">
        <v>151</v>
      </c>
      <c r="H25" s="535"/>
      <c r="I25" s="536"/>
      <c r="J25" s="543" t="s">
        <v>133</v>
      </c>
      <c r="K25" s="535"/>
      <c r="L25" s="535"/>
      <c r="M25" s="535"/>
      <c r="N25" s="536"/>
      <c r="O25" s="543" t="s">
        <v>134</v>
      </c>
      <c r="P25" s="535"/>
      <c r="Q25" s="536"/>
      <c r="R25" s="543" t="s">
        <v>154</v>
      </c>
      <c r="S25" s="546"/>
      <c r="T25" s="543" t="s">
        <v>135</v>
      </c>
      <c r="U25" s="535"/>
      <c r="V25" s="535"/>
      <c r="W25" s="536"/>
      <c r="X25" s="543" t="s">
        <v>136</v>
      </c>
      <c r="Y25" s="536"/>
      <c r="Z25" s="238"/>
      <c r="AA25" s="554" t="s">
        <v>137</v>
      </c>
      <c r="AB25" s="554"/>
      <c r="AC25" s="554"/>
      <c r="AD25" s="554"/>
      <c r="AE25" s="554"/>
      <c r="AF25" s="554"/>
      <c r="AG25" s="554"/>
      <c r="AH25" s="625" t="s">
        <v>138</v>
      </c>
      <c r="AI25" s="625"/>
      <c r="AJ25" s="625"/>
      <c r="AK25" s="640" t="s">
        <v>139</v>
      </c>
      <c r="AL25" s="640"/>
      <c r="AM25" s="640"/>
      <c r="AN25" s="640"/>
      <c r="AO25" s="239"/>
      <c r="AP25" s="629" t="s">
        <v>155</v>
      </c>
      <c r="AQ25" s="629"/>
      <c r="AR25" s="629"/>
      <c r="AS25" s="627" t="s">
        <v>156</v>
      </c>
      <c r="AT25" s="628"/>
      <c r="AU25" s="628"/>
      <c r="AV25" s="628"/>
      <c r="AW25" s="628"/>
      <c r="AX25" s="628"/>
      <c r="AY25" s="625" t="s">
        <v>138</v>
      </c>
      <c r="AZ25" s="625"/>
      <c r="BA25" s="625"/>
    </row>
    <row r="26" spans="1:57" ht="39.9" customHeight="1" x14ac:dyDescent="0.3">
      <c r="A26" s="537"/>
      <c r="B26" s="539"/>
      <c r="C26" s="537"/>
      <c r="D26" s="538"/>
      <c r="E26" s="538"/>
      <c r="F26" s="539"/>
      <c r="G26" s="537"/>
      <c r="H26" s="538"/>
      <c r="I26" s="539"/>
      <c r="J26" s="537"/>
      <c r="K26" s="538"/>
      <c r="L26" s="538"/>
      <c r="M26" s="538"/>
      <c r="N26" s="539"/>
      <c r="O26" s="537"/>
      <c r="P26" s="538"/>
      <c r="Q26" s="539"/>
      <c r="R26" s="547"/>
      <c r="S26" s="548"/>
      <c r="T26" s="537"/>
      <c r="U26" s="538"/>
      <c r="V26" s="538"/>
      <c r="W26" s="539"/>
      <c r="X26" s="537"/>
      <c r="Y26" s="539"/>
      <c r="Z26" s="238"/>
      <c r="AA26" s="554"/>
      <c r="AB26" s="554"/>
      <c r="AC26" s="554"/>
      <c r="AD26" s="554"/>
      <c r="AE26" s="554"/>
      <c r="AF26" s="554"/>
      <c r="AG26" s="554"/>
      <c r="AH26" s="625"/>
      <c r="AI26" s="625"/>
      <c r="AJ26" s="625"/>
      <c r="AK26" s="640"/>
      <c r="AL26" s="640"/>
      <c r="AM26" s="640"/>
      <c r="AN26" s="640"/>
      <c r="AO26" s="239"/>
      <c r="AP26" s="629"/>
      <c r="AQ26" s="629"/>
      <c r="AR26" s="629"/>
      <c r="AS26" s="628"/>
      <c r="AT26" s="628"/>
      <c r="AU26" s="628"/>
      <c r="AV26" s="628"/>
      <c r="AW26" s="628"/>
      <c r="AX26" s="628"/>
      <c r="AY26" s="625"/>
      <c r="AZ26" s="625"/>
      <c r="BA26" s="625"/>
    </row>
    <row r="27" spans="1:57" ht="39.9" customHeight="1" x14ac:dyDescent="0.3">
      <c r="A27" s="540"/>
      <c r="B27" s="542"/>
      <c r="C27" s="540"/>
      <c r="D27" s="541"/>
      <c r="E27" s="541"/>
      <c r="F27" s="542"/>
      <c r="G27" s="540"/>
      <c r="H27" s="541"/>
      <c r="I27" s="542"/>
      <c r="J27" s="540"/>
      <c r="K27" s="541"/>
      <c r="L27" s="541"/>
      <c r="M27" s="541"/>
      <c r="N27" s="542"/>
      <c r="O27" s="540"/>
      <c r="P27" s="541"/>
      <c r="Q27" s="542"/>
      <c r="R27" s="549"/>
      <c r="S27" s="550"/>
      <c r="T27" s="540"/>
      <c r="U27" s="541"/>
      <c r="V27" s="541"/>
      <c r="W27" s="542"/>
      <c r="X27" s="540"/>
      <c r="Y27" s="542"/>
      <c r="Z27" s="238"/>
      <c r="AA27" s="554"/>
      <c r="AB27" s="554"/>
      <c r="AC27" s="554"/>
      <c r="AD27" s="554"/>
      <c r="AE27" s="554"/>
      <c r="AF27" s="554"/>
      <c r="AG27" s="554"/>
      <c r="AH27" s="625"/>
      <c r="AI27" s="625"/>
      <c r="AJ27" s="625"/>
      <c r="AK27" s="640"/>
      <c r="AL27" s="640"/>
      <c r="AM27" s="640"/>
      <c r="AN27" s="640"/>
      <c r="AO27" s="239"/>
      <c r="AP27" s="629"/>
      <c r="AQ27" s="629"/>
      <c r="AR27" s="629"/>
      <c r="AS27" s="628"/>
      <c r="AT27" s="628"/>
      <c r="AU27" s="628"/>
      <c r="AV27" s="628"/>
      <c r="AW27" s="628"/>
      <c r="AX27" s="628"/>
      <c r="AY27" s="625"/>
      <c r="AZ27" s="625"/>
      <c r="BA27" s="625"/>
    </row>
    <row r="28" spans="1:57" ht="39.9" customHeight="1" x14ac:dyDescent="0.3">
      <c r="A28" s="626">
        <v>1</v>
      </c>
      <c r="B28" s="552"/>
      <c r="C28" s="529">
        <v>33</v>
      </c>
      <c r="D28" s="551"/>
      <c r="E28" s="551"/>
      <c r="F28" s="552"/>
      <c r="G28" s="529">
        <v>5</v>
      </c>
      <c r="H28" s="551"/>
      <c r="I28" s="552"/>
      <c r="J28" s="529">
        <v>3</v>
      </c>
      <c r="K28" s="551"/>
      <c r="L28" s="551"/>
      <c r="M28" s="551"/>
      <c r="N28" s="552"/>
      <c r="O28" s="529"/>
      <c r="P28" s="551"/>
      <c r="Q28" s="552"/>
      <c r="R28" s="544"/>
      <c r="S28" s="545"/>
      <c r="T28" s="529">
        <v>11</v>
      </c>
      <c r="U28" s="551"/>
      <c r="V28" s="551"/>
      <c r="W28" s="552"/>
      <c r="X28" s="529">
        <f>C28+G28+J28+O28+R28+T28</f>
        <v>52</v>
      </c>
      <c r="Y28" s="530"/>
      <c r="Z28" s="238"/>
      <c r="AA28" s="531" t="s">
        <v>66</v>
      </c>
      <c r="AB28" s="531"/>
      <c r="AC28" s="531"/>
      <c r="AD28" s="531"/>
      <c r="AE28" s="531"/>
      <c r="AF28" s="531"/>
      <c r="AG28" s="531"/>
      <c r="AH28" s="532" t="s">
        <v>21</v>
      </c>
      <c r="AI28" s="533"/>
      <c r="AJ28" s="533"/>
      <c r="AK28" s="532">
        <v>3</v>
      </c>
      <c r="AL28" s="532"/>
      <c r="AM28" s="532"/>
      <c r="AN28" s="532"/>
      <c r="AO28" s="239"/>
      <c r="AP28" s="629"/>
      <c r="AQ28" s="629"/>
      <c r="AR28" s="629"/>
      <c r="AS28" s="628"/>
      <c r="AT28" s="628"/>
      <c r="AU28" s="628"/>
      <c r="AV28" s="628"/>
      <c r="AW28" s="628"/>
      <c r="AX28" s="628"/>
      <c r="AY28" s="625"/>
      <c r="AZ28" s="625"/>
      <c r="BA28" s="625"/>
    </row>
    <row r="29" spans="1:57" ht="39.9" customHeight="1" x14ac:dyDescent="0.3">
      <c r="A29" s="609">
        <v>2</v>
      </c>
      <c r="B29" s="610"/>
      <c r="C29" s="611" t="s">
        <v>298</v>
      </c>
      <c r="D29" s="612"/>
      <c r="E29" s="612"/>
      <c r="F29" s="613"/>
      <c r="G29" s="614">
        <v>5</v>
      </c>
      <c r="H29" s="615"/>
      <c r="I29" s="616"/>
      <c r="J29" s="614" t="s">
        <v>160</v>
      </c>
      <c r="K29" s="615"/>
      <c r="L29" s="615"/>
      <c r="M29" s="615"/>
      <c r="N29" s="616"/>
      <c r="O29" s="592"/>
      <c r="P29" s="593"/>
      <c r="Q29" s="594"/>
      <c r="R29" s="604">
        <v>2</v>
      </c>
      <c r="S29" s="605"/>
      <c r="T29" s="595">
        <v>1</v>
      </c>
      <c r="U29" s="597"/>
      <c r="V29" s="597"/>
      <c r="W29" s="596"/>
      <c r="X29" s="592">
        <v>43</v>
      </c>
      <c r="Y29" s="598"/>
      <c r="Z29" s="238"/>
      <c r="AA29" s="624" t="s">
        <v>68</v>
      </c>
      <c r="AB29" s="624"/>
      <c r="AC29" s="624"/>
      <c r="AD29" s="624"/>
      <c r="AE29" s="624"/>
      <c r="AF29" s="624"/>
      <c r="AG29" s="624"/>
      <c r="AH29" s="532" t="s">
        <v>23</v>
      </c>
      <c r="AI29" s="532"/>
      <c r="AJ29" s="532"/>
      <c r="AK29" s="532" t="s">
        <v>160</v>
      </c>
      <c r="AL29" s="532"/>
      <c r="AM29" s="532"/>
      <c r="AN29" s="532"/>
      <c r="AO29" s="239"/>
      <c r="AP29" s="532">
        <v>1</v>
      </c>
      <c r="AQ29" s="532"/>
      <c r="AR29" s="532"/>
      <c r="AS29" s="586" t="s">
        <v>150</v>
      </c>
      <c r="AT29" s="533"/>
      <c r="AU29" s="533"/>
      <c r="AV29" s="533"/>
      <c r="AW29" s="533"/>
      <c r="AX29" s="533"/>
      <c r="AY29" s="586" t="s">
        <v>23</v>
      </c>
      <c r="AZ29" s="586"/>
      <c r="BA29" s="586"/>
    </row>
    <row r="30" spans="1:57" ht="39.9" customHeight="1" x14ac:dyDescent="0.3">
      <c r="A30" s="617" t="s">
        <v>140</v>
      </c>
      <c r="B30" s="616"/>
      <c r="C30" s="618" t="s">
        <v>299</v>
      </c>
      <c r="D30" s="619"/>
      <c r="E30" s="619"/>
      <c r="F30" s="620"/>
      <c r="G30" s="592">
        <f>SUM(G28:I29)</f>
        <v>10</v>
      </c>
      <c r="H30" s="593"/>
      <c r="I30" s="594"/>
      <c r="J30" s="621" t="s">
        <v>249</v>
      </c>
      <c r="K30" s="622"/>
      <c r="L30" s="622"/>
      <c r="M30" s="622"/>
      <c r="N30" s="623"/>
      <c r="O30" s="592"/>
      <c r="P30" s="593"/>
      <c r="Q30" s="594"/>
      <c r="R30" s="604">
        <f>SUM(R28:S29)</f>
        <v>2</v>
      </c>
      <c r="S30" s="605"/>
      <c r="T30" s="592">
        <f>SUM(T28:W29)</f>
        <v>12</v>
      </c>
      <c r="U30" s="593"/>
      <c r="V30" s="593"/>
      <c r="W30" s="594"/>
      <c r="X30" s="595">
        <f>SUM(X28:Y29)</f>
        <v>95</v>
      </c>
      <c r="Y30" s="596"/>
      <c r="Z30" s="238"/>
      <c r="AA30" s="631"/>
      <c r="AB30" s="631"/>
      <c r="AC30" s="631"/>
      <c r="AD30" s="631"/>
      <c r="AE30" s="631"/>
      <c r="AF30" s="631"/>
      <c r="AG30" s="631"/>
      <c r="AH30" s="601"/>
      <c r="AI30" s="601"/>
      <c r="AJ30" s="601"/>
      <c r="AK30" s="601"/>
      <c r="AL30" s="601"/>
      <c r="AM30" s="601"/>
      <c r="AN30" s="601"/>
      <c r="AO30" s="239"/>
      <c r="AP30" s="532"/>
      <c r="AQ30" s="532"/>
      <c r="AR30" s="532"/>
      <c r="AS30" s="533"/>
      <c r="AT30" s="533"/>
      <c r="AU30" s="533"/>
      <c r="AV30" s="533"/>
      <c r="AW30" s="533"/>
      <c r="AX30" s="533"/>
      <c r="AY30" s="587"/>
      <c r="AZ30" s="587"/>
      <c r="BA30" s="587"/>
    </row>
    <row r="31" spans="1:57" ht="33" customHeight="1" x14ac:dyDescent="0.3">
      <c r="A31" s="599" t="s">
        <v>161</v>
      </c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1"/>
      <c r="P31" s="602"/>
      <c r="Q31" s="602"/>
      <c r="R31" s="603"/>
      <c r="S31" s="601"/>
      <c r="T31" s="601"/>
      <c r="U31" s="602"/>
      <c r="V31" s="602"/>
      <c r="W31" s="602"/>
      <c r="X31" s="606"/>
      <c r="Y31" s="607"/>
      <c r="Z31" s="238"/>
      <c r="AA31" s="581"/>
      <c r="AB31" s="582"/>
      <c r="AC31" s="582"/>
      <c r="AD31" s="582"/>
      <c r="AE31" s="582"/>
      <c r="AF31" s="582"/>
      <c r="AG31" s="582"/>
      <c r="AH31" s="601"/>
      <c r="AI31" s="601"/>
      <c r="AJ31" s="601"/>
      <c r="AK31" s="601"/>
      <c r="AL31" s="602"/>
      <c r="AM31" s="602"/>
      <c r="AN31" s="602"/>
      <c r="AO31" s="241"/>
      <c r="AP31" s="608"/>
      <c r="AQ31" s="608"/>
      <c r="AR31" s="608"/>
      <c r="AS31" s="603"/>
      <c r="AT31" s="602"/>
      <c r="AU31" s="602"/>
      <c r="AV31" s="602"/>
      <c r="AW31" s="602"/>
      <c r="AX31" s="602"/>
      <c r="AY31" s="603"/>
      <c r="AZ31" s="603"/>
      <c r="BA31" s="603"/>
    </row>
    <row r="32" spans="1:57" s="223" customFormat="1" ht="17.399999999999999" x14ac:dyDescent="0.3">
      <c r="A32" s="220"/>
      <c r="B32" s="220"/>
      <c r="C32" s="220"/>
      <c r="D32" s="220"/>
      <c r="E32" s="220"/>
      <c r="F32" s="220"/>
      <c r="G32" s="220"/>
      <c r="H32" s="220"/>
      <c r="I32" s="220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2"/>
      <c r="AX32" s="222"/>
      <c r="AY32" s="222"/>
      <c r="AZ32" s="222"/>
      <c r="BA32" s="222"/>
      <c r="BB32" s="213"/>
      <c r="BC32" s="213"/>
      <c r="BD32" s="213"/>
      <c r="BE32" s="213"/>
    </row>
  </sheetData>
  <sheetProtection selectLockedCells="1" selectUnlockedCells="1"/>
  <mergeCells count="99">
    <mergeCell ref="AP29:AR30"/>
    <mergeCell ref="AA30:AG30"/>
    <mergeCell ref="AH30:AJ30"/>
    <mergeCell ref="O28:Q28"/>
    <mergeCell ref="BB16:BE16"/>
    <mergeCell ref="AP24:BA24"/>
    <mergeCell ref="AB16:AE16"/>
    <mergeCell ref="AF16:AI16"/>
    <mergeCell ref="AJ16:AN16"/>
    <mergeCell ref="AO16:AR16"/>
    <mergeCell ref="AS16:AW16"/>
    <mergeCell ref="AX16:BA16"/>
    <mergeCell ref="T25:W27"/>
    <mergeCell ref="A24:Y24"/>
    <mergeCell ref="AH25:AJ27"/>
    <mergeCell ref="AK25:AN27"/>
    <mergeCell ref="AY25:BA28"/>
    <mergeCell ref="A28:B28"/>
    <mergeCell ref="C28:F28"/>
    <mergeCell ref="G28:I28"/>
    <mergeCell ref="J28:N28"/>
    <mergeCell ref="AS25:AX28"/>
    <mergeCell ref="AP25:AR28"/>
    <mergeCell ref="O25:Q27"/>
    <mergeCell ref="A25:B27"/>
    <mergeCell ref="AK30:AN30"/>
    <mergeCell ref="A29:B29"/>
    <mergeCell ref="C29:F29"/>
    <mergeCell ref="G29:I29"/>
    <mergeCell ref="J29:N29"/>
    <mergeCell ref="A30:B30"/>
    <mergeCell ref="C30:F30"/>
    <mergeCell ref="G30:I30"/>
    <mergeCell ref="J30:N30"/>
    <mergeCell ref="AA29:AG29"/>
    <mergeCell ref="AH29:AJ29"/>
    <mergeCell ref="AK29:AN29"/>
    <mergeCell ref="O29:Q29"/>
    <mergeCell ref="X31:Y31"/>
    <mergeCell ref="AH31:AJ31"/>
    <mergeCell ref="AK31:AN31"/>
    <mergeCell ref="AS31:AX31"/>
    <mergeCell ref="AY31:BA31"/>
    <mergeCell ref="AP31:AR31"/>
    <mergeCell ref="A31:N31"/>
    <mergeCell ref="O31:Q31"/>
    <mergeCell ref="R31:S31"/>
    <mergeCell ref="T31:W31"/>
    <mergeCell ref="R29:S29"/>
    <mergeCell ref="O30:Q30"/>
    <mergeCell ref="R30:S30"/>
    <mergeCell ref="AS19:BA19"/>
    <mergeCell ref="AA31:AG31"/>
    <mergeCell ref="A1:O1"/>
    <mergeCell ref="P1:AM1"/>
    <mergeCell ref="A2:O2"/>
    <mergeCell ref="A3:O3"/>
    <mergeCell ref="P3:AM3"/>
    <mergeCell ref="A15:BA15"/>
    <mergeCell ref="AS29:AX30"/>
    <mergeCell ref="AY29:BA30"/>
    <mergeCell ref="P10:AM10"/>
    <mergeCell ref="P11:AM11"/>
    <mergeCell ref="T30:W30"/>
    <mergeCell ref="X30:Y30"/>
    <mergeCell ref="T29:W29"/>
    <mergeCell ref="X29:Y29"/>
    <mergeCell ref="B16:E16"/>
    <mergeCell ref="F16:I16"/>
    <mergeCell ref="J16:M16"/>
    <mergeCell ref="N16:R16"/>
    <mergeCell ref="S16:W16"/>
    <mergeCell ref="AN3:BA4"/>
    <mergeCell ref="A4:O4"/>
    <mergeCell ref="P5:AM5"/>
    <mergeCell ref="A6:O6"/>
    <mergeCell ref="AO6:BA6"/>
    <mergeCell ref="P7:AM7"/>
    <mergeCell ref="P8:AM8"/>
    <mergeCell ref="P9:AM9"/>
    <mergeCell ref="A7:O7"/>
    <mergeCell ref="AN7:BA7"/>
    <mergeCell ref="AN9:BA11"/>
    <mergeCell ref="X16:AA16"/>
    <mergeCell ref="A21:AU21"/>
    <mergeCell ref="X28:Y28"/>
    <mergeCell ref="AA28:AG28"/>
    <mergeCell ref="AH28:AJ28"/>
    <mergeCell ref="C25:F27"/>
    <mergeCell ref="G25:I27"/>
    <mergeCell ref="J25:N27"/>
    <mergeCell ref="R28:S28"/>
    <mergeCell ref="R25:S27"/>
    <mergeCell ref="T28:W28"/>
    <mergeCell ref="X25:Y27"/>
    <mergeCell ref="AA24:AN24"/>
    <mergeCell ref="AK28:AN28"/>
    <mergeCell ref="AA25:AG27"/>
    <mergeCell ref="A16:A17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3"/>
  <sheetViews>
    <sheetView tabSelected="1" zoomScale="105" zoomScaleNormal="105" workbookViewId="0">
      <pane ySplit="8" topLeftCell="A9" activePane="bottomLeft" state="frozen"/>
      <selection pane="bottomLeft" sqref="A1:S1"/>
    </sheetView>
  </sheetViews>
  <sheetFormatPr defaultRowHeight="14.4" x14ac:dyDescent="0.3"/>
  <cols>
    <col min="1" max="1" width="8.33203125" customWidth="1"/>
    <col min="2" max="2" width="83.21875" customWidth="1"/>
    <col min="3" max="6" width="6.6640625" style="207" customWidth="1"/>
    <col min="7" max="13" width="6.6640625" customWidth="1"/>
    <col min="14" max="19" width="5.109375" customWidth="1"/>
  </cols>
  <sheetData>
    <row r="1" spans="1:19" ht="33.75" customHeight="1" thickBot="1" x14ac:dyDescent="0.35">
      <c r="A1" s="795" t="s">
        <v>157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7"/>
    </row>
    <row r="2" spans="1:19" ht="15.75" customHeight="1" x14ac:dyDescent="0.3">
      <c r="A2" s="798" t="s">
        <v>0</v>
      </c>
      <c r="B2" s="801" t="s">
        <v>1</v>
      </c>
      <c r="C2" s="804" t="s">
        <v>2</v>
      </c>
      <c r="D2" s="805"/>
      <c r="E2" s="805"/>
      <c r="F2" s="806"/>
      <c r="G2" s="807" t="s">
        <v>3</v>
      </c>
      <c r="H2" s="810" t="s">
        <v>4</v>
      </c>
      <c r="I2" s="811"/>
      <c r="J2" s="811"/>
      <c r="K2" s="811"/>
      <c r="L2" s="811"/>
      <c r="M2" s="812"/>
      <c r="N2" s="813" t="s">
        <v>5</v>
      </c>
      <c r="O2" s="814"/>
      <c r="P2" s="814"/>
      <c r="Q2" s="814"/>
      <c r="R2" s="814"/>
      <c r="S2" s="815"/>
    </row>
    <row r="3" spans="1:19" ht="15.75" customHeight="1" thickBot="1" x14ac:dyDescent="0.35">
      <c r="A3" s="799"/>
      <c r="B3" s="802"/>
      <c r="C3" s="819" t="s">
        <v>6</v>
      </c>
      <c r="D3" s="822" t="s">
        <v>7</v>
      </c>
      <c r="E3" s="825" t="s">
        <v>8</v>
      </c>
      <c r="F3" s="826"/>
      <c r="G3" s="808"/>
      <c r="H3" s="780" t="s">
        <v>9</v>
      </c>
      <c r="I3" s="761" t="s">
        <v>10</v>
      </c>
      <c r="J3" s="762"/>
      <c r="K3" s="762"/>
      <c r="L3" s="763"/>
      <c r="M3" s="830" t="s">
        <v>11</v>
      </c>
      <c r="N3" s="816"/>
      <c r="O3" s="817"/>
      <c r="P3" s="817"/>
      <c r="Q3" s="817"/>
      <c r="R3" s="817"/>
      <c r="S3" s="818"/>
    </row>
    <row r="4" spans="1:19" ht="15.75" customHeight="1" thickBot="1" x14ac:dyDescent="0.35">
      <c r="A4" s="799"/>
      <c r="B4" s="802"/>
      <c r="C4" s="820"/>
      <c r="D4" s="823"/>
      <c r="E4" s="822" t="s">
        <v>12</v>
      </c>
      <c r="F4" s="833" t="s">
        <v>13</v>
      </c>
      <c r="G4" s="808"/>
      <c r="H4" s="781"/>
      <c r="I4" s="827" t="s">
        <v>14</v>
      </c>
      <c r="J4" s="827" t="s">
        <v>15</v>
      </c>
      <c r="K4" s="827" t="s">
        <v>16</v>
      </c>
      <c r="L4" s="827" t="s">
        <v>17</v>
      </c>
      <c r="M4" s="831"/>
      <c r="N4" s="765" t="s">
        <v>18</v>
      </c>
      <c r="O4" s="766"/>
      <c r="P4" s="767"/>
      <c r="Q4" s="765" t="s">
        <v>19</v>
      </c>
      <c r="R4" s="766"/>
      <c r="S4" s="767"/>
    </row>
    <row r="5" spans="1:19" ht="15.75" customHeight="1" thickBot="1" x14ac:dyDescent="0.35">
      <c r="A5" s="799"/>
      <c r="B5" s="802"/>
      <c r="C5" s="820"/>
      <c r="D5" s="823"/>
      <c r="E5" s="823"/>
      <c r="F5" s="834"/>
      <c r="G5" s="808"/>
      <c r="H5" s="781"/>
      <c r="I5" s="828"/>
      <c r="J5" s="828"/>
      <c r="K5" s="828"/>
      <c r="L5" s="828"/>
      <c r="M5" s="831"/>
      <c r="N5" s="1">
        <v>1</v>
      </c>
      <c r="O5" s="467" t="s">
        <v>20</v>
      </c>
      <c r="P5" s="2" t="s">
        <v>21</v>
      </c>
      <c r="Q5" s="1">
        <v>3</v>
      </c>
      <c r="R5" s="467" t="s">
        <v>22</v>
      </c>
      <c r="S5" s="3" t="s">
        <v>23</v>
      </c>
    </row>
    <row r="6" spans="1:19" ht="15.75" customHeight="1" thickBot="1" x14ac:dyDescent="0.35">
      <c r="A6" s="799"/>
      <c r="B6" s="802"/>
      <c r="C6" s="820"/>
      <c r="D6" s="823"/>
      <c r="E6" s="823"/>
      <c r="F6" s="834"/>
      <c r="G6" s="808"/>
      <c r="H6" s="781"/>
      <c r="I6" s="828"/>
      <c r="J6" s="828"/>
      <c r="K6" s="828"/>
      <c r="L6" s="828"/>
      <c r="M6" s="831"/>
      <c r="N6" s="765" t="s">
        <v>24</v>
      </c>
      <c r="O6" s="766"/>
      <c r="P6" s="766"/>
      <c r="Q6" s="766"/>
      <c r="R6" s="766"/>
      <c r="S6" s="767"/>
    </row>
    <row r="7" spans="1:19" ht="15.75" customHeight="1" thickBot="1" x14ac:dyDescent="0.35">
      <c r="A7" s="800"/>
      <c r="B7" s="803"/>
      <c r="C7" s="821"/>
      <c r="D7" s="824"/>
      <c r="E7" s="824"/>
      <c r="F7" s="835"/>
      <c r="G7" s="809"/>
      <c r="H7" s="782"/>
      <c r="I7" s="829"/>
      <c r="J7" s="829"/>
      <c r="K7" s="829"/>
      <c r="L7" s="829"/>
      <c r="M7" s="832"/>
      <c r="N7" s="1">
        <v>15</v>
      </c>
      <c r="O7" s="467">
        <v>9</v>
      </c>
      <c r="P7" s="3">
        <v>9</v>
      </c>
      <c r="Q7" s="1">
        <v>15</v>
      </c>
      <c r="R7" s="467">
        <v>9</v>
      </c>
      <c r="S7" s="3">
        <v>8</v>
      </c>
    </row>
    <row r="8" spans="1:19" ht="15.75" customHeight="1" thickBot="1" x14ac:dyDescent="0.35">
      <c r="A8" s="4">
        <v>1</v>
      </c>
      <c r="B8" s="5">
        <v>2</v>
      </c>
      <c r="C8" s="370">
        <v>3</v>
      </c>
      <c r="D8" s="371">
        <v>4</v>
      </c>
      <c r="E8" s="370">
        <v>5</v>
      </c>
      <c r="F8" s="371">
        <v>6</v>
      </c>
      <c r="G8" s="4">
        <v>7</v>
      </c>
      <c r="H8" s="5">
        <v>8</v>
      </c>
      <c r="I8" s="4">
        <v>9</v>
      </c>
      <c r="J8" s="5">
        <v>10</v>
      </c>
      <c r="K8" s="4">
        <v>11</v>
      </c>
      <c r="L8" s="5">
        <v>12</v>
      </c>
      <c r="M8" s="4">
        <v>13</v>
      </c>
      <c r="N8" s="5">
        <v>14</v>
      </c>
      <c r="O8" s="4">
        <v>15</v>
      </c>
      <c r="P8" s="5">
        <v>16</v>
      </c>
      <c r="Q8" s="4">
        <v>17</v>
      </c>
      <c r="R8" s="5">
        <v>18</v>
      </c>
      <c r="S8" s="4">
        <v>19</v>
      </c>
    </row>
    <row r="9" spans="1:19" ht="16.5" customHeight="1" thickBot="1" x14ac:dyDescent="0.35">
      <c r="A9" s="776" t="s">
        <v>25</v>
      </c>
      <c r="B9" s="777"/>
      <c r="C9" s="778"/>
      <c r="D9" s="778"/>
      <c r="E9" s="778"/>
      <c r="F9" s="778"/>
      <c r="G9" s="778"/>
      <c r="H9" s="778"/>
      <c r="I9" s="778"/>
      <c r="J9" s="778"/>
      <c r="K9" s="778"/>
      <c r="L9" s="778"/>
      <c r="M9" s="778"/>
      <c r="N9" s="777"/>
      <c r="O9" s="777"/>
      <c r="P9" s="777"/>
      <c r="Q9" s="777"/>
      <c r="R9" s="777"/>
      <c r="S9" s="779"/>
    </row>
    <row r="10" spans="1:19" ht="16.5" customHeight="1" thickBot="1" x14ac:dyDescent="0.35">
      <c r="A10" s="769" t="s">
        <v>26</v>
      </c>
      <c r="B10" s="770"/>
      <c r="C10" s="770"/>
      <c r="D10" s="770"/>
      <c r="E10" s="770"/>
      <c r="F10" s="770"/>
      <c r="G10" s="770"/>
      <c r="H10" s="770"/>
      <c r="I10" s="770"/>
      <c r="J10" s="770"/>
      <c r="K10" s="770"/>
      <c r="L10" s="770"/>
      <c r="M10" s="770"/>
      <c r="N10" s="770"/>
      <c r="O10" s="770"/>
      <c r="P10" s="770"/>
      <c r="Q10" s="770"/>
      <c r="R10" s="770"/>
      <c r="S10" s="771"/>
    </row>
    <row r="11" spans="1:19" ht="15.75" customHeight="1" thickBot="1" x14ac:dyDescent="0.35">
      <c r="A11" s="6" t="s">
        <v>27</v>
      </c>
      <c r="B11" s="377" t="s">
        <v>227</v>
      </c>
      <c r="C11" s="44"/>
      <c r="D11" s="45"/>
      <c r="E11" s="45"/>
      <c r="F11" s="290"/>
      <c r="G11" s="379">
        <v>6</v>
      </c>
      <c r="H11" s="380">
        <f>G11*30</f>
        <v>180</v>
      </c>
      <c r="I11" s="56"/>
      <c r="J11" s="57"/>
      <c r="K11" s="57"/>
      <c r="L11" s="57"/>
      <c r="M11" s="126"/>
      <c r="N11" s="48"/>
      <c r="O11" s="49"/>
      <c r="P11" s="50"/>
      <c r="Q11" s="48"/>
      <c r="R11" s="49"/>
      <c r="S11" s="148"/>
    </row>
    <row r="12" spans="1:19" ht="15.75" customHeight="1" thickBot="1" x14ac:dyDescent="0.35">
      <c r="A12" s="6" t="s">
        <v>28</v>
      </c>
      <c r="B12" s="378" t="s">
        <v>232</v>
      </c>
      <c r="C12" s="7"/>
      <c r="D12" s="8"/>
      <c r="E12" s="8"/>
      <c r="F12" s="9"/>
      <c r="G12" s="381">
        <v>6</v>
      </c>
      <c r="H12" s="382">
        <f>G12*30</f>
        <v>180</v>
      </c>
      <c r="I12" s="11"/>
      <c r="J12" s="12"/>
      <c r="K12" s="12"/>
      <c r="L12" s="12"/>
      <c r="M12" s="13"/>
      <c r="N12" s="14"/>
      <c r="O12" s="15"/>
      <c r="P12" s="16"/>
      <c r="Q12" s="17"/>
      <c r="R12" s="18"/>
      <c r="S12" s="19"/>
    </row>
    <row r="13" spans="1:19" ht="15.75" customHeight="1" thickBot="1" x14ac:dyDescent="0.35">
      <c r="A13" s="42" t="s">
        <v>29</v>
      </c>
      <c r="B13" s="383" t="s">
        <v>228</v>
      </c>
      <c r="C13" s="64"/>
      <c r="D13" s="72"/>
      <c r="E13" s="65"/>
      <c r="F13" s="66"/>
      <c r="G13" s="379">
        <v>3</v>
      </c>
      <c r="H13" s="382">
        <f t="shared" ref="H13" si="0">G13*30</f>
        <v>90</v>
      </c>
      <c r="I13" s="11"/>
      <c r="J13" s="73"/>
      <c r="K13" s="74"/>
      <c r="L13" s="74"/>
      <c r="M13" s="13"/>
      <c r="N13" s="67"/>
      <c r="O13" s="52"/>
      <c r="P13" s="68"/>
      <c r="Q13" s="67"/>
      <c r="R13" s="52"/>
      <c r="S13" s="69"/>
    </row>
    <row r="14" spans="1:19" ht="15.75" customHeight="1" thickBot="1" x14ac:dyDescent="0.35">
      <c r="A14" s="42" t="s">
        <v>30</v>
      </c>
      <c r="B14" s="63" t="s">
        <v>163</v>
      </c>
      <c r="C14" s="64">
        <v>1</v>
      </c>
      <c r="D14" s="72"/>
      <c r="E14" s="65"/>
      <c r="F14" s="66"/>
      <c r="G14" s="46">
        <v>4</v>
      </c>
      <c r="H14" s="83">
        <f t="shared" ref="H14:H19" si="1">G14*30</f>
        <v>120</v>
      </c>
      <c r="I14" s="11">
        <f t="shared" ref="I14:I15" si="2">SUM(J14+K14+L14)</f>
        <v>60</v>
      </c>
      <c r="J14" s="73">
        <v>30</v>
      </c>
      <c r="K14" s="74"/>
      <c r="L14" s="74">
        <v>30</v>
      </c>
      <c r="M14" s="58">
        <f>H14-I14</f>
        <v>60</v>
      </c>
      <c r="N14" s="67">
        <v>4</v>
      </c>
      <c r="O14" s="52"/>
      <c r="P14" s="68"/>
      <c r="Q14" s="67"/>
      <c r="R14" s="52"/>
      <c r="S14" s="69"/>
    </row>
    <row r="15" spans="1:19" ht="15.75" customHeight="1" thickBot="1" x14ac:dyDescent="0.35">
      <c r="A15" s="106" t="s">
        <v>31</v>
      </c>
      <c r="B15" s="63" t="s">
        <v>164</v>
      </c>
      <c r="C15" s="64"/>
      <c r="D15" s="72" t="s">
        <v>21</v>
      </c>
      <c r="E15" s="65"/>
      <c r="F15" s="66"/>
      <c r="G15" s="119">
        <v>3</v>
      </c>
      <c r="H15" s="83">
        <f t="shared" si="1"/>
        <v>90</v>
      </c>
      <c r="I15" s="11">
        <f t="shared" si="2"/>
        <v>36</v>
      </c>
      <c r="J15" s="120">
        <v>18</v>
      </c>
      <c r="K15" s="121"/>
      <c r="L15" s="121">
        <v>18</v>
      </c>
      <c r="M15" s="58">
        <f>H15-I15</f>
        <v>54</v>
      </c>
      <c r="N15" s="60"/>
      <c r="O15" s="61"/>
      <c r="P15" s="76">
        <v>4</v>
      </c>
      <c r="Q15" s="60"/>
      <c r="R15" s="61"/>
      <c r="S15" s="62"/>
    </row>
    <row r="16" spans="1:19" ht="15.75" customHeight="1" thickBot="1" x14ac:dyDescent="0.35">
      <c r="A16" s="393" t="s">
        <v>32</v>
      </c>
      <c r="B16" s="394" t="s">
        <v>229</v>
      </c>
      <c r="C16" s="396"/>
      <c r="D16" s="61"/>
      <c r="E16" s="397"/>
      <c r="F16" s="398"/>
      <c r="G16" s="400">
        <v>3</v>
      </c>
      <c r="H16" s="384">
        <f t="shared" si="1"/>
        <v>90</v>
      </c>
      <c r="I16" s="291"/>
      <c r="J16" s="402"/>
      <c r="K16" s="402"/>
      <c r="L16" s="402"/>
      <c r="M16" s="292"/>
      <c r="N16" s="405"/>
      <c r="O16" s="406"/>
      <c r="P16" s="77"/>
      <c r="Q16" s="396"/>
      <c r="R16" s="407"/>
      <c r="S16" s="408"/>
    </row>
    <row r="17" spans="1:19" ht="15.75" customHeight="1" thickBot="1" x14ac:dyDescent="0.35">
      <c r="A17" s="42" t="s">
        <v>33</v>
      </c>
      <c r="B17" s="377" t="s">
        <v>230</v>
      </c>
      <c r="C17" s="44"/>
      <c r="D17" s="52"/>
      <c r="E17" s="53"/>
      <c r="F17" s="54"/>
      <c r="G17" s="379">
        <v>5</v>
      </c>
      <c r="H17" s="380">
        <f t="shared" si="1"/>
        <v>150</v>
      </c>
      <c r="I17" s="71"/>
      <c r="J17" s="71"/>
      <c r="K17" s="71"/>
      <c r="L17" s="71"/>
      <c r="M17" s="81"/>
      <c r="N17" s="149"/>
      <c r="O17" s="49"/>
      <c r="P17" s="50"/>
      <c r="Q17" s="44"/>
      <c r="R17" s="45"/>
      <c r="S17" s="51"/>
    </row>
    <row r="18" spans="1:19" ht="15.75" customHeight="1" thickBot="1" x14ac:dyDescent="0.35">
      <c r="A18" s="211" t="s">
        <v>34</v>
      </c>
      <c r="B18" s="395" t="s">
        <v>231</v>
      </c>
      <c r="C18" s="293"/>
      <c r="D18" s="296"/>
      <c r="E18" s="296"/>
      <c r="F18" s="399"/>
      <c r="G18" s="385">
        <v>3</v>
      </c>
      <c r="H18" s="461">
        <f t="shared" si="1"/>
        <v>90</v>
      </c>
      <c r="I18" s="320"/>
      <c r="J18" s="320"/>
      <c r="K18" s="320"/>
      <c r="L18" s="320"/>
      <c r="M18" s="143"/>
      <c r="N18" s="302"/>
      <c r="O18" s="297"/>
      <c r="P18" s="298"/>
      <c r="Q18" s="302"/>
      <c r="R18" s="297"/>
      <c r="S18" s="477"/>
    </row>
    <row r="19" spans="1:19" s="337" customFormat="1" ht="15.75" customHeight="1" thickBot="1" x14ac:dyDescent="0.35">
      <c r="A19" s="211" t="s">
        <v>165</v>
      </c>
      <c r="B19" s="395" t="s">
        <v>233</v>
      </c>
      <c r="C19" s="293"/>
      <c r="D19" s="296"/>
      <c r="E19" s="296"/>
      <c r="F19" s="399"/>
      <c r="G19" s="385">
        <v>4</v>
      </c>
      <c r="H19" s="380">
        <f t="shared" si="1"/>
        <v>120</v>
      </c>
      <c r="I19" s="56"/>
      <c r="J19" s="56"/>
      <c r="K19" s="56"/>
      <c r="L19" s="56"/>
      <c r="M19" s="126"/>
      <c r="N19" s="302"/>
      <c r="O19" s="297"/>
      <c r="P19" s="298"/>
      <c r="Q19" s="302"/>
      <c r="R19" s="297"/>
      <c r="S19" s="477"/>
    </row>
    <row r="20" spans="1:19" ht="15.75" customHeight="1" thickBot="1" x14ac:dyDescent="0.35">
      <c r="A20" s="42" t="s">
        <v>35</v>
      </c>
      <c r="B20" s="383" t="s">
        <v>234</v>
      </c>
      <c r="C20" s="70"/>
      <c r="D20" s="72"/>
      <c r="E20" s="65"/>
      <c r="F20" s="66"/>
      <c r="G20" s="379">
        <v>3</v>
      </c>
      <c r="H20" s="380">
        <f t="shared" ref="H20" si="3">G20*30</f>
        <v>90</v>
      </c>
      <c r="I20" s="56"/>
      <c r="J20" s="71"/>
      <c r="K20" s="71"/>
      <c r="L20" s="71"/>
      <c r="M20" s="126"/>
      <c r="N20" s="60"/>
      <c r="O20" s="61"/>
      <c r="P20" s="76"/>
      <c r="Q20" s="60"/>
      <c r="R20" s="61"/>
      <c r="S20" s="478"/>
    </row>
    <row r="21" spans="1:19" s="337" customFormat="1" ht="16.5" customHeight="1" thickBot="1" x14ac:dyDescent="0.35">
      <c r="A21" s="783" t="s">
        <v>226</v>
      </c>
      <c r="B21" s="784"/>
      <c r="C21" s="784"/>
      <c r="D21" s="784"/>
      <c r="E21" s="784"/>
      <c r="F21" s="785"/>
      <c r="G21" s="385">
        <f>SUM(G11,G12,G13,G16,G17,G18,G19,G20)</f>
        <v>33</v>
      </c>
      <c r="H21" s="417">
        <f>SUM(H11,H12,H13,H16,H17,H18,H19,H20)</f>
        <v>990</v>
      </c>
      <c r="I21" s="75"/>
      <c r="J21" s="75"/>
      <c r="K21" s="75"/>
      <c r="L21" s="75"/>
      <c r="M21" s="390"/>
      <c r="N21" s="387"/>
      <c r="O21" s="75"/>
      <c r="P21" s="388"/>
      <c r="Q21" s="389"/>
      <c r="R21" s="75"/>
      <c r="S21" s="390"/>
    </row>
    <row r="22" spans="1:19" s="337" customFormat="1" ht="16.5" customHeight="1" thickBot="1" x14ac:dyDescent="0.35">
      <c r="A22" s="764" t="s">
        <v>209</v>
      </c>
      <c r="B22" s="744"/>
      <c r="C22" s="744"/>
      <c r="D22" s="744"/>
      <c r="E22" s="744"/>
      <c r="F22" s="745"/>
      <c r="G22" s="78">
        <f>SUM(G14,G15)</f>
        <v>7</v>
      </c>
      <c r="H22" s="79">
        <f t="shared" ref="H22:M22" si="4">SUM(H14,H15)</f>
        <v>210</v>
      </c>
      <c r="I22" s="71">
        <f t="shared" si="4"/>
        <v>96</v>
      </c>
      <c r="J22" s="71">
        <f t="shared" si="4"/>
        <v>48</v>
      </c>
      <c r="K22" s="71">
        <f t="shared" si="4"/>
        <v>0</v>
      </c>
      <c r="L22" s="71">
        <f t="shared" si="4"/>
        <v>48</v>
      </c>
      <c r="M22" s="81">
        <f t="shared" si="4"/>
        <v>114</v>
      </c>
      <c r="N22" s="82">
        <f t="shared" ref="N22:S22" si="5">SUM(N11:N20)</f>
        <v>4</v>
      </c>
      <c r="O22" s="71">
        <f t="shared" si="5"/>
        <v>0</v>
      </c>
      <c r="P22" s="80">
        <f t="shared" si="5"/>
        <v>4</v>
      </c>
      <c r="Q22" s="79">
        <f t="shared" si="5"/>
        <v>0</v>
      </c>
      <c r="R22" s="71">
        <f t="shared" si="5"/>
        <v>0</v>
      </c>
      <c r="S22" s="81">
        <f t="shared" si="5"/>
        <v>0</v>
      </c>
    </row>
    <row r="23" spans="1:19" ht="16.5" customHeight="1" thickBot="1" x14ac:dyDescent="0.35">
      <c r="A23" s="764" t="s">
        <v>210</v>
      </c>
      <c r="B23" s="744"/>
      <c r="C23" s="744"/>
      <c r="D23" s="744"/>
      <c r="E23" s="744"/>
      <c r="F23" s="745"/>
      <c r="G23" s="78">
        <f>SUM(G21,G22)</f>
        <v>40</v>
      </c>
      <c r="H23" s="386">
        <f>SUM(H21,H22)</f>
        <v>1200</v>
      </c>
      <c r="I23" s="328"/>
      <c r="J23" s="328"/>
      <c r="K23" s="328"/>
      <c r="L23" s="328"/>
      <c r="M23" s="329"/>
      <c r="N23" s="391"/>
      <c r="O23" s="328"/>
      <c r="P23" s="392"/>
      <c r="Q23" s="327"/>
      <c r="R23" s="328"/>
      <c r="S23" s="329"/>
    </row>
    <row r="24" spans="1:19" ht="16.5" customHeight="1" thickBot="1" x14ac:dyDescent="0.35">
      <c r="A24" s="786" t="s">
        <v>36</v>
      </c>
      <c r="B24" s="787"/>
      <c r="C24" s="787"/>
      <c r="D24" s="787"/>
      <c r="E24" s="787"/>
      <c r="F24" s="787"/>
      <c r="G24" s="787"/>
      <c r="H24" s="788"/>
      <c r="I24" s="788"/>
      <c r="J24" s="788"/>
      <c r="K24" s="788"/>
      <c r="L24" s="788"/>
      <c r="M24" s="788"/>
      <c r="N24" s="788"/>
      <c r="O24" s="788"/>
      <c r="P24" s="788"/>
      <c r="Q24" s="788"/>
      <c r="R24" s="788"/>
      <c r="S24" s="789"/>
    </row>
    <row r="25" spans="1:19" s="207" customFormat="1" ht="15.75" customHeight="1" thickBot="1" x14ac:dyDescent="0.35">
      <c r="A25" s="42" t="s">
        <v>37</v>
      </c>
      <c r="B25" s="301" t="s">
        <v>38</v>
      </c>
      <c r="C25" s="70"/>
      <c r="D25" s="72">
        <v>1</v>
      </c>
      <c r="E25" s="65"/>
      <c r="F25" s="66"/>
      <c r="G25" s="46">
        <v>3</v>
      </c>
      <c r="H25" s="83">
        <f t="shared" ref="H25:H50" si="6">G25*30</f>
        <v>90</v>
      </c>
      <c r="I25" s="56">
        <f t="shared" ref="I25:I26" si="7">SUM(J25+K25+L25)</f>
        <v>30</v>
      </c>
      <c r="J25" s="73">
        <v>16</v>
      </c>
      <c r="K25" s="74"/>
      <c r="L25" s="74">
        <v>14</v>
      </c>
      <c r="M25" s="58">
        <f t="shared" ref="M25:M49" si="8">H25-I25</f>
        <v>60</v>
      </c>
      <c r="N25" s="64">
        <v>2</v>
      </c>
      <c r="O25" s="72"/>
      <c r="P25" s="84"/>
      <c r="Q25" s="85"/>
      <c r="R25" s="86"/>
      <c r="S25" s="87"/>
    </row>
    <row r="26" spans="1:19" ht="15.75" customHeight="1" thickBot="1" x14ac:dyDescent="0.35">
      <c r="A26" s="106" t="s">
        <v>39</v>
      </c>
      <c r="B26" s="108" t="s">
        <v>166</v>
      </c>
      <c r="C26" s="109">
        <v>1</v>
      </c>
      <c r="D26" s="110"/>
      <c r="E26" s="110"/>
      <c r="F26" s="111"/>
      <c r="G26" s="78">
        <v>5</v>
      </c>
      <c r="H26" s="83">
        <f>G26*30</f>
        <v>150</v>
      </c>
      <c r="I26" s="56">
        <f t="shared" si="7"/>
        <v>60</v>
      </c>
      <c r="J26" s="113">
        <v>30</v>
      </c>
      <c r="K26" s="114"/>
      <c r="L26" s="114">
        <v>30</v>
      </c>
      <c r="M26" s="58">
        <f t="shared" si="8"/>
        <v>90</v>
      </c>
      <c r="N26" s="115">
        <v>4</v>
      </c>
      <c r="O26" s="116"/>
      <c r="P26" s="117"/>
      <c r="Q26" s="115"/>
      <c r="R26" s="116"/>
      <c r="S26" s="118"/>
    </row>
    <row r="27" spans="1:19" ht="15.75" customHeight="1" thickBot="1" x14ac:dyDescent="0.35">
      <c r="A27" s="42" t="s">
        <v>40</v>
      </c>
      <c r="B27" s="383" t="s">
        <v>251</v>
      </c>
      <c r="C27" s="64"/>
      <c r="D27" s="65"/>
      <c r="E27" s="65"/>
      <c r="F27" s="66"/>
      <c r="G27" s="379">
        <v>5</v>
      </c>
      <c r="H27" s="380">
        <f t="shared" si="6"/>
        <v>150</v>
      </c>
      <c r="I27" s="56"/>
      <c r="J27" s="56"/>
      <c r="K27" s="56"/>
      <c r="L27" s="56"/>
      <c r="M27" s="126"/>
      <c r="N27" s="67"/>
      <c r="O27" s="52"/>
      <c r="P27" s="68"/>
      <c r="Q27" s="67"/>
      <c r="R27" s="52"/>
      <c r="S27" s="69"/>
    </row>
    <row r="28" spans="1:19" ht="15.75" customHeight="1" thickBot="1" x14ac:dyDescent="0.35">
      <c r="A28" s="211" t="s">
        <v>41</v>
      </c>
      <c r="B28" s="479" t="s">
        <v>252</v>
      </c>
      <c r="C28" s="372"/>
      <c r="D28" s="110"/>
      <c r="E28" s="110"/>
      <c r="F28" s="111"/>
      <c r="G28" s="385">
        <v>5</v>
      </c>
      <c r="H28" s="461">
        <f t="shared" ref="H28:H49" si="9">G28*30</f>
        <v>150</v>
      </c>
      <c r="I28" s="320"/>
      <c r="J28" s="320"/>
      <c r="K28" s="320"/>
      <c r="L28" s="320"/>
      <c r="M28" s="143"/>
      <c r="N28" s="115"/>
      <c r="O28" s="116"/>
      <c r="P28" s="117"/>
      <c r="Q28" s="115"/>
      <c r="R28" s="116"/>
      <c r="S28" s="477"/>
    </row>
    <row r="29" spans="1:19" ht="15.75" customHeight="1" x14ac:dyDescent="0.3">
      <c r="A29" s="92" t="s">
        <v>42</v>
      </c>
      <c r="B29" s="94" t="s">
        <v>48</v>
      </c>
      <c r="C29" s="7"/>
      <c r="D29" s="8"/>
      <c r="E29" s="8"/>
      <c r="F29" s="95"/>
      <c r="G29" s="90">
        <f>SUM(G30+G31+G32)</f>
        <v>7</v>
      </c>
      <c r="H29" s="208">
        <f t="shared" si="9"/>
        <v>210</v>
      </c>
      <c r="I29" s="11">
        <f t="shared" ref="I29:I32" si="10">SUM(J29+K29+L29)</f>
        <v>114</v>
      </c>
      <c r="J29" s="91">
        <f>SUM(J30+J31+J32)</f>
        <v>48</v>
      </c>
      <c r="K29" s="91"/>
      <c r="L29" s="91">
        <f>SUM(L30+L31+L32)</f>
        <v>66</v>
      </c>
      <c r="M29" s="13">
        <f t="shared" si="8"/>
        <v>96</v>
      </c>
      <c r="N29" s="14"/>
      <c r="O29" s="15"/>
      <c r="P29" s="16"/>
      <c r="Q29" s="17"/>
      <c r="R29" s="18"/>
      <c r="S29" s="19"/>
    </row>
    <row r="30" spans="1:19" ht="15.75" customHeight="1" x14ac:dyDescent="0.3">
      <c r="A30" s="96" t="s">
        <v>195</v>
      </c>
      <c r="B30" s="97" t="s">
        <v>172</v>
      </c>
      <c r="C30" s="21"/>
      <c r="D30" s="22">
        <v>1</v>
      </c>
      <c r="E30" s="23"/>
      <c r="F30" s="98"/>
      <c r="G30" s="99">
        <v>3</v>
      </c>
      <c r="H30" s="209">
        <f t="shared" si="9"/>
        <v>90</v>
      </c>
      <c r="I30" s="25">
        <f t="shared" si="10"/>
        <v>60</v>
      </c>
      <c r="J30" s="26">
        <v>30</v>
      </c>
      <c r="K30" s="26"/>
      <c r="L30" s="26">
        <v>30</v>
      </c>
      <c r="M30" s="27">
        <f t="shared" si="8"/>
        <v>30</v>
      </c>
      <c r="N30" s="21">
        <v>4</v>
      </c>
      <c r="O30" s="26"/>
      <c r="P30" s="31"/>
      <c r="Q30" s="21"/>
      <c r="R30" s="26"/>
      <c r="S30" s="31"/>
    </row>
    <row r="31" spans="1:19" ht="15.75" customHeight="1" x14ac:dyDescent="0.3">
      <c r="A31" s="96" t="s">
        <v>196</v>
      </c>
      <c r="B31" s="97" t="s">
        <v>173</v>
      </c>
      <c r="C31" s="21" t="s">
        <v>21</v>
      </c>
      <c r="D31" s="23"/>
      <c r="E31" s="23"/>
      <c r="F31" s="98"/>
      <c r="G31" s="99">
        <v>3</v>
      </c>
      <c r="H31" s="209">
        <f t="shared" si="9"/>
        <v>90</v>
      </c>
      <c r="I31" s="25">
        <f t="shared" si="10"/>
        <v>36</v>
      </c>
      <c r="J31" s="26">
        <v>18</v>
      </c>
      <c r="K31" s="26"/>
      <c r="L31" s="26">
        <v>18</v>
      </c>
      <c r="M31" s="27">
        <f t="shared" si="8"/>
        <v>54</v>
      </c>
      <c r="N31" s="21"/>
      <c r="O31" s="26">
        <v>2</v>
      </c>
      <c r="P31" s="31">
        <v>2</v>
      </c>
      <c r="Q31" s="21"/>
      <c r="R31" s="26"/>
      <c r="S31" s="31"/>
    </row>
    <row r="32" spans="1:19" ht="15.75" customHeight="1" thickBot="1" x14ac:dyDescent="0.35">
      <c r="A32" s="304" t="s">
        <v>197</v>
      </c>
      <c r="B32" s="100" t="s">
        <v>171</v>
      </c>
      <c r="C32" s="34"/>
      <c r="D32" s="35"/>
      <c r="E32" s="35"/>
      <c r="F32" s="41" t="s">
        <v>21</v>
      </c>
      <c r="G32" s="101">
        <v>1</v>
      </c>
      <c r="H32" s="210">
        <f t="shared" si="9"/>
        <v>30</v>
      </c>
      <c r="I32" s="37">
        <f t="shared" si="10"/>
        <v>18</v>
      </c>
      <c r="J32" s="38"/>
      <c r="K32" s="38"/>
      <c r="L32" s="38">
        <v>18</v>
      </c>
      <c r="M32" s="39">
        <f t="shared" si="8"/>
        <v>12</v>
      </c>
      <c r="N32" s="34"/>
      <c r="O32" s="38"/>
      <c r="P32" s="41">
        <v>2</v>
      </c>
      <c r="Q32" s="34"/>
      <c r="R32" s="38"/>
      <c r="S32" s="41"/>
    </row>
    <row r="33" spans="1:19" s="337" customFormat="1" ht="15.75" customHeight="1" x14ac:dyDescent="0.3">
      <c r="A33" s="6" t="s">
        <v>43</v>
      </c>
      <c r="B33" s="489" t="s">
        <v>88</v>
      </c>
      <c r="C33" s="7"/>
      <c r="D33" s="59"/>
      <c r="E33" s="8"/>
      <c r="F33" s="95"/>
      <c r="G33" s="10">
        <f>SUM(G34:G35)</f>
        <v>4</v>
      </c>
      <c r="H33" s="411">
        <f t="shared" ref="H33" si="11">SUM(H34:H35)</f>
        <v>120</v>
      </c>
      <c r="I33" s="12">
        <f t="shared" ref="I33" si="12">SUM(I34:I35)</f>
        <v>60</v>
      </c>
      <c r="J33" s="12">
        <f t="shared" ref="J33" si="13">SUM(J34:J35)</f>
        <v>30</v>
      </c>
      <c r="K33" s="12"/>
      <c r="L33" s="12">
        <f t="shared" ref="L33" si="14">SUM(L34:L35)</f>
        <v>30</v>
      </c>
      <c r="M33" s="500">
        <f t="shared" ref="M33" si="15">SUM(M34:M35)</f>
        <v>30</v>
      </c>
      <c r="N33" s="508"/>
      <c r="O33" s="306"/>
      <c r="P33" s="307"/>
      <c r="Q33" s="7"/>
      <c r="R33" s="15"/>
      <c r="S33" s="308"/>
    </row>
    <row r="34" spans="1:19" s="337" customFormat="1" ht="15.75" customHeight="1" x14ac:dyDescent="0.3">
      <c r="A34" s="487" t="s">
        <v>286</v>
      </c>
      <c r="B34" s="490" t="s">
        <v>288</v>
      </c>
      <c r="C34" s="21"/>
      <c r="D34" s="22"/>
      <c r="E34" s="23"/>
      <c r="F34" s="98"/>
      <c r="G34" s="409">
        <v>1</v>
      </c>
      <c r="H34" s="410">
        <f>G34*30</f>
        <v>30</v>
      </c>
      <c r="I34" s="412"/>
      <c r="J34" s="412"/>
      <c r="K34" s="412"/>
      <c r="L34" s="412"/>
      <c r="M34" s="501"/>
      <c r="N34" s="509"/>
      <c r="O34" s="29"/>
      <c r="P34" s="30"/>
      <c r="Q34" s="21"/>
      <c r="R34" s="26"/>
      <c r="S34" s="31"/>
    </row>
    <row r="35" spans="1:19" s="207" customFormat="1" ht="15.75" customHeight="1" thickBot="1" x14ac:dyDescent="0.35">
      <c r="A35" s="33" t="s">
        <v>287</v>
      </c>
      <c r="B35" s="491" t="s">
        <v>289</v>
      </c>
      <c r="C35" s="496"/>
      <c r="D35" s="497">
        <v>3</v>
      </c>
      <c r="E35" s="349"/>
      <c r="F35" s="498"/>
      <c r="G35" s="401">
        <v>3</v>
      </c>
      <c r="H35" s="403">
        <f>G35*30</f>
        <v>90</v>
      </c>
      <c r="I35" s="413">
        <f>SUM(J35+K35+L35)</f>
        <v>60</v>
      </c>
      <c r="J35" s="404">
        <v>30</v>
      </c>
      <c r="K35" s="404"/>
      <c r="L35" s="404">
        <v>30</v>
      </c>
      <c r="M35" s="502">
        <f>H35-I35</f>
        <v>30</v>
      </c>
      <c r="N35" s="510"/>
      <c r="O35" s="105"/>
      <c r="P35" s="511"/>
      <c r="Q35" s="510">
        <v>4</v>
      </c>
      <c r="R35" s="105"/>
      <c r="S35" s="350"/>
    </row>
    <row r="36" spans="1:19" s="337" customFormat="1" ht="15.75" customHeight="1" x14ac:dyDescent="0.3">
      <c r="A36" s="6" t="s">
        <v>45</v>
      </c>
      <c r="B36" s="489" t="s">
        <v>162</v>
      </c>
      <c r="C36" s="7"/>
      <c r="D36" s="59"/>
      <c r="E36" s="8"/>
      <c r="F36" s="95"/>
      <c r="G36" s="10">
        <f>SUM(G37:G38)</f>
        <v>6</v>
      </c>
      <c r="H36" s="411">
        <f t="shared" ref="H36" si="16">SUM(H37:H38)</f>
        <v>180</v>
      </c>
      <c r="I36" s="12">
        <f t="shared" ref="I36" si="17">SUM(I37:I38)</f>
        <v>72</v>
      </c>
      <c r="J36" s="12">
        <f t="shared" ref="J36" si="18">SUM(J37:J38)</f>
        <v>36</v>
      </c>
      <c r="K36" s="12"/>
      <c r="L36" s="12">
        <f t="shared" ref="L36" si="19">SUM(L37:L38)</f>
        <v>36</v>
      </c>
      <c r="M36" s="500">
        <f t="shared" ref="M36" si="20">SUM(M37:M38)</f>
        <v>78</v>
      </c>
      <c r="N36" s="508"/>
      <c r="O36" s="306"/>
      <c r="P36" s="307"/>
      <c r="Q36" s="7"/>
      <c r="R36" s="15"/>
      <c r="S36" s="308"/>
    </row>
    <row r="37" spans="1:19" s="337" customFormat="1" ht="15.75" customHeight="1" x14ac:dyDescent="0.3">
      <c r="A37" s="487" t="s">
        <v>290</v>
      </c>
      <c r="B37" s="490" t="s">
        <v>292</v>
      </c>
      <c r="C37" s="21"/>
      <c r="D37" s="22"/>
      <c r="E37" s="23"/>
      <c r="F37" s="98"/>
      <c r="G37" s="409">
        <v>1</v>
      </c>
      <c r="H37" s="410">
        <f>G37*30</f>
        <v>30</v>
      </c>
      <c r="I37" s="412"/>
      <c r="J37" s="412"/>
      <c r="K37" s="412"/>
      <c r="L37" s="412"/>
      <c r="M37" s="501"/>
      <c r="N37" s="509"/>
      <c r="O37" s="29"/>
      <c r="P37" s="30"/>
      <c r="Q37" s="21"/>
      <c r="R37" s="26"/>
      <c r="S37" s="31"/>
    </row>
    <row r="38" spans="1:19" s="207" customFormat="1" ht="15.75" customHeight="1" thickBot="1" x14ac:dyDescent="0.35">
      <c r="A38" s="33" t="s">
        <v>291</v>
      </c>
      <c r="B38" s="491" t="s">
        <v>293</v>
      </c>
      <c r="C38" s="496" t="s">
        <v>21</v>
      </c>
      <c r="D38" s="497"/>
      <c r="E38" s="349"/>
      <c r="F38" s="498"/>
      <c r="G38" s="401">
        <v>5</v>
      </c>
      <c r="H38" s="403">
        <f>G38*30</f>
        <v>150</v>
      </c>
      <c r="I38" s="413">
        <f>SUM(J38+K38+L38)</f>
        <v>72</v>
      </c>
      <c r="J38" s="404">
        <v>36</v>
      </c>
      <c r="K38" s="404"/>
      <c r="L38" s="404">
        <v>36</v>
      </c>
      <c r="M38" s="502">
        <f>H38-I38</f>
        <v>78</v>
      </c>
      <c r="N38" s="510"/>
      <c r="O38" s="105">
        <v>4</v>
      </c>
      <c r="P38" s="511">
        <v>4</v>
      </c>
      <c r="Q38" s="510"/>
      <c r="R38" s="105"/>
      <c r="S38" s="350"/>
    </row>
    <row r="39" spans="1:19" s="207" customFormat="1" ht="15.75" customHeight="1" thickBot="1" x14ac:dyDescent="0.35">
      <c r="A39" s="300" t="s">
        <v>46</v>
      </c>
      <c r="B39" s="43" t="s">
        <v>182</v>
      </c>
      <c r="C39" s="44" t="s">
        <v>20</v>
      </c>
      <c r="D39" s="52"/>
      <c r="E39" s="53"/>
      <c r="F39" s="54"/>
      <c r="G39" s="46">
        <v>3</v>
      </c>
      <c r="H39" s="83">
        <f t="shared" si="9"/>
        <v>90</v>
      </c>
      <c r="I39" s="56">
        <f>SUM(J39+K39+L39)</f>
        <v>36</v>
      </c>
      <c r="J39" s="57">
        <v>18</v>
      </c>
      <c r="K39" s="57"/>
      <c r="L39" s="57">
        <v>18</v>
      </c>
      <c r="M39" s="126">
        <f t="shared" si="8"/>
        <v>54</v>
      </c>
      <c r="N39" s="149"/>
      <c r="O39" s="49">
        <v>4</v>
      </c>
      <c r="P39" s="50"/>
      <c r="Q39" s="44"/>
      <c r="R39" s="45"/>
      <c r="S39" s="51"/>
    </row>
    <row r="40" spans="1:19" s="207" customFormat="1" ht="15.75" customHeight="1" thickBot="1" x14ac:dyDescent="0.35">
      <c r="A40" s="106" t="s">
        <v>47</v>
      </c>
      <c r="B40" s="63" t="s">
        <v>58</v>
      </c>
      <c r="C40" s="64"/>
      <c r="D40" s="72" t="s">
        <v>21</v>
      </c>
      <c r="E40" s="65"/>
      <c r="F40" s="66"/>
      <c r="G40" s="46">
        <v>3</v>
      </c>
      <c r="H40" s="83">
        <f t="shared" si="9"/>
        <v>90</v>
      </c>
      <c r="I40" s="56">
        <f t="shared" ref="I40:I47" si="21">SUM(J40+K40+L40)</f>
        <v>36</v>
      </c>
      <c r="J40" s="73">
        <v>18</v>
      </c>
      <c r="K40" s="74"/>
      <c r="L40" s="74">
        <v>18</v>
      </c>
      <c r="M40" s="58">
        <f t="shared" si="8"/>
        <v>54</v>
      </c>
      <c r="N40" s="67"/>
      <c r="O40" s="52"/>
      <c r="P40" s="68">
        <v>4</v>
      </c>
      <c r="Q40" s="67"/>
      <c r="R40" s="52"/>
      <c r="S40" s="69"/>
    </row>
    <row r="41" spans="1:19" s="337" customFormat="1" ht="15.75" customHeight="1" x14ac:dyDescent="0.3">
      <c r="A41" s="6" t="s">
        <v>49</v>
      </c>
      <c r="B41" s="489" t="s">
        <v>169</v>
      </c>
      <c r="C41" s="7"/>
      <c r="D41" s="59"/>
      <c r="E41" s="8"/>
      <c r="F41" s="95"/>
      <c r="G41" s="10">
        <f>SUM(G42:G43)</f>
        <v>5</v>
      </c>
      <c r="H41" s="411">
        <f t="shared" ref="H41" si="22">SUM(H42:H43)</f>
        <v>150</v>
      </c>
      <c r="I41" s="12">
        <f t="shared" ref="I41" si="23">SUM(I42:I43)</f>
        <v>60</v>
      </c>
      <c r="J41" s="12">
        <f t="shared" ref="J41" si="24">SUM(J42:J43)</f>
        <v>30</v>
      </c>
      <c r="K41" s="12"/>
      <c r="L41" s="12">
        <f t="shared" ref="L41" si="25">SUM(L42:L43)</f>
        <v>30</v>
      </c>
      <c r="M41" s="500">
        <f t="shared" ref="M41" si="26">SUM(M42:M43)</f>
        <v>30</v>
      </c>
      <c r="N41" s="508"/>
      <c r="O41" s="306"/>
      <c r="P41" s="307"/>
      <c r="Q41" s="7"/>
      <c r="R41" s="15"/>
      <c r="S41" s="308"/>
    </row>
    <row r="42" spans="1:19" s="337" customFormat="1" ht="15.75" customHeight="1" x14ac:dyDescent="0.3">
      <c r="A42" s="487" t="s">
        <v>282</v>
      </c>
      <c r="B42" s="490" t="s">
        <v>284</v>
      </c>
      <c r="C42" s="21"/>
      <c r="D42" s="22"/>
      <c r="E42" s="23"/>
      <c r="F42" s="98"/>
      <c r="G42" s="409">
        <v>2</v>
      </c>
      <c r="H42" s="410">
        <f>G42*30</f>
        <v>60</v>
      </c>
      <c r="I42" s="412"/>
      <c r="J42" s="412"/>
      <c r="K42" s="412"/>
      <c r="L42" s="412"/>
      <c r="M42" s="501"/>
      <c r="N42" s="509"/>
      <c r="O42" s="29"/>
      <c r="P42" s="30"/>
      <c r="Q42" s="21"/>
      <c r="R42" s="26"/>
      <c r="S42" s="31"/>
    </row>
    <row r="43" spans="1:19" s="207" customFormat="1" ht="15.75" customHeight="1" thickBot="1" x14ac:dyDescent="0.35">
      <c r="A43" s="33" t="s">
        <v>283</v>
      </c>
      <c r="B43" s="491" t="s">
        <v>285</v>
      </c>
      <c r="C43" s="496">
        <v>3</v>
      </c>
      <c r="D43" s="497"/>
      <c r="E43" s="349"/>
      <c r="F43" s="498"/>
      <c r="G43" s="401">
        <v>3</v>
      </c>
      <c r="H43" s="403">
        <f>G43*30</f>
        <v>90</v>
      </c>
      <c r="I43" s="413">
        <f>SUM(J43+K43+L43)</f>
        <v>60</v>
      </c>
      <c r="J43" s="404">
        <v>30</v>
      </c>
      <c r="K43" s="404"/>
      <c r="L43" s="404">
        <v>30</v>
      </c>
      <c r="M43" s="502">
        <f>H43-I43</f>
        <v>30</v>
      </c>
      <c r="N43" s="510"/>
      <c r="O43" s="105"/>
      <c r="P43" s="511"/>
      <c r="Q43" s="510">
        <v>4</v>
      </c>
      <c r="R43" s="105"/>
      <c r="S43" s="350"/>
    </row>
    <row r="44" spans="1:19" ht="15.75" customHeight="1" x14ac:dyDescent="0.3">
      <c r="A44" s="92" t="s">
        <v>51</v>
      </c>
      <c r="B44" s="94" t="s">
        <v>50</v>
      </c>
      <c r="C44" s="7"/>
      <c r="D44" s="59"/>
      <c r="E44" s="8"/>
      <c r="F44" s="95"/>
      <c r="G44" s="310">
        <f>SUM(G45:G47)</f>
        <v>15</v>
      </c>
      <c r="H44" s="443">
        <f t="shared" ref="H44:M44" si="27">SUM(H45:H47)</f>
        <v>450</v>
      </c>
      <c r="I44" s="91">
        <f>SUM(I45:I47)</f>
        <v>118</v>
      </c>
      <c r="J44" s="91">
        <f t="shared" si="27"/>
        <v>34</v>
      </c>
      <c r="K44" s="91"/>
      <c r="L44" s="91">
        <f t="shared" si="27"/>
        <v>84</v>
      </c>
      <c r="M44" s="444">
        <f t="shared" si="27"/>
        <v>122</v>
      </c>
      <c r="N44" s="305"/>
      <c r="O44" s="306"/>
      <c r="P44" s="307"/>
      <c r="Q44" s="17"/>
      <c r="R44" s="18"/>
      <c r="S44" s="19"/>
    </row>
    <row r="45" spans="1:19" ht="15.75" customHeight="1" x14ac:dyDescent="0.3">
      <c r="A45" s="96" t="s">
        <v>198</v>
      </c>
      <c r="B45" s="482" t="s">
        <v>266</v>
      </c>
      <c r="C45" s="21"/>
      <c r="D45" s="22"/>
      <c r="E45" s="23"/>
      <c r="F45" s="98"/>
      <c r="G45" s="483">
        <v>7</v>
      </c>
      <c r="H45" s="484">
        <f t="shared" si="9"/>
        <v>210</v>
      </c>
      <c r="I45" s="25">
        <f t="shared" si="21"/>
        <v>0</v>
      </c>
      <c r="J45" s="26"/>
      <c r="K45" s="26"/>
      <c r="L45" s="26"/>
      <c r="M45" s="27"/>
      <c r="N45" s="28"/>
      <c r="O45" s="29"/>
      <c r="P45" s="30"/>
      <c r="Q45" s="102"/>
      <c r="R45" s="103"/>
      <c r="S45" s="104"/>
    </row>
    <row r="46" spans="1:19" ht="15.75" customHeight="1" x14ac:dyDescent="0.3">
      <c r="A46" s="96" t="s">
        <v>199</v>
      </c>
      <c r="B46" s="97" t="s">
        <v>311</v>
      </c>
      <c r="C46" s="21" t="s">
        <v>23</v>
      </c>
      <c r="D46" s="23"/>
      <c r="E46" s="23"/>
      <c r="F46" s="98"/>
      <c r="G46" s="99">
        <v>7</v>
      </c>
      <c r="H46" s="209">
        <f t="shared" si="9"/>
        <v>210</v>
      </c>
      <c r="I46" s="25">
        <f t="shared" si="21"/>
        <v>102</v>
      </c>
      <c r="J46" s="26">
        <v>34</v>
      </c>
      <c r="K46" s="26"/>
      <c r="L46" s="26">
        <v>68</v>
      </c>
      <c r="M46" s="27">
        <f t="shared" si="8"/>
        <v>108</v>
      </c>
      <c r="N46" s="28"/>
      <c r="O46" s="29"/>
      <c r="P46" s="30"/>
      <c r="Q46" s="21"/>
      <c r="R46" s="26">
        <v>6</v>
      </c>
      <c r="S46" s="31">
        <v>6</v>
      </c>
    </row>
    <row r="47" spans="1:19" ht="15.75" customHeight="1" thickBot="1" x14ac:dyDescent="0.35">
      <c r="A47" s="304" t="s">
        <v>200</v>
      </c>
      <c r="B47" s="100" t="s">
        <v>170</v>
      </c>
      <c r="C47" s="34"/>
      <c r="D47" s="35"/>
      <c r="E47" s="35"/>
      <c r="F47" s="373" t="s">
        <v>23</v>
      </c>
      <c r="G47" s="101">
        <v>1</v>
      </c>
      <c r="H47" s="210">
        <f t="shared" si="9"/>
        <v>30</v>
      </c>
      <c r="I47" s="37">
        <f t="shared" si="21"/>
        <v>16</v>
      </c>
      <c r="J47" s="38"/>
      <c r="K47" s="38"/>
      <c r="L47" s="38">
        <v>16</v>
      </c>
      <c r="M47" s="39">
        <f t="shared" si="8"/>
        <v>14</v>
      </c>
      <c r="N47" s="309"/>
      <c r="O47" s="38"/>
      <c r="P47" s="40"/>
      <c r="Q47" s="34"/>
      <c r="R47" s="38"/>
      <c r="S47" s="41">
        <v>2</v>
      </c>
    </row>
    <row r="48" spans="1:19" ht="15.75" customHeight="1" thickBot="1" x14ac:dyDescent="0.35">
      <c r="A48" s="42" t="s">
        <v>52</v>
      </c>
      <c r="B48" s="383" t="s">
        <v>264</v>
      </c>
      <c r="C48" s="44"/>
      <c r="D48" s="52"/>
      <c r="E48" s="53"/>
      <c r="F48" s="54"/>
      <c r="G48" s="379">
        <v>6</v>
      </c>
      <c r="H48" s="485">
        <f t="shared" si="9"/>
        <v>180</v>
      </c>
      <c r="I48" s="47"/>
      <c r="J48" s="321"/>
      <c r="K48" s="321"/>
      <c r="L48" s="321"/>
      <c r="M48" s="325"/>
      <c r="N48" s="149"/>
      <c r="O48" s="49"/>
      <c r="P48" s="50"/>
      <c r="Q48" s="333"/>
      <c r="R48" s="334"/>
      <c r="S48" s="335"/>
    </row>
    <row r="49" spans="1:19" ht="15.75" customHeight="1" thickBot="1" x14ac:dyDescent="0.35">
      <c r="A49" s="331" t="s">
        <v>54</v>
      </c>
      <c r="B49" s="332" t="s">
        <v>53</v>
      </c>
      <c r="C49" s="293" t="s">
        <v>22</v>
      </c>
      <c r="D49" s="116"/>
      <c r="E49" s="294"/>
      <c r="F49" s="295"/>
      <c r="G49" s="78">
        <v>3</v>
      </c>
      <c r="H49" s="112">
        <f t="shared" si="9"/>
        <v>90</v>
      </c>
      <c r="I49" s="47">
        <f t="shared" ref="I49" si="28">SUM(J49+K49+L49)</f>
        <v>36</v>
      </c>
      <c r="J49" s="321">
        <v>18</v>
      </c>
      <c r="K49" s="321"/>
      <c r="L49" s="321">
        <v>18</v>
      </c>
      <c r="M49" s="325">
        <f t="shared" si="8"/>
        <v>54</v>
      </c>
      <c r="N49" s="322"/>
      <c r="O49" s="297"/>
      <c r="P49" s="298"/>
      <c r="Q49" s="293"/>
      <c r="R49" s="296">
        <v>4</v>
      </c>
      <c r="S49" s="299"/>
    </row>
    <row r="50" spans="1:19" ht="15.75" customHeight="1" thickBot="1" x14ac:dyDescent="0.35">
      <c r="A50" s="486" t="s">
        <v>56</v>
      </c>
      <c r="B50" s="488" t="s">
        <v>263</v>
      </c>
      <c r="C50" s="492"/>
      <c r="D50" s="493"/>
      <c r="E50" s="494"/>
      <c r="F50" s="495"/>
      <c r="G50" s="379">
        <v>4</v>
      </c>
      <c r="H50" s="499">
        <f t="shared" si="6"/>
        <v>120</v>
      </c>
      <c r="I50" s="291"/>
      <c r="J50" s="120"/>
      <c r="K50" s="121"/>
      <c r="L50" s="121"/>
      <c r="M50" s="324"/>
      <c r="N50" s="503"/>
      <c r="O50" s="504"/>
      <c r="P50" s="505"/>
      <c r="Q50" s="492"/>
      <c r="R50" s="506"/>
      <c r="S50" s="507"/>
    </row>
    <row r="51" spans="1:19" s="337" customFormat="1" ht="15.75" customHeight="1" x14ac:dyDescent="0.3">
      <c r="A51" s="6" t="s">
        <v>57</v>
      </c>
      <c r="B51" s="489" t="s">
        <v>168</v>
      </c>
      <c r="C51" s="7"/>
      <c r="D51" s="59"/>
      <c r="E51" s="8"/>
      <c r="F51" s="95"/>
      <c r="G51" s="10">
        <f>SUM(G52:G53)</f>
        <v>5</v>
      </c>
      <c r="H51" s="411">
        <f t="shared" ref="H51:M51" si="29">SUM(H52:H53)</f>
        <v>150</v>
      </c>
      <c r="I51" s="12">
        <f t="shared" si="29"/>
        <v>60</v>
      </c>
      <c r="J51" s="12">
        <f t="shared" si="29"/>
        <v>30</v>
      </c>
      <c r="K51" s="12"/>
      <c r="L51" s="12">
        <f t="shared" si="29"/>
        <v>30</v>
      </c>
      <c r="M51" s="500">
        <f t="shared" si="29"/>
        <v>30</v>
      </c>
      <c r="N51" s="508"/>
      <c r="O51" s="306"/>
      <c r="P51" s="307"/>
      <c r="Q51" s="7"/>
      <c r="R51" s="15"/>
      <c r="S51" s="308"/>
    </row>
    <row r="52" spans="1:19" s="337" customFormat="1" ht="15.75" customHeight="1" x14ac:dyDescent="0.3">
      <c r="A52" s="487" t="s">
        <v>267</v>
      </c>
      <c r="B52" s="490" t="s">
        <v>265</v>
      </c>
      <c r="C52" s="21"/>
      <c r="D52" s="22"/>
      <c r="E52" s="23"/>
      <c r="F52" s="98"/>
      <c r="G52" s="409">
        <v>2</v>
      </c>
      <c r="H52" s="410">
        <f>G52*30</f>
        <v>60</v>
      </c>
      <c r="I52" s="412"/>
      <c r="J52" s="412"/>
      <c r="K52" s="412"/>
      <c r="L52" s="412"/>
      <c r="M52" s="501"/>
      <c r="N52" s="509"/>
      <c r="O52" s="29"/>
      <c r="P52" s="30"/>
      <c r="Q52" s="21"/>
      <c r="R52" s="26"/>
      <c r="S52" s="31"/>
    </row>
    <row r="53" spans="1:19" s="207" customFormat="1" ht="15.75" customHeight="1" thickBot="1" x14ac:dyDescent="0.35">
      <c r="A53" s="33" t="s">
        <v>268</v>
      </c>
      <c r="B53" s="491" t="s">
        <v>269</v>
      </c>
      <c r="C53" s="496">
        <v>3</v>
      </c>
      <c r="D53" s="497"/>
      <c r="E53" s="349"/>
      <c r="F53" s="498"/>
      <c r="G53" s="401">
        <v>3</v>
      </c>
      <c r="H53" s="403">
        <f>G53*30</f>
        <v>90</v>
      </c>
      <c r="I53" s="413">
        <f>SUM(J53+K53+L53)</f>
        <v>60</v>
      </c>
      <c r="J53" s="404">
        <v>30</v>
      </c>
      <c r="K53" s="404"/>
      <c r="L53" s="404">
        <v>30</v>
      </c>
      <c r="M53" s="502">
        <f>H53-I53</f>
        <v>30</v>
      </c>
      <c r="N53" s="510"/>
      <c r="O53" s="105"/>
      <c r="P53" s="511"/>
      <c r="Q53" s="510">
        <v>4</v>
      </c>
      <c r="R53" s="105"/>
      <c r="S53" s="350"/>
    </row>
    <row r="54" spans="1:19" s="337" customFormat="1" ht="15.75" customHeight="1" x14ac:dyDescent="0.3">
      <c r="A54" s="6" t="s">
        <v>59</v>
      </c>
      <c r="B54" s="489" t="s">
        <v>181</v>
      </c>
      <c r="C54" s="7"/>
      <c r="D54" s="59"/>
      <c r="E54" s="8"/>
      <c r="F54" s="95"/>
      <c r="G54" s="10">
        <f>SUM(G55:G56)</f>
        <v>6</v>
      </c>
      <c r="H54" s="411">
        <f t="shared" ref="H54" si="30">SUM(H55:H56)</f>
        <v>180</v>
      </c>
      <c r="I54" s="12">
        <f t="shared" ref="I54" si="31">SUM(I55:I56)</f>
        <v>60</v>
      </c>
      <c r="J54" s="12">
        <f t="shared" ref="J54" si="32">SUM(J55:J56)</f>
        <v>30</v>
      </c>
      <c r="K54" s="12"/>
      <c r="L54" s="12">
        <f t="shared" ref="L54" si="33">SUM(L55:L56)</f>
        <v>30</v>
      </c>
      <c r="M54" s="500">
        <f t="shared" ref="M54" si="34">SUM(M55:M56)</f>
        <v>30</v>
      </c>
      <c r="N54" s="508"/>
      <c r="O54" s="306"/>
      <c r="P54" s="307"/>
      <c r="Q54" s="7"/>
      <c r="R54" s="15"/>
      <c r="S54" s="308"/>
    </row>
    <row r="55" spans="1:19" s="337" customFormat="1" ht="15.75" customHeight="1" x14ac:dyDescent="0.3">
      <c r="A55" s="487" t="s">
        <v>270</v>
      </c>
      <c r="B55" s="490" t="s">
        <v>272</v>
      </c>
      <c r="C55" s="21"/>
      <c r="D55" s="22"/>
      <c r="E55" s="23"/>
      <c r="F55" s="98"/>
      <c r="G55" s="409">
        <v>3</v>
      </c>
      <c r="H55" s="410">
        <f>G55*30</f>
        <v>90</v>
      </c>
      <c r="I55" s="412"/>
      <c r="J55" s="412"/>
      <c r="K55" s="412"/>
      <c r="L55" s="412"/>
      <c r="M55" s="501"/>
      <c r="N55" s="509"/>
      <c r="O55" s="29"/>
      <c r="P55" s="30"/>
      <c r="Q55" s="21"/>
      <c r="R55" s="26"/>
      <c r="S55" s="31"/>
    </row>
    <row r="56" spans="1:19" s="207" customFormat="1" ht="15.75" customHeight="1" thickBot="1" x14ac:dyDescent="0.35">
      <c r="A56" s="33" t="s">
        <v>271</v>
      </c>
      <c r="B56" s="491" t="s">
        <v>273</v>
      </c>
      <c r="C56" s="496">
        <v>3</v>
      </c>
      <c r="D56" s="497"/>
      <c r="E56" s="349"/>
      <c r="F56" s="498"/>
      <c r="G56" s="401">
        <v>3</v>
      </c>
      <c r="H56" s="403">
        <f>G56*30</f>
        <v>90</v>
      </c>
      <c r="I56" s="413">
        <f>SUM(J56+K56+L56)</f>
        <v>60</v>
      </c>
      <c r="J56" s="404">
        <v>30</v>
      </c>
      <c r="K56" s="404"/>
      <c r="L56" s="404">
        <v>30</v>
      </c>
      <c r="M56" s="502">
        <f>H56-I56</f>
        <v>30</v>
      </c>
      <c r="N56" s="510"/>
      <c r="O56" s="105"/>
      <c r="P56" s="511"/>
      <c r="Q56" s="510">
        <v>4</v>
      </c>
      <c r="R56" s="105"/>
      <c r="S56" s="350"/>
    </row>
    <row r="57" spans="1:19" s="337" customFormat="1" ht="15.75" customHeight="1" x14ac:dyDescent="0.3">
      <c r="A57" s="6" t="s">
        <v>60</v>
      </c>
      <c r="B57" s="489" t="s">
        <v>167</v>
      </c>
      <c r="C57" s="7"/>
      <c r="D57" s="59"/>
      <c r="E57" s="8"/>
      <c r="F57" s="95"/>
      <c r="G57" s="10">
        <f>SUM(G58:G59)</f>
        <v>5</v>
      </c>
      <c r="H57" s="411">
        <f t="shared" ref="H57" si="35">SUM(H58:H59)</f>
        <v>150</v>
      </c>
      <c r="I57" s="12">
        <f t="shared" ref="I57" si="36">SUM(I58:I59)</f>
        <v>60</v>
      </c>
      <c r="J57" s="12">
        <f t="shared" ref="J57" si="37">SUM(J58:J59)</f>
        <v>30</v>
      </c>
      <c r="K57" s="12"/>
      <c r="L57" s="12">
        <f t="shared" ref="L57" si="38">SUM(L58:L59)</f>
        <v>30</v>
      </c>
      <c r="M57" s="500">
        <f t="shared" ref="M57" si="39">SUM(M58:M59)</f>
        <v>30</v>
      </c>
      <c r="N57" s="508"/>
      <c r="O57" s="306"/>
      <c r="P57" s="307"/>
      <c r="Q57" s="7"/>
      <c r="R57" s="15"/>
      <c r="S57" s="308"/>
    </row>
    <row r="58" spans="1:19" s="337" customFormat="1" ht="15.75" customHeight="1" x14ac:dyDescent="0.3">
      <c r="A58" s="487" t="s">
        <v>274</v>
      </c>
      <c r="B58" s="490" t="s">
        <v>276</v>
      </c>
      <c r="C58" s="21"/>
      <c r="D58" s="22"/>
      <c r="E58" s="23"/>
      <c r="F58" s="98"/>
      <c r="G58" s="409">
        <v>2</v>
      </c>
      <c r="H58" s="410">
        <f>G58*30</f>
        <v>60</v>
      </c>
      <c r="I58" s="412"/>
      <c r="J58" s="412"/>
      <c r="K58" s="412"/>
      <c r="L58" s="412"/>
      <c r="M58" s="501"/>
      <c r="N58" s="509"/>
      <c r="O58" s="29"/>
      <c r="P58" s="30"/>
      <c r="Q58" s="21"/>
      <c r="R58" s="26"/>
      <c r="S58" s="31"/>
    </row>
    <row r="59" spans="1:19" s="207" customFormat="1" ht="15.75" customHeight="1" thickBot="1" x14ac:dyDescent="0.35">
      <c r="A59" s="33" t="s">
        <v>275</v>
      </c>
      <c r="B59" s="491" t="s">
        <v>277</v>
      </c>
      <c r="C59" s="496">
        <v>3</v>
      </c>
      <c r="D59" s="497"/>
      <c r="E59" s="349"/>
      <c r="F59" s="498"/>
      <c r="G59" s="401">
        <v>3</v>
      </c>
      <c r="H59" s="403">
        <f>G59*30</f>
        <v>90</v>
      </c>
      <c r="I59" s="413">
        <f>SUM(J59+K59+L59)</f>
        <v>60</v>
      </c>
      <c r="J59" s="404">
        <v>30</v>
      </c>
      <c r="K59" s="404"/>
      <c r="L59" s="404">
        <v>30</v>
      </c>
      <c r="M59" s="502">
        <f>H59-I59</f>
        <v>30</v>
      </c>
      <c r="N59" s="510"/>
      <c r="O59" s="105"/>
      <c r="P59" s="511"/>
      <c r="Q59" s="510">
        <v>4</v>
      </c>
      <c r="R59" s="105"/>
      <c r="S59" s="350"/>
    </row>
    <row r="60" spans="1:19" s="337" customFormat="1" ht="15.75" customHeight="1" x14ac:dyDescent="0.3">
      <c r="A60" s="6" t="s">
        <v>61</v>
      </c>
      <c r="B60" s="489" t="s">
        <v>55</v>
      </c>
      <c r="C60" s="7"/>
      <c r="D60" s="59"/>
      <c r="E60" s="8"/>
      <c r="F60" s="95"/>
      <c r="G60" s="10">
        <f>SUM(G61:G62)</f>
        <v>6</v>
      </c>
      <c r="H60" s="411">
        <f t="shared" ref="H60" si="40">SUM(H61:H62)</f>
        <v>180</v>
      </c>
      <c r="I60" s="12">
        <f t="shared" ref="I60" si="41">SUM(I61:I62)</f>
        <v>72</v>
      </c>
      <c r="J60" s="12">
        <f t="shared" ref="J60" si="42">SUM(J61:J62)</f>
        <v>36</v>
      </c>
      <c r="K60" s="12"/>
      <c r="L60" s="12">
        <f t="shared" ref="L60" si="43">SUM(L61:L62)</f>
        <v>36</v>
      </c>
      <c r="M60" s="500">
        <f t="shared" ref="M60" si="44">SUM(M61:M62)</f>
        <v>48</v>
      </c>
      <c r="N60" s="508"/>
      <c r="O60" s="306"/>
      <c r="P60" s="307"/>
      <c r="Q60" s="7"/>
      <c r="R60" s="15"/>
      <c r="S60" s="308"/>
    </row>
    <row r="61" spans="1:19" s="337" customFormat="1" ht="15.75" customHeight="1" x14ac:dyDescent="0.3">
      <c r="A61" s="487" t="s">
        <v>278</v>
      </c>
      <c r="B61" s="490" t="s">
        <v>280</v>
      </c>
      <c r="C61" s="21"/>
      <c r="D61" s="22"/>
      <c r="E61" s="23"/>
      <c r="F61" s="98"/>
      <c r="G61" s="409">
        <v>2</v>
      </c>
      <c r="H61" s="410">
        <f>G61*30</f>
        <v>60</v>
      </c>
      <c r="I61" s="412"/>
      <c r="J61" s="412"/>
      <c r="K61" s="412"/>
      <c r="L61" s="412"/>
      <c r="M61" s="501"/>
      <c r="N61" s="509"/>
      <c r="O61" s="29"/>
      <c r="P61" s="30"/>
      <c r="Q61" s="21"/>
      <c r="R61" s="26"/>
      <c r="S61" s="31"/>
    </row>
    <row r="62" spans="1:19" s="207" customFormat="1" ht="15.75" customHeight="1" thickBot="1" x14ac:dyDescent="0.35">
      <c r="A62" s="33" t="s">
        <v>279</v>
      </c>
      <c r="B62" s="491" t="s">
        <v>281</v>
      </c>
      <c r="C62" s="496" t="s">
        <v>21</v>
      </c>
      <c r="D62" s="497"/>
      <c r="E62" s="349"/>
      <c r="F62" s="498"/>
      <c r="G62" s="401">
        <v>4</v>
      </c>
      <c r="H62" s="403">
        <f>G62*30</f>
        <v>120</v>
      </c>
      <c r="I62" s="413">
        <f>SUM(J62+K62+L62)</f>
        <v>72</v>
      </c>
      <c r="J62" s="404">
        <v>36</v>
      </c>
      <c r="K62" s="404"/>
      <c r="L62" s="404">
        <v>36</v>
      </c>
      <c r="M62" s="502">
        <f>H62-I62</f>
        <v>48</v>
      </c>
      <c r="N62" s="510"/>
      <c r="O62" s="105">
        <v>4</v>
      </c>
      <c r="P62" s="511">
        <v>4</v>
      </c>
      <c r="Q62" s="510"/>
      <c r="R62" s="105"/>
      <c r="S62" s="350"/>
    </row>
    <row r="63" spans="1:19" ht="15.75" customHeight="1" thickBot="1" x14ac:dyDescent="0.35">
      <c r="A63" s="106" t="s">
        <v>179</v>
      </c>
      <c r="B63" s="383" t="s">
        <v>253</v>
      </c>
      <c r="C63" s="64"/>
      <c r="D63" s="72"/>
      <c r="E63" s="65"/>
      <c r="F63" s="66"/>
      <c r="G63" s="379">
        <v>3</v>
      </c>
      <c r="H63" s="447">
        <f t="shared" ref="H63:H64" si="45">G63*30</f>
        <v>90</v>
      </c>
      <c r="I63" s="56"/>
      <c r="J63" s="73"/>
      <c r="K63" s="74"/>
      <c r="L63" s="74"/>
      <c r="M63" s="58"/>
      <c r="N63" s="67"/>
      <c r="O63" s="52"/>
      <c r="P63" s="68"/>
      <c r="Q63" s="67"/>
      <c r="R63" s="52"/>
      <c r="S63" s="69"/>
    </row>
    <row r="64" spans="1:19" s="207" customFormat="1" ht="15.75" customHeight="1" thickBot="1" x14ac:dyDescent="0.35">
      <c r="A64" s="106" t="s">
        <v>194</v>
      </c>
      <c r="B64" s="63" t="s">
        <v>180</v>
      </c>
      <c r="C64" s="64" t="s">
        <v>23</v>
      </c>
      <c r="D64" s="72"/>
      <c r="E64" s="65"/>
      <c r="F64" s="66"/>
      <c r="G64" s="46">
        <v>3</v>
      </c>
      <c r="H64" s="323">
        <f t="shared" si="45"/>
        <v>90</v>
      </c>
      <c r="I64" s="291">
        <f>SUM(J64+K64+L64)</f>
        <v>32</v>
      </c>
      <c r="J64" s="120">
        <v>16</v>
      </c>
      <c r="K64" s="121"/>
      <c r="L64" s="121">
        <v>16</v>
      </c>
      <c r="M64" s="324">
        <f>H64-I64</f>
        <v>58</v>
      </c>
      <c r="N64" s="67"/>
      <c r="O64" s="52"/>
      <c r="P64" s="68"/>
      <c r="Q64" s="67"/>
      <c r="R64" s="52"/>
      <c r="S64" s="69">
        <v>4</v>
      </c>
    </row>
    <row r="65" spans="1:19" s="337" customFormat="1" ht="16.5" customHeight="1" thickBot="1" x14ac:dyDescent="0.35">
      <c r="A65" s="647" t="s">
        <v>240</v>
      </c>
      <c r="B65" s="648"/>
      <c r="C65" s="648"/>
      <c r="D65" s="648"/>
      <c r="E65" s="648"/>
      <c r="F65" s="648"/>
      <c r="G65" s="379">
        <f>SUM(G27,G28,G34,G37,G42,G45,G48,G50,G52,G55,G58,G61,G63)</f>
        <v>43</v>
      </c>
      <c r="H65" s="417">
        <f>SUM(H27,H28,H34,H37,H42,H45,H48,H50,H52,H55,H58,H61,H63)</f>
        <v>1290</v>
      </c>
      <c r="I65" s="75"/>
      <c r="J65" s="75"/>
      <c r="K65" s="75"/>
      <c r="L65" s="75"/>
      <c r="M65" s="390"/>
      <c r="N65" s="123"/>
      <c r="O65" s="123"/>
      <c r="P65" s="312"/>
      <c r="Q65" s="122"/>
      <c r="R65" s="123"/>
      <c r="S65" s="311"/>
    </row>
    <row r="66" spans="1:19" s="337" customFormat="1" ht="16.5" customHeight="1" thickBot="1" x14ac:dyDescent="0.35">
      <c r="A66" s="644" t="s">
        <v>213</v>
      </c>
      <c r="B66" s="645"/>
      <c r="C66" s="645"/>
      <c r="D66" s="645"/>
      <c r="E66" s="645"/>
      <c r="F66" s="645"/>
      <c r="G66" s="46">
        <f>SUM(G25,G26,G30,G31,G32,G35,G38,G39,G40,G43,G46,G47,G49,G53,G56,G59,G62,G64)</f>
        <v>59</v>
      </c>
      <c r="H66" s="79">
        <f t="shared" ref="H66:M66" si="46">SUM(H25,H26,H30,H31,H32,H35,H38,H39,H40,H43,H46,H47,H49,H53,H56,H59,H62,H64)</f>
        <v>1770</v>
      </c>
      <c r="I66" s="71">
        <f t="shared" si="46"/>
        <v>906</v>
      </c>
      <c r="J66" s="71">
        <f t="shared" si="46"/>
        <v>420</v>
      </c>
      <c r="K66" s="71">
        <f t="shared" si="46"/>
        <v>0</v>
      </c>
      <c r="L66" s="71">
        <f t="shared" si="46"/>
        <v>486</v>
      </c>
      <c r="M66" s="81">
        <f t="shared" si="46"/>
        <v>864</v>
      </c>
      <c r="N66" s="419">
        <f t="shared" ref="N66:S66" si="47">SUM(N25:N64)</f>
        <v>10</v>
      </c>
      <c r="O66" s="80">
        <f t="shared" si="47"/>
        <v>14</v>
      </c>
      <c r="P66" s="80">
        <f t="shared" si="47"/>
        <v>16</v>
      </c>
      <c r="Q66" s="418">
        <f t="shared" si="47"/>
        <v>20</v>
      </c>
      <c r="R66" s="80">
        <f t="shared" si="47"/>
        <v>10</v>
      </c>
      <c r="S66" s="81">
        <f t="shared" si="47"/>
        <v>12</v>
      </c>
    </row>
    <row r="67" spans="1:19" ht="16.5" customHeight="1" thickBot="1" x14ac:dyDescent="0.35">
      <c r="A67" s="644" t="s">
        <v>214</v>
      </c>
      <c r="B67" s="645"/>
      <c r="C67" s="645"/>
      <c r="D67" s="645"/>
      <c r="E67" s="645"/>
      <c r="F67" s="645"/>
      <c r="G67" s="46">
        <f>SUM(G65:G66)</f>
        <v>102</v>
      </c>
      <c r="H67" s="386">
        <f>SUM(H65:H66)</f>
        <v>3060</v>
      </c>
      <c r="I67" s="328"/>
      <c r="J67" s="328"/>
      <c r="K67" s="328"/>
      <c r="L67" s="328"/>
      <c r="M67" s="329"/>
      <c r="N67" s="123"/>
      <c r="O67" s="123"/>
      <c r="P67" s="312"/>
      <c r="Q67" s="122"/>
      <c r="R67" s="123"/>
      <c r="S67" s="311"/>
    </row>
    <row r="68" spans="1:19" ht="16.5" customHeight="1" thickBot="1" x14ac:dyDescent="0.35">
      <c r="A68" s="772" t="s">
        <v>62</v>
      </c>
      <c r="B68" s="773"/>
      <c r="C68" s="773"/>
      <c r="D68" s="773"/>
      <c r="E68" s="773"/>
      <c r="F68" s="773"/>
      <c r="G68" s="774"/>
      <c r="H68" s="774"/>
      <c r="I68" s="774"/>
      <c r="J68" s="774"/>
      <c r="K68" s="774"/>
      <c r="L68" s="774"/>
      <c r="M68" s="774"/>
      <c r="N68" s="774"/>
      <c r="O68" s="774"/>
      <c r="P68" s="774"/>
      <c r="Q68" s="774"/>
      <c r="R68" s="774"/>
      <c r="S68" s="775"/>
    </row>
    <row r="69" spans="1:19" ht="15.75" customHeight="1" thickBot="1" x14ac:dyDescent="0.35">
      <c r="A69" s="124" t="s">
        <v>63</v>
      </c>
      <c r="B69" s="414" t="s">
        <v>235</v>
      </c>
      <c r="C69" s="88"/>
      <c r="D69" s="89"/>
      <c r="E69" s="89"/>
      <c r="F69" s="125"/>
      <c r="G69" s="400">
        <v>4.5</v>
      </c>
      <c r="H69" s="380">
        <f>G69*30</f>
        <v>135</v>
      </c>
      <c r="I69" s="56"/>
      <c r="J69" s="73"/>
      <c r="K69" s="74"/>
      <c r="L69" s="74"/>
      <c r="M69" s="126"/>
      <c r="N69" s="127"/>
      <c r="O69" s="128"/>
      <c r="P69" s="129"/>
      <c r="Q69" s="130"/>
      <c r="R69" s="128"/>
      <c r="S69" s="131"/>
    </row>
    <row r="70" spans="1:19" ht="15.75" customHeight="1" thickBot="1" x14ac:dyDescent="0.35">
      <c r="A70" s="124" t="s">
        <v>64</v>
      </c>
      <c r="B70" s="383" t="s">
        <v>250</v>
      </c>
      <c r="C70" s="64"/>
      <c r="D70" s="65"/>
      <c r="E70" s="65"/>
      <c r="F70" s="132"/>
      <c r="G70" s="379">
        <v>4.5</v>
      </c>
      <c r="H70" s="380">
        <f>G70*30</f>
        <v>135</v>
      </c>
      <c r="I70" s="56"/>
      <c r="J70" s="73"/>
      <c r="K70" s="74"/>
      <c r="L70" s="74"/>
      <c r="M70" s="126"/>
      <c r="N70" s="133"/>
      <c r="O70" s="134"/>
      <c r="P70" s="135"/>
      <c r="Q70" s="136"/>
      <c r="R70" s="134"/>
      <c r="S70" s="137"/>
    </row>
    <row r="71" spans="1:19" ht="15.75" customHeight="1" thickBot="1" x14ac:dyDescent="0.35">
      <c r="A71" s="124" t="s">
        <v>65</v>
      </c>
      <c r="B71" s="108" t="s">
        <v>66</v>
      </c>
      <c r="C71" s="109"/>
      <c r="D71" s="65" t="s">
        <v>21</v>
      </c>
      <c r="E71" s="65"/>
      <c r="F71" s="132"/>
      <c r="G71" s="46">
        <v>4.5</v>
      </c>
      <c r="H71" s="55">
        <f>G71*30</f>
        <v>135</v>
      </c>
      <c r="I71" s="56">
        <f t="shared" ref="I71" si="48">SUM(J71+K71+L71)</f>
        <v>90</v>
      </c>
      <c r="J71" s="73"/>
      <c r="K71" s="74"/>
      <c r="L71" s="74">
        <v>90</v>
      </c>
      <c r="M71" s="126">
        <f>H71-I71</f>
        <v>45</v>
      </c>
      <c r="N71" s="138"/>
      <c r="O71" s="139"/>
      <c r="P71" s="140"/>
      <c r="Q71" s="141"/>
      <c r="R71" s="139"/>
      <c r="S71" s="142"/>
    </row>
    <row r="72" spans="1:19" s="337" customFormat="1" ht="15.75" customHeight="1" x14ac:dyDescent="0.3">
      <c r="A72" s="6" t="s">
        <v>67</v>
      </c>
      <c r="B72" s="489" t="s">
        <v>68</v>
      </c>
      <c r="C72" s="7"/>
      <c r="D72" s="59"/>
      <c r="E72" s="8"/>
      <c r="F72" s="95"/>
      <c r="G72" s="10">
        <f>SUM(G73:G74)</f>
        <v>10.5</v>
      </c>
      <c r="H72" s="411">
        <f t="shared" ref="H72" si="49">SUM(H73:H74)</f>
        <v>315</v>
      </c>
      <c r="I72" s="12">
        <f t="shared" ref="I72" si="50">SUM(I73:I74)</f>
        <v>186</v>
      </c>
      <c r="J72" s="12"/>
      <c r="K72" s="12"/>
      <c r="L72" s="12">
        <f t="shared" ref="L72" si="51">SUM(L73:L74)</f>
        <v>186</v>
      </c>
      <c r="M72" s="500">
        <f t="shared" ref="M72" si="52">SUM(M73:M74)</f>
        <v>99</v>
      </c>
      <c r="N72" s="508"/>
      <c r="O72" s="306"/>
      <c r="P72" s="307"/>
      <c r="Q72" s="7"/>
      <c r="R72" s="15"/>
      <c r="S72" s="308"/>
    </row>
    <row r="73" spans="1:19" s="337" customFormat="1" ht="15.75" customHeight="1" x14ac:dyDescent="0.3">
      <c r="A73" s="487" t="s">
        <v>294</v>
      </c>
      <c r="B73" s="490" t="s">
        <v>296</v>
      </c>
      <c r="C73" s="21"/>
      <c r="D73" s="22"/>
      <c r="E73" s="23"/>
      <c r="F73" s="98"/>
      <c r="G73" s="409">
        <v>1</v>
      </c>
      <c r="H73" s="410">
        <f>G73*30</f>
        <v>30</v>
      </c>
      <c r="I73" s="412"/>
      <c r="J73" s="412"/>
      <c r="K73" s="412"/>
      <c r="L73" s="412"/>
      <c r="M73" s="501"/>
      <c r="N73" s="509"/>
      <c r="O73" s="29"/>
      <c r="P73" s="30"/>
      <c r="Q73" s="21"/>
      <c r="R73" s="26"/>
      <c r="S73" s="31"/>
    </row>
    <row r="74" spans="1:19" s="207" customFormat="1" ht="15.75" customHeight="1" thickBot="1" x14ac:dyDescent="0.35">
      <c r="A74" s="33" t="s">
        <v>295</v>
      </c>
      <c r="B74" s="491" t="s">
        <v>297</v>
      </c>
      <c r="C74" s="496"/>
      <c r="D74" s="497" t="s">
        <v>23</v>
      </c>
      <c r="E74" s="349"/>
      <c r="F74" s="498"/>
      <c r="G74" s="401">
        <v>9.5</v>
      </c>
      <c r="H74" s="403">
        <f>G74*30</f>
        <v>285</v>
      </c>
      <c r="I74" s="413">
        <f>SUM(J74+K74+L74)</f>
        <v>186</v>
      </c>
      <c r="J74" s="404"/>
      <c r="K74" s="404"/>
      <c r="L74" s="404">
        <v>186</v>
      </c>
      <c r="M74" s="502">
        <f>H74-I74</f>
        <v>99</v>
      </c>
      <c r="N74" s="510"/>
      <c r="O74" s="105"/>
      <c r="P74" s="511"/>
      <c r="Q74" s="510"/>
      <c r="R74" s="105"/>
      <c r="S74" s="350"/>
    </row>
    <row r="75" spans="1:19" s="337" customFormat="1" ht="16.5" customHeight="1" thickBot="1" x14ac:dyDescent="0.35">
      <c r="A75" s="783" t="s">
        <v>241</v>
      </c>
      <c r="B75" s="784"/>
      <c r="C75" s="784"/>
      <c r="D75" s="784"/>
      <c r="E75" s="784"/>
      <c r="F75" s="784"/>
      <c r="G75" s="416">
        <f>SUM(G69,G70,G73)</f>
        <v>10</v>
      </c>
      <c r="H75" s="512">
        <f>SUM(H69,H70,H73)</f>
        <v>300</v>
      </c>
      <c r="I75" s="75"/>
      <c r="J75" s="75"/>
      <c r="K75" s="75"/>
      <c r="L75" s="75"/>
      <c r="M75" s="388"/>
      <c r="N75" s="389"/>
      <c r="O75" s="75"/>
      <c r="P75" s="388"/>
      <c r="Q75" s="389"/>
      <c r="R75" s="75"/>
      <c r="S75" s="390"/>
    </row>
    <row r="76" spans="1:19" s="337" customFormat="1" ht="16.5" customHeight="1" thickBot="1" x14ac:dyDescent="0.35">
      <c r="A76" s="764" t="s">
        <v>211</v>
      </c>
      <c r="B76" s="744"/>
      <c r="C76" s="744"/>
      <c r="D76" s="744"/>
      <c r="E76" s="744"/>
      <c r="F76" s="744"/>
      <c r="G76" s="144">
        <f>SUM(G71,G74)</f>
        <v>14</v>
      </c>
      <c r="H76" s="79">
        <f t="shared" ref="H76:M76" si="53">SUM(H71,H74)</f>
        <v>420</v>
      </c>
      <c r="I76" s="71">
        <f t="shared" si="53"/>
        <v>276</v>
      </c>
      <c r="J76" s="71">
        <f t="shared" si="53"/>
        <v>0</v>
      </c>
      <c r="K76" s="71">
        <f t="shared" si="53"/>
        <v>0</v>
      </c>
      <c r="L76" s="71">
        <f t="shared" si="53"/>
        <v>276</v>
      </c>
      <c r="M76" s="81">
        <f t="shared" si="53"/>
        <v>144</v>
      </c>
      <c r="N76" s="82">
        <f t="shared" ref="N76:S76" si="54">SUM(N69:N74)</f>
        <v>0</v>
      </c>
      <c r="O76" s="71">
        <f t="shared" si="54"/>
        <v>0</v>
      </c>
      <c r="P76" s="80">
        <f t="shared" si="54"/>
        <v>0</v>
      </c>
      <c r="Q76" s="79">
        <f t="shared" si="54"/>
        <v>0</v>
      </c>
      <c r="R76" s="71">
        <f t="shared" si="54"/>
        <v>0</v>
      </c>
      <c r="S76" s="81">
        <f t="shared" si="54"/>
        <v>0</v>
      </c>
    </row>
    <row r="77" spans="1:19" ht="16.5" customHeight="1" thickBot="1" x14ac:dyDescent="0.35">
      <c r="A77" s="764" t="s">
        <v>212</v>
      </c>
      <c r="B77" s="744"/>
      <c r="C77" s="744"/>
      <c r="D77" s="744"/>
      <c r="E77" s="744"/>
      <c r="F77" s="744"/>
      <c r="G77" s="144">
        <f>SUM(G75:G76)</f>
        <v>24</v>
      </c>
      <c r="H77" s="415">
        <f>SUM(H75:H76)</f>
        <v>720</v>
      </c>
      <c r="I77" s="328"/>
      <c r="J77" s="328"/>
      <c r="K77" s="328"/>
      <c r="L77" s="328"/>
      <c r="M77" s="392"/>
      <c r="N77" s="327"/>
      <c r="O77" s="328"/>
      <c r="P77" s="392"/>
      <c r="Q77" s="327"/>
      <c r="R77" s="328"/>
      <c r="S77" s="329"/>
    </row>
    <row r="78" spans="1:19" ht="16.5" customHeight="1" thickBot="1" x14ac:dyDescent="0.35">
      <c r="A78" s="790" t="s">
        <v>158</v>
      </c>
      <c r="B78" s="791"/>
      <c r="C78" s="791"/>
      <c r="D78" s="791"/>
      <c r="E78" s="791"/>
      <c r="F78" s="791"/>
      <c r="G78" s="791"/>
      <c r="H78" s="792"/>
      <c r="I78" s="792"/>
      <c r="J78" s="792"/>
      <c r="K78" s="792"/>
      <c r="L78" s="792"/>
      <c r="M78" s="792"/>
      <c r="N78" s="792"/>
      <c r="O78" s="792"/>
      <c r="P78" s="792"/>
      <c r="Q78" s="792"/>
      <c r="R78" s="792"/>
      <c r="S78" s="793"/>
    </row>
    <row r="79" spans="1:19" ht="16.2" thickBot="1" x14ac:dyDescent="0.35">
      <c r="A79" s="106" t="s">
        <v>69</v>
      </c>
      <c r="B79" s="145" t="s">
        <v>159</v>
      </c>
      <c r="C79" s="374" t="s">
        <v>23</v>
      </c>
      <c r="D79" s="146"/>
      <c r="E79" s="146"/>
      <c r="F79" s="147"/>
      <c r="G79" s="46">
        <v>3</v>
      </c>
      <c r="H79" s="55">
        <f>G79*30</f>
        <v>90</v>
      </c>
      <c r="I79" s="56">
        <f>SUM(J79+K79+L79)</f>
        <v>0</v>
      </c>
      <c r="J79" s="73"/>
      <c r="K79" s="74"/>
      <c r="L79" s="74"/>
      <c r="M79" s="126">
        <f>H79-I79</f>
        <v>90</v>
      </c>
      <c r="N79" s="48"/>
      <c r="O79" s="49"/>
      <c r="P79" s="148"/>
      <c r="Q79" s="149"/>
      <c r="R79" s="49"/>
      <c r="S79" s="148"/>
    </row>
    <row r="80" spans="1:19" ht="16.5" customHeight="1" thickBot="1" x14ac:dyDescent="0.35">
      <c r="A80" s="764" t="s">
        <v>70</v>
      </c>
      <c r="B80" s="744"/>
      <c r="C80" s="744"/>
      <c r="D80" s="744"/>
      <c r="E80" s="744"/>
      <c r="F80" s="744"/>
      <c r="G80" s="78">
        <f t="shared" ref="G80:S80" si="55">SUM(G79:G79)</f>
        <v>3</v>
      </c>
      <c r="H80" s="150">
        <f t="shared" si="55"/>
        <v>90</v>
      </c>
      <c r="I80" s="151">
        <f t="shared" si="55"/>
        <v>0</v>
      </c>
      <c r="J80" s="151">
        <f t="shared" si="55"/>
        <v>0</v>
      </c>
      <c r="K80" s="151">
        <f t="shared" si="55"/>
        <v>0</v>
      </c>
      <c r="L80" s="151">
        <f t="shared" si="55"/>
        <v>0</v>
      </c>
      <c r="M80" s="152">
        <f t="shared" si="55"/>
        <v>90</v>
      </c>
      <c r="N80" s="150">
        <f t="shared" si="55"/>
        <v>0</v>
      </c>
      <c r="O80" s="153">
        <f t="shared" si="55"/>
        <v>0</v>
      </c>
      <c r="P80" s="154">
        <f t="shared" si="55"/>
        <v>0</v>
      </c>
      <c r="Q80" s="153">
        <f t="shared" si="55"/>
        <v>0</v>
      </c>
      <c r="R80" s="153">
        <f t="shared" si="55"/>
        <v>0</v>
      </c>
      <c r="S80" s="154">
        <f t="shared" si="55"/>
        <v>0</v>
      </c>
    </row>
    <row r="81" spans="1:19" s="337" customFormat="1" ht="16.5" customHeight="1" thickBot="1" x14ac:dyDescent="0.4">
      <c r="A81" s="740" t="s">
        <v>242</v>
      </c>
      <c r="B81" s="741"/>
      <c r="C81" s="741"/>
      <c r="D81" s="741"/>
      <c r="E81" s="741"/>
      <c r="F81" s="741"/>
      <c r="G81" s="420">
        <f>SUM(G21,G65,G75)</f>
        <v>86</v>
      </c>
      <c r="H81" s="423">
        <f>SUM(H21,H65,H75)</f>
        <v>2580</v>
      </c>
      <c r="I81" s="424"/>
      <c r="J81" s="424"/>
      <c r="K81" s="424"/>
      <c r="L81" s="424"/>
      <c r="M81" s="425"/>
      <c r="N81" s="156"/>
      <c r="O81" s="157"/>
      <c r="P81" s="158"/>
      <c r="Q81" s="156"/>
      <c r="R81" s="157"/>
      <c r="S81" s="159"/>
    </row>
    <row r="82" spans="1:19" s="337" customFormat="1" ht="16.5" customHeight="1" thickBot="1" x14ac:dyDescent="0.35">
      <c r="A82" s="742" t="s">
        <v>215</v>
      </c>
      <c r="B82" s="743"/>
      <c r="C82" s="743"/>
      <c r="D82" s="743"/>
      <c r="E82" s="743"/>
      <c r="F82" s="743"/>
      <c r="G82" s="155">
        <f t="shared" ref="G82:S82" si="56">SUM(G22,G66,G76,G80)</f>
        <v>83</v>
      </c>
      <c r="H82" s="156">
        <f t="shared" si="56"/>
        <v>2490</v>
      </c>
      <c r="I82" s="157">
        <f t="shared" si="56"/>
        <v>1278</v>
      </c>
      <c r="J82" s="157">
        <f t="shared" si="56"/>
        <v>468</v>
      </c>
      <c r="K82" s="157">
        <f t="shared" si="56"/>
        <v>0</v>
      </c>
      <c r="L82" s="157">
        <f t="shared" si="56"/>
        <v>810</v>
      </c>
      <c r="M82" s="159">
        <f t="shared" si="56"/>
        <v>1212</v>
      </c>
      <c r="N82" s="156">
        <f t="shared" si="56"/>
        <v>14</v>
      </c>
      <c r="O82" s="422">
        <f t="shared" si="56"/>
        <v>14</v>
      </c>
      <c r="P82" s="429">
        <f t="shared" si="56"/>
        <v>20</v>
      </c>
      <c r="Q82" s="156">
        <f t="shared" si="56"/>
        <v>20</v>
      </c>
      <c r="R82" s="422">
        <f t="shared" si="56"/>
        <v>10</v>
      </c>
      <c r="S82" s="428">
        <f t="shared" si="56"/>
        <v>12</v>
      </c>
    </row>
    <row r="83" spans="1:19" ht="16.5" customHeight="1" thickBot="1" x14ac:dyDescent="0.35">
      <c r="A83" s="742" t="s">
        <v>216</v>
      </c>
      <c r="B83" s="743"/>
      <c r="C83" s="743"/>
      <c r="D83" s="743"/>
      <c r="E83" s="743"/>
      <c r="F83" s="743"/>
      <c r="G83" s="155">
        <f>SUM(G81:G82)</f>
        <v>169</v>
      </c>
      <c r="H83" s="421">
        <f>SUM(H81:H82)</f>
        <v>5070</v>
      </c>
      <c r="I83" s="426"/>
      <c r="J83" s="426"/>
      <c r="K83" s="426"/>
      <c r="L83" s="426"/>
      <c r="M83" s="427"/>
      <c r="N83" s="156"/>
      <c r="O83" s="157"/>
      <c r="P83" s="158"/>
      <c r="Q83" s="156"/>
      <c r="R83" s="157"/>
      <c r="S83" s="159"/>
    </row>
    <row r="84" spans="1:19" ht="16.5" customHeight="1" thickBot="1" x14ac:dyDescent="0.35">
      <c r="A84" s="749" t="s">
        <v>71</v>
      </c>
      <c r="B84" s="750"/>
      <c r="C84" s="750"/>
      <c r="D84" s="750"/>
      <c r="E84" s="750"/>
      <c r="F84" s="750"/>
      <c r="G84" s="750"/>
      <c r="H84" s="750"/>
      <c r="I84" s="750"/>
      <c r="J84" s="750"/>
      <c r="K84" s="750"/>
      <c r="L84" s="750"/>
      <c r="M84" s="750"/>
      <c r="N84" s="751"/>
      <c r="O84" s="751"/>
      <c r="P84" s="751"/>
      <c r="Q84" s="751"/>
      <c r="R84" s="751"/>
      <c r="S84" s="752"/>
    </row>
    <row r="85" spans="1:19" ht="16.5" customHeight="1" thickBot="1" x14ac:dyDescent="0.35">
      <c r="A85" s="754" t="s">
        <v>72</v>
      </c>
      <c r="B85" s="755"/>
      <c r="C85" s="756"/>
      <c r="D85" s="756"/>
      <c r="E85" s="756"/>
      <c r="F85" s="756"/>
      <c r="G85" s="755"/>
      <c r="H85" s="756"/>
      <c r="I85" s="756"/>
      <c r="J85" s="756"/>
      <c r="K85" s="756"/>
      <c r="L85" s="756"/>
      <c r="M85" s="756"/>
      <c r="N85" s="756"/>
      <c r="O85" s="756"/>
      <c r="P85" s="756"/>
      <c r="Q85" s="756"/>
      <c r="R85" s="756"/>
      <c r="S85" s="757"/>
    </row>
    <row r="86" spans="1:19" ht="15.75" customHeight="1" thickBot="1" x14ac:dyDescent="0.35">
      <c r="A86" s="728" t="s">
        <v>73</v>
      </c>
      <c r="B86" s="480" t="s">
        <v>254</v>
      </c>
      <c r="C86" s="732"/>
      <c r="D86" s="717"/>
      <c r="E86" s="717"/>
      <c r="F86" s="721"/>
      <c r="G86" s="725">
        <v>3</v>
      </c>
      <c r="H86" s="313">
        <f>G86*30</f>
        <v>90</v>
      </c>
      <c r="I86" s="314"/>
      <c r="J86" s="315"/>
      <c r="K86" s="315"/>
      <c r="L86" s="315"/>
      <c r="M86" s="316"/>
      <c r="N86" s="736"/>
      <c r="O86" s="713"/>
      <c r="P86" s="709"/>
      <c r="Q86" s="736"/>
      <c r="R86" s="713"/>
      <c r="S86" s="709"/>
    </row>
    <row r="87" spans="1:19" ht="15.75" customHeight="1" thickBot="1" x14ac:dyDescent="0.35">
      <c r="A87" s="730"/>
      <c r="B87" s="480" t="s">
        <v>255</v>
      </c>
      <c r="C87" s="734"/>
      <c r="D87" s="719"/>
      <c r="E87" s="719"/>
      <c r="F87" s="723"/>
      <c r="G87" s="726"/>
      <c r="H87" s="169">
        <f>G86*30</f>
        <v>90</v>
      </c>
      <c r="I87" s="25"/>
      <c r="J87" s="475"/>
      <c r="K87" s="475"/>
      <c r="L87" s="475"/>
      <c r="M87" s="170"/>
      <c r="N87" s="738"/>
      <c r="O87" s="715"/>
      <c r="P87" s="711"/>
      <c r="Q87" s="738"/>
      <c r="R87" s="715"/>
      <c r="S87" s="711"/>
    </row>
    <row r="88" spans="1:19" ht="15.75" customHeight="1" thickBot="1" x14ac:dyDescent="0.35">
      <c r="A88" s="758"/>
      <c r="B88" s="480" t="s">
        <v>256</v>
      </c>
      <c r="C88" s="759"/>
      <c r="D88" s="753"/>
      <c r="E88" s="753"/>
      <c r="F88" s="760"/>
      <c r="G88" s="726"/>
      <c r="H88" s="169">
        <f>G86*30</f>
        <v>90</v>
      </c>
      <c r="I88" s="25"/>
      <c r="J88" s="475"/>
      <c r="K88" s="475"/>
      <c r="L88" s="475"/>
      <c r="M88" s="170"/>
      <c r="N88" s="748"/>
      <c r="O88" s="746"/>
      <c r="P88" s="747"/>
      <c r="Q88" s="748"/>
      <c r="R88" s="746"/>
      <c r="S88" s="747"/>
    </row>
    <row r="89" spans="1:19" ht="15.75" customHeight="1" thickBot="1" x14ac:dyDescent="0.35">
      <c r="A89" s="758"/>
      <c r="B89" s="480" t="s">
        <v>257</v>
      </c>
      <c r="C89" s="759"/>
      <c r="D89" s="753"/>
      <c r="E89" s="753"/>
      <c r="F89" s="760"/>
      <c r="G89" s="726"/>
      <c r="H89" s="169">
        <f>G86*30</f>
        <v>90</v>
      </c>
      <c r="I89" s="25"/>
      <c r="J89" s="475"/>
      <c r="K89" s="475"/>
      <c r="L89" s="475"/>
      <c r="M89" s="170"/>
      <c r="N89" s="748"/>
      <c r="O89" s="746"/>
      <c r="P89" s="747"/>
      <c r="Q89" s="748"/>
      <c r="R89" s="746"/>
      <c r="S89" s="747"/>
    </row>
    <row r="90" spans="1:19" ht="15.75" customHeight="1" thickBot="1" x14ac:dyDescent="0.35">
      <c r="A90" s="731"/>
      <c r="B90" s="480" t="s">
        <v>193</v>
      </c>
      <c r="C90" s="735"/>
      <c r="D90" s="720"/>
      <c r="E90" s="720"/>
      <c r="F90" s="724"/>
      <c r="G90" s="727"/>
      <c r="H90" s="317">
        <f>G86*30</f>
        <v>90</v>
      </c>
      <c r="I90" s="318"/>
      <c r="J90" s="476"/>
      <c r="K90" s="476"/>
      <c r="L90" s="476"/>
      <c r="M90" s="319"/>
      <c r="N90" s="739"/>
      <c r="O90" s="716"/>
      <c r="P90" s="712"/>
      <c r="Q90" s="739"/>
      <c r="R90" s="716"/>
      <c r="S90" s="712"/>
    </row>
    <row r="91" spans="1:19" ht="15.75" customHeight="1" thickBot="1" x14ac:dyDescent="0.35">
      <c r="A91" s="728" t="s">
        <v>74</v>
      </c>
      <c r="B91" s="480" t="s">
        <v>254</v>
      </c>
      <c r="C91" s="732"/>
      <c r="D91" s="717"/>
      <c r="E91" s="717"/>
      <c r="F91" s="721"/>
      <c r="G91" s="725">
        <v>3</v>
      </c>
      <c r="H91" s="313">
        <f>G91*30</f>
        <v>90</v>
      </c>
      <c r="I91" s="314"/>
      <c r="J91" s="315"/>
      <c r="K91" s="315"/>
      <c r="L91" s="315"/>
      <c r="M91" s="316"/>
      <c r="N91" s="736"/>
      <c r="O91" s="713"/>
      <c r="P91" s="709"/>
      <c r="Q91" s="736"/>
      <c r="R91" s="713"/>
      <c r="S91" s="709"/>
    </row>
    <row r="92" spans="1:19" ht="15.75" customHeight="1" thickBot="1" x14ac:dyDescent="0.35">
      <c r="A92" s="729"/>
      <c r="B92" s="480" t="s">
        <v>258</v>
      </c>
      <c r="C92" s="733"/>
      <c r="D92" s="718"/>
      <c r="E92" s="718"/>
      <c r="F92" s="722"/>
      <c r="G92" s="726"/>
      <c r="H92" s="169">
        <f>G91*30</f>
        <v>90</v>
      </c>
      <c r="I92" s="25"/>
      <c r="J92" s="475"/>
      <c r="K92" s="475"/>
      <c r="L92" s="475"/>
      <c r="M92" s="170"/>
      <c r="N92" s="737"/>
      <c r="O92" s="714"/>
      <c r="P92" s="710"/>
      <c r="Q92" s="737"/>
      <c r="R92" s="714"/>
      <c r="S92" s="710"/>
    </row>
    <row r="93" spans="1:19" ht="15.75" customHeight="1" thickBot="1" x14ac:dyDescent="0.35">
      <c r="A93" s="729"/>
      <c r="B93" s="480" t="s">
        <v>259</v>
      </c>
      <c r="C93" s="733"/>
      <c r="D93" s="718"/>
      <c r="E93" s="718"/>
      <c r="F93" s="722"/>
      <c r="G93" s="726"/>
      <c r="H93" s="169">
        <f>G91*30</f>
        <v>90</v>
      </c>
      <c r="I93" s="25"/>
      <c r="J93" s="475"/>
      <c r="K93" s="475"/>
      <c r="L93" s="475"/>
      <c r="M93" s="170"/>
      <c r="N93" s="737"/>
      <c r="O93" s="714"/>
      <c r="P93" s="710"/>
      <c r="Q93" s="737"/>
      <c r="R93" s="714"/>
      <c r="S93" s="710"/>
    </row>
    <row r="94" spans="1:19" ht="15.75" customHeight="1" thickBot="1" x14ac:dyDescent="0.35">
      <c r="A94" s="730"/>
      <c r="B94" s="480" t="s">
        <v>260</v>
      </c>
      <c r="C94" s="734"/>
      <c r="D94" s="719"/>
      <c r="E94" s="719"/>
      <c r="F94" s="723"/>
      <c r="G94" s="726"/>
      <c r="H94" s="169">
        <f>G91*30</f>
        <v>90</v>
      </c>
      <c r="I94" s="25"/>
      <c r="J94" s="475"/>
      <c r="K94" s="475"/>
      <c r="L94" s="475"/>
      <c r="M94" s="170"/>
      <c r="N94" s="738"/>
      <c r="O94" s="715"/>
      <c r="P94" s="711"/>
      <c r="Q94" s="738"/>
      <c r="R94" s="715"/>
      <c r="S94" s="711"/>
    </row>
    <row r="95" spans="1:19" ht="15.75" customHeight="1" thickBot="1" x14ac:dyDescent="0.35">
      <c r="A95" s="731"/>
      <c r="B95" s="480" t="s">
        <v>193</v>
      </c>
      <c r="C95" s="735"/>
      <c r="D95" s="720"/>
      <c r="E95" s="720"/>
      <c r="F95" s="724"/>
      <c r="G95" s="727"/>
      <c r="H95" s="317">
        <f>G91*30</f>
        <v>90</v>
      </c>
      <c r="I95" s="318"/>
      <c r="J95" s="476"/>
      <c r="K95" s="476"/>
      <c r="L95" s="476"/>
      <c r="M95" s="319"/>
      <c r="N95" s="739"/>
      <c r="O95" s="716"/>
      <c r="P95" s="712"/>
      <c r="Q95" s="739"/>
      <c r="R95" s="716"/>
      <c r="S95" s="712"/>
    </row>
    <row r="96" spans="1:19" ht="15.75" customHeight="1" thickBot="1" x14ac:dyDescent="0.35">
      <c r="A96" s="728" t="s">
        <v>75</v>
      </c>
      <c r="B96" s="480" t="s">
        <v>254</v>
      </c>
      <c r="C96" s="732"/>
      <c r="D96" s="717"/>
      <c r="E96" s="717"/>
      <c r="F96" s="721"/>
      <c r="G96" s="725">
        <v>3</v>
      </c>
      <c r="H96" s="313">
        <f>G96*30</f>
        <v>90</v>
      </c>
      <c r="I96" s="314"/>
      <c r="J96" s="315"/>
      <c r="K96" s="315"/>
      <c r="L96" s="315"/>
      <c r="M96" s="316"/>
      <c r="N96" s="736"/>
      <c r="O96" s="713"/>
      <c r="P96" s="709"/>
      <c r="Q96" s="736"/>
      <c r="R96" s="713"/>
      <c r="S96" s="709"/>
    </row>
    <row r="97" spans="1:19" ht="15.75" customHeight="1" thickBot="1" x14ac:dyDescent="0.35">
      <c r="A97" s="729"/>
      <c r="B97" s="480" t="s">
        <v>261</v>
      </c>
      <c r="C97" s="733"/>
      <c r="D97" s="718"/>
      <c r="E97" s="718"/>
      <c r="F97" s="722"/>
      <c r="G97" s="726"/>
      <c r="H97" s="169">
        <f>G96*30</f>
        <v>90</v>
      </c>
      <c r="I97" s="25"/>
      <c r="J97" s="475"/>
      <c r="K97" s="475"/>
      <c r="L97" s="475"/>
      <c r="M97" s="170"/>
      <c r="N97" s="737"/>
      <c r="O97" s="714"/>
      <c r="P97" s="710"/>
      <c r="Q97" s="737"/>
      <c r="R97" s="714"/>
      <c r="S97" s="710"/>
    </row>
    <row r="98" spans="1:19" ht="15.75" customHeight="1" thickBot="1" x14ac:dyDescent="0.35">
      <c r="A98" s="729"/>
      <c r="B98" s="480" t="s">
        <v>262</v>
      </c>
      <c r="C98" s="733"/>
      <c r="D98" s="718"/>
      <c r="E98" s="718"/>
      <c r="F98" s="722"/>
      <c r="G98" s="726"/>
      <c r="H98" s="169">
        <f>G96*30</f>
        <v>90</v>
      </c>
      <c r="I98" s="25"/>
      <c r="J98" s="475"/>
      <c r="K98" s="475"/>
      <c r="L98" s="475"/>
      <c r="M98" s="170"/>
      <c r="N98" s="737"/>
      <c r="O98" s="714"/>
      <c r="P98" s="710"/>
      <c r="Q98" s="737"/>
      <c r="R98" s="714"/>
      <c r="S98" s="710"/>
    </row>
    <row r="99" spans="1:19" ht="15.75" customHeight="1" thickBot="1" x14ac:dyDescent="0.35">
      <c r="A99" s="730"/>
      <c r="B99" s="480" t="s">
        <v>310</v>
      </c>
      <c r="C99" s="734"/>
      <c r="D99" s="719"/>
      <c r="E99" s="719"/>
      <c r="F99" s="723"/>
      <c r="G99" s="726"/>
      <c r="H99" s="169">
        <f>G96*30</f>
        <v>90</v>
      </c>
      <c r="I99" s="25"/>
      <c r="J99" s="475"/>
      <c r="K99" s="475"/>
      <c r="L99" s="475"/>
      <c r="M99" s="170"/>
      <c r="N99" s="738"/>
      <c r="O99" s="715"/>
      <c r="P99" s="711"/>
      <c r="Q99" s="738"/>
      <c r="R99" s="715"/>
      <c r="S99" s="711"/>
    </row>
    <row r="100" spans="1:19" ht="15.75" customHeight="1" thickBot="1" x14ac:dyDescent="0.35">
      <c r="A100" s="731"/>
      <c r="B100" s="480" t="s">
        <v>193</v>
      </c>
      <c r="C100" s="735"/>
      <c r="D100" s="720"/>
      <c r="E100" s="720"/>
      <c r="F100" s="724"/>
      <c r="G100" s="727"/>
      <c r="H100" s="180">
        <f>G96*30</f>
        <v>90</v>
      </c>
      <c r="I100" s="326">
        <f t="shared" ref="I100" si="57">SUM(J100+K100+L100)</f>
        <v>0</v>
      </c>
      <c r="J100" s="181"/>
      <c r="K100" s="181"/>
      <c r="L100" s="181"/>
      <c r="M100" s="182"/>
      <c r="N100" s="739"/>
      <c r="O100" s="716"/>
      <c r="P100" s="712"/>
      <c r="Q100" s="739"/>
      <c r="R100" s="716"/>
      <c r="S100" s="712"/>
    </row>
    <row r="101" spans="1:19" s="207" customFormat="1" ht="16.5" customHeight="1" thickBot="1" x14ac:dyDescent="0.35">
      <c r="A101" s="647" t="s">
        <v>243</v>
      </c>
      <c r="B101" s="648"/>
      <c r="C101" s="648"/>
      <c r="D101" s="648"/>
      <c r="E101" s="648"/>
      <c r="F101" s="649"/>
      <c r="G101" s="379">
        <f>SUM(G86,G91,G96)</f>
        <v>9</v>
      </c>
      <c r="H101" s="448">
        <f>SUM(H86,H91,H96)</f>
        <v>270</v>
      </c>
      <c r="I101" s="151"/>
      <c r="J101" s="151"/>
      <c r="K101" s="151"/>
      <c r="L101" s="151"/>
      <c r="M101" s="152"/>
      <c r="N101" s="387"/>
      <c r="O101" s="75"/>
      <c r="P101" s="388"/>
      <c r="Q101" s="389"/>
      <c r="R101" s="75"/>
      <c r="S101" s="390"/>
    </row>
    <row r="102" spans="1:19" s="207" customFormat="1" ht="16.5" customHeight="1" thickBot="1" x14ac:dyDescent="0.35">
      <c r="A102" s="644" t="s">
        <v>217</v>
      </c>
      <c r="B102" s="645"/>
      <c r="C102" s="744"/>
      <c r="D102" s="744"/>
      <c r="E102" s="744"/>
      <c r="F102" s="745"/>
      <c r="G102" s="46">
        <v>0</v>
      </c>
      <c r="H102" s="79">
        <v>0</v>
      </c>
      <c r="I102" s="71">
        <f t="shared" ref="I102:M102" si="58">SUM(I87,I92,I97)</f>
        <v>0</v>
      </c>
      <c r="J102" s="71">
        <f t="shared" si="58"/>
        <v>0</v>
      </c>
      <c r="K102" s="71">
        <f t="shared" si="58"/>
        <v>0</v>
      </c>
      <c r="L102" s="71">
        <f t="shared" si="58"/>
        <v>0</v>
      </c>
      <c r="M102" s="80">
        <f t="shared" si="58"/>
        <v>0</v>
      </c>
      <c r="N102" s="79">
        <f>SUM(N86:N100)</f>
        <v>0</v>
      </c>
      <c r="O102" s="71">
        <f t="shared" ref="O102:S102" si="59">SUM(O86:O100)</f>
        <v>0</v>
      </c>
      <c r="P102" s="80">
        <f t="shared" si="59"/>
        <v>0</v>
      </c>
      <c r="Q102" s="79">
        <f t="shared" si="59"/>
        <v>0</v>
      </c>
      <c r="R102" s="71">
        <f t="shared" si="59"/>
        <v>0</v>
      </c>
      <c r="S102" s="81">
        <f t="shared" si="59"/>
        <v>0</v>
      </c>
    </row>
    <row r="103" spans="1:19" s="207" customFormat="1" ht="16.5" customHeight="1" thickBot="1" x14ac:dyDescent="0.35">
      <c r="A103" s="644" t="s">
        <v>218</v>
      </c>
      <c r="B103" s="645"/>
      <c r="C103" s="645"/>
      <c r="D103" s="645"/>
      <c r="E103" s="645"/>
      <c r="F103" s="646"/>
      <c r="G103" s="46">
        <f>SUM(G101,G102)</f>
        <v>9</v>
      </c>
      <c r="H103" s="418">
        <f>SUM(H101,H102)</f>
        <v>270</v>
      </c>
      <c r="I103" s="328"/>
      <c r="J103" s="328"/>
      <c r="K103" s="328"/>
      <c r="L103" s="328"/>
      <c r="M103" s="329"/>
      <c r="N103" s="391"/>
      <c r="O103" s="328"/>
      <c r="P103" s="392"/>
      <c r="Q103" s="327"/>
      <c r="R103" s="328"/>
      <c r="S103" s="329"/>
    </row>
    <row r="104" spans="1:19" ht="16.5" customHeight="1" thickBot="1" x14ac:dyDescent="0.35">
      <c r="A104" s="838" t="s">
        <v>76</v>
      </c>
      <c r="B104" s="755"/>
      <c r="C104" s="755"/>
      <c r="D104" s="755"/>
      <c r="E104" s="755"/>
      <c r="F104" s="755"/>
      <c r="G104" s="755"/>
      <c r="H104" s="839"/>
      <c r="I104" s="839"/>
      <c r="J104" s="839"/>
      <c r="K104" s="839"/>
      <c r="L104" s="839"/>
      <c r="M104" s="839"/>
      <c r="N104" s="840"/>
      <c r="O104" s="840"/>
      <c r="P104" s="840"/>
      <c r="Q104" s="840"/>
      <c r="R104" s="840"/>
      <c r="S104" s="841"/>
    </row>
    <row r="105" spans="1:19" ht="15" customHeight="1" x14ac:dyDescent="0.3">
      <c r="A105" s="160" t="s">
        <v>77</v>
      </c>
      <c r="B105" s="161" t="s">
        <v>219</v>
      </c>
      <c r="C105" s="471"/>
      <c r="D105" s="468"/>
      <c r="E105" s="468"/>
      <c r="F105" s="438"/>
      <c r="G105" s="310">
        <f>SUM(G106:G110)</f>
        <v>26</v>
      </c>
      <c r="H105" s="443">
        <f>SUM(H106:H110)</f>
        <v>780</v>
      </c>
      <c r="I105" s="91">
        <f>SUM(I106:I110)</f>
        <v>260</v>
      </c>
      <c r="J105" s="91"/>
      <c r="K105" s="91"/>
      <c r="L105" s="91">
        <f>SUM(L106:L110)</f>
        <v>260</v>
      </c>
      <c r="M105" s="444">
        <f>SUM(M106:M110)</f>
        <v>130</v>
      </c>
      <c r="N105" s="162"/>
      <c r="O105" s="163"/>
      <c r="P105" s="164"/>
      <c r="Q105" s="165"/>
      <c r="R105" s="166"/>
      <c r="S105" s="167"/>
    </row>
    <row r="106" spans="1:19" s="337" customFormat="1" ht="15" customHeight="1" x14ac:dyDescent="0.3">
      <c r="A106" s="168" t="s">
        <v>78</v>
      </c>
      <c r="B106" s="436" t="s">
        <v>236</v>
      </c>
      <c r="C106" s="474"/>
      <c r="D106" s="473"/>
      <c r="E106" s="473"/>
      <c r="F106" s="439"/>
      <c r="G106" s="441">
        <v>13</v>
      </c>
      <c r="H106" s="169">
        <f t="shared" ref="H106:H135" si="60">G106*30</f>
        <v>390</v>
      </c>
      <c r="I106" s="442"/>
      <c r="J106" s="412"/>
      <c r="K106" s="412"/>
      <c r="L106" s="412"/>
      <c r="M106" s="445"/>
      <c r="N106" s="430"/>
      <c r="O106" s="431"/>
      <c r="P106" s="432"/>
      <c r="Q106" s="433"/>
      <c r="R106" s="434"/>
      <c r="S106" s="435"/>
    </row>
    <row r="107" spans="1:19" ht="15" customHeight="1" x14ac:dyDescent="0.3">
      <c r="A107" s="168" t="s">
        <v>79</v>
      </c>
      <c r="B107" s="93" t="s">
        <v>312</v>
      </c>
      <c r="C107" s="472"/>
      <c r="D107" s="469">
        <v>1</v>
      </c>
      <c r="E107" s="469"/>
      <c r="F107" s="440"/>
      <c r="G107" s="437">
        <v>3</v>
      </c>
      <c r="H107" s="169">
        <f t="shared" si="60"/>
        <v>90</v>
      </c>
      <c r="I107" s="25">
        <f t="shared" ref="I107:I110" si="61">SUM(J107+K107+L107)</f>
        <v>60</v>
      </c>
      <c r="J107" s="475"/>
      <c r="K107" s="475"/>
      <c r="L107" s="475">
        <v>60</v>
      </c>
      <c r="M107" s="170">
        <f t="shared" ref="M107:M110" si="62">H107-I107</f>
        <v>30</v>
      </c>
      <c r="N107" s="171">
        <v>4</v>
      </c>
      <c r="O107" s="172"/>
      <c r="P107" s="173"/>
      <c r="Q107" s="174"/>
      <c r="R107" s="175"/>
      <c r="S107" s="176"/>
    </row>
    <row r="108" spans="1:19" ht="15" customHeight="1" x14ac:dyDescent="0.3">
      <c r="A108" s="168" t="s">
        <v>80</v>
      </c>
      <c r="B108" s="93" t="s">
        <v>312</v>
      </c>
      <c r="C108" s="472"/>
      <c r="D108" s="469" t="s">
        <v>21</v>
      </c>
      <c r="E108" s="469"/>
      <c r="F108" s="440"/>
      <c r="G108" s="437">
        <v>3.5</v>
      </c>
      <c r="H108" s="169">
        <f t="shared" si="60"/>
        <v>105</v>
      </c>
      <c r="I108" s="25">
        <f t="shared" si="61"/>
        <v>72</v>
      </c>
      <c r="J108" s="475"/>
      <c r="K108" s="475"/>
      <c r="L108" s="475">
        <v>72</v>
      </c>
      <c r="M108" s="170">
        <f t="shared" si="62"/>
        <v>33</v>
      </c>
      <c r="N108" s="171"/>
      <c r="O108" s="172">
        <v>4</v>
      </c>
      <c r="P108" s="177">
        <v>4</v>
      </c>
      <c r="Q108" s="174"/>
      <c r="R108" s="175"/>
      <c r="S108" s="176"/>
    </row>
    <row r="109" spans="1:19" ht="15" customHeight="1" x14ac:dyDescent="0.3">
      <c r="A109" s="168" t="s">
        <v>81</v>
      </c>
      <c r="B109" s="93" t="s">
        <v>312</v>
      </c>
      <c r="C109" s="472"/>
      <c r="D109" s="469">
        <v>3</v>
      </c>
      <c r="E109" s="469"/>
      <c r="F109" s="440"/>
      <c r="G109" s="437">
        <v>3</v>
      </c>
      <c r="H109" s="169">
        <f t="shared" si="60"/>
        <v>90</v>
      </c>
      <c r="I109" s="25">
        <f t="shared" si="61"/>
        <v>60</v>
      </c>
      <c r="J109" s="475"/>
      <c r="K109" s="475"/>
      <c r="L109" s="475">
        <v>60</v>
      </c>
      <c r="M109" s="170">
        <f t="shared" si="62"/>
        <v>30</v>
      </c>
      <c r="N109" s="171"/>
      <c r="O109" s="172"/>
      <c r="P109" s="173"/>
      <c r="Q109" s="178">
        <v>4</v>
      </c>
      <c r="R109" s="175"/>
      <c r="S109" s="176"/>
    </row>
    <row r="110" spans="1:19" ht="15" customHeight="1" thickBot="1" x14ac:dyDescent="0.35">
      <c r="A110" s="168" t="s">
        <v>82</v>
      </c>
      <c r="B110" s="93" t="s">
        <v>312</v>
      </c>
      <c r="C110" s="472"/>
      <c r="D110" s="469" t="s">
        <v>23</v>
      </c>
      <c r="E110" s="469"/>
      <c r="F110" s="440"/>
      <c r="G110" s="437">
        <v>3.5</v>
      </c>
      <c r="H110" s="169">
        <f t="shared" si="60"/>
        <v>105</v>
      </c>
      <c r="I110" s="25">
        <f t="shared" si="61"/>
        <v>68</v>
      </c>
      <c r="J110" s="475"/>
      <c r="K110" s="475"/>
      <c r="L110" s="475">
        <v>68</v>
      </c>
      <c r="M110" s="170">
        <f t="shared" si="62"/>
        <v>37</v>
      </c>
      <c r="N110" s="171"/>
      <c r="O110" s="172"/>
      <c r="P110" s="177"/>
      <c r="Q110" s="174"/>
      <c r="R110" s="172">
        <v>4</v>
      </c>
      <c r="S110" s="179">
        <v>4</v>
      </c>
    </row>
    <row r="111" spans="1:19" s="337" customFormat="1" ht="15.75" customHeight="1" thickBot="1" x14ac:dyDescent="0.35">
      <c r="A111" s="106" t="s">
        <v>83</v>
      </c>
      <c r="B111" s="383" t="s">
        <v>237</v>
      </c>
      <c r="C111" s="64"/>
      <c r="D111" s="72"/>
      <c r="E111" s="65"/>
      <c r="F111" s="107"/>
      <c r="G111" s="379">
        <v>3</v>
      </c>
      <c r="H111" s="447">
        <f t="shared" ref="H111" si="63">G111*30</f>
        <v>90</v>
      </c>
      <c r="I111" s="56"/>
      <c r="J111" s="73"/>
      <c r="K111" s="74"/>
      <c r="L111" s="74"/>
      <c r="M111" s="58"/>
      <c r="N111" s="67"/>
      <c r="O111" s="52"/>
      <c r="P111" s="69"/>
      <c r="Q111" s="446"/>
      <c r="R111" s="52"/>
      <c r="S111" s="69"/>
    </row>
    <row r="112" spans="1:19" s="337" customFormat="1" ht="15.75" customHeight="1" thickBot="1" x14ac:dyDescent="0.35">
      <c r="A112" s="106" t="s">
        <v>84</v>
      </c>
      <c r="B112" s="383" t="s">
        <v>238</v>
      </c>
      <c r="C112" s="64"/>
      <c r="D112" s="72"/>
      <c r="E112" s="65"/>
      <c r="F112" s="107"/>
      <c r="G112" s="379">
        <v>6</v>
      </c>
      <c r="H112" s="447">
        <f t="shared" ref="H112" si="64">G112*30</f>
        <v>180</v>
      </c>
      <c r="I112" s="56"/>
      <c r="J112" s="73"/>
      <c r="K112" s="74"/>
      <c r="L112" s="74"/>
      <c r="M112" s="58"/>
      <c r="N112" s="67"/>
      <c r="O112" s="52"/>
      <c r="P112" s="69"/>
      <c r="Q112" s="446"/>
      <c r="R112" s="52"/>
      <c r="S112" s="69"/>
    </row>
    <row r="113" spans="1:19" s="337" customFormat="1" ht="15.75" customHeight="1" thickBot="1" x14ac:dyDescent="0.35">
      <c r="A113" s="106" t="s">
        <v>85</v>
      </c>
      <c r="B113" s="383" t="s">
        <v>239</v>
      </c>
      <c r="C113" s="64"/>
      <c r="D113" s="72"/>
      <c r="E113" s="65"/>
      <c r="F113" s="107"/>
      <c r="G113" s="379">
        <v>3</v>
      </c>
      <c r="H113" s="447">
        <f t="shared" si="60"/>
        <v>90</v>
      </c>
      <c r="I113" s="56"/>
      <c r="J113" s="73"/>
      <c r="K113" s="74"/>
      <c r="L113" s="74"/>
      <c r="M113" s="58"/>
      <c r="N113" s="67"/>
      <c r="O113" s="52"/>
      <c r="P113" s="69"/>
      <c r="Q113" s="446"/>
      <c r="R113" s="52"/>
      <c r="S113" s="69"/>
    </row>
    <row r="114" spans="1:19" ht="15" customHeight="1" thickBot="1" x14ac:dyDescent="0.35">
      <c r="A114" s="673" t="s">
        <v>86</v>
      </c>
      <c r="B114" s="183" t="s">
        <v>174</v>
      </c>
      <c r="C114" s="675"/>
      <c r="D114" s="677">
        <v>1</v>
      </c>
      <c r="E114" s="677"/>
      <c r="F114" s="661"/>
      <c r="G114" s="691">
        <v>3</v>
      </c>
      <c r="H114" s="693">
        <f t="shared" ref="H114" si="65">G114*30</f>
        <v>90</v>
      </c>
      <c r="I114" s="663">
        <f>SUM(J114+K114+L114)</f>
        <v>60</v>
      </c>
      <c r="J114" s="690">
        <v>8</v>
      </c>
      <c r="K114" s="658"/>
      <c r="L114" s="658">
        <v>52</v>
      </c>
      <c r="M114" s="680">
        <f>H114-I114</f>
        <v>30</v>
      </c>
      <c r="N114" s="666">
        <v>4</v>
      </c>
      <c r="O114" s="668"/>
      <c r="P114" s="664"/>
      <c r="Q114" s="666"/>
      <c r="R114" s="668"/>
      <c r="S114" s="659"/>
    </row>
    <row r="115" spans="1:19" s="337" customFormat="1" ht="15" customHeight="1" thickBot="1" x14ac:dyDescent="0.35">
      <c r="A115" s="703"/>
      <c r="B115" s="183" t="s">
        <v>184</v>
      </c>
      <c r="C115" s="705"/>
      <c r="D115" s="706"/>
      <c r="E115" s="706"/>
      <c r="F115" s="707"/>
      <c r="G115" s="708"/>
      <c r="H115" s="693"/>
      <c r="I115" s="663"/>
      <c r="J115" s="690"/>
      <c r="K115" s="658"/>
      <c r="L115" s="658"/>
      <c r="M115" s="680"/>
      <c r="N115" s="695"/>
      <c r="O115" s="696"/>
      <c r="P115" s="694"/>
      <c r="Q115" s="695"/>
      <c r="R115" s="696"/>
      <c r="S115" s="768"/>
    </row>
    <row r="116" spans="1:19" ht="15" customHeight="1" thickBot="1" x14ac:dyDescent="0.35">
      <c r="A116" s="674"/>
      <c r="B116" s="183" t="s">
        <v>191</v>
      </c>
      <c r="C116" s="676"/>
      <c r="D116" s="678"/>
      <c r="E116" s="678"/>
      <c r="F116" s="662"/>
      <c r="G116" s="692"/>
      <c r="H116" s="704"/>
      <c r="I116" s="701"/>
      <c r="J116" s="702"/>
      <c r="K116" s="698"/>
      <c r="L116" s="698"/>
      <c r="M116" s="699"/>
      <c r="N116" s="667"/>
      <c r="O116" s="669"/>
      <c r="P116" s="665"/>
      <c r="Q116" s="667"/>
      <c r="R116" s="669"/>
      <c r="S116" s="660"/>
    </row>
    <row r="117" spans="1:19" s="337" customFormat="1" ht="15" customHeight="1" thickBot="1" x14ac:dyDescent="0.35">
      <c r="A117" s="673" t="s">
        <v>87</v>
      </c>
      <c r="B117" s="183" t="s">
        <v>175</v>
      </c>
      <c r="C117" s="675"/>
      <c r="D117" s="677">
        <v>1</v>
      </c>
      <c r="E117" s="677"/>
      <c r="F117" s="661"/>
      <c r="G117" s="691">
        <v>3</v>
      </c>
      <c r="H117" s="837">
        <f t="shared" ref="H117" si="66">G117*30</f>
        <v>90</v>
      </c>
      <c r="I117" s="848">
        <f>SUM(J117+K117+L117)</f>
        <v>60</v>
      </c>
      <c r="J117" s="689">
        <v>8</v>
      </c>
      <c r="K117" s="657"/>
      <c r="L117" s="657">
        <v>52</v>
      </c>
      <c r="M117" s="679">
        <f>H117-I117</f>
        <v>30</v>
      </c>
      <c r="N117" s="666">
        <v>4</v>
      </c>
      <c r="O117" s="668"/>
      <c r="P117" s="664"/>
      <c r="Q117" s="666"/>
      <c r="R117" s="668"/>
      <c r="S117" s="659"/>
    </row>
    <row r="118" spans="1:19" s="337" customFormat="1" ht="15" customHeight="1" thickBot="1" x14ac:dyDescent="0.35">
      <c r="A118" s="674"/>
      <c r="B118" s="183" t="s">
        <v>186</v>
      </c>
      <c r="C118" s="836"/>
      <c r="D118" s="846"/>
      <c r="E118" s="846"/>
      <c r="F118" s="847"/>
      <c r="G118" s="692"/>
      <c r="H118" s="704"/>
      <c r="I118" s="701"/>
      <c r="J118" s="702"/>
      <c r="K118" s="698"/>
      <c r="L118" s="698"/>
      <c r="M118" s="699"/>
      <c r="N118" s="700"/>
      <c r="O118" s="697"/>
      <c r="P118" s="849"/>
      <c r="Q118" s="700"/>
      <c r="R118" s="697"/>
      <c r="S118" s="794"/>
    </row>
    <row r="119" spans="1:19" ht="15" customHeight="1" thickBot="1" x14ac:dyDescent="0.35">
      <c r="A119" s="703" t="s">
        <v>89</v>
      </c>
      <c r="B119" s="525" t="s">
        <v>301</v>
      </c>
      <c r="C119" s="705"/>
      <c r="D119" s="706" t="s">
        <v>20</v>
      </c>
      <c r="E119" s="706"/>
      <c r="F119" s="707"/>
      <c r="G119" s="708">
        <v>3</v>
      </c>
      <c r="H119" s="693">
        <f t="shared" ref="H119" si="67">G119*30</f>
        <v>90</v>
      </c>
      <c r="I119" s="663">
        <f t="shared" ref="I119" si="68">SUM(J119+K119+L119)</f>
        <v>54</v>
      </c>
      <c r="J119" s="690">
        <v>8</v>
      </c>
      <c r="K119" s="658"/>
      <c r="L119" s="658">
        <v>46</v>
      </c>
      <c r="M119" s="680">
        <f>H119-I119</f>
        <v>36</v>
      </c>
      <c r="N119" s="695"/>
      <c r="O119" s="696">
        <v>6</v>
      </c>
      <c r="P119" s="768"/>
      <c r="Q119" s="695"/>
      <c r="R119" s="696"/>
      <c r="S119" s="768"/>
    </row>
    <row r="120" spans="1:19" s="337" customFormat="1" ht="15" customHeight="1" thickBot="1" x14ac:dyDescent="0.35">
      <c r="A120" s="703"/>
      <c r="B120" s="183" t="s">
        <v>308</v>
      </c>
      <c r="C120" s="705"/>
      <c r="D120" s="706"/>
      <c r="E120" s="706"/>
      <c r="F120" s="707"/>
      <c r="G120" s="708"/>
      <c r="H120" s="693"/>
      <c r="I120" s="663"/>
      <c r="J120" s="690"/>
      <c r="K120" s="658"/>
      <c r="L120" s="658"/>
      <c r="M120" s="680"/>
      <c r="N120" s="695"/>
      <c r="O120" s="696"/>
      <c r="P120" s="768"/>
      <c r="Q120" s="695"/>
      <c r="R120" s="696"/>
      <c r="S120" s="768"/>
    </row>
    <row r="121" spans="1:19" s="337" customFormat="1" ht="15" customHeight="1" thickBot="1" x14ac:dyDescent="0.35">
      <c r="A121" s="703"/>
      <c r="B121" s="183" t="s">
        <v>302</v>
      </c>
      <c r="C121" s="705"/>
      <c r="D121" s="706"/>
      <c r="E121" s="706"/>
      <c r="F121" s="707"/>
      <c r="G121" s="708"/>
      <c r="H121" s="693"/>
      <c r="I121" s="663"/>
      <c r="J121" s="690"/>
      <c r="K121" s="658"/>
      <c r="L121" s="658"/>
      <c r="M121" s="680"/>
      <c r="N121" s="695"/>
      <c r="O121" s="696"/>
      <c r="P121" s="768"/>
      <c r="Q121" s="695"/>
      <c r="R121" s="696"/>
      <c r="S121" s="768"/>
    </row>
    <row r="122" spans="1:19" ht="15" customHeight="1" thickBot="1" x14ac:dyDescent="0.35">
      <c r="A122" s="674"/>
      <c r="B122" s="183" t="s">
        <v>306</v>
      </c>
      <c r="C122" s="836"/>
      <c r="D122" s="846"/>
      <c r="E122" s="846"/>
      <c r="F122" s="847"/>
      <c r="G122" s="692"/>
      <c r="H122" s="704"/>
      <c r="I122" s="701"/>
      <c r="J122" s="702"/>
      <c r="K122" s="698"/>
      <c r="L122" s="698"/>
      <c r="M122" s="699"/>
      <c r="N122" s="700"/>
      <c r="O122" s="697"/>
      <c r="P122" s="794"/>
      <c r="Q122" s="700"/>
      <c r="R122" s="697"/>
      <c r="S122" s="794"/>
    </row>
    <row r="123" spans="1:19" ht="15" customHeight="1" thickBot="1" x14ac:dyDescent="0.35">
      <c r="A123" s="673" t="s">
        <v>91</v>
      </c>
      <c r="B123" s="183" t="s">
        <v>177</v>
      </c>
      <c r="C123" s="675"/>
      <c r="D123" s="677" t="s">
        <v>21</v>
      </c>
      <c r="E123" s="677"/>
      <c r="F123" s="661"/>
      <c r="G123" s="691">
        <v>3</v>
      </c>
      <c r="H123" s="837">
        <f t="shared" ref="H123" si="69">G123*30</f>
        <v>90</v>
      </c>
      <c r="I123" s="663">
        <f t="shared" ref="I123" si="70">SUM(J123+K123+L123)</f>
        <v>54</v>
      </c>
      <c r="J123" s="689">
        <v>8</v>
      </c>
      <c r="K123" s="657"/>
      <c r="L123" s="657">
        <v>46</v>
      </c>
      <c r="M123" s="679">
        <f>H123-I123</f>
        <v>36</v>
      </c>
      <c r="N123" s="666"/>
      <c r="O123" s="668"/>
      <c r="P123" s="664">
        <v>6</v>
      </c>
      <c r="Q123" s="666"/>
      <c r="R123" s="668"/>
      <c r="S123" s="659"/>
    </row>
    <row r="124" spans="1:19" ht="15" customHeight="1" thickBot="1" x14ac:dyDescent="0.35">
      <c r="A124" s="674"/>
      <c r="B124" s="183" t="s">
        <v>305</v>
      </c>
      <c r="C124" s="676"/>
      <c r="D124" s="678"/>
      <c r="E124" s="678"/>
      <c r="F124" s="662"/>
      <c r="G124" s="692"/>
      <c r="H124" s="704"/>
      <c r="I124" s="701"/>
      <c r="J124" s="702"/>
      <c r="K124" s="698"/>
      <c r="L124" s="698"/>
      <c r="M124" s="699"/>
      <c r="N124" s="667"/>
      <c r="O124" s="669"/>
      <c r="P124" s="665"/>
      <c r="Q124" s="667"/>
      <c r="R124" s="669"/>
      <c r="S124" s="660"/>
    </row>
    <row r="125" spans="1:19" ht="15" customHeight="1" thickBot="1" x14ac:dyDescent="0.35">
      <c r="A125" s="673" t="s">
        <v>187</v>
      </c>
      <c r="B125" s="183" t="s">
        <v>176</v>
      </c>
      <c r="C125" s="675"/>
      <c r="D125" s="677">
        <v>3</v>
      </c>
      <c r="E125" s="677"/>
      <c r="F125" s="661"/>
      <c r="G125" s="691">
        <v>3</v>
      </c>
      <c r="H125" s="837">
        <f t="shared" ref="H125" si="71">G125*30</f>
        <v>90</v>
      </c>
      <c r="I125" s="663">
        <f t="shared" ref="I125" si="72">SUM(J125+K125+L125)</f>
        <v>60</v>
      </c>
      <c r="J125" s="689">
        <v>8</v>
      </c>
      <c r="K125" s="657"/>
      <c r="L125" s="657">
        <v>52</v>
      </c>
      <c r="M125" s="679">
        <f>H125-I125</f>
        <v>30</v>
      </c>
      <c r="N125" s="666"/>
      <c r="O125" s="668"/>
      <c r="P125" s="664"/>
      <c r="Q125" s="666">
        <v>4</v>
      </c>
      <c r="R125" s="668"/>
      <c r="S125" s="659"/>
    </row>
    <row r="126" spans="1:19" s="337" customFormat="1" ht="15" customHeight="1" thickBot="1" x14ac:dyDescent="0.35">
      <c r="A126" s="703"/>
      <c r="B126" s="183" t="s">
        <v>185</v>
      </c>
      <c r="C126" s="705"/>
      <c r="D126" s="706"/>
      <c r="E126" s="706"/>
      <c r="F126" s="707"/>
      <c r="G126" s="708"/>
      <c r="H126" s="693"/>
      <c r="I126" s="663"/>
      <c r="J126" s="690"/>
      <c r="K126" s="658"/>
      <c r="L126" s="658"/>
      <c r="M126" s="680"/>
      <c r="N126" s="695"/>
      <c r="O126" s="696"/>
      <c r="P126" s="694"/>
      <c r="Q126" s="695"/>
      <c r="R126" s="696"/>
      <c r="S126" s="768"/>
    </row>
    <row r="127" spans="1:19" ht="15" customHeight="1" thickBot="1" x14ac:dyDescent="0.35">
      <c r="A127" s="674"/>
      <c r="B127" s="183" t="s">
        <v>190</v>
      </c>
      <c r="C127" s="676"/>
      <c r="D127" s="678"/>
      <c r="E127" s="678"/>
      <c r="F127" s="662"/>
      <c r="G127" s="692"/>
      <c r="H127" s="704"/>
      <c r="I127" s="701"/>
      <c r="J127" s="702"/>
      <c r="K127" s="698"/>
      <c r="L127" s="698"/>
      <c r="M127" s="699"/>
      <c r="N127" s="667"/>
      <c r="O127" s="669"/>
      <c r="P127" s="665"/>
      <c r="Q127" s="667"/>
      <c r="R127" s="669"/>
      <c r="S127" s="660"/>
    </row>
    <row r="128" spans="1:19" ht="15" customHeight="1" thickBot="1" x14ac:dyDescent="0.35">
      <c r="A128" s="673" t="s">
        <v>188</v>
      </c>
      <c r="B128" s="183" t="s">
        <v>300</v>
      </c>
      <c r="C128" s="675"/>
      <c r="D128" s="677" t="s">
        <v>22</v>
      </c>
      <c r="E128" s="677"/>
      <c r="F128" s="661"/>
      <c r="G128" s="691">
        <v>3</v>
      </c>
      <c r="H128" s="693">
        <f>G128*30</f>
        <v>90</v>
      </c>
      <c r="I128" s="663">
        <f t="shared" ref="I128" si="73">SUM(J128+K128+L128)</f>
        <v>54</v>
      </c>
      <c r="J128" s="690">
        <v>8</v>
      </c>
      <c r="K128" s="658"/>
      <c r="L128" s="658">
        <v>46</v>
      </c>
      <c r="M128" s="680">
        <f>H128-I128</f>
        <v>36</v>
      </c>
      <c r="N128" s="666"/>
      <c r="O128" s="668"/>
      <c r="P128" s="664"/>
      <c r="Q128" s="666"/>
      <c r="R128" s="668">
        <v>6</v>
      </c>
      <c r="S128" s="659"/>
    </row>
    <row r="129" spans="1:19" s="337" customFormat="1" ht="15" customHeight="1" thickBot="1" x14ac:dyDescent="0.35">
      <c r="A129" s="703"/>
      <c r="B129" s="183" t="s">
        <v>309</v>
      </c>
      <c r="C129" s="705"/>
      <c r="D129" s="706"/>
      <c r="E129" s="706"/>
      <c r="F129" s="707"/>
      <c r="G129" s="708"/>
      <c r="H129" s="693"/>
      <c r="I129" s="663"/>
      <c r="J129" s="690"/>
      <c r="K129" s="658"/>
      <c r="L129" s="658"/>
      <c r="M129" s="680"/>
      <c r="N129" s="695"/>
      <c r="O129" s="696"/>
      <c r="P129" s="694"/>
      <c r="Q129" s="695"/>
      <c r="R129" s="696"/>
      <c r="S129" s="768"/>
    </row>
    <row r="130" spans="1:19" s="337" customFormat="1" ht="15" customHeight="1" thickBot="1" x14ac:dyDescent="0.35">
      <c r="A130" s="703"/>
      <c r="B130" s="183" t="s">
        <v>303</v>
      </c>
      <c r="C130" s="705"/>
      <c r="D130" s="706"/>
      <c r="E130" s="706"/>
      <c r="F130" s="707"/>
      <c r="G130" s="708"/>
      <c r="H130" s="693"/>
      <c r="I130" s="663"/>
      <c r="J130" s="690"/>
      <c r="K130" s="658"/>
      <c r="L130" s="658"/>
      <c r="M130" s="680"/>
      <c r="N130" s="695"/>
      <c r="O130" s="696"/>
      <c r="P130" s="694"/>
      <c r="Q130" s="695"/>
      <c r="R130" s="696"/>
      <c r="S130" s="768"/>
    </row>
    <row r="131" spans="1:19" ht="15" customHeight="1" thickBot="1" x14ac:dyDescent="0.35">
      <c r="A131" s="674"/>
      <c r="B131" s="183" t="s">
        <v>44</v>
      </c>
      <c r="C131" s="676"/>
      <c r="D131" s="678"/>
      <c r="E131" s="678"/>
      <c r="F131" s="662"/>
      <c r="G131" s="692"/>
      <c r="H131" s="704"/>
      <c r="I131" s="701"/>
      <c r="J131" s="702"/>
      <c r="K131" s="698"/>
      <c r="L131" s="698"/>
      <c r="M131" s="699"/>
      <c r="N131" s="667"/>
      <c r="O131" s="669"/>
      <c r="P131" s="665"/>
      <c r="Q131" s="667"/>
      <c r="R131" s="669"/>
      <c r="S131" s="660"/>
    </row>
    <row r="132" spans="1:19" ht="15" customHeight="1" thickBot="1" x14ac:dyDescent="0.35">
      <c r="A132" s="673" t="s">
        <v>189</v>
      </c>
      <c r="B132" s="183" t="s">
        <v>178</v>
      </c>
      <c r="C132" s="675"/>
      <c r="D132" s="677" t="s">
        <v>23</v>
      </c>
      <c r="E132" s="677"/>
      <c r="F132" s="661"/>
      <c r="G132" s="691">
        <v>3</v>
      </c>
      <c r="H132" s="837">
        <f t="shared" ref="H132" si="74">G132*30</f>
        <v>90</v>
      </c>
      <c r="I132" s="663">
        <f t="shared" ref="I132" si="75">SUM(J132+K132+L132)</f>
        <v>48</v>
      </c>
      <c r="J132" s="689">
        <v>8</v>
      </c>
      <c r="K132" s="657"/>
      <c r="L132" s="657">
        <v>40</v>
      </c>
      <c r="M132" s="679">
        <f>H132-I132</f>
        <v>42</v>
      </c>
      <c r="N132" s="666"/>
      <c r="O132" s="668"/>
      <c r="P132" s="664"/>
      <c r="Q132" s="666"/>
      <c r="R132" s="668"/>
      <c r="S132" s="659">
        <v>6</v>
      </c>
    </row>
    <row r="133" spans="1:19" s="337" customFormat="1" ht="15" customHeight="1" thickBot="1" x14ac:dyDescent="0.35">
      <c r="A133" s="703"/>
      <c r="B133" s="183" t="s">
        <v>304</v>
      </c>
      <c r="C133" s="705"/>
      <c r="D133" s="706"/>
      <c r="E133" s="706"/>
      <c r="F133" s="707"/>
      <c r="G133" s="708"/>
      <c r="H133" s="693"/>
      <c r="I133" s="663"/>
      <c r="J133" s="690"/>
      <c r="K133" s="658"/>
      <c r="L133" s="658"/>
      <c r="M133" s="680"/>
      <c r="N133" s="695"/>
      <c r="O133" s="696"/>
      <c r="P133" s="694"/>
      <c r="Q133" s="695"/>
      <c r="R133" s="696"/>
      <c r="S133" s="768"/>
    </row>
    <row r="134" spans="1:19" ht="15" customHeight="1" thickBot="1" x14ac:dyDescent="0.35">
      <c r="A134" s="674"/>
      <c r="B134" s="183" t="s">
        <v>307</v>
      </c>
      <c r="C134" s="676"/>
      <c r="D134" s="678"/>
      <c r="E134" s="678"/>
      <c r="F134" s="662"/>
      <c r="G134" s="692"/>
      <c r="H134" s="704"/>
      <c r="I134" s="701"/>
      <c r="J134" s="702"/>
      <c r="K134" s="698"/>
      <c r="L134" s="698"/>
      <c r="M134" s="699"/>
      <c r="N134" s="667"/>
      <c r="O134" s="669"/>
      <c r="P134" s="665"/>
      <c r="Q134" s="667"/>
      <c r="R134" s="669"/>
      <c r="S134" s="660"/>
    </row>
    <row r="135" spans="1:19" ht="15" customHeight="1" thickBot="1" x14ac:dyDescent="0.35">
      <c r="A135" s="673" t="s">
        <v>192</v>
      </c>
      <c r="B135" s="184" t="s">
        <v>90</v>
      </c>
      <c r="C135" s="675"/>
      <c r="D135" s="677" t="s">
        <v>22</v>
      </c>
      <c r="E135" s="677"/>
      <c r="F135" s="661"/>
      <c r="G135" s="691">
        <v>3</v>
      </c>
      <c r="H135" s="693">
        <f t="shared" si="60"/>
        <v>90</v>
      </c>
      <c r="I135" s="663">
        <f t="shared" ref="I135" si="76">SUM(J135+K135+L135)</f>
        <v>36</v>
      </c>
      <c r="J135" s="689">
        <v>18</v>
      </c>
      <c r="K135" s="657"/>
      <c r="L135" s="657">
        <v>18</v>
      </c>
      <c r="M135" s="679">
        <f>H135-I135</f>
        <v>54</v>
      </c>
      <c r="N135" s="666"/>
      <c r="O135" s="668"/>
      <c r="P135" s="664"/>
      <c r="Q135" s="666"/>
      <c r="R135" s="668">
        <v>4</v>
      </c>
      <c r="S135" s="659"/>
    </row>
    <row r="136" spans="1:19" ht="15" customHeight="1" thickBot="1" x14ac:dyDescent="0.35">
      <c r="A136" s="674"/>
      <c r="B136" s="185" t="s">
        <v>183</v>
      </c>
      <c r="C136" s="676"/>
      <c r="D136" s="678"/>
      <c r="E136" s="678"/>
      <c r="F136" s="662"/>
      <c r="G136" s="692"/>
      <c r="H136" s="693"/>
      <c r="I136" s="663"/>
      <c r="J136" s="690"/>
      <c r="K136" s="658"/>
      <c r="L136" s="658"/>
      <c r="M136" s="680"/>
      <c r="N136" s="667"/>
      <c r="O136" s="669"/>
      <c r="P136" s="665"/>
      <c r="Q136" s="667"/>
      <c r="R136" s="669"/>
      <c r="S136" s="660"/>
    </row>
    <row r="137" spans="1:19" s="337" customFormat="1" ht="16.5" customHeight="1" thickBot="1" x14ac:dyDescent="0.35">
      <c r="A137" s="647" t="s">
        <v>244</v>
      </c>
      <c r="B137" s="648"/>
      <c r="C137" s="648"/>
      <c r="D137" s="648"/>
      <c r="E137" s="648"/>
      <c r="F137" s="649"/>
      <c r="G137" s="379">
        <f>SUM(G106,G111,G112,G113)</f>
        <v>25</v>
      </c>
      <c r="H137" s="417">
        <f>SUM(H106,H111,H112,H113)</f>
        <v>750</v>
      </c>
      <c r="I137" s="75"/>
      <c r="J137" s="75"/>
      <c r="K137" s="75"/>
      <c r="L137" s="75"/>
      <c r="M137" s="390"/>
      <c r="N137" s="186"/>
      <c r="O137" s="187"/>
      <c r="P137" s="188"/>
      <c r="Q137" s="189"/>
      <c r="R137" s="187"/>
      <c r="S137" s="190"/>
    </row>
    <row r="138" spans="1:19" s="337" customFormat="1" ht="16.5" customHeight="1" thickBot="1" x14ac:dyDescent="0.35">
      <c r="A138" s="644" t="s">
        <v>220</v>
      </c>
      <c r="B138" s="645"/>
      <c r="C138" s="645"/>
      <c r="D138" s="645"/>
      <c r="E138" s="645"/>
      <c r="F138" s="646"/>
      <c r="G138" s="46">
        <f t="shared" ref="G138:M138" si="77">SUM(G107,G108,G109,G110,G114,G117,G119,G123,G125,G128,G132,G135)</f>
        <v>37</v>
      </c>
      <c r="H138" s="79">
        <f t="shared" si="77"/>
        <v>1110</v>
      </c>
      <c r="I138" s="71">
        <f t="shared" si="77"/>
        <v>686</v>
      </c>
      <c r="J138" s="71">
        <f t="shared" si="77"/>
        <v>74</v>
      </c>
      <c r="K138" s="71">
        <f t="shared" si="77"/>
        <v>0</v>
      </c>
      <c r="L138" s="71">
        <f t="shared" si="77"/>
        <v>612</v>
      </c>
      <c r="M138" s="81">
        <f t="shared" si="77"/>
        <v>424</v>
      </c>
      <c r="N138" s="419">
        <f t="shared" ref="N138:S138" si="78">SUM(N105:N137)</f>
        <v>12</v>
      </c>
      <c r="O138" s="80">
        <f t="shared" si="78"/>
        <v>10</v>
      </c>
      <c r="P138" s="80">
        <f t="shared" si="78"/>
        <v>10</v>
      </c>
      <c r="Q138" s="418">
        <f t="shared" si="78"/>
        <v>8</v>
      </c>
      <c r="R138" s="80">
        <f t="shared" si="78"/>
        <v>14</v>
      </c>
      <c r="S138" s="81">
        <f t="shared" si="78"/>
        <v>10</v>
      </c>
    </row>
    <row r="139" spans="1:19" ht="16.5" customHeight="1" thickBot="1" x14ac:dyDescent="0.35">
      <c r="A139" s="644" t="s">
        <v>221</v>
      </c>
      <c r="B139" s="645"/>
      <c r="C139" s="645"/>
      <c r="D139" s="645"/>
      <c r="E139" s="645"/>
      <c r="F139" s="646"/>
      <c r="G139" s="46">
        <f>SUM(G137:G138)</f>
        <v>62</v>
      </c>
      <c r="H139" s="481">
        <f>SUM(H137:H138)</f>
        <v>1860</v>
      </c>
      <c r="I139" s="151"/>
      <c r="J139" s="151"/>
      <c r="K139" s="151"/>
      <c r="L139" s="151"/>
      <c r="M139" s="152"/>
      <c r="N139" s="186"/>
      <c r="O139" s="187"/>
      <c r="P139" s="188"/>
      <c r="Q139" s="189"/>
      <c r="R139" s="187"/>
      <c r="S139" s="190"/>
    </row>
    <row r="140" spans="1:19" s="337" customFormat="1" ht="16.5" customHeight="1" thickBot="1" x14ac:dyDescent="0.35">
      <c r="A140" s="842" t="s">
        <v>245</v>
      </c>
      <c r="B140" s="843"/>
      <c r="C140" s="843"/>
      <c r="D140" s="843"/>
      <c r="E140" s="843"/>
      <c r="F140" s="844"/>
      <c r="G140" s="450">
        <f>SUM(G101,G137)</f>
        <v>34</v>
      </c>
      <c r="H140" s="451">
        <f>SUM(H101,H137)</f>
        <v>1020</v>
      </c>
      <c r="I140" s="452"/>
      <c r="J140" s="452"/>
      <c r="K140" s="452"/>
      <c r="L140" s="452"/>
      <c r="M140" s="453"/>
      <c r="N140" s="449"/>
      <c r="O140" s="195"/>
      <c r="P140" s="196"/>
      <c r="Q140" s="194"/>
      <c r="R140" s="195"/>
      <c r="S140" s="197"/>
    </row>
    <row r="141" spans="1:19" s="337" customFormat="1" ht="16.5" customHeight="1" thickBot="1" x14ac:dyDescent="0.35">
      <c r="A141" s="685" t="s">
        <v>222</v>
      </c>
      <c r="B141" s="686"/>
      <c r="C141" s="686"/>
      <c r="D141" s="686"/>
      <c r="E141" s="686"/>
      <c r="F141" s="687"/>
      <c r="G141" s="466">
        <f>SUM(G102,G138)</f>
        <v>37</v>
      </c>
      <c r="H141" s="198">
        <f>SUM(H102,H138)</f>
        <v>1110</v>
      </c>
      <c r="I141" s="199">
        <f t="shared" ref="I141:S141" si="79">SUM(I102,I138)</f>
        <v>686</v>
      </c>
      <c r="J141" s="199">
        <f t="shared" si="79"/>
        <v>74</v>
      </c>
      <c r="K141" s="199">
        <f t="shared" si="79"/>
        <v>0</v>
      </c>
      <c r="L141" s="199">
        <f t="shared" si="79"/>
        <v>612</v>
      </c>
      <c r="M141" s="200">
        <f t="shared" si="79"/>
        <v>424</v>
      </c>
      <c r="N141" s="198">
        <f t="shared" si="79"/>
        <v>12</v>
      </c>
      <c r="O141" s="199">
        <f t="shared" si="79"/>
        <v>10</v>
      </c>
      <c r="P141" s="200">
        <f t="shared" si="79"/>
        <v>10</v>
      </c>
      <c r="Q141" s="198">
        <f t="shared" si="79"/>
        <v>8</v>
      </c>
      <c r="R141" s="199">
        <f t="shared" si="79"/>
        <v>14</v>
      </c>
      <c r="S141" s="201">
        <f t="shared" si="79"/>
        <v>10</v>
      </c>
    </row>
    <row r="142" spans="1:19" ht="16.5" customHeight="1" thickBot="1" x14ac:dyDescent="0.35">
      <c r="A142" s="685" t="s">
        <v>223</v>
      </c>
      <c r="B142" s="686"/>
      <c r="C142" s="686"/>
      <c r="D142" s="686"/>
      <c r="E142" s="686"/>
      <c r="F142" s="687"/>
      <c r="G142" s="466">
        <f>SUM(G140:G141)</f>
        <v>71</v>
      </c>
      <c r="H142" s="455">
        <f>SUM(H140:H141)</f>
        <v>2130</v>
      </c>
      <c r="I142" s="192"/>
      <c r="J142" s="192"/>
      <c r="K142" s="192"/>
      <c r="L142" s="192"/>
      <c r="M142" s="193"/>
      <c r="N142" s="191"/>
      <c r="O142" s="192"/>
      <c r="P142" s="193"/>
      <c r="Q142" s="191"/>
      <c r="R142" s="192"/>
      <c r="S142" s="454"/>
    </row>
    <row r="143" spans="1:19" s="337" customFormat="1" ht="16.5" customHeight="1" thickBot="1" x14ac:dyDescent="0.35">
      <c r="A143" s="845" t="s">
        <v>246</v>
      </c>
      <c r="B143" s="845"/>
      <c r="C143" s="845"/>
      <c r="D143" s="845"/>
      <c r="E143" s="845"/>
      <c r="F143" s="845"/>
      <c r="G143" s="450">
        <f>SUM(G81,G140)</f>
        <v>120</v>
      </c>
      <c r="H143" s="456">
        <f>SUM(H81,H140)</f>
        <v>3600</v>
      </c>
      <c r="I143" s="195"/>
      <c r="J143" s="195"/>
      <c r="K143" s="195"/>
      <c r="L143" s="195"/>
      <c r="M143" s="196"/>
      <c r="N143" s="194"/>
      <c r="O143" s="195"/>
      <c r="P143" s="196"/>
      <c r="Q143" s="194"/>
      <c r="R143" s="195"/>
      <c r="S143" s="197"/>
    </row>
    <row r="144" spans="1:19" s="337" customFormat="1" ht="16.5" customHeight="1" thickBot="1" x14ac:dyDescent="0.35">
      <c r="A144" s="688" t="s">
        <v>224</v>
      </c>
      <c r="B144" s="688"/>
      <c r="C144" s="688"/>
      <c r="D144" s="688"/>
      <c r="E144" s="688"/>
      <c r="F144" s="688"/>
      <c r="G144" s="466">
        <f>SUM(G82,G141)</f>
        <v>120</v>
      </c>
      <c r="H144" s="198">
        <f>SUM(H82,H141)</f>
        <v>3600</v>
      </c>
      <c r="I144" s="199">
        <f t="shared" ref="I144:S144" si="80">SUM(I82,I141)</f>
        <v>1964</v>
      </c>
      <c r="J144" s="199">
        <f t="shared" si="80"/>
        <v>542</v>
      </c>
      <c r="K144" s="199">
        <f t="shared" si="80"/>
        <v>0</v>
      </c>
      <c r="L144" s="199">
        <f t="shared" si="80"/>
        <v>1422</v>
      </c>
      <c r="M144" s="200">
        <f t="shared" si="80"/>
        <v>1636</v>
      </c>
      <c r="N144" s="198">
        <f t="shared" si="80"/>
        <v>26</v>
      </c>
      <c r="O144" s="199">
        <f t="shared" si="80"/>
        <v>24</v>
      </c>
      <c r="P144" s="200">
        <f t="shared" si="80"/>
        <v>30</v>
      </c>
      <c r="Q144" s="198">
        <f t="shared" si="80"/>
        <v>28</v>
      </c>
      <c r="R144" s="199">
        <f t="shared" si="80"/>
        <v>24</v>
      </c>
      <c r="S144" s="201">
        <f t="shared" si="80"/>
        <v>22</v>
      </c>
    </row>
    <row r="145" spans="1:19" ht="16.5" customHeight="1" thickBot="1" x14ac:dyDescent="0.35">
      <c r="A145" s="688" t="s">
        <v>225</v>
      </c>
      <c r="B145" s="688"/>
      <c r="C145" s="688"/>
      <c r="D145" s="688"/>
      <c r="E145" s="688"/>
      <c r="F145" s="688"/>
      <c r="G145" s="466">
        <f>SUM(G143:G144)</f>
        <v>240</v>
      </c>
      <c r="H145" s="455">
        <f>SUM(H143:H144)</f>
        <v>7200</v>
      </c>
      <c r="I145" s="458"/>
      <c r="J145" s="458"/>
      <c r="K145" s="458"/>
      <c r="L145" s="458"/>
      <c r="M145" s="459"/>
      <c r="N145" s="457"/>
      <c r="O145" s="458"/>
      <c r="P145" s="459"/>
      <c r="Q145" s="457"/>
      <c r="R145" s="458"/>
      <c r="S145" s="460"/>
    </row>
    <row r="146" spans="1:19" ht="16.5" customHeight="1" thickBot="1" x14ac:dyDescent="0.35">
      <c r="A146" s="682" t="s">
        <v>92</v>
      </c>
      <c r="B146" s="682"/>
      <c r="C146" s="682"/>
      <c r="D146" s="682"/>
      <c r="E146" s="682"/>
      <c r="F146" s="682"/>
      <c r="G146" s="682"/>
      <c r="H146" s="683"/>
      <c r="I146" s="683"/>
      <c r="J146" s="683"/>
      <c r="K146" s="683"/>
      <c r="L146" s="683"/>
      <c r="M146" s="683"/>
      <c r="N146" s="202">
        <f>SUM(N144)</f>
        <v>26</v>
      </c>
      <c r="O146" s="202">
        <f t="shared" ref="O146:S146" si="81">SUM(O144)</f>
        <v>24</v>
      </c>
      <c r="P146" s="202">
        <f t="shared" si="81"/>
        <v>30</v>
      </c>
      <c r="Q146" s="202">
        <f t="shared" si="81"/>
        <v>28</v>
      </c>
      <c r="R146" s="202">
        <f t="shared" si="81"/>
        <v>24</v>
      </c>
      <c r="S146" s="202">
        <f t="shared" si="81"/>
        <v>22</v>
      </c>
    </row>
    <row r="147" spans="1:19" ht="16.5" customHeight="1" thickBot="1" x14ac:dyDescent="0.35">
      <c r="A147" s="684" t="s">
        <v>93</v>
      </c>
      <c r="B147" s="684"/>
      <c r="C147" s="684"/>
      <c r="D147" s="684"/>
      <c r="E147" s="684"/>
      <c r="F147" s="684"/>
      <c r="G147" s="684"/>
      <c r="H147" s="684"/>
      <c r="I147" s="684"/>
      <c r="J147" s="684"/>
      <c r="K147" s="684"/>
      <c r="L147" s="684"/>
      <c r="M147" s="684"/>
      <c r="N147" s="513">
        <v>2</v>
      </c>
      <c r="O147" s="514">
        <v>1</v>
      </c>
      <c r="P147" s="515">
        <v>3</v>
      </c>
      <c r="Q147" s="515">
        <v>4</v>
      </c>
      <c r="R147" s="515">
        <v>1</v>
      </c>
      <c r="S147" s="515">
        <v>2</v>
      </c>
    </row>
    <row r="148" spans="1:19" ht="16.5" customHeight="1" thickBot="1" x14ac:dyDescent="0.35">
      <c r="A148" s="684" t="s">
        <v>94</v>
      </c>
      <c r="B148" s="684"/>
      <c r="C148" s="684"/>
      <c r="D148" s="684"/>
      <c r="E148" s="684"/>
      <c r="F148" s="684"/>
      <c r="G148" s="684"/>
      <c r="H148" s="684"/>
      <c r="I148" s="684"/>
      <c r="J148" s="684"/>
      <c r="K148" s="684"/>
      <c r="L148" s="684"/>
      <c r="M148" s="684"/>
      <c r="N148" s="516">
        <v>5</v>
      </c>
      <c r="O148" s="517">
        <v>1</v>
      </c>
      <c r="P148" s="518">
        <v>5</v>
      </c>
      <c r="Q148" s="518">
        <v>3</v>
      </c>
      <c r="R148" s="518">
        <v>2</v>
      </c>
      <c r="S148" s="518">
        <v>3</v>
      </c>
    </row>
    <row r="149" spans="1:19" ht="16.5" customHeight="1" thickBot="1" x14ac:dyDescent="0.35">
      <c r="A149" s="684" t="s">
        <v>95</v>
      </c>
      <c r="B149" s="684"/>
      <c r="C149" s="684"/>
      <c r="D149" s="684"/>
      <c r="E149" s="684"/>
      <c r="F149" s="684"/>
      <c r="G149" s="684"/>
      <c r="H149" s="684"/>
      <c r="I149" s="684"/>
      <c r="J149" s="684"/>
      <c r="K149" s="684"/>
      <c r="L149" s="684"/>
      <c r="M149" s="684"/>
      <c r="N149" s="519"/>
      <c r="O149" s="520"/>
      <c r="P149" s="520"/>
      <c r="Q149" s="521"/>
      <c r="R149" s="521"/>
      <c r="S149" s="521"/>
    </row>
    <row r="150" spans="1:19" ht="16.5" customHeight="1" thickBot="1" x14ac:dyDescent="0.35">
      <c r="A150" s="681" t="s">
        <v>96</v>
      </c>
      <c r="B150" s="681"/>
      <c r="C150" s="681"/>
      <c r="D150" s="681"/>
      <c r="E150" s="681"/>
      <c r="F150" s="681"/>
      <c r="G150" s="681"/>
      <c r="H150" s="681"/>
      <c r="I150" s="681"/>
      <c r="J150" s="681"/>
      <c r="K150" s="681"/>
      <c r="L150" s="681"/>
      <c r="M150" s="681"/>
      <c r="N150" s="522"/>
      <c r="O150" s="523"/>
      <c r="P150" s="523">
        <v>1</v>
      </c>
      <c r="Q150" s="524"/>
      <c r="R150" s="524"/>
      <c r="S150" s="524">
        <v>1</v>
      </c>
    </row>
    <row r="151" spans="1:19" ht="16.5" customHeight="1" thickBot="1" x14ac:dyDescent="0.35">
      <c r="A151" s="650" t="s">
        <v>97</v>
      </c>
      <c r="B151" s="651"/>
      <c r="C151" s="651"/>
      <c r="D151" s="651"/>
      <c r="E151" s="651"/>
      <c r="F151" s="651"/>
      <c r="G151" s="651"/>
      <c r="H151" s="651"/>
      <c r="I151" s="651"/>
      <c r="J151" s="651"/>
      <c r="K151" s="651"/>
      <c r="L151" s="652" t="s">
        <v>98</v>
      </c>
      <c r="M151" s="653"/>
      <c r="N151" s="654">
        <f>G83/G145*100</f>
        <v>70.416666666666671</v>
      </c>
      <c r="O151" s="655"/>
      <c r="P151" s="654" t="s">
        <v>99</v>
      </c>
      <c r="Q151" s="655"/>
      <c r="R151" s="656">
        <f>G142/G145*100</f>
        <v>29.583333333333332</v>
      </c>
      <c r="S151" s="655"/>
    </row>
    <row r="152" spans="1:19" ht="16.5" customHeight="1" thickBot="1" x14ac:dyDescent="0.35">
      <c r="A152" s="203"/>
      <c r="B152" s="203"/>
      <c r="C152" s="375"/>
      <c r="D152" s="375"/>
      <c r="E152" s="375"/>
      <c r="F152" s="375"/>
      <c r="G152" s="203"/>
      <c r="H152" s="203"/>
      <c r="I152" s="203"/>
      <c r="J152" s="203"/>
      <c r="K152" s="203"/>
      <c r="L152" s="203"/>
      <c r="M152" s="203"/>
      <c r="N152" s="641">
        <f>SUM(G14,G15,G25,G26,G30,G31,G32,G38,G39,G40,G62,G71,G107,G108,G114,G117,G119,G123)</f>
        <v>60</v>
      </c>
      <c r="O152" s="642"/>
      <c r="P152" s="642"/>
      <c r="Q152" s="641">
        <f>SUM(G35,G43,G46,G47,G49,G53,G56,G59,G64,G74,G79,G109,G110,G125,G128,G132,G135)</f>
        <v>60</v>
      </c>
      <c r="R152" s="642"/>
      <c r="S152" s="643"/>
    </row>
    <row r="153" spans="1:19" s="337" customFormat="1" ht="16.5" customHeight="1" thickBot="1" x14ac:dyDescent="0.35">
      <c r="A153" s="203"/>
      <c r="B153" s="203"/>
      <c r="C153" s="375"/>
      <c r="D153" s="375"/>
      <c r="E153" s="375"/>
      <c r="F153" s="375"/>
      <c r="G153" s="203"/>
      <c r="H153" s="203"/>
      <c r="I153" s="203"/>
      <c r="J153" s="203"/>
      <c r="K153" s="203"/>
      <c r="L153" s="203"/>
      <c r="M153" s="203"/>
      <c r="N153" s="336"/>
      <c r="O153" s="336"/>
      <c r="P153" s="336"/>
      <c r="Q153" s="336"/>
      <c r="R153" s="336"/>
      <c r="S153" s="336"/>
    </row>
    <row r="154" spans="1:19" s="207" customFormat="1" ht="15" customHeight="1" x14ac:dyDescent="0.3">
      <c r="A154" s="212" t="s">
        <v>201</v>
      </c>
      <c r="B154" s="351" t="s">
        <v>202</v>
      </c>
      <c r="C154" s="7"/>
      <c r="D154" s="59"/>
      <c r="E154" s="8"/>
      <c r="F154" s="9"/>
      <c r="G154" s="463">
        <f t="shared" ref="G154:M154" si="82">SUM(G155:G156)</f>
        <v>18</v>
      </c>
      <c r="H154" s="462">
        <f t="shared" si="82"/>
        <v>540</v>
      </c>
      <c r="I154" s="357">
        <f t="shared" si="82"/>
        <v>198</v>
      </c>
      <c r="J154" s="357">
        <f t="shared" si="82"/>
        <v>0</v>
      </c>
      <c r="K154" s="357">
        <f t="shared" si="82"/>
        <v>0</v>
      </c>
      <c r="L154" s="357">
        <f t="shared" si="82"/>
        <v>198</v>
      </c>
      <c r="M154" s="358">
        <f t="shared" si="82"/>
        <v>342</v>
      </c>
      <c r="N154" s="305"/>
      <c r="O154" s="306"/>
      <c r="P154" s="307"/>
      <c r="Q154" s="7"/>
      <c r="R154" s="15"/>
      <c r="S154" s="308"/>
    </row>
    <row r="155" spans="1:19" s="207" customFormat="1" ht="15" customHeight="1" x14ac:dyDescent="0.3">
      <c r="A155" s="20"/>
      <c r="B155" s="352" t="s">
        <v>203</v>
      </c>
      <c r="C155" s="339" t="s">
        <v>21</v>
      </c>
      <c r="D155" s="338" t="s">
        <v>201</v>
      </c>
      <c r="E155" s="23"/>
      <c r="F155" s="24"/>
      <c r="G155" s="464">
        <v>9</v>
      </c>
      <c r="H155" s="169">
        <f t="shared" ref="H155:H156" si="83">G155*30</f>
        <v>270</v>
      </c>
      <c r="I155" s="356">
        <f>SUM(J155:L155)</f>
        <v>99</v>
      </c>
      <c r="J155" s="469"/>
      <c r="K155" s="469"/>
      <c r="L155" s="469">
        <v>99</v>
      </c>
      <c r="M155" s="170">
        <f t="shared" ref="M155:M156" si="84">H155-I155</f>
        <v>171</v>
      </c>
      <c r="N155" s="368">
        <v>3</v>
      </c>
      <c r="O155" s="360">
        <v>3</v>
      </c>
      <c r="P155" s="362">
        <v>3</v>
      </c>
      <c r="Q155" s="364"/>
      <c r="R155" s="360"/>
      <c r="S155" s="365"/>
    </row>
    <row r="156" spans="1:19" s="207" customFormat="1" ht="15" customHeight="1" thickBot="1" x14ac:dyDescent="0.35">
      <c r="A156" s="32"/>
      <c r="B156" s="353" t="s">
        <v>203</v>
      </c>
      <c r="C156" s="354" t="s">
        <v>23</v>
      </c>
      <c r="D156" s="355" t="s">
        <v>204</v>
      </c>
      <c r="E156" s="35"/>
      <c r="F156" s="36"/>
      <c r="G156" s="465">
        <v>9</v>
      </c>
      <c r="H156" s="180">
        <f t="shared" si="83"/>
        <v>270</v>
      </c>
      <c r="I156" s="359">
        <f t="shared" ref="I156" si="85">SUM(J156:L156)</f>
        <v>99</v>
      </c>
      <c r="J156" s="470"/>
      <c r="K156" s="470"/>
      <c r="L156" s="470">
        <v>99</v>
      </c>
      <c r="M156" s="182">
        <f t="shared" si="84"/>
        <v>171</v>
      </c>
      <c r="N156" s="369"/>
      <c r="O156" s="361"/>
      <c r="P156" s="363"/>
      <c r="Q156" s="366">
        <v>3</v>
      </c>
      <c r="R156" s="361">
        <v>3</v>
      </c>
      <c r="S156" s="367">
        <v>3</v>
      </c>
    </row>
    <row r="157" spans="1:19" s="207" customFormat="1" ht="15.75" customHeight="1" x14ac:dyDescent="0.3">
      <c r="A157" s="330"/>
      <c r="B157" s="340"/>
      <c r="C157" s="341"/>
      <c r="D157" s="341"/>
      <c r="E157" s="342"/>
      <c r="F157" s="343"/>
      <c r="G157" s="344"/>
      <c r="H157" s="345"/>
      <c r="I157" s="346"/>
      <c r="J157" s="345"/>
      <c r="K157" s="347"/>
      <c r="L157" s="347"/>
      <c r="M157" s="346"/>
      <c r="N157" s="348"/>
      <c r="O157" s="348"/>
      <c r="P157" s="348"/>
      <c r="Q157" s="348"/>
      <c r="R157" s="348"/>
      <c r="S157" s="348"/>
    </row>
    <row r="158" spans="1:19" s="207" customFormat="1" ht="15.75" customHeight="1" x14ac:dyDescent="0.3">
      <c r="A158" s="330"/>
      <c r="B158" s="340"/>
      <c r="C158" s="341"/>
      <c r="D158" s="341"/>
      <c r="E158" s="342"/>
      <c r="F158" s="343"/>
      <c r="G158" s="344"/>
      <c r="H158" s="345"/>
      <c r="I158" s="346"/>
      <c r="J158" s="345"/>
      <c r="K158" s="347"/>
      <c r="L158" s="347"/>
      <c r="M158" s="346"/>
      <c r="N158" s="348"/>
      <c r="O158" s="348"/>
      <c r="P158" s="348"/>
      <c r="Q158" s="348"/>
      <c r="R158" s="348"/>
      <c r="S158" s="348"/>
    </row>
    <row r="159" spans="1:19" ht="15.6" x14ac:dyDescent="0.3">
      <c r="A159" s="204"/>
      <c r="B159" s="205" t="s">
        <v>100</v>
      </c>
      <c r="C159" s="376"/>
      <c r="D159" s="670"/>
      <c r="E159" s="670"/>
      <c r="F159" s="670"/>
      <c r="G159" s="670"/>
      <c r="H159" s="205"/>
      <c r="I159" s="672" t="s">
        <v>101</v>
      </c>
      <c r="J159" s="672"/>
      <c r="K159" s="672"/>
      <c r="L159" s="204"/>
      <c r="M159" s="204"/>
      <c r="N159" s="204"/>
      <c r="O159" s="204"/>
      <c r="P159" s="204"/>
      <c r="Q159" s="204"/>
      <c r="R159" s="204"/>
      <c r="S159" s="204"/>
    </row>
    <row r="160" spans="1:19" ht="15.6" x14ac:dyDescent="0.3">
      <c r="A160" s="204"/>
      <c r="B160" s="204"/>
      <c r="C160" s="206"/>
      <c r="D160" s="206"/>
      <c r="E160" s="206"/>
      <c r="F160" s="206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</row>
    <row r="161" spans="1:19" ht="15.6" x14ac:dyDescent="0.3">
      <c r="A161" s="204"/>
      <c r="B161" s="205" t="s">
        <v>102</v>
      </c>
      <c r="C161" s="376"/>
      <c r="D161" s="670"/>
      <c r="E161" s="670"/>
      <c r="F161" s="670"/>
      <c r="G161" s="670"/>
      <c r="H161" s="205"/>
      <c r="I161" s="672" t="s">
        <v>103</v>
      </c>
      <c r="J161" s="672"/>
      <c r="K161" s="672"/>
      <c r="L161" s="204"/>
      <c r="M161" s="204"/>
      <c r="N161" s="204"/>
      <c r="O161" s="204"/>
      <c r="P161" s="204"/>
      <c r="Q161" s="204"/>
      <c r="R161" s="204"/>
      <c r="S161" s="204"/>
    </row>
    <row r="162" spans="1:19" ht="15.6" x14ac:dyDescent="0.3">
      <c r="A162" s="204"/>
      <c r="B162" s="204"/>
      <c r="C162" s="206"/>
      <c r="D162" s="206"/>
      <c r="E162" s="206"/>
      <c r="F162" s="206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</row>
    <row r="163" spans="1:19" ht="15.6" x14ac:dyDescent="0.3">
      <c r="A163" s="204"/>
      <c r="B163" s="205" t="s">
        <v>208</v>
      </c>
      <c r="C163" s="376"/>
      <c r="D163" s="670"/>
      <c r="E163" s="670"/>
      <c r="F163" s="670"/>
      <c r="G163" s="670"/>
      <c r="H163" s="205"/>
      <c r="I163" s="671" t="s">
        <v>205</v>
      </c>
      <c r="J163" s="671"/>
      <c r="K163" s="671"/>
      <c r="L163" s="204"/>
      <c r="M163" s="204"/>
      <c r="N163" s="204"/>
      <c r="O163" s="204"/>
      <c r="P163" s="204"/>
      <c r="Q163" s="204"/>
      <c r="R163" s="204"/>
      <c r="S163" s="204"/>
    </row>
  </sheetData>
  <mergeCells count="253">
    <mergeCell ref="K117:K118"/>
    <mergeCell ref="L117:L118"/>
    <mergeCell ref="M117:M118"/>
    <mergeCell ref="N117:N118"/>
    <mergeCell ref="O117:O118"/>
    <mergeCell ref="P117:P118"/>
    <mergeCell ref="Q117:Q118"/>
    <mergeCell ref="R117:R118"/>
    <mergeCell ref="S117:S118"/>
    <mergeCell ref="A117:A118"/>
    <mergeCell ref="C117:C118"/>
    <mergeCell ref="D117:D118"/>
    <mergeCell ref="E117:E118"/>
    <mergeCell ref="F117:F118"/>
    <mergeCell ref="G117:G118"/>
    <mergeCell ref="H117:H118"/>
    <mergeCell ref="I117:I118"/>
    <mergeCell ref="J117:J118"/>
    <mergeCell ref="A104:S104"/>
    <mergeCell ref="G123:G124"/>
    <mergeCell ref="H123:H124"/>
    <mergeCell ref="A140:F140"/>
    <mergeCell ref="A141:F141"/>
    <mergeCell ref="A143:F143"/>
    <mergeCell ref="A144:F144"/>
    <mergeCell ref="C123:C124"/>
    <mergeCell ref="D123:D124"/>
    <mergeCell ref="E123:E124"/>
    <mergeCell ref="F123:F124"/>
    <mergeCell ref="D119:D122"/>
    <mergeCell ref="E119:E122"/>
    <mergeCell ref="F119:F122"/>
    <mergeCell ref="A114:A116"/>
    <mergeCell ref="C114:C116"/>
    <mergeCell ref="D114:D116"/>
    <mergeCell ref="E114:E116"/>
    <mergeCell ref="F114:F116"/>
    <mergeCell ref="J119:J122"/>
    <mergeCell ref="R119:R122"/>
    <mergeCell ref="S119:S122"/>
    <mergeCell ref="C132:C134"/>
    <mergeCell ref="D132:D134"/>
    <mergeCell ref="A119:A122"/>
    <mergeCell ref="C119:C122"/>
    <mergeCell ref="A123:A124"/>
    <mergeCell ref="E132:E134"/>
    <mergeCell ref="F132:F134"/>
    <mergeCell ref="G132:G134"/>
    <mergeCell ref="H132:H134"/>
    <mergeCell ref="S128:S131"/>
    <mergeCell ref="Q119:Q122"/>
    <mergeCell ref="R128:R131"/>
    <mergeCell ref="M128:M131"/>
    <mergeCell ref="N128:N131"/>
    <mergeCell ref="O128:O131"/>
    <mergeCell ref="I128:I131"/>
    <mergeCell ref="P128:P131"/>
    <mergeCell ref="I123:I124"/>
    <mergeCell ref="J123:J124"/>
    <mergeCell ref="K123:K124"/>
    <mergeCell ref="J132:J134"/>
    <mergeCell ref="I132:I134"/>
    <mergeCell ref="H125:H127"/>
    <mergeCell ref="G119:G122"/>
    <mergeCell ref="H119:H122"/>
    <mergeCell ref="I119:I122"/>
    <mergeCell ref="R125:R127"/>
    <mergeCell ref="S125:S127"/>
    <mergeCell ref="K132:K134"/>
    <mergeCell ref="L132:L134"/>
    <mergeCell ref="M132:M134"/>
    <mergeCell ref="N132:N134"/>
    <mergeCell ref="O132:O134"/>
    <mergeCell ref="P132:P134"/>
    <mergeCell ref="Q132:Q134"/>
    <mergeCell ref="R132:R134"/>
    <mergeCell ref="S132:S134"/>
    <mergeCell ref="Q128:Q131"/>
    <mergeCell ref="L128:L131"/>
    <mergeCell ref="K125:K127"/>
    <mergeCell ref="L125:L127"/>
    <mergeCell ref="M125:M127"/>
    <mergeCell ref="N125:N127"/>
    <mergeCell ref="O125:O127"/>
    <mergeCell ref="P125:P127"/>
    <mergeCell ref="Q125:Q127"/>
    <mergeCell ref="R123:R124"/>
    <mergeCell ref="S123:S124"/>
    <mergeCell ref="K114:K116"/>
    <mergeCell ref="K119:K122"/>
    <mergeCell ref="P119:P122"/>
    <mergeCell ref="L114:L116"/>
    <mergeCell ref="J114:J116"/>
    <mergeCell ref="A1:S1"/>
    <mergeCell ref="A2:A7"/>
    <mergeCell ref="B2:B7"/>
    <mergeCell ref="C2:F2"/>
    <mergeCell ref="G2:G7"/>
    <mergeCell ref="H2:M2"/>
    <mergeCell ref="N2:S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A77:F77"/>
    <mergeCell ref="N4:P4"/>
    <mergeCell ref="R114:R116"/>
    <mergeCell ref="S114:S116"/>
    <mergeCell ref="Q4:S4"/>
    <mergeCell ref="A10:S10"/>
    <mergeCell ref="A68:S68"/>
    <mergeCell ref="N6:S6"/>
    <mergeCell ref="A9:S9"/>
    <mergeCell ref="H3:H7"/>
    <mergeCell ref="A21:F21"/>
    <mergeCell ref="A22:F22"/>
    <mergeCell ref="A23:F23"/>
    <mergeCell ref="A24:S24"/>
    <mergeCell ref="A67:F67"/>
    <mergeCell ref="A66:F66"/>
    <mergeCell ref="A65:F65"/>
    <mergeCell ref="N86:N90"/>
    <mergeCell ref="A76:F76"/>
    <mergeCell ref="A75:F75"/>
    <mergeCell ref="A78:S78"/>
    <mergeCell ref="A80:F80"/>
    <mergeCell ref="A83:F83"/>
    <mergeCell ref="A81:F81"/>
    <mergeCell ref="A82:F82"/>
    <mergeCell ref="A103:F103"/>
    <mergeCell ref="O91:O95"/>
    <mergeCell ref="P91:P95"/>
    <mergeCell ref="O96:O100"/>
    <mergeCell ref="P96:P100"/>
    <mergeCell ref="Q96:Q100"/>
    <mergeCell ref="R96:R100"/>
    <mergeCell ref="A101:F101"/>
    <mergeCell ref="A102:F102"/>
    <mergeCell ref="O86:O90"/>
    <mergeCell ref="P86:P90"/>
    <mergeCell ref="Q86:Q90"/>
    <mergeCell ref="R86:R90"/>
    <mergeCell ref="A84:S84"/>
    <mergeCell ref="D86:D90"/>
    <mergeCell ref="E86:E90"/>
    <mergeCell ref="A85:S85"/>
    <mergeCell ref="A86:A90"/>
    <mergeCell ref="C86:C90"/>
    <mergeCell ref="S86:S90"/>
    <mergeCell ref="F86:F90"/>
    <mergeCell ref="G86:G90"/>
    <mergeCell ref="S96:S100"/>
    <mergeCell ref="R91:R95"/>
    <mergeCell ref="S91:S95"/>
    <mergeCell ref="E91:E95"/>
    <mergeCell ref="F91:F95"/>
    <mergeCell ref="G91:G95"/>
    <mergeCell ref="A91:A95"/>
    <mergeCell ref="C91:C95"/>
    <mergeCell ref="D91:D95"/>
    <mergeCell ref="A96:A100"/>
    <mergeCell ref="C96:C100"/>
    <mergeCell ref="D96:D100"/>
    <mergeCell ref="E96:E100"/>
    <mergeCell ref="F96:F100"/>
    <mergeCell ref="G96:G100"/>
    <mergeCell ref="N96:N100"/>
    <mergeCell ref="N91:N95"/>
    <mergeCell ref="Q91:Q95"/>
    <mergeCell ref="I125:I127"/>
    <mergeCell ref="J125:J127"/>
    <mergeCell ref="A132:A134"/>
    <mergeCell ref="J128:J131"/>
    <mergeCell ref="K128:K131"/>
    <mergeCell ref="H128:H131"/>
    <mergeCell ref="M114:M116"/>
    <mergeCell ref="N114:N116"/>
    <mergeCell ref="O114:O116"/>
    <mergeCell ref="A128:A131"/>
    <mergeCell ref="C128:C131"/>
    <mergeCell ref="D128:D131"/>
    <mergeCell ref="E128:E131"/>
    <mergeCell ref="F128:F131"/>
    <mergeCell ref="G128:G131"/>
    <mergeCell ref="A125:A127"/>
    <mergeCell ref="C125:C127"/>
    <mergeCell ref="D125:D127"/>
    <mergeCell ref="E125:E127"/>
    <mergeCell ref="F125:F127"/>
    <mergeCell ref="G125:G127"/>
    <mergeCell ref="G114:G116"/>
    <mergeCell ref="H114:H116"/>
    <mergeCell ref="I114:I116"/>
    <mergeCell ref="P114:P116"/>
    <mergeCell ref="Q114:Q116"/>
    <mergeCell ref="O119:O122"/>
    <mergeCell ref="L123:L124"/>
    <mergeCell ref="M123:M124"/>
    <mergeCell ref="N123:N124"/>
    <mergeCell ref="O123:O124"/>
    <mergeCell ref="P123:P124"/>
    <mergeCell ref="Q123:Q124"/>
    <mergeCell ref="L119:L122"/>
    <mergeCell ref="M119:M122"/>
    <mergeCell ref="N119:N122"/>
    <mergeCell ref="D163:G163"/>
    <mergeCell ref="I163:K163"/>
    <mergeCell ref="D159:G159"/>
    <mergeCell ref="I159:K159"/>
    <mergeCell ref="D161:G161"/>
    <mergeCell ref="I161:K161"/>
    <mergeCell ref="N152:P152"/>
    <mergeCell ref="A135:A136"/>
    <mergeCell ref="C135:C136"/>
    <mergeCell ref="D135:D136"/>
    <mergeCell ref="E135:E136"/>
    <mergeCell ref="M135:M136"/>
    <mergeCell ref="O135:O136"/>
    <mergeCell ref="A150:M150"/>
    <mergeCell ref="A146:M146"/>
    <mergeCell ref="A147:M147"/>
    <mergeCell ref="A148:M148"/>
    <mergeCell ref="A149:M149"/>
    <mergeCell ref="A139:F139"/>
    <mergeCell ref="A142:F142"/>
    <mergeCell ref="A145:F145"/>
    <mergeCell ref="J135:J136"/>
    <mergeCell ref="G135:G136"/>
    <mergeCell ref="H135:H136"/>
    <mergeCell ref="Q152:S152"/>
    <mergeCell ref="A138:F138"/>
    <mergeCell ref="A137:F137"/>
    <mergeCell ref="A151:K151"/>
    <mergeCell ref="L151:M151"/>
    <mergeCell ref="N151:O151"/>
    <mergeCell ref="P151:Q151"/>
    <mergeCell ref="R151:S151"/>
    <mergeCell ref="K135:K136"/>
    <mergeCell ref="L135:L136"/>
    <mergeCell ref="S135:S136"/>
    <mergeCell ref="F135:F136"/>
    <mergeCell ref="I135:I136"/>
    <mergeCell ref="P135:P136"/>
    <mergeCell ref="Q135:Q136"/>
    <mergeCell ref="R135:R136"/>
    <mergeCell ref="N135:N136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86 A91 A96 A105 A44 A63:A64 A111:A114 A11:A20 A136 A131 A128:A130 A132:A135 A127 A124 A122 A117:A118 A123 A125:A126 A48:A51 A54 A57 A60 A39:A41 A25:A33 A36 A69:A72 A119:A121" twoDigitTextYear="1"/>
    <ignoredError sqref="A154 D155:D156" numberStoredAsText="1"/>
    <ignoredError sqref="G105 L105 I155:I156 G44 G51 J51 L51 G54 I54:L54 G57 I57:M57 G60 I60:M60 G33 I33:M33 G36 I36:L36 G72 I72 K72:M72" formulaRange="1"/>
    <ignoredError sqref="H44:I44 H51 H41" formula="1"/>
    <ignoredError sqref="H54 H57 H60 H33 H36 H72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</vt:lpstr>
      <vt:lpstr>План 2020-21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cp:lastPrinted>2020-05-25T18:58:38Z</cp:lastPrinted>
  <dcterms:created xsi:type="dcterms:W3CDTF">2019-06-23T08:28:53Z</dcterms:created>
  <dcterms:modified xsi:type="dcterms:W3CDTF">2020-05-26T18:40:19Z</dcterms:modified>
</cp:coreProperties>
</file>