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обговорення (квітень 2025)\Новая папка\"/>
    </mc:Choice>
  </mc:AlternateContent>
  <bookViews>
    <workbookView xWindow="0" yWindow="0" windowWidth="28800" windowHeight="11865" activeTab="3"/>
  </bookViews>
  <sheets>
    <sheet name="Титул С2" sheetId="2" r:id="rId1"/>
    <sheet name=" план 052  (2024)" sheetId="1" state="hidden" r:id="rId2"/>
    <sheet name="корегування (2025-2026)" sheetId="3" state="hidden" r:id="rId3"/>
    <sheet name="план на 25-26 н.р." sheetId="4" r:id="rId4"/>
  </sheets>
  <externalReferences>
    <externalReference r:id="rId5"/>
  </externalReferences>
  <definedNames>
    <definedName name="_xlnm._FilterDatabase" localSheetId="1" hidden="1">' план 052  (2024)'!$O$1:$O$131</definedName>
    <definedName name="_xlnm._FilterDatabase" localSheetId="2" hidden="1">'корегування (2025-2026)'!$O$1:$O$138</definedName>
    <definedName name="_xlnm._FilterDatabase" localSheetId="3" hidden="1">'план на 25-26 н.р.'!$O$1:$O$133</definedName>
    <definedName name="_xlnm.Print_Area" localSheetId="1">' план 052  (2024)'!$A$1:$X$131</definedName>
    <definedName name="_xlnm.Print_Area" localSheetId="2">'корегування (2025-2026)'!$A$1:$X$138</definedName>
    <definedName name="_xlnm.Print_Area" localSheetId="3">'план на 25-26 н.р.'!$A$1:$X$133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7" i="4" l="1"/>
  <c r="R27" i="4"/>
  <c r="J27" i="4"/>
  <c r="K27" i="4"/>
  <c r="L27" i="4"/>
  <c r="N27" i="4"/>
  <c r="O27" i="4"/>
  <c r="P27" i="4"/>
  <c r="Q27" i="4"/>
  <c r="T27" i="4"/>
  <c r="U27" i="4"/>
  <c r="V27" i="4"/>
  <c r="W27" i="4"/>
  <c r="X27" i="4"/>
  <c r="H26" i="4"/>
  <c r="M26" i="4" s="1"/>
  <c r="I118" i="4"/>
  <c r="H118" i="4"/>
  <c r="M118" i="4" s="1"/>
  <c r="I117" i="4"/>
  <c r="H117" i="4"/>
  <c r="M117" i="4" s="1"/>
  <c r="I116" i="4"/>
  <c r="I114" i="4" s="1"/>
  <c r="H116" i="4"/>
  <c r="I115" i="4"/>
  <c r="H115" i="4"/>
  <c r="M115" i="4" s="1"/>
  <c r="L114" i="4"/>
  <c r="K114" i="4"/>
  <c r="J114" i="4"/>
  <c r="H114" i="4"/>
  <c r="G114" i="4"/>
  <c r="M113" i="4"/>
  <c r="I112" i="4"/>
  <c r="H112" i="4"/>
  <c r="M112" i="4" s="1"/>
  <c r="I111" i="4"/>
  <c r="I110" i="4" s="1"/>
  <c r="H111" i="4"/>
  <c r="L110" i="4"/>
  <c r="J110" i="4"/>
  <c r="H110" i="4"/>
  <c r="G110" i="4"/>
  <c r="AX109" i="4"/>
  <c r="Z101" i="4"/>
  <c r="Y101" i="4"/>
  <c r="S100" i="4"/>
  <c r="O100" i="4"/>
  <c r="U99" i="4"/>
  <c r="U100" i="4" s="1"/>
  <c r="BI98" i="4"/>
  <c r="BF98" i="4"/>
  <c r="I97" i="4"/>
  <c r="BI97" i="4" s="1"/>
  <c r="H97" i="4"/>
  <c r="BI96" i="4"/>
  <c r="BF96" i="4"/>
  <c r="I95" i="4"/>
  <c r="H95" i="4"/>
  <c r="BF95" i="4" s="1"/>
  <c r="BI94" i="4"/>
  <c r="BF94" i="4"/>
  <c r="I93" i="4"/>
  <c r="H93" i="4"/>
  <c r="H92" i="4" s="1"/>
  <c r="AV92" i="4"/>
  <c r="AU92" i="4"/>
  <c r="AT92" i="4"/>
  <c r="AS92" i="4"/>
  <c r="AR92" i="4"/>
  <c r="AQ92" i="4"/>
  <c r="AP92" i="4"/>
  <c r="AP99" i="4" s="1"/>
  <c r="AP111" i="4" s="1"/>
  <c r="X92" i="4"/>
  <c r="X99" i="4" s="1"/>
  <c r="L92" i="4"/>
  <c r="K92" i="4"/>
  <c r="K99" i="4" s="1"/>
  <c r="K100" i="4" s="1"/>
  <c r="J92" i="4"/>
  <c r="I92" i="4"/>
  <c r="BI92" i="4" s="1"/>
  <c r="G92" i="4"/>
  <c r="BI91" i="4"/>
  <c r="BF91" i="4"/>
  <c r="BF90" i="4"/>
  <c r="I90" i="4"/>
  <c r="BI90" i="4" s="1"/>
  <c r="H90" i="4"/>
  <c r="M90" i="4" s="1"/>
  <c r="BI89" i="4"/>
  <c r="BF89" i="4"/>
  <c r="I88" i="4"/>
  <c r="H88" i="4"/>
  <c r="H85" i="4" s="1"/>
  <c r="BI87" i="4"/>
  <c r="BF87" i="4"/>
  <c r="I86" i="4"/>
  <c r="BI86" i="4" s="1"/>
  <c r="H86" i="4"/>
  <c r="AW85" i="4"/>
  <c r="AU85" i="4"/>
  <c r="AT85" i="4"/>
  <c r="AS85" i="4"/>
  <c r="AR85" i="4"/>
  <c r="AQ85" i="4"/>
  <c r="AP85" i="4"/>
  <c r="W85" i="4"/>
  <c r="AV85" i="4" s="1"/>
  <c r="L85" i="4"/>
  <c r="J85" i="4"/>
  <c r="G85" i="4"/>
  <c r="G99" i="4" s="1"/>
  <c r="BI84" i="4"/>
  <c r="BF84" i="4"/>
  <c r="I83" i="4"/>
  <c r="BI83" i="4" s="1"/>
  <c r="H83" i="4"/>
  <c r="BI82" i="4"/>
  <c r="BF82" i="4"/>
  <c r="AW82" i="4"/>
  <c r="AV82" i="4"/>
  <c r="AU82" i="4"/>
  <c r="AT82" i="4"/>
  <c r="AS82" i="4"/>
  <c r="AR82" i="4"/>
  <c r="AQ82" i="4"/>
  <c r="AP82" i="4"/>
  <c r="V82" i="4"/>
  <c r="V99" i="4" s="1"/>
  <c r="U82" i="4"/>
  <c r="M82" i="4"/>
  <c r="BI81" i="4"/>
  <c r="BF81" i="4"/>
  <c r="I80" i="4"/>
  <c r="H80" i="4"/>
  <c r="BI79" i="4"/>
  <c r="BF79" i="4"/>
  <c r="I78" i="4"/>
  <c r="H78" i="4"/>
  <c r="AW77" i="4"/>
  <c r="AV77" i="4"/>
  <c r="AV99" i="4" s="1"/>
  <c r="AU77" i="4"/>
  <c r="AU99" i="4" s="1"/>
  <c r="AU111" i="4" s="1"/>
  <c r="AS77" i="4"/>
  <c r="AS99" i="4" s="1"/>
  <c r="AS111" i="4" s="1"/>
  <c r="AR77" i="4"/>
  <c r="AR99" i="4" s="1"/>
  <c r="AR111" i="4" s="1"/>
  <c r="AQ77" i="4"/>
  <c r="AQ99" i="4" s="1"/>
  <c r="AQ111" i="4" s="1"/>
  <c r="AP77" i="4"/>
  <c r="T77" i="4"/>
  <c r="L77" i="4"/>
  <c r="L99" i="4" s="1"/>
  <c r="K77" i="4"/>
  <c r="J77" i="4"/>
  <c r="J99" i="4" s="1"/>
  <c r="H77" i="4"/>
  <c r="H99" i="4" s="1"/>
  <c r="G77" i="4"/>
  <c r="BI76" i="4"/>
  <c r="X75" i="4"/>
  <c r="W75" i="4"/>
  <c r="V75" i="4"/>
  <c r="U75" i="4"/>
  <c r="T75" i="4"/>
  <c r="S75" i="4"/>
  <c r="R75" i="4"/>
  <c r="R100" i="4" s="1"/>
  <c r="Q75" i="4"/>
  <c r="Q100" i="4" s="1"/>
  <c r="P75" i="4"/>
  <c r="P100" i="4" s="1"/>
  <c r="O75" i="4"/>
  <c r="N75" i="4"/>
  <c r="N100" i="4" s="1"/>
  <c r="G75" i="4"/>
  <c r="BF74" i="4"/>
  <c r="I74" i="4"/>
  <c r="BI74" i="4" s="1"/>
  <c r="BF73" i="4"/>
  <c r="AW73" i="4"/>
  <c r="AV73" i="4"/>
  <c r="AU73" i="4"/>
  <c r="AT73" i="4"/>
  <c r="AS73" i="4"/>
  <c r="AR73" i="4"/>
  <c r="AQ73" i="4"/>
  <c r="AP73" i="4"/>
  <c r="I73" i="4"/>
  <c r="BI73" i="4" s="1"/>
  <c r="H73" i="4"/>
  <c r="M74" i="4" s="1"/>
  <c r="BI72" i="4"/>
  <c r="BF72" i="4"/>
  <c r="AW71" i="4"/>
  <c r="AV71" i="4"/>
  <c r="AU71" i="4"/>
  <c r="AT71" i="4"/>
  <c r="AS71" i="4"/>
  <c r="AR71" i="4"/>
  <c r="AQ71" i="4"/>
  <c r="AP71" i="4"/>
  <c r="I71" i="4"/>
  <c r="H71" i="4"/>
  <c r="M71" i="4" s="1"/>
  <c r="BF70" i="4"/>
  <c r="I70" i="4"/>
  <c r="BI70" i="4" s="1"/>
  <c r="AW69" i="4"/>
  <c r="AV69" i="4"/>
  <c r="AU69" i="4"/>
  <c r="AT69" i="4"/>
  <c r="AS69" i="4"/>
  <c r="AR69" i="4"/>
  <c r="AQ69" i="4"/>
  <c r="AP69" i="4"/>
  <c r="I69" i="4"/>
  <c r="H69" i="4"/>
  <c r="M69" i="4" s="1"/>
  <c r="BI68" i="4"/>
  <c r="BF68" i="4"/>
  <c r="AI68" i="4"/>
  <c r="AW67" i="4"/>
  <c r="AV67" i="4"/>
  <c r="AU67" i="4"/>
  <c r="AT67" i="4"/>
  <c r="AS67" i="4"/>
  <c r="AR67" i="4"/>
  <c r="AQ67" i="4"/>
  <c r="AP67" i="4"/>
  <c r="I67" i="4"/>
  <c r="BF67" i="4" s="1"/>
  <c r="H67" i="4"/>
  <c r="I66" i="4"/>
  <c r="BF66" i="4" s="1"/>
  <c r="H66" i="4"/>
  <c r="AW65" i="4"/>
  <c r="AV65" i="4"/>
  <c r="AU65" i="4"/>
  <c r="AT65" i="4"/>
  <c r="AS65" i="4"/>
  <c r="AR65" i="4"/>
  <c r="AQ65" i="4"/>
  <c r="AP65" i="4"/>
  <c r="I65" i="4"/>
  <c r="BF65" i="4" s="1"/>
  <c r="H65" i="4"/>
  <c r="BI64" i="4"/>
  <c r="H64" i="4"/>
  <c r="BF64" i="4" s="1"/>
  <c r="AW63" i="4"/>
  <c r="AW75" i="4" s="1"/>
  <c r="AW110" i="4" s="1"/>
  <c r="AV63" i="4"/>
  <c r="AV75" i="4" s="1"/>
  <c r="AV110" i="4" s="1"/>
  <c r="AU63" i="4"/>
  <c r="AU75" i="4" s="1"/>
  <c r="AU110" i="4" s="1"/>
  <c r="AT63" i="4"/>
  <c r="AT75" i="4" s="1"/>
  <c r="AT110" i="4" s="1"/>
  <c r="AS63" i="4"/>
  <c r="AS75" i="4" s="1"/>
  <c r="AS110" i="4" s="1"/>
  <c r="AR63" i="4"/>
  <c r="AR75" i="4" s="1"/>
  <c r="AR110" i="4" s="1"/>
  <c r="AQ63" i="4"/>
  <c r="AQ75" i="4" s="1"/>
  <c r="AQ110" i="4" s="1"/>
  <c r="AP63" i="4"/>
  <c r="AP75" i="4" s="1"/>
  <c r="AP110" i="4" s="1"/>
  <c r="L63" i="4"/>
  <c r="L75" i="4" s="1"/>
  <c r="J63" i="4"/>
  <c r="J75" i="4" s="1"/>
  <c r="H63" i="4"/>
  <c r="H75" i="4" s="1"/>
  <c r="BI62" i="4"/>
  <c r="BI61" i="4"/>
  <c r="AV60" i="4"/>
  <c r="AU60" i="4"/>
  <c r="AT60" i="4"/>
  <c r="AS60" i="4"/>
  <c r="W59" i="4"/>
  <c r="V59" i="4"/>
  <c r="U59" i="4"/>
  <c r="T59" i="4"/>
  <c r="S59" i="4"/>
  <c r="R59" i="4"/>
  <c r="Q59" i="4"/>
  <c r="P59" i="4"/>
  <c r="O59" i="4"/>
  <c r="N59" i="4"/>
  <c r="L59" i="4"/>
  <c r="K59" i="4"/>
  <c r="K60" i="4" s="1"/>
  <c r="J59" i="4"/>
  <c r="I59" i="4"/>
  <c r="G59" i="4"/>
  <c r="AW58" i="4"/>
  <c r="I58" i="4"/>
  <c r="BI58" i="4" s="1"/>
  <c r="H58" i="4"/>
  <c r="H59" i="4" s="1"/>
  <c r="BI57" i="4"/>
  <c r="X56" i="4"/>
  <c r="W56" i="4"/>
  <c r="V56" i="4"/>
  <c r="U56" i="4"/>
  <c r="T56" i="4"/>
  <c r="S56" i="4"/>
  <c r="R56" i="4"/>
  <c r="Q56" i="4"/>
  <c r="P56" i="4"/>
  <c r="O56" i="4"/>
  <c r="N56" i="4"/>
  <c r="L56" i="4"/>
  <c r="K56" i="4"/>
  <c r="J56" i="4"/>
  <c r="G56" i="4"/>
  <c r="AW55" i="4"/>
  <c r="AU55" i="4"/>
  <c r="AS55" i="4"/>
  <c r="I55" i="4"/>
  <c r="H55" i="4"/>
  <c r="BI55" i="4" s="1"/>
  <c r="AW54" i="4"/>
  <c r="AU54" i="4"/>
  <c r="AS54" i="4"/>
  <c r="I54" i="4"/>
  <c r="BI54" i="4" s="1"/>
  <c r="H54" i="4"/>
  <c r="AW53" i="4"/>
  <c r="AU53" i="4"/>
  <c r="AS53" i="4"/>
  <c r="I53" i="4"/>
  <c r="H53" i="4"/>
  <c r="H56" i="4" s="1"/>
  <c r="BI52" i="4"/>
  <c r="BG52" i="4"/>
  <c r="X51" i="4"/>
  <c r="W51" i="4"/>
  <c r="V51" i="4"/>
  <c r="U51" i="4"/>
  <c r="T51" i="4"/>
  <c r="S51" i="4"/>
  <c r="R51" i="4"/>
  <c r="Q51" i="4"/>
  <c r="P51" i="4"/>
  <c r="O51" i="4"/>
  <c r="N51" i="4"/>
  <c r="AZ50" i="4"/>
  <c r="AW50" i="4"/>
  <c r="AV50" i="4"/>
  <c r="AU50" i="4"/>
  <c r="AT50" i="4"/>
  <c r="AS50" i="4"/>
  <c r="AR50" i="4"/>
  <c r="AQ50" i="4"/>
  <c r="AP50" i="4"/>
  <c r="I50" i="4"/>
  <c r="BI50" i="4" s="1"/>
  <c r="H50" i="4"/>
  <c r="BF50" i="4" s="1"/>
  <c r="AZ49" i="4"/>
  <c r="AW49" i="4"/>
  <c r="AV49" i="4"/>
  <c r="AU49" i="4"/>
  <c r="AT49" i="4"/>
  <c r="AS49" i="4"/>
  <c r="AR49" i="4"/>
  <c r="AQ49" i="4"/>
  <c r="AP49" i="4"/>
  <c r="I49" i="4"/>
  <c r="H49" i="4"/>
  <c r="BF49" i="4" s="1"/>
  <c r="AZ48" i="4"/>
  <c r="AW48" i="4"/>
  <c r="AV48" i="4"/>
  <c r="AU48" i="4"/>
  <c r="AT48" i="4"/>
  <c r="AS48" i="4"/>
  <c r="AR48" i="4"/>
  <c r="AQ48" i="4"/>
  <c r="AP48" i="4"/>
  <c r="I48" i="4"/>
  <c r="BI48" i="4" s="1"/>
  <c r="H48" i="4"/>
  <c r="BF48" i="4" s="1"/>
  <c r="AZ47" i="4"/>
  <c r="AW47" i="4"/>
  <c r="AV47" i="4"/>
  <c r="AU47" i="4"/>
  <c r="AT47" i="4"/>
  <c r="AS47" i="4"/>
  <c r="AR47" i="4"/>
  <c r="AQ47" i="4"/>
  <c r="AP47" i="4"/>
  <c r="I47" i="4"/>
  <c r="H47" i="4"/>
  <c r="BF47" i="4" s="1"/>
  <c r="BF46" i="4"/>
  <c r="AZ46" i="4"/>
  <c r="AW46" i="4"/>
  <c r="AV46" i="4"/>
  <c r="AU46" i="4"/>
  <c r="AT46" i="4"/>
  <c r="AS46" i="4"/>
  <c r="AR46" i="4"/>
  <c r="AQ46" i="4"/>
  <c r="AP46" i="4"/>
  <c r="M46" i="4"/>
  <c r="H46" i="4"/>
  <c r="BI46" i="4" s="1"/>
  <c r="AZ45" i="4"/>
  <c r="AW45" i="4"/>
  <c r="AV45" i="4"/>
  <c r="AU45" i="4"/>
  <c r="AT45" i="4"/>
  <c r="AS45" i="4"/>
  <c r="AR45" i="4"/>
  <c r="AQ45" i="4"/>
  <c r="AP45" i="4"/>
  <c r="I45" i="4"/>
  <c r="BF45" i="4" s="1"/>
  <c r="H45" i="4"/>
  <c r="M45" i="4" s="1"/>
  <c r="AZ44" i="4"/>
  <c r="AW44" i="4"/>
  <c r="AV44" i="4"/>
  <c r="AU44" i="4"/>
  <c r="AT44" i="4"/>
  <c r="AS44" i="4"/>
  <c r="AR44" i="4"/>
  <c r="AQ44" i="4"/>
  <c r="AP44" i="4"/>
  <c r="L44" i="4"/>
  <c r="L51" i="4" s="1"/>
  <c r="K44" i="4"/>
  <c r="J44" i="4"/>
  <c r="I44" i="4" s="1"/>
  <c r="H44" i="4"/>
  <c r="M44" i="4" s="1"/>
  <c r="G44" i="4"/>
  <c r="AZ43" i="4"/>
  <c r="AW43" i="4"/>
  <c r="AV43" i="4"/>
  <c r="AU43" i="4"/>
  <c r="AT43" i="4"/>
  <c r="AS43" i="4"/>
  <c r="AR43" i="4"/>
  <c r="AQ43" i="4"/>
  <c r="AP43" i="4"/>
  <c r="I43" i="4"/>
  <c r="BF43" i="4" s="1"/>
  <c r="H43" i="4"/>
  <c r="AZ42" i="4"/>
  <c r="AW42" i="4"/>
  <c r="AV42" i="4"/>
  <c r="AU42" i="4"/>
  <c r="AT42" i="4"/>
  <c r="AS42" i="4"/>
  <c r="AR42" i="4"/>
  <c r="AQ42" i="4"/>
  <c r="AP42" i="4"/>
  <c r="I42" i="4"/>
  <c r="BF42" i="4" s="1"/>
  <c r="H42" i="4"/>
  <c r="AZ41" i="4"/>
  <c r="AW41" i="4"/>
  <c r="AV41" i="4"/>
  <c r="AU41" i="4"/>
  <c r="AT41" i="4"/>
  <c r="AS41" i="4"/>
  <c r="AR41" i="4"/>
  <c r="AQ41" i="4"/>
  <c r="AP41" i="4"/>
  <c r="I41" i="4"/>
  <c r="BF41" i="4" s="1"/>
  <c r="H41" i="4"/>
  <c r="M41" i="4" s="1"/>
  <c r="AZ40" i="4"/>
  <c r="AW40" i="4"/>
  <c r="AV40" i="4"/>
  <c r="AU40" i="4"/>
  <c r="AT40" i="4"/>
  <c r="AS40" i="4"/>
  <c r="AR40" i="4"/>
  <c r="AQ40" i="4"/>
  <c r="AP40" i="4"/>
  <c r="I40" i="4"/>
  <c r="BF40" i="4" s="1"/>
  <c r="H40" i="4"/>
  <c r="M40" i="4" s="1"/>
  <c r="AZ39" i="4"/>
  <c r="AW39" i="4"/>
  <c r="AV39" i="4"/>
  <c r="AU39" i="4"/>
  <c r="AT39" i="4"/>
  <c r="AS39" i="4"/>
  <c r="AR39" i="4"/>
  <c r="AQ39" i="4"/>
  <c r="AP39" i="4"/>
  <c r="I39" i="4"/>
  <c r="BF39" i="4" s="1"/>
  <c r="H39" i="4"/>
  <c r="M39" i="4" s="1"/>
  <c r="AZ38" i="4"/>
  <c r="AW38" i="4"/>
  <c r="AV38" i="4"/>
  <c r="AU38" i="4"/>
  <c r="AT38" i="4"/>
  <c r="AS38" i="4"/>
  <c r="AR38" i="4"/>
  <c r="AQ38" i="4"/>
  <c r="AP38" i="4"/>
  <c r="I38" i="4"/>
  <c r="BF38" i="4" s="1"/>
  <c r="H38" i="4"/>
  <c r="M38" i="4" s="1"/>
  <c r="AZ37" i="4"/>
  <c r="AW37" i="4"/>
  <c r="AV37" i="4"/>
  <c r="AU37" i="4"/>
  <c r="AT37" i="4"/>
  <c r="AS37" i="4"/>
  <c r="AR37" i="4"/>
  <c r="AQ37" i="4"/>
  <c r="AP37" i="4"/>
  <c r="H37" i="4"/>
  <c r="AZ36" i="4"/>
  <c r="AW36" i="4"/>
  <c r="AV36" i="4"/>
  <c r="AU36" i="4"/>
  <c r="AT36" i="4"/>
  <c r="AS36" i="4"/>
  <c r="AR36" i="4"/>
  <c r="AQ36" i="4"/>
  <c r="AP36" i="4"/>
  <c r="I36" i="4"/>
  <c r="H36" i="4"/>
  <c r="AW35" i="4"/>
  <c r="AV35" i="4"/>
  <c r="AU35" i="4"/>
  <c r="AT35" i="4"/>
  <c r="AS35" i="4"/>
  <c r="AR35" i="4"/>
  <c r="AQ35" i="4"/>
  <c r="AP35" i="4"/>
  <c r="L35" i="4"/>
  <c r="K35" i="4"/>
  <c r="J35" i="4"/>
  <c r="J51" i="4" s="1"/>
  <c r="I35" i="4"/>
  <c r="G35" i="4"/>
  <c r="AZ35" i="4" s="1"/>
  <c r="BF34" i="4"/>
  <c r="AZ34" i="4"/>
  <c r="AW34" i="4"/>
  <c r="AV34" i="4"/>
  <c r="AU34" i="4"/>
  <c r="AT34" i="4"/>
  <c r="AS34" i="4"/>
  <c r="AR34" i="4"/>
  <c r="AQ34" i="4"/>
  <c r="AP34" i="4"/>
  <c r="I34" i="4"/>
  <c r="BI34" i="4" s="1"/>
  <c r="H34" i="4"/>
  <c r="M34" i="4" s="1"/>
  <c r="AZ33" i="4"/>
  <c r="AW33" i="4"/>
  <c r="AV33" i="4"/>
  <c r="AU33" i="4"/>
  <c r="AT33" i="4"/>
  <c r="AS33" i="4"/>
  <c r="AR33" i="4"/>
  <c r="AQ33" i="4"/>
  <c r="AP33" i="4"/>
  <c r="I33" i="4"/>
  <c r="BF33" i="4" s="1"/>
  <c r="H33" i="4"/>
  <c r="BI33" i="4" s="1"/>
  <c r="BF32" i="4"/>
  <c r="AZ32" i="4"/>
  <c r="AW32" i="4"/>
  <c r="AV32" i="4"/>
  <c r="AU32" i="4"/>
  <c r="AT32" i="4"/>
  <c r="AS32" i="4"/>
  <c r="AR32" i="4"/>
  <c r="AQ32" i="4"/>
  <c r="AP32" i="4"/>
  <c r="I32" i="4"/>
  <c r="BI32" i="4" s="1"/>
  <c r="H32" i="4"/>
  <c r="M32" i="4" s="1"/>
  <c r="AZ31" i="4"/>
  <c r="AW31" i="4"/>
  <c r="AV31" i="4"/>
  <c r="AU31" i="4"/>
  <c r="AT31" i="4"/>
  <c r="AS31" i="4"/>
  <c r="AR31" i="4"/>
  <c r="AQ31" i="4"/>
  <c r="AP31" i="4"/>
  <c r="I31" i="4"/>
  <c r="BF31" i="4" s="1"/>
  <c r="H31" i="4"/>
  <c r="BI31" i="4" s="1"/>
  <c r="BF30" i="4"/>
  <c r="AZ30" i="4"/>
  <c r="AW30" i="4"/>
  <c r="AW51" i="4" s="1"/>
  <c r="AW108" i="4" s="1"/>
  <c r="AV30" i="4"/>
  <c r="AU30" i="4"/>
  <c r="AU51" i="4" s="1"/>
  <c r="AU108" i="4" s="1"/>
  <c r="AT30" i="4"/>
  <c r="AS30" i="4"/>
  <c r="AS51" i="4" s="1"/>
  <c r="AS108" i="4" s="1"/>
  <c r="AR30" i="4"/>
  <c r="AQ30" i="4"/>
  <c r="AQ51" i="4" s="1"/>
  <c r="AQ108" i="4" s="1"/>
  <c r="AP30" i="4"/>
  <c r="I30" i="4"/>
  <c r="BI30" i="4" s="1"/>
  <c r="H30" i="4"/>
  <c r="M30" i="4" s="1"/>
  <c r="BI29" i="4"/>
  <c r="Z29" i="4"/>
  <c r="Y29" i="4"/>
  <c r="AW25" i="4"/>
  <c r="AV25" i="4"/>
  <c r="AU25" i="4"/>
  <c r="AT25" i="4"/>
  <c r="AS25" i="4"/>
  <c r="AR25" i="4"/>
  <c r="AQ25" i="4"/>
  <c r="AP25" i="4"/>
  <c r="I25" i="4"/>
  <c r="H25" i="4"/>
  <c r="AW24" i="4"/>
  <c r="AV24" i="4"/>
  <c r="AU24" i="4"/>
  <c r="AT24" i="4"/>
  <c r="AS24" i="4"/>
  <c r="AR24" i="4"/>
  <c r="AQ24" i="4"/>
  <c r="AP24" i="4"/>
  <c r="I24" i="4"/>
  <c r="H24" i="4"/>
  <c r="AW23" i="4"/>
  <c r="AV23" i="4"/>
  <c r="AU23" i="4"/>
  <c r="AT23" i="4"/>
  <c r="AS23" i="4"/>
  <c r="AR23" i="4"/>
  <c r="AQ23" i="4"/>
  <c r="AP23" i="4"/>
  <c r="I23" i="4"/>
  <c r="H23" i="4"/>
  <c r="M23" i="4" s="1"/>
  <c r="AW22" i="4"/>
  <c r="AV22" i="4"/>
  <c r="AU22" i="4"/>
  <c r="AT22" i="4"/>
  <c r="AS22" i="4"/>
  <c r="AR22" i="4"/>
  <c r="AQ22" i="4"/>
  <c r="AP22" i="4"/>
  <c r="I22" i="4"/>
  <c r="G22" i="4"/>
  <c r="H22" i="4" s="1"/>
  <c r="M22" i="4" s="1"/>
  <c r="AW21" i="4"/>
  <c r="AV21" i="4"/>
  <c r="AU21" i="4"/>
  <c r="AT21" i="4"/>
  <c r="AS21" i="4"/>
  <c r="AR21" i="4"/>
  <c r="AQ21" i="4"/>
  <c r="AP21" i="4"/>
  <c r="I21" i="4"/>
  <c r="H21" i="4"/>
  <c r="AW20" i="4"/>
  <c r="AV20" i="4"/>
  <c r="AU20" i="4"/>
  <c r="AT20" i="4"/>
  <c r="AS20" i="4"/>
  <c r="AR20" i="4"/>
  <c r="AQ20" i="4"/>
  <c r="AP20" i="4"/>
  <c r="I20" i="4"/>
  <c r="H20" i="4"/>
  <c r="BF19" i="4"/>
  <c r="AW19" i="4"/>
  <c r="AV19" i="4"/>
  <c r="AU19" i="4"/>
  <c r="AT19" i="4"/>
  <c r="AS19" i="4"/>
  <c r="AR19" i="4"/>
  <c r="AQ19" i="4"/>
  <c r="AP19" i="4"/>
  <c r="I19" i="4"/>
  <c r="BI19" i="4" s="1"/>
  <c r="H19" i="4"/>
  <c r="M19" i="4" s="1"/>
  <c r="AW18" i="4"/>
  <c r="AV18" i="4"/>
  <c r="AU18" i="4"/>
  <c r="AT18" i="4"/>
  <c r="AS18" i="4"/>
  <c r="AR18" i="4"/>
  <c r="AQ18" i="4"/>
  <c r="AP18" i="4"/>
  <c r="I18" i="4"/>
  <c r="H18" i="4"/>
  <c r="AW17" i="4"/>
  <c r="AV17" i="4"/>
  <c r="AU17" i="4"/>
  <c r="AT17" i="4"/>
  <c r="AS17" i="4"/>
  <c r="AR17" i="4"/>
  <c r="AQ17" i="4"/>
  <c r="AP17" i="4"/>
  <c r="I17" i="4"/>
  <c r="G17" i="4"/>
  <c r="H17" i="4" s="1"/>
  <c r="AW16" i="4"/>
  <c r="AV16" i="4"/>
  <c r="AU16" i="4"/>
  <c r="AT16" i="4"/>
  <c r="AS16" i="4"/>
  <c r="AR16" i="4"/>
  <c r="AQ16" i="4"/>
  <c r="AP16" i="4"/>
  <c r="I16" i="4"/>
  <c r="G16" i="4"/>
  <c r="H16" i="4" s="1"/>
  <c r="AW15" i="4"/>
  <c r="AV15" i="4"/>
  <c r="AU15" i="4"/>
  <c r="AT15" i="4"/>
  <c r="AS15" i="4"/>
  <c r="AR15" i="4"/>
  <c r="AQ15" i="4"/>
  <c r="AP15" i="4"/>
  <c r="I15" i="4"/>
  <c r="H15" i="4"/>
  <c r="AW14" i="4"/>
  <c r="AV14" i="4"/>
  <c r="AU14" i="4"/>
  <c r="AT14" i="4"/>
  <c r="AS14" i="4"/>
  <c r="AR14" i="4"/>
  <c r="AQ14" i="4"/>
  <c r="AP14" i="4"/>
  <c r="I14" i="4"/>
  <c r="G14" i="4"/>
  <c r="H14" i="4" s="1"/>
  <c r="AW13" i="4"/>
  <c r="AV13" i="4"/>
  <c r="AU13" i="4"/>
  <c r="AT13" i="4"/>
  <c r="AS13" i="4"/>
  <c r="AR13" i="4"/>
  <c r="AQ13" i="4"/>
  <c r="AP13" i="4"/>
  <c r="I13" i="4"/>
  <c r="I11" i="4" s="1"/>
  <c r="H13" i="4"/>
  <c r="AW12" i="4"/>
  <c r="AV12" i="4"/>
  <c r="AU12" i="4"/>
  <c r="AT12" i="4"/>
  <c r="AS12" i="4"/>
  <c r="AR12" i="4"/>
  <c r="AQ12" i="4"/>
  <c r="AP12" i="4"/>
  <c r="I12" i="4"/>
  <c r="H12" i="4"/>
  <c r="M12" i="4" s="1"/>
  <c r="AW11" i="4"/>
  <c r="AV11" i="4"/>
  <c r="AU11" i="4"/>
  <c r="AT11" i="4"/>
  <c r="AS11" i="4"/>
  <c r="AR11" i="4"/>
  <c r="AQ11" i="4"/>
  <c r="AP11" i="4"/>
  <c r="L11" i="4"/>
  <c r="I27" i="4" l="1"/>
  <c r="AP27" i="4"/>
  <c r="AP107" i="4" s="1"/>
  <c r="AR27" i="4"/>
  <c r="AT27" i="4"/>
  <c r="AT107" i="4" s="1"/>
  <c r="AV27" i="4"/>
  <c r="M13" i="4"/>
  <c r="M14" i="4"/>
  <c r="BF15" i="4"/>
  <c r="M16" i="4"/>
  <c r="M18" i="4"/>
  <c r="BF20" i="4"/>
  <c r="BI24" i="4"/>
  <c r="O60" i="4"/>
  <c r="O101" i="4" s="1"/>
  <c r="O102" i="4" s="1"/>
  <c r="Q60" i="4"/>
  <c r="Q101" i="4" s="1"/>
  <c r="Q102" i="4" s="1"/>
  <c r="S60" i="4"/>
  <c r="S101" i="4" s="1"/>
  <c r="S102" i="4" s="1"/>
  <c r="U60" i="4"/>
  <c r="U101" i="4" s="1"/>
  <c r="U102" i="4" s="1"/>
  <c r="W60" i="4"/>
  <c r="BI14" i="4"/>
  <c r="BI23" i="4"/>
  <c r="G11" i="4"/>
  <c r="G27" i="4" s="1"/>
  <c r="BF14" i="4"/>
  <c r="BI15" i="4"/>
  <c r="BI17" i="4"/>
  <c r="M20" i="4"/>
  <c r="BI20" i="4"/>
  <c r="BI21" i="4"/>
  <c r="BF23" i="4"/>
  <c r="M25" i="4"/>
  <c r="I63" i="4"/>
  <c r="BF63" i="4" s="1"/>
  <c r="AR107" i="4"/>
  <c r="AV107" i="4"/>
  <c r="AO14" i="4"/>
  <c r="H11" i="4"/>
  <c r="H27" i="4" s="1"/>
  <c r="AQ27" i="4"/>
  <c r="AQ107" i="4" s="1"/>
  <c r="AQ112" i="4" s="1"/>
  <c r="AS27" i="4"/>
  <c r="AS107" i="4" s="1"/>
  <c r="AS112" i="4" s="1"/>
  <c r="AU27" i="4"/>
  <c r="AU107" i="4" s="1"/>
  <c r="AU112" i="4" s="1"/>
  <c r="AW27" i="4"/>
  <c r="AW107" i="4" s="1"/>
  <c r="BI12" i="4"/>
  <c r="BF12" i="4"/>
  <c r="BF13" i="4"/>
  <c r="BI13" i="4"/>
  <c r="L60" i="4"/>
  <c r="BI16" i="4"/>
  <c r="M17" i="4"/>
  <c r="BF17" i="4"/>
  <c r="BF18" i="4"/>
  <c r="BI18" i="4"/>
  <c r="M21" i="4"/>
  <c r="BF21" i="4"/>
  <c r="BI22" i="4"/>
  <c r="M24" i="4"/>
  <c r="BF24" i="4"/>
  <c r="BF25" i="4"/>
  <c r="BI25" i="4"/>
  <c r="AP51" i="4"/>
  <c r="AR51" i="4"/>
  <c r="AT51" i="4"/>
  <c r="AV51" i="4"/>
  <c r="M31" i="4"/>
  <c r="M33" i="4"/>
  <c r="J60" i="4"/>
  <c r="BI36" i="4"/>
  <c r="BF37" i="4"/>
  <c r="M37" i="4"/>
  <c r="BI37" i="4"/>
  <c r="BI38" i="4"/>
  <c r="BI39" i="4"/>
  <c r="BI40" i="4"/>
  <c r="BI41" i="4"/>
  <c r="BI42" i="4"/>
  <c r="BI43" i="4"/>
  <c r="M47" i="4"/>
  <c r="M49" i="4"/>
  <c r="G51" i="4"/>
  <c r="M53" i="4"/>
  <c r="BI53" i="4"/>
  <c r="M55" i="4"/>
  <c r="BI59" i="4"/>
  <c r="AX110" i="4"/>
  <c r="BI63" i="4"/>
  <c r="AO64" i="4"/>
  <c r="M65" i="4"/>
  <c r="AO65" i="4"/>
  <c r="M66" i="4"/>
  <c r="AO66" i="4"/>
  <c r="M67" i="4"/>
  <c r="BF69" i="4"/>
  <c r="BI69" i="4"/>
  <c r="BF71" i="4"/>
  <c r="BI71" i="4"/>
  <c r="H100" i="4"/>
  <c r="T99" i="4"/>
  <c r="T100" i="4" s="1"/>
  <c r="AT77" i="4"/>
  <c r="AT99" i="4" s="1"/>
  <c r="AV111" i="4"/>
  <c r="BF78" i="4"/>
  <c r="I77" i="4"/>
  <c r="V100" i="4"/>
  <c r="K101" i="4"/>
  <c r="M15" i="4"/>
  <c r="BF16" i="4"/>
  <c r="BF22" i="4"/>
  <c r="H51" i="4"/>
  <c r="H35" i="4"/>
  <c r="M35" i="4" s="1"/>
  <c r="M36" i="4"/>
  <c r="BF36" i="4"/>
  <c r="M42" i="4"/>
  <c r="M43" i="4"/>
  <c r="BF44" i="4"/>
  <c r="BI44" i="4"/>
  <c r="BI45" i="4"/>
  <c r="BI47" i="4"/>
  <c r="M48" i="4"/>
  <c r="BI49" i="4"/>
  <c r="M50" i="4"/>
  <c r="I51" i="4"/>
  <c r="N60" i="4"/>
  <c r="N101" i="4" s="1"/>
  <c r="N102" i="4" s="1"/>
  <c r="P60" i="4"/>
  <c r="P101" i="4" s="1"/>
  <c r="P102" i="4" s="1"/>
  <c r="R60" i="4"/>
  <c r="R101" i="4" s="1"/>
  <c r="R102" i="4" s="1"/>
  <c r="T60" i="4"/>
  <c r="T101" i="4" s="1"/>
  <c r="T102" i="4" s="1"/>
  <c r="V60" i="4"/>
  <c r="V101" i="4" s="1"/>
  <c r="V102" i="4" s="1"/>
  <c r="X60" i="4"/>
  <c r="I56" i="4"/>
  <c r="BI56" i="4" s="1"/>
  <c r="M54" i="4"/>
  <c r="AO63" i="4"/>
  <c r="AO67" i="4" s="1"/>
  <c r="BI65" i="4"/>
  <c r="BI66" i="4"/>
  <c r="BI67" i="4"/>
  <c r="I75" i="4"/>
  <c r="BI75" i="4" s="1"/>
  <c r="J100" i="4"/>
  <c r="J101" i="4" s="1"/>
  <c r="L100" i="4"/>
  <c r="L101" i="4" s="1"/>
  <c r="M78" i="4"/>
  <c r="BI78" i="4"/>
  <c r="BI80" i="4"/>
  <c r="BF80" i="4"/>
  <c r="G100" i="4"/>
  <c r="M88" i="4"/>
  <c r="M93" i="4"/>
  <c r="M95" i="4"/>
  <c r="M58" i="4"/>
  <c r="M59" i="4" s="1"/>
  <c r="M63" i="4"/>
  <c r="M75" i="4" s="1"/>
  <c r="M73" i="4"/>
  <c r="M80" i="4"/>
  <c r="M83" i="4"/>
  <c r="BF83" i="4"/>
  <c r="I85" i="4"/>
  <c r="M86" i="4"/>
  <c r="M85" i="4" s="1"/>
  <c r="BF86" i="4"/>
  <c r="BF88" i="4"/>
  <c r="BI88" i="4"/>
  <c r="X100" i="4"/>
  <c r="BF92" i="4"/>
  <c r="BF93" i="4"/>
  <c r="BI93" i="4"/>
  <c r="BI95" i="4"/>
  <c r="M97" i="4"/>
  <c r="BF97" i="4"/>
  <c r="W99" i="4"/>
  <c r="W100" i="4" s="1"/>
  <c r="W101" i="4" s="1"/>
  <c r="W102" i="4" s="1"/>
  <c r="M111" i="4"/>
  <c r="M110" i="4" s="1"/>
  <c r="M116" i="4"/>
  <c r="M114" i="4" s="1"/>
  <c r="AW92" i="4"/>
  <c r="AW99" i="4" s="1"/>
  <c r="W112" i="3"/>
  <c r="H60" i="4" l="1"/>
  <c r="H101" i="4" s="1"/>
  <c r="G60" i="4"/>
  <c r="M11" i="4"/>
  <c r="BI27" i="4"/>
  <c r="M27" i="4"/>
  <c r="AX107" i="4"/>
  <c r="AW111" i="4"/>
  <c r="AO95" i="4"/>
  <c r="BF85" i="4"/>
  <c r="BI85" i="4"/>
  <c r="M92" i="4"/>
  <c r="X101" i="4"/>
  <c r="X102" i="4" s="1"/>
  <c r="BI51" i="4"/>
  <c r="I60" i="4"/>
  <c r="BI35" i="4"/>
  <c r="M56" i="4"/>
  <c r="AT108" i="4"/>
  <c r="AO32" i="4"/>
  <c r="AP108" i="4"/>
  <c r="AO30" i="4"/>
  <c r="AW112" i="4"/>
  <c r="AO11" i="4"/>
  <c r="AO12" i="4"/>
  <c r="G101" i="4"/>
  <c r="Q107" i="4" s="1"/>
  <c r="M77" i="4"/>
  <c r="M99" i="4" s="1"/>
  <c r="M100" i="4" s="1"/>
  <c r="M51" i="4"/>
  <c r="I99" i="4"/>
  <c r="I100" i="4" s="1"/>
  <c r="BF77" i="4"/>
  <c r="BI77" i="4"/>
  <c r="AO94" i="4"/>
  <c r="AO96" i="4" s="1"/>
  <c r="AT111" i="4"/>
  <c r="AX111" i="4" s="1"/>
  <c r="AO33" i="4"/>
  <c r="AV108" i="4"/>
  <c r="AO31" i="4"/>
  <c r="AR108" i="4"/>
  <c r="BF35" i="4"/>
  <c r="AV112" i="4"/>
  <c r="AR112" i="4"/>
  <c r="O107" i="3"/>
  <c r="P107" i="3"/>
  <c r="Q107" i="3"/>
  <c r="R107" i="3"/>
  <c r="S107" i="3"/>
  <c r="T107" i="3"/>
  <c r="U107" i="3"/>
  <c r="V107" i="3"/>
  <c r="W107" i="3"/>
  <c r="X107" i="3"/>
  <c r="N107" i="3"/>
  <c r="O106" i="3"/>
  <c r="P106" i="3"/>
  <c r="Q106" i="3"/>
  <c r="R106" i="3"/>
  <c r="S106" i="3"/>
  <c r="T106" i="3"/>
  <c r="U106" i="3"/>
  <c r="V106" i="3"/>
  <c r="W106" i="3"/>
  <c r="X106" i="3"/>
  <c r="N106" i="3"/>
  <c r="N102" i="3"/>
  <c r="O102" i="3"/>
  <c r="P102" i="3"/>
  <c r="Q102" i="3"/>
  <c r="R102" i="3"/>
  <c r="S102" i="3"/>
  <c r="T81" i="3"/>
  <c r="J81" i="3"/>
  <c r="K81" i="3"/>
  <c r="L81" i="3"/>
  <c r="G81" i="3"/>
  <c r="H80" i="3"/>
  <c r="M80" i="3" s="1"/>
  <c r="H78" i="3"/>
  <c r="M78" i="3" s="1"/>
  <c r="I79" i="3"/>
  <c r="H79" i="3"/>
  <c r="P28" i="3"/>
  <c r="V28" i="3"/>
  <c r="O27" i="3"/>
  <c r="O28" i="3" s="1"/>
  <c r="P27" i="3"/>
  <c r="Q27" i="3"/>
  <c r="Q28" i="3" s="1"/>
  <c r="R27" i="3"/>
  <c r="R28" i="3" s="1"/>
  <c r="S27" i="3"/>
  <c r="S28" i="3" s="1"/>
  <c r="T27" i="3"/>
  <c r="T28" i="3" s="1"/>
  <c r="U27" i="3"/>
  <c r="U28" i="3" s="1"/>
  <c r="V27" i="3"/>
  <c r="W27" i="3"/>
  <c r="W28" i="3" s="1"/>
  <c r="X27" i="3"/>
  <c r="X28" i="3" s="1"/>
  <c r="N27" i="3"/>
  <c r="N28" i="3" s="1"/>
  <c r="N26" i="1"/>
  <c r="J28" i="3"/>
  <c r="K28" i="3"/>
  <c r="BI60" i="4" l="1"/>
  <c r="M60" i="4"/>
  <c r="I101" i="4"/>
  <c r="W107" i="4"/>
  <c r="AX108" i="4"/>
  <c r="AP112" i="4"/>
  <c r="AT112" i="4"/>
  <c r="M101" i="4"/>
  <c r="AO15" i="4"/>
  <c r="AO34" i="4"/>
  <c r="M79" i="3"/>
  <c r="J27" i="3"/>
  <c r="K27" i="3"/>
  <c r="H26" i="3" l="1"/>
  <c r="M26" i="3" s="1"/>
  <c r="I123" i="3"/>
  <c r="H123" i="3"/>
  <c r="I122" i="3"/>
  <c r="H122" i="3"/>
  <c r="I121" i="3"/>
  <c r="H121" i="3"/>
  <c r="I120" i="3"/>
  <c r="H120" i="3"/>
  <c r="L119" i="3"/>
  <c r="K119" i="3"/>
  <c r="J119" i="3"/>
  <c r="H119" i="3"/>
  <c r="G119" i="3"/>
  <c r="M118" i="3"/>
  <c r="I117" i="3"/>
  <c r="H117" i="3"/>
  <c r="I116" i="3"/>
  <c r="I115" i="3" s="1"/>
  <c r="H116" i="3"/>
  <c r="L115" i="3"/>
  <c r="J115" i="3"/>
  <c r="H115" i="3"/>
  <c r="G115" i="3"/>
  <c r="AX114" i="3"/>
  <c r="Z105" i="3"/>
  <c r="Y105" i="3"/>
  <c r="I100" i="3"/>
  <c r="H100" i="3"/>
  <c r="BI99" i="3"/>
  <c r="BF99" i="3"/>
  <c r="I98" i="3"/>
  <c r="H98" i="3"/>
  <c r="BI97" i="3"/>
  <c r="BF97" i="3"/>
  <c r="I96" i="3"/>
  <c r="I95" i="3" s="1"/>
  <c r="H96" i="3"/>
  <c r="H95" i="3" s="1"/>
  <c r="AV95" i="3"/>
  <c r="AU95" i="3"/>
  <c r="AT95" i="3"/>
  <c r="AS95" i="3"/>
  <c r="AR95" i="3"/>
  <c r="AQ95" i="3"/>
  <c r="AP95" i="3"/>
  <c r="X95" i="3"/>
  <c r="X101" i="3" s="1"/>
  <c r="X102" i="3" s="1"/>
  <c r="X104" i="3" s="1"/>
  <c r="L95" i="3"/>
  <c r="K95" i="3"/>
  <c r="J95" i="3"/>
  <c r="G95" i="3"/>
  <c r="BI94" i="3"/>
  <c r="BF94" i="3"/>
  <c r="I93" i="3"/>
  <c r="H93" i="3"/>
  <c r="BI92" i="3"/>
  <c r="BF92" i="3"/>
  <c r="I91" i="3"/>
  <c r="H91" i="3"/>
  <c r="BI90" i="3"/>
  <c r="BF90" i="3"/>
  <c r="I89" i="3"/>
  <c r="H89" i="3"/>
  <c r="AW88" i="3"/>
  <c r="AU88" i="3"/>
  <c r="AT88" i="3"/>
  <c r="AS88" i="3"/>
  <c r="AR88" i="3"/>
  <c r="AQ88" i="3"/>
  <c r="AP88" i="3"/>
  <c r="W88" i="3"/>
  <c r="AV88" i="3" s="1"/>
  <c r="L88" i="3"/>
  <c r="J88" i="3"/>
  <c r="G88" i="3"/>
  <c r="BI87" i="3"/>
  <c r="BF87" i="3"/>
  <c r="I86" i="3"/>
  <c r="H86" i="3"/>
  <c r="BI85" i="3"/>
  <c r="BF85" i="3"/>
  <c r="AW85" i="3"/>
  <c r="AV85" i="3"/>
  <c r="AT85" i="3"/>
  <c r="AS85" i="3"/>
  <c r="AR85" i="3"/>
  <c r="AQ85" i="3"/>
  <c r="AP85" i="3"/>
  <c r="V85" i="3"/>
  <c r="V101" i="3" s="1"/>
  <c r="V102" i="3" s="1"/>
  <c r="U85" i="3"/>
  <c r="U101" i="3" s="1"/>
  <c r="M85" i="3"/>
  <c r="BI84" i="3"/>
  <c r="BF84" i="3"/>
  <c r="I83" i="3"/>
  <c r="H83" i="3"/>
  <c r="H81" i="3" s="1"/>
  <c r="BI82" i="3"/>
  <c r="BF82" i="3"/>
  <c r="AW81" i="3"/>
  <c r="AV81" i="3"/>
  <c r="AU81" i="3"/>
  <c r="AS81" i="3"/>
  <c r="AR81" i="3"/>
  <c r="AQ81" i="3"/>
  <c r="AP81" i="3"/>
  <c r="T101" i="3"/>
  <c r="T102" i="3" s="1"/>
  <c r="BI77" i="3"/>
  <c r="X76" i="3"/>
  <c r="W76" i="3"/>
  <c r="V76" i="3"/>
  <c r="U76" i="3"/>
  <c r="T76" i="3"/>
  <c r="S76" i="3"/>
  <c r="R76" i="3"/>
  <c r="Q76" i="3"/>
  <c r="P76" i="3"/>
  <c r="O76" i="3"/>
  <c r="N76" i="3"/>
  <c r="G76" i="3"/>
  <c r="I75" i="3"/>
  <c r="BI75" i="3" s="1"/>
  <c r="AW74" i="3"/>
  <c r="AV74" i="3"/>
  <c r="AU74" i="3"/>
  <c r="AT74" i="3"/>
  <c r="AS74" i="3"/>
  <c r="AR74" i="3"/>
  <c r="AQ74" i="3"/>
  <c r="AP74" i="3"/>
  <c r="I74" i="3"/>
  <c r="H74" i="3"/>
  <c r="M75" i="3" s="1"/>
  <c r="BI73" i="3"/>
  <c r="BF73" i="3"/>
  <c r="AW72" i="3"/>
  <c r="AV72" i="3"/>
  <c r="AU72" i="3"/>
  <c r="AT72" i="3"/>
  <c r="AS72" i="3"/>
  <c r="AR72" i="3"/>
  <c r="AQ72" i="3"/>
  <c r="AP72" i="3"/>
  <c r="I72" i="3"/>
  <c r="H72" i="3"/>
  <c r="I71" i="3"/>
  <c r="BI71" i="3" s="1"/>
  <c r="AW70" i="3"/>
  <c r="AV70" i="3"/>
  <c r="AU70" i="3"/>
  <c r="AT70" i="3"/>
  <c r="AS70" i="3"/>
  <c r="AR70" i="3"/>
  <c r="AQ70" i="3"/>
  <c r="AP70" i="3"/>
  <c r="I70" i="3"/>
  <c r="H70" i="3"/>
  <c r="BI69" i="3"/>
  <c r="BF69" i="3"/>
  <c r="AI69" i="3"/>
  <c r="AW68" i="3"/>
  <c r="AV68" i="3"/>
  <c r="AU68" i="3"/>
  <c r="AT68" i="3"/>
  <c r="AS68" i="3"/>
  <c r="AR68" i="3"/>
  <c r="AQ68" i="3"/>
  <c r="AP68" i="3"/>
  <c r="I68" i="3"/>
  <c r="H68" i="3"/>
  <c r="I67" i="3"/>
  <c r="H67" i="3"/>
  <c r="AW66" i="3"/>
  <c r="AV66" i="3"/>
  <c r="AU66" i="3"/>
  <c r="AT66" i="3"/>
  <c r="AS66" i="3"/>
  <c r="AR66" i="3"/>
  <c r="AQ66" i="3"/>
  <c r="AP66" i="3"/>
  <c r="I66" i="3"/>
  <c r="H66" i="3"/>
  <c r="H65" i="3"/>
  <c r="BF65" i="3" s="1"/>
  <c r="AW64" i="3"/>
  <c r="AV64" i="3"/>
  <c r="AU64" i="3"/>
  <c r="AT64" i="3"/>
  <c r="AS64" i="3"/>
  <c r="AR64" i="3"/>
  <c r="AQ64" i="3"/>
  <c r="AP64" i="3"/>
  <c r="L64" i="3"/>
  <c r="L76" i="3" s="1"/>
  <c r="J64" i="3"/>
  <c r="J76" i="3" s="1"/>
  <c r="H64" i="3"/>
  <c r="BI63" i="3"/>
  <c r="BI62" i="3"/>
  <c r="AV60" i="3"/>
  <c r="AU60" i="3"/>
  <c r="AT60" i="3"/>
  <c r="AS60" i="3"/>
  <c r="W59" i="3"/>
  <c r="V59" i="3"/>
  <c r="U59" i="3"/>
  <c r="T59" i="3"/>
  <c r="S59" i="3"/>
  <c r="S60" i="3" s="1"/>
  <c r="R59" i="3"/>
  <c r="Q59" i="3"/>
  <c r="P59" i="3"/>
  <c r="O59" i="3"/>
  <c r="N59" i="3"/>
  <c r="L59" i="3"/>
  <c r="K59" i="3"/>
  <c r="J59" i="3"/>
  <c r="G59" i="3"/>
  <c r="AW58" i="3"/>
  <c r="I58" i="3"/>
  <c r="H58" i="3"/>
  <c r="H59" i="3" s="1"/>
  <c r="BI57" i="3"/>
  <c r="X56" i="3"/>
  <c r="W56" i="3"/>
  <c r="V56" i="3"/>
  <c r="U56" i="3"/>
  <c r="T56" i="3"/>
  <c r="S56" i="3"/>
  <c r="R56" i="3"/>
  <c r="Q56" i="3"/>
  <c r="P56" i="3"/>
  <c r="O56" i="3"/>
  <c r="N56" i="3"/>
  <c r="L56" i="3"/>
  <c r="K56" i="3"/>
  <c r="J56" i="3"/>
  <c r="G56" i="3"/>
  <c r="AW55" i="3"/>
  <c r="AU55" i="3"/>
  <c r="AS55" i="3"/>
  <c r="I55" i="3"/>
  <c r="H55" i="3"/>
  <c r="AW54" i="3"/>
  <c r="AU54" i="3"/>
  <c r="AS54" i="3"/>
  <c r="I54" i="3"/>
  <c r="H54" i="3"/>
  <c r="AW53" i="3"/>
  <c r="AU53" i="3"/>
  <c r="AS53" i="3"/>
  <c r="I53" i="3"/>
  <c r="H53" i="3"/>
  <c r="BI52" i="3"/>
  <c r="BG52" i="3"/>
  <c r="X51" i="3"/>
  <c r="W51" i="3"/>
  <c r="V51" i="3"/>
  <c r="U51" i="3"/>
  <c r="T51" i="3"/>
  <c r="S51" i="3"/>
  <c r="R51" i="3"/>
  <c r="Q51" i="3"/>
  <c r="P51" i="3"/>
  <c r="O51" i="3"/>
  <c r="N51" i="3"/>
  <c r="AZ50" i="3"/>
  <c r="AW50" i="3"/>
  <c r="AV50" i="3"/>
  <c r="AU50" i="3"/>
  <c r="AT50" i="3"/>
  <c r="AS50" i="3"/>
  <c r="AR50" i="3"/>
  <c r="AQ50" i="3"/>
  <c r="AP50" i="3"/>
  <c r="I50" i="3"/>
  <c r="H50" i="3"/>
  <c r="AZ49" i="3"/>
  <c r="AW49" i="3"/>
  <c r="AV49" i="3"/>
  <c r="AU49" i="3"/>
  <c r="AT49" i="3"/>
  <c r="AS49" i="3"/>
  <c r="AR49" i="3"/>
  <c r="AQ49" i="3"/>
  <c r="AP49" i="3"/>
  <c r="I49" i="3"/>
  <c r="H49" i="3"/>
  <c r="AZ48" i="3"/>
  <c r="AW48" i="3"/>
  <c r="AV48" i="3"/>
  <c r="AU48" i="3"/>
  <c r="AT48" i="3"/>
  <c r="AS48" i="3"/>
  <c r="AR48" i="3"/>
  <c r="AQ48" i="3"/>
  <c r="AP48" i="3"/>
  <c r="I48" i="3"/>
  <c r="H48" i="3"/>
  <c r="AZ47" i="3"/>
  <c r="AW47" i="3"/>
  <c r="AV47" i="3"/>
  <c r="AU47" i="3"/>
  <c r="AT47" i="3"/>
  <c r="AS47" i="3"/>
  <c r="AR47" i="3"/>
  <c r="AQ47" i="3"/>
  <c r="AP47" i="3"/>
  <c r="I47" i="3"/>
  <c r="H47" i="3"/>
  <c r="AZ46" i="3"/>
  <c r="AW46" i="3"/>
  <c r="AV46" i="3"/>
  <c r="AU46" i="3"/>
  <c r="AT46" i="3"/>
  <c r="AS46" i="3"/>
  <c r="AR46" i="3"/>
  <c r="AQ46" i="3"/>
  <c r="AP46" i="3"/>
  <c r="H46" i="3"/>
  <c r="BI46" i="3" s="1"/>
  <c r="AZ45" i="3"/>
  <c r="AW45" i="3"/>
  <c r="AV45" i="3"/>
  <c r="AU45" i="3"/>
  <c r="AT45" i="3"/>
  <c r="AS45" i="3"/>
  <c r="AR45" i="3"/>
  <c r="AQ45" i="3"/>
  <c r="AP45" i="3"/>
  <c r="I45" i="3"/>
  <c r="H45" i="3"/>
  <c r="AW44" i="3"/>
  <c r="AV44" i="3"/>
  <c r="AU44" i="3"/>
  <c r="AT44" i="3"/>
  <c r="AS44" i="3"/>
  <c r="AR44" i="3"/>
  <c r="AQ44" i="3"/>
  <c r="AP44" i="3"/>
  <c r="L44" i="3"/>
  <c r="K44" i="3"/>
  <c r="J44" i="3"/>
  <c r="I44" i="3" s="1"/>
  <c r="G44" i="3"/>
  <c r="AZ44" i="3" s="1"/>
  <c r="AZ43" i="3"/>
  <c r="AW43" i="3"/>
  <c r="AV43" i="3"/>
  <c r="AU43" i="3"/>
  <c r="AT43" i="3"/>
  <c r="AS43" i="3"/>
  <c r="AR43" i="3"/>
  <c r="AQ43" i="3"/>
  <c r="AP43" i="3"/>
  <c r="I43" i="3"/>
  <c r="H43" i="3"/>
  <c r="AZ42" i="3"/>
  <c r="AW42" i="3"/>
  <c r="AV42" i="3"/>
  <c r="AU42" i="3"/>
  <c r="AT42" i="3"/>
  <c r="AS42" i="3"/>
  <c r="AR42" i="3"/>
  <c r="AQ42" i="3"/>
  <c r="AP42" i="3"/>
  <c r="I42" i="3"/>
  <c r="H42" i="3"/>
  <c r="AZ41" i="3"/>
  <c r="AW41" i="3"/>
  <c r="AV41" i="3"/>
  <c r="AU41" i="3"/>
  <c r="AT41" i="3"/>
  <c r="AS41" i="3"/>
  <c r="AR41" i="3"/>
  <c r="AQ41" i="3"/>
  <c r="AP41" i="3"/>
  <c r="I41" i="3"/>
  <c r="H41" i="3"/>
  <c r="AZ40" i="3"/>
  <c r="AW40" i="3"/>
  <c r="AV40" i="3"/>
  <c r="AU40" i="3"/>
  <c r="AT40" i="3"/>
  <c r="AS40" i="3"/>
  <c r="AR40" i="3"/>
  <c r="AQ40" i="3"/>
  <c r="AP40" i="3"/>
  <c r="I40" i="3"/>
  <c r="H40" i="3"/>
  <c r="AZ39" i="3"/>
  <c r="AW39" i="3"/>
  <c r="AV39" i="3"/>
  <c r="AU39" i="3"/>
  <c r="AT39" i="3"/>
  <c r="AS39" i="3"/>
  <c r="AR39" i="3"/>
  <c r="AQ39" i="3"/>
  <c r="AP39" i="3"/>
  <c r="I39" i="3"/>
  <c r="H39" i="3"/>
  <c r="AZ38" i="3"/>
  <c r="AW38" i="3"/>
  <c r="AV38" i="3"/>
  <c r="AU38" i="3"/>
  <c r="AT38" i="3"/>
  <c r="AS38" i="3"/>
  <c r="AR38" i="3"/>
  <c r="AQ38" i="3"/>
  <c r="AP38" i="3"/>
  <c r="I38" i="3"/>
  <c r="H38" i="3"/>
  <c r="AZ37" i="3"/>
  <c r="AW37" i="3"/>
  <c r="AV37" i="3"/>
  <c r="AU37" i="3"/>
  <c r="AT37" i="3"/>
  <c r="AS37" i="3"/>
  <c r="AR37" i="3"/>
  <c r="AQ37" i="3"/>
  <c r="AP37" i="3"/>
  <c r="H37" i="3"/>
  <c r="AZ36" i="3"/>
  <c r="AW36" i="3"/>
  <c r="AV36" i="3"/>
  <c r="AU36" i="3"/>
  <c r="AT36" i="3"/>
  <c r="AS36" i="3"/>
  <c r="AR36" i="3"/>
  <c r="AQ36" i="3"/>
  <c r="AP36" i="3"/>
  <c r="I36" i="3"/>
  <c r="H36" i="3"/>
  <c r="AW35" i="3"/>
  <c r="AV35" i="3"/>
  <c r="AU35" i="3"/>
  <c r="AT35" i="3"/>
  <c r="AS35" i="3"/>
  <c r="AR35" i="3"/>
  <c r="AQ35" i="3"/>
  <c r="AP35" i="3"/>
  <c r="L35" i="3"/>
  <c r="K35" i="3"/>
  <c r="J35" i="3"/>
  <c r="G35" i="3"/>
  <c r="AZ35" i="3" s="1"/>
  <c r="AZ34" i="3"/>
  <c r="AW34" i="3"/>
  <c r="AV34" i="3"/>
  <c r="AU34" i="3"/>
  <c r="AT34" i="3"/>
  <c r="AS34" i="3"/>
  <c r="AR34" i="3"/>
  <c r="AQ34" i="3"/>
  <c r="AP34" i="3"/>
  <c r="I34" i="3"/>
  <c r="H34" i="3"/>
  <c r="AZ33" i="3"/>
  <c r="AW33" i="3"/>
  <c r="AV33" i="3"/>
  <c r="AU33" i="3"/>
  <c r="AT33" i="3"/>
  <c r="AS33" i="3"/>
  <c r="AR33" i="3"/>
  <c r="AQ33" i="3"/>
  <c r="AP33" i="3"/>
  <c r="I33" i="3"/>
  <c r="H33" i="3"/>
  <c r="AZ32" i="3"/>
  <c r="AW32" i="3"/>
  <c r="AV32" i="3"/>
  <c r="AU32" i="3"/>
  <c r="AT32" i="3"/>
  <c r="AS32" i="3"/>
  <c r="AR32" i="3"/>
  <c r="AQ32" i="3"/>
  <c r="AP32" i="3"/>
  <c r="I32" i="3"/>
  <c r="BI32" i="3" s="1"/>
  <c r="H32" i="3"/>
  <c r="AZ31" i="3"/>
  <c r="AW31" i="3"/>
  <c r="AV31" i="3"/>
  <c r="AU31" i="3"/>
  <c r="AT31" i="3"/>
  <c r="AS31" i="3"/>
  <c r="AR31" i="3"/>
  <c r="AQ31" i="3"/>
  <c r="AP31" i="3"/>
  <c r="I31" i="3"/>
  <c r="H31" i="3"/>
  <c r="BI31" i="3" s="1"/>
  <c r="AZ30" i="3"/>
  <c r="AW30" i="3"/>
  <c r="AV30" i="3"/>
  <c r="AU30" i="3"/>
  <c r="AT30" i="3"/>
  <c r="AS30" i="3"/>
  <c r="AR30" i="3"/>
  <c r="AQ30" i="3"/>
  <c r="AP30" i="3"/>
  <c r="I30" i="3"/>
  <c r="H30" i="3"/>
  <c r="BI29" i="3"/>
  <c r="Z29" i="3"/>
  <c r="Y29" i="3"/>
  <c r="AW25" i="3"/>
  <c r="AV25" i="3"/>
  <c r="AU25" i="3"/>
  <c r="AT25" i="3"/>
  <c r="AS25" i="3"/>
  <c r="AR25" i="3"/>
  <c r="AQ25" i="3"/>
  <c r="AP25" i="3"/>
  <c r="I25" i="3"/>
  <c r="H25" i="3"/>
  <c r="AW24" i="3"/>
  <c r="AV24" i="3"/>
  <c r="AU24" i="3"/>
  <c r="AT24" i="3"/>
  <c r="AS24" i="3"/>
  <c r="AR24" i="3"/>
  <c r="AQ24" i="3"/>
  <c r="AP24" i="3"/>
  <c r="I24" i="3"/>
  <c r="H24" i="3"/>
  <c r="AW23" i="3"/>
  <c r="AV23" i="3"/>
  <c r="AU23" i="3"/>
  <c r="AT23" i="3"/>
  <c r="AS23" i="3"/>
  <c r="AR23" i="3"/>
  <c r="AQ23" i="3"/>
  <c r="AP23" i="3"/>
  <c r="I23" i="3"/>
  <c r="H23" i="3"/>
  <c r="AW22" i="3"/>
  <c r="AV22" i="3"/>
  <c r="AU22" i="3"/>
  <c r="AT22" i="3"/>
  <c r="AS22" i="3"/>
  <c r="AR22" i="3"/>
  <c r="AQ22" i="3"/>
  <c r="AP22" i="3"/>
  <c r="I22" i="3"/>
  <c r="G22" i="3"/>
  <c r="H22" i="3" s="1"/>
  <c r="AW21" i="3"/>
  <c r="AV21" i="3"/>
  <c r="AU21" i="3"/>
  <c r="AT21" i="3"/>
  <c r="AS21" i="3"/>
  <c r="AR21" i="3"/>
  <c r="AQ21" i="3"/>
  <c r="AP21" i="3"/>
  <c r="I21" i="3"/>
  <c r="H21" i="3"/>
  <c r="AW20" i="3"/>
  <c r="AV20" i="3"/>
  <c r="AU20" i="3"/>
  <c r="AT20" i="3"/>
  <c r="AS20" i="3"/>
  <c r="AR20" i="3"/>
  <c r="AQ20" i="3"/>
  <c r="AP20" i="3"/>
  <c r="I20" i="3"/>
  <c r="H20" i="3"/>
  <c r="AW19" i="3"/>
  <c r="AV19" i="3"/>
  <c r="AU19" i="3"/>
  <c r="AT19" i="3"/>
  <c r="AS19" i="3"/>
  <c r="AR19" i="3"/>
  <c r="AQ19" i="3"/>
  <c r="AP19" i="3"/>
  <c r="I19" i="3"/>
  <c r="H19" i="3"/>
  <c r="AW18" i="3"/>
  <c r="AV18" i="3"/>
  <c r="AU18" i="3"/>
  <c r="AT18" i="3"/>
  <c r="AS18" i="3"/>
  <c r="AR18" i="3"/>
  <c r="AQ18" i="3"/>
  <c r="AP18" i="3"/>
  <c r="I18" i="3"/>
  <c r="H18" i="3"/>
  <c r="AW17" i="3"/>
  <c r="AV17" i="3"/>
  <c r="AU17" i="3"/>
  <c r="AT17" i="3"/>
  <c r="AS17" i="3"/>
  <c r="AR17" i="3"/>
  <c r="AQ17" i="3"/>
  <c r="AP17" i="3"/>
  <c r="I17" i="3"/>
  <c r="G17" i="3"/>
  <c r="H17" i="3" s="1"/>
  <c r="AW16" i="3"/>
  <c r="AV16" i="3"/>
  <c r="AU16" i="3"/>
  <c r="AT16" i="3"/>
  <c r="AS16" i="3"/>
  <c r="AR16" i="3"/>
  <c r="AQ16" i="3"/>
  <c r="AP16" i="3"/>
  <c r="I16" i="3"/>
  <c r="G16" i="3"/>
  <c r="AW15" i="3"/>
  <c r="AV15" i="3"/>
  <c r="AU15" i="3"/>
  <c r="AT15" i="3"/>
  <c r="AS15" i="3"/>
  <c r="AR15" i="3"/>
  <c r="AQ15" i="3"/>
  <c r="AP15" i="3"/>
  <c r="I15" i="3"/>
  <c r="H15" i="3"/>
  <c r="AW14" i="3"/>
  <c r="AV14" i="3"/>
  <c r="AU14" i="3"/>
  <c r="AT14" i="3"/>
  <c r="AS14" i="3"/>
  <c r="AR14" i="3"/>
  <c r="AQ14" i="3"/>
  <c r="AP14" i="3"/>
  <c r="I14" i="3"/>
  <c r="G14" i="3"/>
  <c r="H14" i="3" s="1"/>
  <c r="AW13" i="3"/>
  <c r="AV13" i="3"/>
  <c r="AU13" i="3"/>
  <c r="AT13" i="3"/>
  <c r="AS13" i="3"/>
  <c r="AR13" i="3"/>
  <c r="AQ13" i="3"/>
  <c r="AP13" i="3"/>
  <c r="I13" i="3"/>
  <c r="H13" i="3"/>
  <c r="AW12" i="3"/>
  <c r="AV12" i="3"/>
  <c r="AU12" i="3"/>
  <c r="AT12" i="3"/>
  <c r="AS12" i="3"/>
  <c r="AR12" i="3"/>
  <c r="AQ12" i="3"/>
  <c r="AP12" i="3"/>
  <c r="I12" i="3"/>
  <c r="H12" i="3"/>
  <c r="AW11" i="3"/>
  <c r="AV11" i="3"/>
  <c r="AU11" i="3"/>
  <c r="AT11" i="3"/>
  <c r="AS11" i="3"/>
  <c r="AR11" i="3"/>
  <c r="AQ11" i="3"/>
  <c r="AP11" i="3"/>
  <c r="L11" i="3"/>
  <c r="O103" i="3" l="1"/>
  <c r="O104" i="3"/>
  <c r="Q103" i="3"/>
  <c r="Q104" i="3"/>
  <c r="S103" i="3"/>
  <c r="S104" i="3"/>
  <c r="BI83" i="3"/>
  <c r="I81" i="3"/>
  <c r="U103" i="3"/>
  <c r="U102" i="3"/>
  <c r="U104" i="3" s="1"/>
  <c r="BI19" i="3"/>
  <c r="N103" i="3"/>
  <c r="N104" i="3"/>
  <c r="P103" i="3"/>
  <c r="P104" i="3"/>
  <c r="R103" i="3"/>
  <c r="R104" i="3"/>
  <c r="T104" i="3"/>
  <c r="V104" i="3"/>
  <c r="G101" i="3"/>
  <c r="M30" i="3"/>
  <c r="BF33" i="3"/>
  <c r="M34" i="3"/>
  <c r="I35" i="3"/>
  <c r="BF41" i="3"/>
  <c r="BF43" i="3"/>
  <c r="H44" i="3"/>
  <c r="M46" i="3"/>
  <c r="BF46" i="3"/>
  <c r="BI47" i="3"/>
  <c r="BF48" i="3"/>
  <c r="BI49" i="3"/>
  <c r="BF50" i="3"/>
  <c r="O60" i="3"/>
  <c r="W60" i="3"/>
  <c r="H56" i="3"/>
  <c r="BI54" i="3"/>
  <c r="BI55" i="3"/>
  <c r="BI58" i="3"/>
  <c r="K61" i="3"/>
  <c r="N61" i="3"/>
  <c r="P61" i="3"/>
  <c r="R61" i="3"/>
  <c r="T61" i="3"/>
  <c r="V61" i="3"/>
  <c r="AQ76" i="3"/>
  <c r="AQ115" i="3" s="1"/>
  <c r="AS76" i="3"/>
  <c r="AS115" i="3" s="1"/>
  <c r="AU76" i="3"/>
  <c r="AU115" i="3" s="1"/>
  <c r="AW76" i="3"/>
  <c r="AW115" i="3" s="1"/>
  <c r="BI65" i="3"/>
  <c r="AQ101" i="3"/>
  <c r="AQ116" i="3" s="1"/>
  <c r="AS101" i="3"/>
  <c r="AS116" i="3" s="1"/>
  <c r="AV101" i="3"/>
  <c r="BI89" i="3"/>
  <c r="BI93" i="3"/>
  <c r="BI95" i="3"/>
  <c r="BI100" i="3"/>
  <c r="L28" i="3"/>
  <c r="L27" i="3"/>
  <c r="BF32" i="3"/>
  <c r="BF44" i="3"/>
  <c r="L51" i="3"/>
  <c r="L60" i="3" s="1"/>
  <c r="K60" i="3"/>
  <c r="AP101" i="3"/>
  <c r="AP116" i="3" s="1"/>
  <c r="I119" i="3"/>
  <c r="M12" i="3"/>
  <c r="M19" i="3"/>
  <c r="BF19" i="3"/>
  <c r="BI30" i="3"/>
  <c r="BF30" i="3"/>
  <c r="M32" i="3"/>
  <c r="BI33" i="3"/>
  <c r="BI34" i="3"/>
  <c r="BF34" i="3"/>
  <c r="BF40" i="3"/>
  <c r="BF42" i="3"/>
  <c r="BF47" i="3"/>
  <c r="BF49" i="3"/>
  <c r="I56" i="3"/>
  <c r="M54" i="3"/>
  <c r="X61" i="3"/>
  <c r="O61" i="3"/>
  <c r="Q60" i="3"/>
  <c r="Q61" i="3"/>
  <c r="S61" i="3"/>
  <c r="U60" i="3"/>
  <c r="U61" i="3"/>
  <c r="W61" i="3"/>
  <c r="AP76" i="3"/>
  <c r="AR76" i="3"/>
  <c r="AR115" i="3" s="1"/>
  <c r="AT76" i="3"/>
  <c r="AT115" i="3" s="1"/>
  <c r="AV76" i="3"/>
  <c r="AV115" i="3" s="1"/>
  <c r="M72" i="3"/>
  <c r="J101" i="3"/>
  <c r="L101" i="3"/>
  <c r="L102" i="3" s="1"/>
  <c r="L104" i="3" s="1"/>
  <c r="AR101" i="3"/>
  <c r="AR116" i="3" s="1"/>
  <c r="AU85" i="3"/>
  <c r="AU101" i="3" s="1"/>
  <c r="AU116" i="3" s="1"/>
  <c r="BI86" i="3"/>
  <c r="H88" i="3"/>
  <c r="H101" i="3" s="1"/>
  <c r="H102" i="3" s="1"/>
  <c r="M93" i="3"/>
  <c r="BF93" i="3"/>
  <c r="BF98" i="3"/>
  <c r="M117" i="3"/>
  <c r="M120" i="3"/>
  <c r="M122" i="3"/>
  <c r="K101" i="3"/>
  <c r="M38" i="3"/>
  <c r="BF39" i="3"/>
  <c r="M40" i="3"/>
  <c r="M42" i="3"/>
  <c r="BF66" i="3"/>
  <c r="BF67" i="3"/>
  <c r="BF68" i="3"/>
  <c r="M70" i="3"/>
  <c r="M13" i="3"/>
  <c r="AQ51" i="3"/>
  <c r="AQ113" i="3" s="1"/>
  <c r="AS51" i="3"/>
  <c r="AS113" i="3" s="1"/>
  <c r="AU51" i="3"/>
  <c r="AU113" i="3" s="1"/>
  <c r="H76" i="3"/>
  <c r="BF71" i="3"/>
  <c r="BI74" i="3"/>
  <c r="H16" i="3"/>
  <c r="BI16" i="3" s="1"/>
  <c r="M22" i="3"/>
  <c r="M23" i="3"/>
  <c r="AW51" i="3"/>
  <c r="AW113" i="3" s="1"/>
  <c r="BF31" i="3"/>
  <c r="M39" i="3"/>
  <c r="M41" i="3"/>
  <c r="M43" i="3"/>
  <c r="BF14" i="3"/>
  <c r="H11" i="3"/>
  <c r="G11" i="3"/>
  <c r="G27" i="3" s="1"/>
  <c r="BF15" i="3"/>
  <c r="M16" i="3"/>
  <c r="BI18" i="3"/>
  <c r="BF20" i="3"/>
  <c r="I64" i="3"/>
  <c r="BF64" i="3" s="1"/>
  <c r="BF38" i="3"/>
  <c r="BI13" i="3"/>
  <c r="BI23" i="3"/>
  <c r="AQ27" i="3"/>
  <c r="AQ112" i="3" s="1"/>
  <c r="AS27" i="3"/>
  <c r="AS112" i="3" s="1"/>
  <c r="AU27" i="3"/>
  <c r="AU112" i="3" s="1"/>
  <c r="AW27" i="3"/>
  <c r="AW112" i="3" s="1"/>
  <c r="BI12" i="3"/>
  <c r="BF13" i="3"/>
  <c r="M20" i="3"/>
  <c r="BI20" i="3"/>
  <c r="BF23" i="3"/>
  <c r="BI25" i="3"/>
  <c r="BF12" i="3"/>
  <c r="M14" i="3"/>
  <c r="M15" i="3"/>
  <c r="BF16" i="3"/>
  <c r="BI17" i="3"/>
  <c r="BF17" i="3"/>
  <c r="BF22" i="3"/>
  <c r="M25" i="3"/>
  <c r="BI44" i="3"/>
  <c r="BF45" i="3"/>
  <c r="I51" i="3"/>
  <c r="BI45" i="3"/>
  <c r="M48" i="3"/>
  <c r="M50" i="3"/>
  <c r="I11" i="3"/>
  <c r="I28" i="3" s="1"/>
  <c r="AP27" i="3"/>
  <c r="AR27" i="3"/>
  <c r="AT27" i="3"/>
  <c r="AT112" i="3" s="1"/>
  <c r="AV27" i="3"/>
  <c r="BI14" i="3"/>
  <c r="BI15" i="3"/>
  <c r="M18" i="3"/>
  <c r="BI21" i="3"/>
  <c r="BF21" i="3"/>
  <c r="BI24" i="3"/>
  <c r="BF24" i="3"/>
  <c r="H35" i="3"/>
  <c r="M35" i="3" s="1"/>
  <c r="M36" i="3"/>
  <c r="BF36" i="3"/>
  <c r="M17" i="3"/>
  <c r="BF18" i="3"/>
  <c r="M21" i="3"/>
  <c r="BI22" i="3"/>
  <c r="M24" i="3"/>
  <c r="BF25" i="3"/>
  <c r="AP51" i="3"/>
  <c r="AR51" i="3"/>
  <c r="AT51" i="3"/>
  <c r="AV51" i="3"/>
  <c r="M31" i="3"/>
  <c r="M33" i="3"/>
  <c r="J51" i="3"/>
  <c r="J60" i="3" s="1"/>
  <c r="BI36" i="3"/>
  <c r="BF37" i="3"/>
  <c r="M37" i="3"/>
  <c r="BI37" i="3"/>
  <c r="BI38" i="3"/>
  <c r="BI39" i="3"/>
  <c r="BI40" i="3"/>
  <c r="BI41" i="3"/>
  <c r="BI42" i="3"/>
  <c r="BI43" i="3"/>
  <c r="M44" i="3"/>
  <c r="M45" i="3"/>
  <c r="M47" i="3"/>
  <c r="BI48" i="3"/>
  <c r="M49" i="3"/>
  <c r="BI50" i="3"/>
  <c r="G51" i="3"/>
  <c r="M53" i="3"/>
  <c r="BI53" i="3"/>
  <c r="M55" i="3"/>
  <c r="I59" i="3"/>
  <c r="BI59" i="3" s="1"/>
  <c r="M66" i="3"/>
  <c r="M67" i="3"/>
  <c r="M68" i="3"/>
  <c r="BF70" i="3"/>
  <c r="BI70" i="3"/>
  <c r="BF72" i="3"/>
  <c r="BI72" i="3"/>
  <c r="AV116" i="3"/>
  <c r="N60" i="3"/>
  <c r="P60" i="3"/>
  <c r="R60" i="3"/>
  <c r="T60" i="3"/>
  <c r="V60" i="3"/>
  <c r="X60" i="3"/>
  <c r="BI66" i="3"/>
  <c r="BI67" i="3"/>
  <c r="BI68" i="3"/>
  <c r="BF74" i="3"/>
  <c r="BF75" i="3"/>
  <c r="L103" i="3"/>
  <c r="T103" i="3"/>
  <c r="V103" i="3"/>
  <c r="M91" i="3"/>
  <c r="M96" i="3"/>
  <c r="M98" i="3"/>
  <c r="M123" i="3"/>
  <c r="M58" i="3"/>
  <c r="M59" i="3" s="1"/>
  <c r="M74" i="3"/>
  <c r="AT81" i="3"/>
  <c r="AT101" i="3" s="1"/>
  <c r="M83" i="3"/>
  <c r="M81" i="3" s="1"/>
  <c r="BF83" i="3"/>
  <c r="M86" i="3"/>
  <c r="BF86" i="3"/>
  <c r="I88" i="3"/>
  <c r="M89" i="3"/>
  <c r="BF89" i="3"/>
  <c r="BF91" i="3"/>
  <c r="BI91" i="3"/>
  <c r="X103" i="3"/>
  <c r="BF95" i="3"/>
  <c r="BF96" i="3"/>
  <c r="BI96" i="3"/>
  <c r="BI98" i="3"/>
  <c r="M100" i="3"/>
  <c r="BF100" i="3"/>
  <c r="W101" i="3"/>
  <c r="M116" i="3"/>
  <c r="M115" i="3" s="1"/>
  <c r="M121" i="3"/>
  <c r="AW95" i="3"/>
  <c r="AW101" i="3" s="1"/>
  <c r="AW116" i="3" s="1"/>
  <c r="I68" i="1"/>
  <c r="W103" i="3" l="1"/>
  <c r="W102" i="3"/>
  <c r="W104" i="3" s="1"/>
  <c r="G103" i="3"/>
  <c r="G102" i="3"/>
  <c r="G104" i="3" s="1"/>
  <c r="K103" i="3"/>
  <c r="K105" i="3" s="1"/>
  <c r="K102" i="3"/>
  <c r="K104" i="3" s="1"/>
  <c r="J103" i="3"/>
  <c r="J102" i="3"/>
  <c r="J104" i="3" s="1"/>
  <c r="H104" i="3"/>
  <c r="AW117" i="3"/>
  <c r="M88" i="3"/>
  <c r="AO66" i="3"/>
  <c r="H103" i="3"/>
  <c r="BI56" i="3"/>
  <c r="M119" i="3"/>
  <c r="M64" i="3"/>
  <c r="M76" i="3" s="1"/>
  <c r="L105" i="3"/>
  <c r="I76" i="3"/>
  <c r="AO67" i="3"/>
  <c r="AO65" i="3"/>
  <c r="AS117" i="3"/>
  <c r="G60" i="3"/>
  <c r="AP115" i="3"/>
  <c r="AX115" i="3" s="1"/>
  <c r="AO64" i="3"/>
  <c r="J61" i="3"/>
  <c r="L61" i="3"/>
  <c r="I61" i="3"/>
  <c r="AU117" i="3"/>
  <c r="AQ117" i="3"/>
  <c r="H27" i="3"/>
  <c r="G28" i="3"/>
  <c r="G61" i="3" s="1"/>
  <c r="H28" i="3"/>
  <c r="BI64" i="3"/>
  <c r="I27" i="3"/>
  <c r="BI27" i="3" s="1"/>
  <c r="M11" i="3"/>
  <c r="M27" i="3" s="1"/>
  <c r="G105" i="3"/>
  <c r="BF88" i="3"/>
  <c r="BI88" i="3"/>
  <c r="I101" i="3"/>
  <c r="I102" i="3" s="1"/>
  <c r="BF81" i="3"/>
  <c r="BI81" i="3"/>
  <c r="M95" i="3"/>
  <c r="M56" i="3"/>
  <c r="AT113" i="3"/>
  <c r="AO32" i="3"/>
  <c r="AP113" i="3"/>
  <c r="AO30" i="3"/>
  <c r="AP112" i="3"/>
  <c r="AO11" i="3"/>
  <c r="BF35" i="3"/>
  <c r="AO97" i="3"/>
  <c r="AT116" i="3"/>
  <c r="AX116" i="3" s="1"/>
  <c r="J105" i="3"/>
  <c r="AO98" i="3"/>
  <c r="AO33" i="3"/>
  <c r="AV113" i="3"/>
  <c r="AO31" i="3"/>
  <c r="AR113" i="3"/>
  <c r="M51" i="3"/>
  <c r="H51" i="3"/>
  <c r="AV112" i="3"/>
  <c r="AO14" i="3"/>
  <c r="AR112" i="3"/>
  <c r="AO12" i="3"/>
  <c r="BI35" i="3"/>
  <c r="BI74" i="1"/>
  <c r="BI75" i="1"/>
  <c r="BI76" i="1"/>
  <c r="BI77" i="1"/>
  <c r="BI78" i="1"/>
  <c r="BI79" i="1"/>
  <c r="BI80" i="1"/>
  <c r="BI81" i="1"/>
  <c r="BI82" i="1"/>
  <c r="BI83" i="1"/>
  <c r="BI84" i="1"/>
  <c r="BI85" i="1"/>
  <c r="BI86" i="1"/>
  <c r="BI87" i="1"/>
  <c r="BI88" i="1"/>
  <c r="BI89" i="1"/>
  <c r="BI90" i="1"/>
  <c r="BI91" i="1"/>
  <c r="BI92" i="1"/>
  <c r="BI93" i="1"/>
  <c r="BI94" i="1"/>
  <c r="BI95" i="1"/>
  <c r="BI96" i="1"/>
  <c r="BI50" i="1"/>
  <c r="BI51" i="1"/>
  <c r="BI52" i="1"/>
  <c r="BI53" i="1"/>
  <c r="BI54" i="1"/>
  <c r="BI55" i="1"/>
  <c r="BI56" i="1"/>
  <c r="BI57" i="1"/>
  <c r="BI59" i="1"/>
  <c r="BI60" i="1"/>
  <c r="BI61" i="1"/>
  <c r="BI62" i="1"/>
  <c r="BI63" i="1"/>
  <c r="BI64" i="1"/>
  <c r="BI65" i="1"/>
  <c r="BI66" i="1"/>
  <c r="BI68" i="1"/>
  <c r="BI69" i="1"/>
  <c r="BI70" i="1"/>
  <c r="BI71" i="1"/>
  <c r="BI72" i="1"/>
  <c r="BI26" i="1"/>
  <c r="BI27" i="1"/>
  <c r="BI28" i="1"/>
  <c r="BI29" i="1"/>
  <c r="BI30" i="1"/>
  <c r="BI32" i="1"/>
  <c r="BI33" i="1"/>
  <c r="BI34" i="1"/>
  <c r="BI35" i="1"/>
  <c r="BI36" i="1"/>
  <c r="BI37" i="1"/>
  <c r="BI39" i="1"/>
  <c r="BI40" i="1"/>
  <c r="BI41" i="1"/>
  <c r="BI42" i="1"/>
  <c r="BI43" i="1"/>
  <c r="BI44" i="1"/>
  <c r="BI45" i="1"/>
  <c r="BI46" i="1"/>
  <c r="BI47" i="1"/>
  <c r="BI48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12" i="1"/>
  <c r="BI76" i="3" l="1"/>
  <c r="I104" i="3"/>
  <c r="M101" i="3"/>
  <c r="AO68" i="3"/>
  <c r="AO99" i="3"/>
  <c r="I60" i="3"/>
  <c r="BI60" i="3" s="1"/>
  <c r="I103" i="3"/>
  <c r="AT117" i="3"/>
  <c r="H60" i="3"/>
  <c r="H105" i="3" s="1"/>
  <c r="H61" i="3"/>
  <c r="M28" i="3"/>
  <c r="M61" i="3" s="1"/>
  <c r="AR117" i="3"/>
  <c r="AV117" i="3"/>
  <c r="M60" i="3"/>
  <c r="AO15" i="3"/>
  <c r="AX113" i="3"/>
  <c r="Q112" i="3"/>
  <c r="BI51" i="3"/>
  <c r="AX112" i="3"/>
  <c r="AP117" i="3"/>
  <c r="AO34" i="3"/>
  <c r="T38" i="2"/>
  <c r="Q38" i="2"/>
  <c r="N38" i="2"/>
  <c r="J38" i="2"/>
  <c r="G38" i="2"/>
  <c r="W37" i="2"/>
  <c r="C36" i="2"/>
  <c r="W36" i="2" s="1"/>
  <c r="C35" i="2"/>
  <c r="W35" i="2" s="1"/>
  <c r="C34" i="2"/>
  <c r="C38" i="2" s="1"/>
  <c r="I105" i="3" l="1"/>
  <c r="M103" i="3"/>
  <c r="M105" i="3" s="1"/>
  <c r="M102" i="3"/>
  <c r="M104" i="3" s="1"/>
  <c r="W34" i="2"/>
  <c r="W38" i="2" s="1"/>
  <c r="BF84" i="1" l="1"/>
  <c r="J61" i="1" l="1"/>
  <c r="BG50" i="1"/>
  <c r="BF77" i="1" l="1"/>
  <c r="BF79" i="1"/>
  <c r="BF80" i="1"/>
  <c r="BF82" i="1"/>
  <c r="BF85" i="1"/>
  <c r="BF87" i="1"/>
  <c r="BF89" i="1"/>
  <c r="BF92" i="1"/>
  <c r="BF94" i="1"/>
  <c r="BF96" i="1"/>
  <c r="I64" i="1" l="1"/>
  <c r="H64" i="1"/>
  <c r="M64" i="1" s="1"/>
  <c r="H62" i="1"/>
  <c r="BF62" i="1"/>
  <c r="BF64" i="1"/>
  <c r="BF66" i="1"/>
  <c r="BF68" i="1"/>
  <c r="BF70" i="1"/>
  <c r="BF72" i="1"/>
  <c r="I116" i="1"/>
  <c r="H116" i="1"/>
  <c r="M116" i="1" s="1"/>
  <c r="I115" i="1"/>
  <c r="H115" i="1"/>
  <c r="M115" i="1" s="1"/>
  <c r="I114" i="1"/>
  <c r="H114" i="1"/>
  <c r="I113" i="1"/>
  <c r="H113" i="1"/>
  <c r="M113" i="1" s="1"/>
  <c r="L112" i="1"/>
  <c r="K112" i="1"/>
  <c r="J112" i="1"/>
  <c r="H112" i="1"/>
  <c r="G112" i="1"/>
  <c r="M111" i="1"/>
  <c r="I110" i="1"/>
  <c r="H110" i="1"/>
  <c r="M110" i="1" s="1"/>
  <c r="I109" i="1"/>
  <c r="I108" i="1" s="1"/>
  <c r="H109" i="1"/>
  <c r="H108" i="1" s="1"/>
  <c r="L108" i="1"/>
  <c r="J108" i="1"/>
  <c r="G108" i="1"/>
  <c r="AX107" i="1"/>
  <c r="Z99" i="1"/>
  <c r="Y99" i="1"/>
  <c r="U97" i="1"/>
  <c r="I95" i="1"/>
  <c r="H95" i="1"/>
  <c r="M95" i="1" s="1"/>
  <c r="I93" i="1"/>
  <c r="H93" i="1"/>
  <c r="M93" i="1" s="1"/>
  <c r="I91" i="1"/>
  <c r="H91" i="1"/>
  <c r="AV90" i="1"/>
  <c r="AU90" i="1"/>
  <c r="AT90" i="1"/>
  <c r="AS90" i="1"/>
  <c r="AR90" i="1"/>
  <c r="AQ90" i="1"/>
  <c r="AP90" i="1"/>
  <c r="X90" i="1"/>
  <c r="X97" i="1" s="1"/>
  <c r="X98" i="1" s="1"/>
  <c r="L90" i="1"/>
  <c r="K90" i="1"/>
  <c r="J90" i="1"/>
  <c r="G90" i="1"/>
  <c r="I88" i="1"/>
  <c r="H88" i="1"/>
  <c r="I86" i="1"/>
  <c r="H86" i="1"/>
  <c r="I84" i="1"/>
  <c r="H84" i="1"/>
  <c r="M84" i="1" s="1"/>
  <c r="AW83" i="1"/>
  <c r="AU83" i="1"/>
  <c r="AT83" i="1"/>
  <c r="AS83" i="1"/>
  <c r="AR83" i="1"/>
  <c r="AQ83" i="1"/>
  <c r="AP83" i="1"/>
  <c r="W83" i="1"/>
  <c r="AV83" i="1" s="1"/>
  <c r="L83" i="1"/>
  <c r="J83" i="1"/>
  <c r="G83" i="1"/>
  <c r="I81" i="1"/>
  <c r="BF81" i="1" s="1"/>
  <c r="H81" i="1"/>
  <c r="AW80" i="1"/>
  <c r="AV80" i="1"/>
  <c r="AU80" i="1"/>
  <c r="AT80" i="1"/>
  <c r="AS80" i="1"/>
  <c r="AR80" i="1"/>
  <c r="AQ80" i="1"/>
  <c r="AP80" i="1"/>
  <c r="V80" i="1"/>
  <c r="V97" i="1" s="1"/>
  <c r="V98" i="1" s="1"/>
  <c r="U80" i="1"/>
  <c r="M80" i="1"/>
  <c r="I78" i="1"/>
  <c r="H78" i="1"/>
  <c r="I76" i="1"/>
  <c r="H76" i="1"/>
  <c r="H75" i="1" s="1"/>
  <c r="AW75" i="1"/>
  <c r="AV75" i="1"/>
  <c r="AV97" i="1" s="1"/>
  <c r="AU75" i="1"/>
  <c r="AT75" i="1"/>
  <c r="AS75" i="1"/>
  <c r="AR75" i="1"/>
  <c r="AR97" i="1" s="1"/>
  <c r="AR109" i="1" s="1"/>
  <c r="AQ75" i="1"/>
  <c r="AP75" i="1"/>
  <c r="AP97" i="1" s="1"/>
  <c r="AP109" i="1" s="1"/>
  <c r="T75" i="1"/>
  <c r="T97" i="1" s="1"/>
  <c r="L75" i="1"/>
  <c r="K75" i="1"/>
  <c r="J75" i="1"/>
  <c r="J97" i="1" s="1"/>
  <c r="I75" i="1"/>
  <c r="G75" i="1"/>
  <c r="X73" i="1"/>
  <c r="W73" i="1"/>
  <c r="V73" i="1"/>
  <c r="U73" i="1"/>
  <c r="T73" i="1"/>
  <c r="S73" i="1"/>
  <c r="S98" i="1" s="1"/>
  <c r="R73" i="1"/>
  <c r="R98" i="1" s="1"/>
  <c r="Q73" i="1"/>
  <c r="Q98" i="1" s="1"/>
  <c r="P73" i="1"/>
  <c r="P98" i="1" s="1"/>
  <c r="O73" i="1"/>
  <c r="O98" i="1" s="1"/>
  <c r="N73" i="1"/>
  <c r="N98" i="1" s="1"/>
  <c r="G73" i="1"/>
  <c r="I72" i="1"/>
  <c r="AW71" i="1"/>
  <c r="AV71" i="1"/>
  <c r="AU71" i="1"/>
  <c r="AT71" i="1"/>
  <c r="AS71" i="1"/>
  <c r="AR71" i="1"/>
  <c r="AQ71" i="1"/>
  <c r="AP71" i="1"/>
  <c r="I71" i="1"/>
  <c r="BF71" i="1" s="1"/>
  <c r="H71" i="1"/>
  <c r="M72" i="1" s="1"/>
  <c r="AW69" i="1"/>
  <c r="AV69" i="1"/>
  <c r="AU69" i="1"/>
  <c r="AT69" i="1"/>
  <c r="AS69" i="1"/>
  <c r="AR69" i="1"/>
  <c r="AQ69" i="1"/>
  <c r="AP69" i="1"/>
  <c r="I69" i="1"/>
  <c r="BF69" i="1" s="1"/>
  <c r="H69" i="1"/>
  <c r="AW67" i="1"/>
  <c r="AV67" i="1"/>
  <c r="AU67" i="1"/>
  <c r="AT67" i="1"/>
  <c r="AS67" i="1"/>
  <c r="AR67" i="1"/>
  <c r="AQ67" i="1"/>
  <c r="AP67" i="1"/>
  <c r="I67" i="1"/>
  <c r="H67" i="1"/>
  <c r="AI66" i="1"/>
  <c r="AW65" i="1"/>
  <c r="AV65" i="1"/>
  <c r="AU65" i="1"/>
  <c r="AT65" i="1"/>
  <c r="AS65" i="1"/>
  <c r="AR65" i="1"/>
  <c r="AQ65" i="1"/>
  <c r="AP65" i="1"/>
  <c r="I65" i="1"/>
  <c r="BF65" i="1" s="1"/>
  <c r="H65" i="1"/>
  <c r="M65" i="1" s="1"/>
  <c r="AW63" i="1"/>
  <c r="AV63" i="1"/>
  <c r="AU63" i="1"/>
  <c r="AT63" i="1"/>
  <c r="AS63" i="1"/>
  <c r="AR63" i="1"/>
  <c r="AQ63" i="1"/>
  <c r="AP63" i="1"/>
  <c r="I63" i="1"/>
  <c r="BF63" i="1" s="1"/>
  <c r="H63" i="1"/>
  <c r="AW61" i="1"/>
  <c r="AV61" i="1"/>
  <c r="AV73" i="1" s="1"/>
  <c r="AU61" i="1"/>
  <c r="AT61" i="1"/>
  <c r="AT73" i="1" s="1"/>
  <c r="AS61" i="1"/>
  <c r="AR61" i="1"/>
  <c r="AR73" i="1" s="1"/>
  <c r="AQ61" i="1"/>
  <c r="AP61" i="1"/>
  <c r="AP73" i="1" s="1"/>
  <c r="L61" i="1"/>
  <c r="L73" i="1" s="1"/>
  <c r="I61" i="1"/>
  <c r="H61" i="1"/>
  <c r="AV58" i="1"/>
  <c r="AU58" i="1"/>
  <c r="AT58" i="1"/>
  <c r="AS58" i="1"/>
  <c r="W57" i="1"/>
  <c r="V57" i="1"/>
  <c r="U57" i="1"/>
  <c r="T57" i="1"/>
  <c r="S57" i="1"/>
  <c r="R57" i="1"/>
  <c r="Q57" i="1"/>
  <c r="P57" i="1"/>
  <c r="O57" i="1"/>
  <c r="N57" i="1"/>
  <c r="L57" i="1"/>
  <c r="K57" i="1"/>
  <c r="J57" i="1"/>
  <c r="G57" i="1"/>
  <c r="AW56" i="1"/>
  <c r="I56" i="1"/>
  <c r="I57" i="1" s="1"/>
  <c r="H56" i="1"/>
  <c r="X54" i="1"/>
  <c r="W54" i="1"/>
  <c r="V54" i="1"/>
  <c r="U54" i="1"/>
  <c r="T54" i="1"/>
  <c r="S54" i="1"/>
  <c r="R54" i="1"/>
  <c r="Q54" i="1"/>
  <c r="P54" i="1"/>
  <c r="O54" i="1"/>
  <c r="N54" i="1"/>
  <c r="L54" i="1"/>
  <c r="K54" i="1"/>
  <c r="J54" i="1"/>
  <c r="G54" i="1"/>
  <c r="AW53" i="1"/>
  <c r="AU53" i="1"/>
  <c r="AS53" i="1"/>
  <c r="I53" i="1"/>
  <c r="H53" i="1"/>
  <c r="M53" i="1" s="1"/>
  <c r="AW52" i="1"/>
  <c r="AU52" i="1"/>
  <c r="AS52" i="1"/>
  <c r="I52" i="1"/>
  <c r="H52" i="1"/>
  <c r="AW51" i="1"/>
  <c r="AU51" i="1"/>
  <c r="AS51" i="1"/>
  <c r="I51" i="1"/>
  <c r="H51" i="1"/>
  <c r="M51" i="1" s="1"/>
  <c r="X49" i="1"/>
  <c r="W49" i="1"/>
  <c r="V49" i="1"/>
  <c r="U49" i="1"/>
  <c r="T49" i="1"/>
  <c r="S49" i="1"/>
  <c r="R49" i="1"/>
  <c r="Q49" i="1"/>
  <c r="P49" i="1"/>
  <c r="O49" i="1"/>
  <c r="N49" i="1"/>
  <c r="AZ48" i="1"/>
  <c r="AW48" i="1"/>
  <c r="AV48" i="1"/>
  <c r="AU48" i="1"/>
  <c r="AT48" i="1"/>
  <c r="AS48" i="1"/>
  <c r="AR48" i="1"/>
  <c r="AQ48" i="1"/>
  <c r="AP48" i="1"/>
  <c r="I48" i="1"/>
  <c r="H48" i="1"/>
  <c r="M48" i="1" s="1"/>
  <c r="AZ47" i="1"/>
  <c r="AW47" i="1"/>
  <c r="AV47" i="1"/>
  <c r="AU47" i="1"/>
  <c r="AT47" i="1"/>
  <c r="AS47" i="1"/>
  <c r="AR47" i="1"/>
  <c r="AQ47" i="1"/>
  <c r="AP47" i="1"/>
  <c r="I47" i="1"/>
  <c r="BF47" i="1" s="1"/>
  <c r="H47" i="1"/>
  <c r="AZ46" i="1"/>
  <c r="AW46" i="1"/>
  <c r="AV46" i="1"/>
  <c r="AU46" i="1"/>
  <c r="AT46" i="1"/>
  <c r="AS46" i="1"/>
  <c r="AR46" i="1"/>
  <c r="AQ46" i="1"/>
  <c r="AP46" i="1"/>
  <c r="I46" i="1"/>
  <c r="H46" i="1"/>
  <c r="M46" i="1" s="1"/>
  <c r="AZ45" i="1"/>
  <c r="AW45" i="1"/>
  <c r="AV45" i="1"/>
  <c r="AU45" i="1"/>
  <c r="AT45" i="1"/>
  <c r="AS45" i="1"/>
  <c r="AR45" i="1"/>
  <c r="AQ45" i="1"/>
  <c r="AP45" i="1"/>
  <c r="I45" i="1"/>
  <c r="BF45" i="1" s="1"/>
  <c r="H45" i="1"/>
  <c r="AZ44" i="1"/>
  <c r="AW44" i="1"/>
  <c r="AV44" i="1"/>
  <c r="AU44" i="1"/>
  <c r="AT44" i="1"/>
  <c r="AS44" i="1"/>
  <c r="AR44" i="1"/>
  <c r="AQ44" i="1"/>
  <c r="AP44" i="1"/>
  <c r="H44" i="1"/>
  <c r="BF44" i="1" s="1"/>
  <c r="AZ43" i="1"/>
  <c r="AW43" i="1"/>
  <c r="AV43" i="1"/>
  <c r="AU43" i="1"/>
  <c r="AT43" i="1"/>
  <c r="AS43" i="1"/>
  <c r="AR43" i="1"/>
  <c r="AQ43" i="1"/>
  <c r="AP43" i="1"/>
  <c r="I43" i="1"/>
  <c r="H43" i="1"/>
  <c r="AW42" i="1"/>
  <c r="AV42" i="1"/>
  <c r="AU42" i="1"/>
  <c r="AT42" i="1"/>
  <c r="AS42" i="1"/>
  <c r="AR42" i="1"/>
  <c r="AQ42" i="1"/>
  <c r="AP42" i="1"/>
  <c r="L42" i="1"/>
  <c r="K42" i="1"/>
  <c r="J42" i="1"/>
  <c r="H42" i="1"/>
  <c r="G42" i="1"/>
  <c r="AZ42" i="1" s="1"/>
  <c r="AZ41" i="1"/>
  <c r="AW41" i="1"/>
  <c r="AV41" i="1"/>
  <c r="AU41" i="1"/>
  <c r="AT41" i="1"/>
  <c r="AS41" i="1"/>
  <c r="AR41" i="1"/>
  <c r="AQ41" i="1"/>
  <c r="AP41" i="1"/>
  <c r="I41" i="1"/>
  <c r="H41" i="1"/>
  <c r="M41" i="1" s="1"/>
  <c r="AZ40" i="1"/>
  <c r="AW40" i="1"/>
  <c r="AV40" i="1"/>
  <c r="AU40" i="1"/>
  <c r="AT40" i="1"/>
  <c r="AS40" i="1"/>
  <c r="AR40" i="1"/>
  <c r="AQ40" i="1"/>
  <c r="AP40" i="1"/>
  <c r="I40" i="1"/>
  <c r="BF40" i="1" s="1"/>
  <c r="H40" i="1"/>
  <c r="AZ39" i="1"/>
  <c r="AW39" i="1"/>
  <c r="AV39" i="1"/>
  <c r="AU39" i="1"/>
  <c r="AT39" i="1"/>
  <c r="AS39" i="1"/>
  <c r="AR39" i="1"/>
  <c r="AQ39" i="1"/>
  <c r="AP39" i="1"/>
  <c r="I39" i="1"/>
  <c r="H39" i="1"/>
  <c r="M39" i="1" s="1"/>
  <c r="AZ38" i="1"/>
  <c r="AW38" i="1"/>
  <c r="AV38" i="1"/>
  <c r="AU38" i="1"/>
  <c r="AT38" i="1"/>
  <c r="AS38" i="1"/>
  <c r="AR38" i="1"/>
  <c r="AQ38" i="1"/>
  <c r="AP38" i="1"/>
  <c r="I38" i="1"/>
  <c r="H38" i="1"/>
  <c r="AZ37" i="1"/>
  <c r="AW37" i="1"/>
  <c r="AV37" i="1"/>
  <c r="AU37" i="1"/>
  <c r="AT37" i="1"/>
  <c r="AS37" i="1"/>
  <c r="AR37" i="1"/>
  <c r="AQ37" i="1"/>
  <c r="AP37" i="1"/>
  <c r="I37" i="1"/>
  <c r="H37" i="1"/>
  <c r="AZ36" i="1"/>
  <c r="AW36" i="1"/>
  <c r="AV36" i="1"/>
  <c r="AU36" i="1"/>
  <c r="AT36" i="1"/>
  <c r="AS36" i="1"/>
  <c r="AR36" i="1"/>
  <c r="AQ36" i="1"/>
  <c r="AP36" i="1"/>
  <c r="I36" i="1"/>
  <c r="BF36" i="1" s="1"/>
  <c r="H36" i="1"/>
  <c r="BF35" i="1"/>
  <c r="AZ35" i="1"/>
  <c r="AW35" i="1"/>
  <c r="AV35" i="1"/>
  <c r="AU35" i="1"/>
  <c r="AT35" i="1"/>
  <c r="AS35" i="1"/>
  <c r="AR35" i="1"/>
  <c r="AQ35" i="1"/>
  <c r="AP35" i="1"/>
  <c r="M35" i="1"/>
  <c r="H35" i="1"/>
  <c r="AZ34" i="1"/>
  <c r="AW34" i="1"/>
  <c r="AV34" i="1"/>
  <c r="AU34" i="1"/>
  <c r="AT34" i="1"/>
  <c r="AS34" i="1"/>
  <c r="AR34" i="1"/>
  <c r="AQ34" i="1"/>
  <c r="AP34" i="1"/>
  <c r="I34" i="1"/>
  <c r="H34" i="1"/>
  <c r="AW33" i="1"/>
  <c r="AV33" i="1"/>
  <c r="AU33" i="1"/>
  <c r="AT33" i="1"/>
  <c r="AS33" i="1"/>
  <c r="AR33" i="1"/>
  <c r="AQ33" i="1"/>
  <c r="AP33" i="1"/>
  <c r="L33" i="1"/>
  <c r="L49" i="1" s="1"/>
  <c r="K33" i="1"/>
  <c r="J33" i="1"/>
  <c r="J49" i="1" s="1"/>
  <c r="G33" i="1"/>
  <c r="G49" i="1" s="1"/>
  <c r="AZ32" i="1"/>
  <c r="AW32" i="1"/>
  <c r="AV32" i="1"/>
  <c r="AU32" i="1"/>
  <c r="AT32" i="1"/>
  <c r="AS32" i="1"/>
  <c r="AR32" i="1"/>
  <c r="AQ32" i="1"/>
  <c r="AP32" i="1"/>
  <c r="I32" i="1"/>
  <c r="BF32" i="1" s="1"/>
  <c r="H32" i="1"/>
  <c r="AZ31" i="1"/>
  <c r="AW31" i="1"/>
  <c r="AV31" i="1"/>
  <c r="AU31" i="1"/>
  <c r="AT31" i="1"/>
  <c r="AS31" i="1"/>
  <c r="AR31" i="1"/>
  <c r="AQ31" i="1"/>
  <c r="AP31" i="1"/>
  <c r="I31" i="1"/>
  <c r="BI31" i="1" s="1"/>
  <c r="H31" i="1"/>
  <c r="AZ30" i="1"/>
  <c r="AW30" i="1"/>
  <c r="AV30" i="1"/>
  <c r="AU30" i="1"/>
  <c r="AT30" i="1"/>
  <c r="AS30" i="1"/>
  <c r="AR30" i="1"/>
  <c r="AQ30" i="1"/>
  <c r="AP30" i="1"/>
  <c r="I30" i="1"/>
  <c r="BF30" i="1" s="1"/>
  <c r="H30" i="1"/>
  <c r="AZ29" i="1"/>
  <c r="AW29" i="1"/>
  <c r="AV29" i="1"/>
  <c r="AU29" i="1"/>
  <c r="AT29" i="1"/>
  <c r="AS29" i="1"/>
  <c r="AR29" i="1"/>
  <c r="AQ29" i="1"/>
  <c r="AP29" i="1"/>
  <c r="I29" i="1"/>
  <c r="H29" i="1"/>
  <c r="AZ28" i="1"/>
  <c r="AW28" i="1"/>
  <c r="AW49" i="1" s="1"/>
  <c r="AW106" i="1" s="1"/>
  <c r="AV28" i="1"/>
  <c r="AU28" i="1"/>
  <c r="AU49" i="1" s="1"/>
  <c r="AU106" i="1" s="1"/>
  <c r="AT28" i="1"/>
  <c r="AS28" i="1"/>
  <c r="AS49" i="1" s="1"/>
  <c r="AS106" i="1" s="1"/>
  <c r="AR28" i="1"/>
  <c r="AQ28" i="1"/>
  <c r="AP28" i="1"/>
  <c r="I28" i="1"/>
  <c r="H28" i="1"/>
  <c r="Z27" i="1"/>
  <c r="Y27" i="1"/>
  <c r="X26" i="1"/>
  <c r="W26" i="1"/>
  <c r="V26" i="1"/>
  <c r="U26" i="1"/>
  <c r="T26" i="1"/>
  <c r="S26" i="1"/>
  <c r="R26" i="1"/>
  <c r="Q26" i="1"/>
  <c r="P26" i="1"/>
  <c r="O26" i="1"/>
  <c r="K26" i="1"/>
  <c r="K58" i="1" s="1"/>
  <c r="J26" i="1"/>
  <c r="AW25" i="1"/>
  <c r="AV25" i="1"/>
  <c r="AU25" i="1"/>
  <c r="AT25" i="1"/>
  <c r="AS25" i="1"/>
  <c r="AR25" i="1"/>
  <c r="AQ25" i="1"/>
  <c r="AP25" i="1"/>
  <c r="I25" i="1"/>
  <c r="BF25" i="1" s="1"/>
  <c r="H25" i="1"/>
  <c r="AW24" i="1"/>
  <c r="AV24" i="1"/>
  <c r="AU24" i="1"/>
  <c r="AT24" i="1"/>
  <c r="AS24" i="1"/>
  <c r="AR24" i="1"/>
  <c r="AQ24" i="1"/>
  <c r="AP24" i="1"/>
  <c r="I24" i="1"/>
  <c r="BF24" i="1" s="1"/>
  <c r="H24" i="1"/>
  <c r="AW23" i="1"/>
  <c r="AV23" i="1"/>
  <c r="AU23" i="1"/>
  <c r="AT23" i="1"/>
  <c r="AS23" i="1"/>
  <c r="AR23" i="1"/>
  <c r="AQ23" i="1"/>
  <c r="AP23" i="1"/>
  <c r="I23" i="1"/>
  <c r="BF23" i="1" s="1"/>
  <c r="H23" i="1"/>
  <c r="AW22" i="1"/>
  <c r="AV22" i="1"/>
  <c r="AU22" i="1"/>
  <c r="AT22" i="1"/>
  <c r="AS22" i="1"/>
  <c r="AR22" i="1"/>
  <c r="AQ22" i="1"/>
  <c r="AP22" i="1"/>
  <c r="I22" i="1"/>
  <c r="G22" i="1"/>
  <c r="H22" i="1" s="1"/>
  <c r="AW21" i="1"/>
  <c r="AV21" i="1"/>
  <c r="AU21" i="1"/>
  <c r="AT21" i="1"/>
  <c r="AS21" i="1"/>
  <c r="AR21" i="1"/>
  <c r="AQ21" i="1"/>
  <c r="AP21" i="1"/>
  <c r="I21" i="1"/>
  <c r="BF21" i="1" s="1"/>
  <c r="H21" i="1"/>
  <c r="AW20" i="1"/>
  <c r="AV20" i="1"/>
  <c r="AU20" i="1"/>
  <c r="AT20" i="1"/>
  <c r="AS20" i="1"/>
  <c r="AR20" i="1"/>
  <c r="AQ20" i="1"/>
  <c r="AP20" i="1"/>
  <c r="I20" i="1"/>
  <c r="BF20" i="1" s="1"/>
  <c r="H20" i="1"/>
  <c r="AW19" i="1"/>
  <c r="AV19" i="1"/>
  <c r="AU19" i="1"/>
  <c r="AT19" i="1"/>
  <c r="AS19" i="1"/>
  <c r="AR19" i="1"/>
  <c r="AQ19" i="1"/>
  <c r="AP19" i="1"/>
  <c r="I19" i="1"/>
  <c r="BF19" i="1" s="1"/>
  <c r="H19" i="1"/>
  <c r="AW18" i="1"/>
  <c r="AV18" i="1"/>
  <c r="AU18" i="1"/>
  <c r="AT18" i="1"/>
  <c r="AS18" i="1"/>
  <c r="AR18" i="1"/>
  <c r="AQ18" i="1"/>
  <c r="AP18" i="1"/>
  <c r="I18" i="1"/>
  <c r="BF18" i="1" s="1"/>
  <c r="H18" i="1"/>
  <c r="AW17" i="1"/>
  <c r="AV17" i="1"/>
  <c r="AU17" i="1"/>
  <c r="AT17" i="1"/>
  <c r="AS17" i="1"/>
  <c r="AR17" i="1"/>
  <c r="AQ17" i="1"/>
  <c r="AP17" i="1"/>
  <c r="I17" i="1"/>
  <c r="G17" i="1"/>
  <c r="H17" i="1" s="1"/>
  <c r="AW16" i="1"/>
  <c r="AV16" i="1"/>
  <c r="AU16" i="1"/>
  <c r="AT16" i="1"/>
  <c r="AS16" i="1"/>
  <c r="AR16" i="1"/>
  <c r="AQ16" i="1"/>
  <c r="AP16" i="1"/>
  <c r="I16" i="1"/>
  <c r="G16" i="1"/>
  <c r="H16" i="1" s="1"/>
  <c r="M16" i="1" s="1"/>
  <c r="AW15" i="1"/>
  <c r="AV15" i="1"/>
  <c r="AU15" i="1"/>
  <c r="AT15" i="1"/>
  <c r="AS15" i="1"/>
  <c r="AR15" i="1"/>
  <c r="AQ15" i="1"/>
  <c r="AP15" i="1"/>
  <c r="I15" i="1"/>
  <c r="H15" i="1"/>
  <c r="BF15" i="1" s="1"/>
  <c r="AW14" i="1"/>
  <c r="AV14" i="1"/>
  <c r="AU14" i="1"/>
  <c r="AT14" i="1"/>
  <c r="AS14" i="1"/>
  <c r="AR14" i="1"/>
  <c r="AQ14" i="1"/>
  <c r="AP14" i="1"/>
  <c r="I14" i="1"/>
  <c r="G14" i="1"/>
  <c r="H14" i="1" s="1"/>
  <c r="AW13" i="1"/>
  <c r="AV13" i="1"/>
  <c r="AU13" i="1"/>
  <c r="AT13" i="1"/>
  <c r="AS13" i="1"/>
  <c r="AR13" i="1"/>
  <c r="AQ13" i="1"/>
  <c r="AP13" i="1"/>
  <c r="I13" i="1"/>
  <c r="H13" i="1"/>
  <c r="M13" i="1" s="1"/>
  <c r="AW12" i="1"/>
  <c r="AV12" i="1"/>
  <c r="AU12" i="1"/>
  <c r="AT12" i="1"/>
  <c r="AS12" i="1"/>
  <c r="AR12" i="1"/>
  <c r="AQ12" i="1"/>
  <c r="AP12" i="1"/>
  <c r="I12" i="1"/>
  <c r="H12" i="1"/>
  <c r="M12" i="1" s="1"/>
  <c r="AW11" i="1"/>
  <c r="AV11" i="1"/>
  <c r="AU11" i="1"/>
  <c r="AT11" i="1"/>
  <c r="AS11" i="1"/>
  <c r="AR11" i="1"/>
  <c r="AQ11" i="1"/>
  <c r="AP11" i="1"/>
  <c r="L11" i="1"/>
  <c r="L26" i="1" s="1"/>
  <c r="BF67" i="1" l="1"/>
  <c r="BI67" i="1"/>
  <c r="BF38" i="1"/>
  <c r="BI38" i="1"/>
  <c r="AQ49" i="1"/>
  <c r="AQ106" i="1" s="1"/>
  <c r="M37" i="1"/>
  <c r="I73" i="1"/>
  <c r="BI73" i="1" s="1"/>
  <c r="M63" i="1"/>
  <c r="M31" i="1"/>
  <c r="O58" i="1"/>
  <c r="O99" i="1" s="1"/>
  <c r="O100" i="1" s="1"/>
  <c r="Q58" i="1"/>
  <c r="Q99" i="1" s="1"/>
  <c r="Q100" i="1" s="1"/>
  <c r="S58" i="1"/>
  <c r="S99" i="1" s="1"/>
  <c r="S100" i="1" s="1"/>
  <c r="U58" i="1"/>
  <c r="W58" i="1"/>
  <c r="H54" i="1"/>
  <c r="AT97" i="1"/>
  <c r="AT109" i="1" s="1"/>
  <c r="H83" i="1"/>
  <c r="U98" i="1"/>
  <c r="AQ26" i="1"/>
  <c r="AQ105" i="1" s="1"/>
  <c r="AS26" i="1"/>
  <c r="AS105" i="1" s="1"/>
  <c r="AU26" i="1"/>
  <c r="AU105" i="1" s="1"/>
  <c r="AW26" i="1"/>
  <c r="AW105" i="1" s="1"/>
  <c r="BF12" i="1"/>
  <c r="BF13" i="1"/>
  <c r="M17" i="1"/>
  <c r="M18" i="1"/>
  <c r="M19" i="1"/>
  <c r="M20" i="1"/>
  <c r="M21" i="1"/>
  <c r="M22" i="1"/>
  <c r="M23" i="1"/>
  <c r="M24" i="1"/>
  <c r="M25" i="1"/>
  <c r="BF28" i="1"/>
  <c r="AP49" i="1"/>
  <c r="AR49" i="1"/>
  <c r="AR106" i="1" s="1"/>
  <c r="AT49" i="1"/>
  <c r="AT106" i="1" s="1"/>
  <c r="AV49" i="1"/>
  <c r="AV106" i="1" s="1"/>
  <c r="BF29" i="1"/>
  <c r="M30" i="1"/>
  <c r="BF31" i="1"/>
  <c r="H33" i="1"/>
  <c r="H49" i="1" s="1"/>
  <c r="AZ33" i="1"/>
  <c r="M36" i="1"/>
  <c r="BF37" i="1"/>
  <c r="BF39" i="1"/>
  <c r="BF41" i="1"/>
  <c r="I42" i="1"/>
  <c r="BF42" i="1" s="1"/>
  <c r="BF43" i="1"/>
  <c r="M45" i="1"/>
  <c r="BF46" i="1"/>
  <c r="M47" i="1"/>
  <c r="BF48" i="1"/>
  <c r="N58" i="1"/>
  <c r="N99" i="1" s="1"/>
  <c r="N100" i="1" s="1"/>
  <c r="P58" i="1"/>
  <c r="P99" i="1" s="1"/>
  <c r="P100" i="1" s="1"/>
  <c r="R58" i="1"/>
  <c r="R99" i="1" s="1"/>
  <c r="R100" i="1" s="1"/>
  <c r="T58" i="1"/>
  <c r="V58" i="1"/>
  <c r="V99" i="1" s="1"/>
  <c r="V100" i="1" s="1"/>
  <c r="X58" i="1"/>
  <c r="X99" i="1" s="1"/>
  <c r="X100" i="1" s="1"/>
  <c r="I54" i="1"/>
  <c r="M52" i="1"/>
  <c r="M56" i="1"/>
  <c r="M57" i="1" s="1"/>
  <c r="H57" i="1"/>
  <c r="H73" i="1"/>
  <c r="M67" i="1"/>
  <c r="BF75" i="1"/>
  <c r="K97" i="1"/>
  <c r="K98" i="1" s="1"/>
  <c r="K99" i="1" s="1"/>
  <c r="T98" i="1"/>
  <c r="BF76" i="1"/>
  <c r="BF78" i="1"/>
  <c r="M81" i="1"/>
  <c r="G97" i="1"/>
  <c r="G98" i="1" s="1"/>
  <c r="BF86" i="1"/>
  <c r="I83" i="1"/>
  <c r="BF83" i="1" s="1"/>
  <c r="BF88" i="1"/>
  <c r="BF91" i="1"/>
  <c r="BF93" i="1"/>
  <c r="BF95" i="1"/>
  <c r="I112" i="1"/>
  <c r="BF16" i="1"/>
  <c r="BF17" i="1"/>
  <c r="BF22" i="1"/>
  <c r="BF61" i="1"/>
  <c r="L97" i="1"/>
  <c r="L98" i="1" s="1"/>
  <c r="I90" i="1"/>
  <c r="M43" i="1"/>
  <c r="M40" i="1"/>
  <c r="M38" i="1"/>
  <c r="M28" i="1"/>
  <c r="M32" i="1"/>
  <c r="M14" i="1"/>
  <c r="H11" i="1"/>
  <c r="H26" i="1" s="1"/>
  <c r="BF14" i="1"/>
  <c r="M15" i="1"/>
  <c r="J58" i="1"/>
  <c r="L58" i="1"/>
  <c r="G11" i="1"/>
  <c r="G26" i="1" s="1"/>
  <c r="G58" i="1" s="1"/>
  <c r="I11" i="1"/>
  <c r="I26" i="1" s="1"/>
  <c r="AP26" i="1"/>
  <c r="AR26" i="1"/>
  <c r="AT26" i="1"/>
  <c r="AT105" i="1" s="1"/>
  <c r="AV26" i="1"/>
  <c r="AO31" i="1"/>
  <c r="M29" i="1"/>
  <c r="U99" i="1"/>
  <c r="U100" i="1" s="1"/>
  <c r="M54" i="1"/>
  <c r="AP108" i="1"/>
  <c r="AR108" i="1"/>
  <c r="AT108" i="1"/>
  <c r="AV108" i="1"/>
  <c r="AV109" i="1"/>
  <c r="I33" i="1"/>
  <c r="M61" i="1"/>
  <c r="J73" i="1"/>
  <c r="M76" i="1"/>
  <c r="M86" i="1"/>
  <c r="M34" i="1"/>
  <c r="BF34" i="1"/>
  <c r="M44" i="1"/>
  <c r="AQ73" i="1"/>
  <c r="AQ108" i="1" s="1"/>
  <c r="AS73" i="1"/>
  <c r="AS108" i="1" s="1"/>
  <c r="AU73" i="1"/>
  <c r="AU108" i="1" s="1"/>
  <c r="AW73" i="1"/>
  <c r="AW108" i="1" s="1"/>
  <c r="M69" i="1"/>
  <c r="M71" i="1"/>
  <c r="J98" i="1"/>
  <c r="AQ97" i="1"/>
  <c r="AQ109" i="1" s="1"/>
  <c r="AS97" i="1"/>
  <c r="AS109" i="1" s="1"/>
  <c r="AU97" i="1"/>
  <c r="AU109" i="1" s="1"/>
  <c r="M78" i="1"/>
  <c r="M88" i="1"/>
  <c r="H90" i="1"/>
  <c r="H97" i="1" s="1"/>
  <c r="H98" i="1" s="1"/>
  <c r="M91" i="1"/>
  <c r="M90" i="1" s="1"/>
  <c r="W97" i="1"/>
  <c r="W98" i="1" s="1"/>
  <c r="W99" i="1" s="1"/>
  <c r="W100" i="1" s="1"/>
  <c r="M109" i="1"/>
  <c r="M108" i="1" s="1"/>
  <c r="M114" i="1"/>
  <c r="M112" i="1" s="1"/>
  <c r="AW90" i="1"/>
  <c r="AW97" i="1" s="1"/>
  <c r="AO30" i="1" l="1"/>
  <c r="H58" i="1"/>
  <c r="J99" i="1"/>
  <c r="H99" i="1"/>
  <c r="AS110" i="1"/>
  <c r="AO64" i="1"/>
  <c r="BF90" i="1"/>
  <c r="AU110" i="1"/>
  <c r="AQ110" i="1"/>
  <c r="M83" i="1"/>
  <c r="BF33" i="1"/>
  <c r="AO29" i="1"/>
  <c r="M11" i="1"/>
  <c r="M26" i="1" s="1"/>
  <c r="M42" i="1"/>
  <c r="T99" i="1"/>
  <c r="T100" i="1" s="1"/>
  <c r="AP106" i="1"/>
  <c r="AX106" i="1" s="1"/>
  <c r="AO28" i="1"/>
  <c r="I97" i="1"/>
  <c r="I98" i="1" s="1"/>
  <c r="G99" i="1"/>
  <c r="W105" i="1" s="1"/>
  <c r="AW109" i="1"/>
  <c r="AW110" i="1" s="1"/>
  <c r="AO93" i="1"/>
  <c r="AX109" i="1"/>
  <c r="M75" i="1"/>
  <c r="AO92" i="1"/>
  <c r="AO94" i="1" s="1"/>
  <c r="AV105" i="1"/>
  <c r="AV110" i="1" s="1"/>
  <c r="AO14" i="1"/>
  <c r="AX108" i="1"/>
  <c r="M33" i="1"/>
  <c r="AR105" i="1"/>
  <c r="AR110" i="1" s="1"/>
  <c r="AO12" i="1"/>
  <c r="L99" i="1"/>
  <c r="M73" i="1"/>
  <c r="AO63" i="1"/>
  <c r="AO62" i="1"/>
  <c r="AO61" i="1"/>
  <c r="AO65" i="1" s="1"/>
  <c r="I49" i="1"/>
  <c r="AT110" i="1"/>
  <c r="AP105" i="1"/>
  <c r="AO11" i="1"/>
  <c r="I58" i="1" l="1"/>
  <c r="BI58" i="1" s="1"/>
  <c r="BI49" i="1"/>
  <c r="AO15" i="1"/>
  <c r="AO32" i="1"/>
  <c r="M49" i="1"/>
  <c r="M58" i="1" s="1"/>
  <c r="Q105" i="1"/>
  <c r="M97" i="1"/>
  <c r="AX105" i="1"/>
  <c r="AP110" i="1"/>
  <c r="M98" i="1"/>
  <c r="M99" i="1" l="1"/>
  <c r="I99" i="1"/>
</calcChain>
</file>

<file path=xl/sharedStrings.xml><?xml version="1.0" encoding="utf-8"?>
<sst xmlns="http://schemas.openxmlformats.org/spreadsheetml/2006/main" count="1125" uniqueCount="315">
  <si>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</si>
  <si>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</si>
  <si>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</si>
  <si>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</si>
  <si>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</si>
  <si>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</si>
  <si>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</si>
  <si>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</si>
  <si>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</si>
  <si>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</si>
  <si>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</si>
  <si>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</si>
  <si>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</si>
  <si>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</si>
  <si>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</si>
  <si>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</si>
  <si>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</si>
  <si>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</si>
  <si>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</si>
  <si>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</si>
  <si>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</si>
  <si>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</si>
  <si>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</si>
  <si>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</si>
  <si>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</si>
  <si>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</si>
  <si>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</si>
  <si>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</si>
  <si>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</si>
  <si>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</si>
  <si>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</si>
  <si>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</si>
  <si>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</si>
  <si>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</si>
  <si>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</si>
  <si>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</si>
  <si>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>7 семестр</t>
  </si>
  <si>
    <t>8 семестр</t>
  </si>
  <si>
    <t>1. ОБОВ'ЯЗКОВІ НАВЧАЛЬНІ ДИСЦИПЛІНИ</t>
  </si>
  <si>
    <t>1.1.  Цикл загальної підготовки</t>
  </si>
  <si>
    <t>1.1.1</t>
  </si>
  <si>
    <t>Іноземна мова</t>
  </si>
  <si>
    <t>1.1.1.1</t>
  </si>
  <si>
    <t>1.1.1.2</t>
  </si>
  <si>
    <t>1.1.1.3</t>
  </si>
  <si>
    <t>1.1.1.4</t>
  </si>
  <si>
    <t>4</t>
  </si>
  <si>
    <t>1.1.2</t>
  </si>
  <si>
    <t>Вступ до освітнього процесу</t>
  </si>
  <si>
    <t>1</t>
  </si>
  <si>
    <t>1.1.3</t>
  </si>
  <si>
    <t>Історія України та української культури</t>
  </si>
  <si>
    <t>1.1.4</t>
  </si>
  <si>
    <t xml:space="preserve">Українська мова  (за професійним спрямуванням) </t>
  </si>
  <si>
    <t>1.1.5</t>
  </si>
  <si>
    <t>Філософія</t>
  </si>
  <si>
    <t>1.1.6</t>
  </si>
  <si>
    <t>Правознавство</t>
  </si>
  <si>
    <t>1.1.7</t>
  </si>
  <si>
    <t>Інформатика</t>
  </si>
  <si>
    <t>1.1.8</t>
  </si>
  <si>
    <t>Всесвітня історія</t>
  </si>
  <si>
    <t>1.1.9</t>
  </si>
  <si>
    <t>Логіка</t>
  </si>
  <si>
    <t>1.1.10</t>
  </si>
  <si>
    <t>Видатні особистості в історії України</t>
  </si>
  <si>
    <t>1.1.11</t>
  </si>
  <si>
    <t xml:space="preserve">Безпека життєдіяльності та основи охорони праці </t>
  </si>
  <si>
    <t>для ПЛ-18-1 БЖД была вычитана на 1 курсе</t>
  </si>
  <si>
    <t>Разом:</t>
  </si>
  <si>
    <t>ЗО</t>
  </si>
  <si>
    <t>1.2 Цикл професійної підготовки</t>
  </si>
  <si>
    <t>1.2.1</t>
  </si>
  <si>
    <t>Історія зарубіжних політичних учень</t>
  </si>
  <si>
    <t>2</t>
  </si>
  <si>
    <t>1.2.2</t>
  </si>
  <si>
    <t>Історія політичної думки України</t>
  </si>
  <si>
    <t>1.2.3</t>
  </si>
  <si>
    <t>Історія та теорія демократії</t>
  </si>
  <si>
    <t>1.2.4</t>
  </si>
  <si>
    <t>Соціологія</t>
  </si>
  <si>
    <t>1.2.5</t>
  </si>
  <si>
    <t>Громадські об'єднання і організації</t>
  </si>
  <si>
    <t>1.2.6</t>
  </si>
  <si>
    <t>Загальна теорія політики</t>
  </si>
  <si>
    <t>1.2.6.1</t>
  </si>
  <si>
    <t>1.2.6.2</t>
  </si>
  <si>
    <t>Курсова робота "Загальна теорія політики"</t>
  </si>
  <si>
    <t>3д</t>
  </si>
  <si>
    <t>1.2.7</t>
  </si>
  <si>
    <t>Історія і теорії політичних партій</t>
  </si>
  <si>
    <t>1.2.8</t>
  </si>
  <si>
    <t>Інформаційні війни</t>
  </si>
  <si>
    <t>1.2.9</t>
  </si>
  <si>
    <t>Філософія політики</t>
  </si>
  <si>
    <t>1.2.10</t>
  </si>
  <si>
    <t>Методика і техніка політологічних досліджень</t>
  </si>
  <si>
    <t>1.2.11</t>
  </si>
  <si>
    <t>Політика та економіка</t>
  </si>
  <si>
    <t>1.2.12</t>
  </si>
  <si>
    <t>Політична глобалістика</t>
  </si>
  <si>
    <t>1.2.13</t>
  </si>
  <si>
    <t>Порівняльна політологія</t>
  </si>
  <si>
    <t>1.2.13.1</t>
  </si>
  <si>
    <t>1.2.13.2</t>
  </si>
  <si>
    <t>Курсова робота "Порівняльна політологія"</t>
  </si>
  <si>
    <t>6д</t>
  </si>
  <si>
    <t>1.2.14</t>
  </si>
  <si>
    <t>Політичні еліти і лідерство</t>
  </si>
  <si>
    <t>1.2.15</t>
  </si>
  <si>
    <t>Політична культура</t>
  </si>
  <si>
    <t>1.2.16</t>
  </si>
  <si>
    <t>Теорія міжнародних політичних відносин</t>
  </si>
  <si>
    <t>1.2.17</t>
  </si>
  <si>
    <t>Технології виборчих кампаній</t>
  </si>
  <si>
    <t>Разом п.1.2</t>
  </si>
  <si>
    <t>1.3 та 1.4</t>
  </si>
  <si>
    <t>1.3. Практична підготовка</t>
  </si>
  <si>
    <t>3.1</t>
  </si>
  <si>
    <t>Практика в громадських об'єднаннях і організаціях</t>
  </si>
  <si>
    <t>3.2</t>
  </si>
  <si>
    <t>Політологічна практика</t>
  </si>
  <si>
    <t>3.3</t>
  </si>
  <si>
    <t>Переддипломна практика</t>
  </si>
  <si>
    <t>Разом п. 1.3</t>
  </si>
  <si>
    <t>1.4 Атестація</t>
  </si>
  <si>
    <t>4.1</t>
  </si>
  <si>
    <t>Кваліфікаційна робота бакалавра</t>
  </si>
  <si>
    <t>Разом п 1.4</t>
  </si>
  <si>
    <t>Разом обов'язкові компоненти освітньої програми</t>
  </si>
  <si>
    <t>2. ДИСЦИПЛІНИ ВІЛЬНОГО ВИБОРУ</t>
  </si>
  <si>
    <t xml:space="preserve">2.1.  Цикл загальної підготовки </t>
  </si>
  <si>
    <t>2.1.1</t>
  </si>
  <si>
    <t>Конституційне право України</t>
  </si>
  <si>
    <t>Трудове право</t>
  </si>
  <si>
    <t>2.1.2</t>
  </si>
  <si>
    <t>Етика та естетика</t>
  </si>
  <si>
    <t>Основи економічної теорії</t>
  </si>
  <si>
    <t>2.1.3</t>
  </si>
  <si>
    <t>Іноземна мова за професійним спрямуванням (розділ 1)</t>
  </si>
  <si>
    <t>мн</t>
  </si>
  <si>
    <t>Психологія спілкування</t>
  </si>
  <si>
    <t xml:space="preserve"> </t>
  </si>
  <si>
    <t>2.1.4</t>
  </si>
  <si>
    <t>Іноземна мова за професійним спрямуванням (розділ 2)</t>
  </si>
  <si>
    <t>Управління конфліктами</t>
  </si>
  <si>
    <t>2.1.5</t>
  </si>
  <si>
    <t>Іноземна мова за професійним спрямуванням (розділ 3)</t>
  </si>
  <si>
    <t>Діловий етикет</t>
  </si>
  <si>
    <t>2.1.6</t>
  </si>
  <si>
    <t>Іноземна мова за професійним спрямуванням (розділ 4)</t>
  </si>
  <si>
    <t>Психологія управління</t>
  </si>
  <si>
    <t>Разом п.2.1</t>
  </si>
  <si>
    <t xml:space="preserve">2.2.  Цикл професійної підготовки </t>
  </si>
  <si>
    <t>Вибіркові дисципліни 5 семестру</t>
  </si>
  <si>
    <t>5, 5</t>
  </si>
  <si>
    <t>2.2.1</t>
  </si>
  <si>
    <t>Релігієзнавство</t>
  </si>
  <si>
    <t>2.2.2</t>
  </si>
  <si>
    <t>Антикорупційна політика</t>
  </si>
  <si>
    <t>2.2.3</t>
  </si>
  <si>
    <t>Історія філософії України</t>
  </si>
  <si>
    <t>2.2.4</t>
  </si>
  <si>
    <t>Історія філософської думки</t>
  </si>
  <si>
    <t>Вибіркові дисципліни 6 семестру</t>
  </si>
  <si>
    <t>6</t>
  </si>
  <si>
    <t>2.2.5</t>
  </si>
  <si>
    <t>Державне та регіональне управління</t>
  </si>
  <si>
    <t>2.2.6</t>
  </si>
  <si>
    <t>Проблеми соціального управління</t>
  </si>
  <si>
    <t>Вибіркові дисципліни 7 семестру</t>
  </si>
  <si>
    <t>7, 7, 7</t>
  </si>
  <si>
    <t>2.2.7</t>
  </si>
  <si>
    <t>Політична конфліктологія</t>
  </si>
  <si>
    <t>2.2.8</t>
  </si>
  <si>
    <t>Практична політологія</t>
  </si>
  <si>
    <t>2.2.9</t>
  </si>
  <si>
    <t>Виборче право</t>
  </si>
  <si>
    <t>2.2.10</t>
  </si>
  <si>
    <t>Адміністративне право</t>
  </si>
  <si>
    <t>2.2.11</t>
  </si>
  <si>
    <t>Самоменеджмент</t>
  </si>
  <si>
    <t>2.2.12</t>
  </si>
  <si>
    <t>Місцеве самоврядування</t>
  </si>
  <si>
    <t>Вибіркові дисципліни 8 семестру</t>
  </si>
  <si>
    <t>8,8,8</t>
  </si>
  <si>
    <t>2.2.13</t>
  </si>
  <si>
    <t>Особиста політична тактика</t>
  </si>
  <si>
    <t>2.2.14</t>
  </si>
  <si>
    <t>Комунікаційний менеджмент</t>
  </si>
  <si>
    <t>2.2.15</t>
  </si>
  <si>
    <t>Політичні системи і режими сучасності</t>
  </si>
  <si>
    <t>2.2.16</t>
  </si>
  <si>
    <t>Політичний аналіз та прогнозування</t>
  </si>
  <si>
    <t>2.2.17</t>
  </si>
  <si>
    <t>Мас-медіа та політика</t>
  </si>
  <si>
    <t>2.2.18</t>
  </si>
  <si>
    <t>Професійна етика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</si>
  <si>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</si>
  <si>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</si>
  <si>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</si>
  <si>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</si>
  <si>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</si>
  <si>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</si>
  <si>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</si>
  <si>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>1 сем</t>
  </si>
  <si>
    <t>2 сем</t>
  </si>
  <si>
    <t>3 сем</t>
  </si>
  <si>
    <t>4 сем</t>
  </si>
  <si>
    <t>5 сем</t>
  </si>
  <si>
    <t>6 сем</t>
  </si>
  <si>
    <t>7 сем</t>
  </si>
  <si>
    <t>8 сем</t>
  </si>
  <si>
    <t xml:space="preserve"> Кількість курсових робіт</t>
  </si>
  <si>
    <t>цикл</t>
  </si>
  <si>
    <t>Частка кредитів</t>
  </si>
  <si>
    <t>обов'язкові</t>
  </si>
  <si>
    <t>вибіркові</t>
  </si>
  <si>
    <t>1.1</t>
  </si>
  <si>
    <t>1.2</t>
  </si>
  <si>
    <t>Фізичне виховання</t>
  </si>
  <si>
    <t>2.1</t>
  </si>
  <si>
    <t>1, 2б д*</t>
  </si>
  <si>
    <t>.2.2</t>
  </si>
  <si>
    <t>3, 4б д*</t>
  </si>
  <si>
    <t>1.3</t>
  </si>
  <si>
    <t>5ф*6ф* 7ф*</t>
  </si>
  <si>
    <t>с*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</si>
  <si>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</si>
  <si>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</si>
  <si>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</si>
  <si>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3</t>
  </si>
  <si>
    <t>5</t>
  </si>
  <si>
    <t>Декан факультету ФЕМ</t>
  </si>
  <si>
    <t>Зав. кафедри</t>
  </si>
  <si>
    <t>Гарант освітньої програми</t>
  </si>
  <si>
    <t>питома вага
аудиторки</t>
  </si>
  <si>
    <t>резерв зменшення
навантаження</t>
  </si>
  <si>
    <t>разом</t>
  </si>
  <si>
    <t>так і було</t>
  </si>
  <si>
    <t>де зміни?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</si>
  <si>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</si>
  <si>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</si>
  <si>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</si>
  <si>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</si>
  <si>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>Кваліфікація:  бакалавр з політології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</si>
  <si>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</si>
  <si>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</si>
  <si>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</si>
  <si>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</si>
  <si>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</si>
  <si>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t>На основі повної загальної середньої освіти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</si>
  <si>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</si>
  <si>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Політологія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</si>
  <si>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</si>
  <si>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</si>
  <si>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</si>
  <si>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</si>
  <si>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</si>
  <si>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</si>
  <si>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</si>
  <si>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</si>
  <si>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</si>
  <si>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</si>
  <si>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</si>
  <si>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</si>
  <si>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</si>
  <si>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</si>
  <si>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</si>
  <si>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</si>
  <si>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</si>
  <si>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П</t>
  </si>
  <si>
    <t>Д</t>
  </si>
  <si>
    <t>А</t>
  </si>
  <si>
    <t xml:space="preserve">Позначення: Т – теоретичне навчання; С – екзаменаційна сесія; ПК - проміжний контроль; П – практика; К – канікули; Д– виконання кваліфікаційної роботи; А –  атестація </t>
  </si>
  <si>
    <t xml:space="preserve">       II. ЗВЕДЕНІ ДАНІ ПРО БЮДЖЕТ ЧАСУ, тижні  </t>
  </si>
  <si>
    <t xml:space="preserve">ІІІ. ПРАКТИКА </t>
  </si>
  <si>
    <t>IV. АТЕСТАЦІЯ</t>
  </si>
  <si>
    <t>Теоретичне навчання</t>
  </si>
  <si>
    <t>Екзаменаційна сесія</t>
  </si>
  <si>
    <t>Практика</t>
  </si>
  <si>
    <t>Виконання кваліфікаційної роботи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</si>
  <si>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</si>
  <si>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</si>
  <si>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</si>
  <si>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</si>
  <si>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</si>
  <si>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</si>
  <si>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</si>
  <si>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 атестації (екзамен, кваліфікаційна робота)</t>
  </si>
  <si>
    <t>Практика в громадських об'єднаннях та організаціях</t>
  </si>
  <si>
    <t>Переддипломна</t>
  </si>
  <si>
    <t>порівн табл підкоригувати</t>
  </si>
  <si>
    <t>Базова загальна військова підготовка (теоретична частина)*</t>
  </si>
  <si>
    <t>4д</t>
  </si>
  <si>
    <t>1.1.12</t>
  </si>
  <si>
    <t>або тут зробити 3 кредити</t>
  </si>
  <si>
    <t>Разом п. 1.1 (для осіб, які проходять БЗВП)</t>
  </si>
  <si>
    <t>Разом п. 1.1 (для осіб, які не проходять БЗВП)</t>
  </si>
  <si>
    <t xml:space="preserve"> Разом обов'язкові компоненти освітньої програми (для осіб, які проходять БЗВП)</t>
  </si>
  <si>
    <t xml:space="preserve"> Разом обов'язкові компоненти освітньої програми (для осіб, які не проходять БЗВП)</t>
  </si>
  <si>
    <t>Вибіркові дисципліни 4 семестру  (для осіб, 
які не проходять БЗВП)</t>
  </si>
  <si>
    <t>Разом вибіркові компоненти освітньої програми  (для осіб, які проходять БЗВП)</t>
  </si>
  <si>
    <t>Разом п. 2.2  (для осіб, які проходять БЗВП)</t>
  </si>
  <si>
    <t>Разом п. 2.2  (для осіб, які не проходять БЗВП)</t>
  </si>
  <si>
    <t>Разом вибіркові компоненти освітньої програми  (для осіб, які не проходять БЗВП)</t>
  </si>
  <si>
    <t>Кількість годин на тиждень  (для осіб, які проходять БЗВП)</t>
  </si>
  <si>
    <t>Кількість годин на тиждень  (для осіб, які не проходять БЗВП)</t>
  </si>
  <si>
    <t>перелік дисциплін можна відкорегувати</t>
  </si>
  <si>
    <t>* БЗВП проводиться впродовж 12 тижнів в 4 семестрі для осіб, що визначені постановою КМУ від 21 червня 2024 р. № 734. Для осіб, які не підлягають проходженню БЗВП, планувати дисципліну "Національна ідентичність"</t>
  </si>
  <si>
    <t xml:space="preserve">	Теоретична підготовка базової загальновійськової підготовки* / Національна ідентичність</t>
  </si>
  <si>
    <t xml:space="preserve">протокол № </t>
  </si>
  <si>
    <t>"       "                         2025  р.</t>
  </si>
  <si>
    <r>
      <t xml:space="preserve">спеціальність: </t>
    </r>
    <r>
      <rPr>
        <b/>
        <sz val="20"/>
        <rFont val="Times New Roman"/>
        <family val="1"/>
        <charset val="204"/>
      </rPr>
      <t>С2 Політологія</t>
    </r>
  </si>
  <si>
    <r>
      <t xml:space="preserve">з галузі знань: </t>
    </r>
    <r>
      <rPr>
        <b/>
        <sz val="20"/>
        <rFont val="Times New Roman"/>
        <family val="1"/>
        <charset val="204"/>
      </rPr>
      <t>С</t>
    </r>
    <r>
      <rPr>
        <sz val="2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>Соціальні науки, журналістика та інформація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</si>
</sst>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_-;\-* #,##0_-;\ &quot;&quot;_-;_-@_-"/>
    <numFmt numFmtId="165" formatCode="#,##0_-;\-* #,##0_-;\ _-;_-@_-"/>
    <numFmt numFmtId="166" formatCode="#,##0;\-* #,##0_-;\ &quot;&quot;_-;_-@_-"/>
    <numFmt numFmtId="167" formatCode="0.0"/>
    <numFmt numFmtId="168" formatCode="#,##0.00_ ;\-#,##0.00\ "/>
    <numFmt numFmtId="169" formatCode="#,##0.0;\-* #,##0.0_-;\ &quot;&quot;_-;_-@_-"/>
    <numFmt numFmtId="170" formatCode="#,##0.0_ ;\-#,##0.0\ "/>
    <numFmt numFmtId="171" formatCode="#,##0_ ;\-#,##0\ "/>
    <numFmt numFmtId="172" formatCode="#,##0;\-* #,##0_-;\ _-;_-@_-"/>
  </numFmts>
  <fonts count="4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"/>
      <family val="2"/>
    </font>
    <font>
      <b/>
      <sz val="12"/>
      <name val="Arial"/>
      <family val="2"/>
    </font>
    <font>
      <i/>
      <sz val="12"/>
      <name val="Times New Roman"/>
      <family val="1"/>
      <charset val="204"/>
    </font>
    <font>
      <sz val="10"/>
      <name val="Arial"/>
      <family val="2"/>
    </font>
    <font>
      <b/>
      <sz val="12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sz val="16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42">
    <xf numFmtId="0" fontId="0" fillId="0" borderId="0" xfId="0"/>
    <xf numFmtId="164" fontId="4" fillId="0" borderId="0" xfId="1" applyNumberFormat="1" applyFont="1" applyFill="1" applyBorder="1" applyAlignment="1" applyProtection="1">
      <alignment vertical="center"/>
    </xf>
    <xf numFmtId="164" fontId="5" fillId="0" borderId="0" xfId="1" applyNumberFormat="1" applyFont="1" applyFill="1" applyBorder="1" applyAlignment="1" applyProtection="1">
      <alignment vertical="center"/>
    </xf>
    <xf numFmtId="0" fontId="4" fillId="0" borderId="27" xfId="1" applyNumberFormat="1" applyFont="1" applyFill="1" applyBorder="1" applyAlignment="1" applyProtection="1">
      <alignment horizontal="center" vertical="center"/>
    </xf>
    <xf numFmtId="0" fontId="4" fillId="0" borderId="28" xfId="1" applyNumberFormat="1" applyFont="1" applyFill="1" applyBorder="1" applyAlignment="1" applyProtection="1">
      <alignment horizontal="center" vertical="center"/>
    </xf>
    <xf numFmtId="0" fontId="4" fillId="0" borderId="29" xfId="1" applyNumberFormat="1" applyFont="1" applyFill="1" applyBorder="1" applyAlignment="1" applyProtection="1">
      <alignment horizontal="center" vertical="center"/>
    </xf>
    <xf numFmtId="0" fontId="4" fillId="0" borderId="30" xfId="1" applyNumberFormat="1" applyFont="1" applyFill="1" applyBorder="1" applyAlignment="1" applyProtection="1">
      <alignment horizontal="center" vertical="center"/>
    </xf>
    <xf numFmtId="0" fontId="4" fillId="0" borderId="31" xfId="1" applyNumberFormat="1" applyFont="1" applyFill="1" applyBorder="1" applyAlignment="1" applyProtection="1">
      <alignment horizontal="center" vertical="center"/>
    </xf>
    <xf numFmtId="0" fontId="4" fillId="0" borderId="23" xfId="1" applyNumberFormat="1" applyFont="1" applyFill="1" applyBorder="1" applyAlignment="1" applyProtection="1">
      <alignment horizontal="center" vertical="center"/>
    </xf>
    <xf numFmtId="0" fontId="4" fillId="0" borderId="44" xfId="1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Fill="1" applyBorder="1" applyAlignment="1" applyProtection="1">
      <alignment horizontal="center" vertical="center"/>
    </xf>
    <xf numFmtId="0" fontId="4" fillId="0" borderId="45" xfId="1" applyNumberFormat="1" applyFont="1" applyFill="1" applyBorder="1" applyAlignment="1" applyProtection="1">
      <alignment horizontal="center" vertical="center"/>
    </xf>
    <xf numFmtId="0" fontId="4" fillId="0" borderId="46" xfId="1" applyNumberFormat="1" applyFont="1" applyFill="1" applyBorder="1" applyAlignment="1" applyProtection="1">
      <alignment horizontal="center" vertical="center"/>
    </xf>
    <xf numFmtId="0" fontId="4" fillId="2" borderId="0" xfId="1" applyNumberFormat="1" applyFont="1" applyFill="1" applyBorder="1" applyAlignment="1" applyProtection="1">
      <alignment horizontal="center" vertical="center"/>
    </xf>
    <xf numFmtId="0" fontId="4" fillId="2" borderId="23" xfId="1" applyNumberFormat="1" applyFont="1" applyFill="1" applyBorder="1" applyAlignment="1" applyProtection="1">
      <alignment horizontal="center" vertical="center"/>
    </xf>
    <xf numFmtId="49" fontId="6" fillId="0" borderId="51" xfId="1" applyNumberFormat="1" applyFont="1" applyFill="1" applyBorder="1" applyAlignment="1">
      <alignment vertical="center" wrapText="1"/>
    </xf>
    <xf numFmtId="0" fontId="6" fillId="0" borderId="5" xfId="1" applyFont="1" applyFill="1" applyBorder="1" applyAlignment="1">
      <alignment horizontal="center" vertical="center" wrapText="1"/>
    </xf>
    <xf numFmtId="49" fontId="6" fillId="0" borderId="6" xfId="1" applyNumberFormat="1" applyFont="1" applyFill="1" applyBorder="1" applyAlignment="1">
      <alignment horizontal="center" vertical="center" wrapText="1"/>
    </xf>
    <xf numFmtId="49" fontId="6" fillId="0" borderId="52" xfId="1" applyNumberFormat="1" applyFont="1" applyFill="1" applyBorder="1" applyAlignment="1">
      <alignment horizontal="center" vertical="center" wrapText="1"/>
    </xf>
    <xf numFmtId="164" fontId="6" fillId="0" borderId="7" xfId="1" applyNumberFormat="1" applyFont="1" applyFill="1" applyBorder="1" applyAlignment="1" applyProtection="1">
      <alignment horizontal="center" vertical="center" wrapText="1"/>
    </xf>
    <xf numFmtId="167" fontId="6" fillId="0" borderId="10" xfId="1" applyNumberFormat="1" applyFont="1" applyFill="1" applyBorder="1" applyAlignment="1" applyProtection="1">
      <alignment horizontal="center" vertical="center"/>
    </xf>
    <xf numFmtId="1" fontId="6" fillId="0" borderId="8" xfId="1" applyNumberFormat="1" applyFont="1" applyFill="1" applyBorder="1" applyAlignment="1" applyProtection="1">
      <alignment horizontal="center" vertical="center"/>
    </xf>
    <xf numFmtId="1" fontId="6" fillId="0" borderId="5" xfId="1" applyNumberFormat="1" applyFont="1" applyFill="1" applyBorder="1" applyAlignment="1" applyProtection="1">
      <alignment horizontal="center" vertical="center"/>
    </xf>
    <xf numFmtId="1" fontId="6" fillId="0" borderId="6" xfId="1" applyNumberFormat="1" applyFont="1" applyFill="1" applyBorder="1" applyAlignment="1" applyProtection="1">
      <alignment horizontal="center" vertical="center"/>
    </xf>
    <xf numFmtId="1" fontId="6" fillId="0" borderId="7" xfId="1" applyNumberFormat="1" applyFont="1" applyFill="1" applyBorder="1" applyAlignment="1" applyProtection="1">
      <alignment horizontal="center" vertical="center"/>
    </xf>
    <xf numFmtId="0" fontId="7" fillId="0" borderId="53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164" fontId="7" fillId="0" borderId="0" xfId="1" applyNumberFormat="1" applyFont="1" applyFill="1" applyBorder="1" applyAlignment="1" applyProtection="1">
      <alignment vertical="center"/>
    </xf>
    <xf numFmtId="164" fontId="8" fillId="0" borderId="0" xfId="1" applyNumberFormat="1" applyFont="1" applyFill="1" applyBorder="1" applyAlignment="1" applyProtection="1">
      <alignment vertical="center"/>
    </xf>
    <xf numFmtId="49" fontId="7" fillId="0" borderId="54" xfId="0" applyNumberFormat="1" applyFont="1" applyFill="1" applyBorder="1" applyAlignment="1" applyProtection="1">
      <alignment horizontal="center" vertical="center"/>
    </xf>
    <xf numFmtId="49" fontId="4" fillId="0" borderId="55" xfId="1" applyNumberFormat="1" applyFont="1" applyFill="1" applyBorder="1" applyAlignment="1">
      <alignment vertical="center" wrapText="1"/>
    </xf>
    <xf numFmtId="0" fontId="6" fillId="0" borderId="12" xfId="1" applyFont="1" applyFill="1" applyBorder="1" applyAlignment="1">
      <alignment horizontal="center" vertical="center" wrapText="1"/>
    </xf>
    <xf numFmtId="0" fontId="6" fillId="0" borderId="13" xfId="1" applyNumberFormat="1" applyFont="1" applyFill="1" applyBorder="1" applyAlignment="1">
      <alignment horizontal="center" vertical="center" wrapText="1"/>
    </xf>
    <xf numFmtId="0" fontId="6" fillId="0" borderId="16" xfId="1" applyNumberFormat="1" applyFont="1" applyFill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center" vertical="center" wrapText="1"/>
    </xf>
    <xf numFmtId="167" fontId="4" fillId="0" borderId="56" xfId="1" applyNumberFormat="1" applyFont="1" applyFill="1" applyBorder="1" applyAlignment="1" applyProtection="1">
      <alignment horizontal="center" vertical="center"/>
    </xf>
    <xf numFmtId="0" fontId="4" fillId="0" borderId="54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168" fontId="7" fillId="0" borderId="0" xfId="1" applyNumberFormat="1" applyFont="1" applyFill="1" applyBorder="1" applyAlignment="1" applyProtection="1">
      <alignment vertical="center"/>
    </xf>
    <xf numFmtId="49" fontId="6" fillId="0" borderId="16" xfId="1" applyNumberFormat="1" applyFont="1" applyFill="1" applyBorder="1" applyAlignment="1">
      <alignment horizontal="center" vertical="center" wrapText="1"/>
    </xf>
    <xf numFmtId="164" fontId="7" fillId="0" borderId="12" xfId="1" applyNumberFormat="1" applyFont="1" applyFill="1" applyBorder="1" applyAlignment="1" applyProtection="1">
      <alignment vertical="center"/>
    </xf>
    <xf numFmtId="164" fontId="7" fillId="0" borderId="14" xfId="1" applyNumberFormat="1" applyFont="1" applyFill="1" applyBorder="1" applyAlignment="1" applyProtection="1">
      <alignment vertical="center"/>
    </xf>
    <xf numFmtId="0" fontId="6" fillId="0" borderId="12" xfId="0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167" fontId="4" fillId="0" borderId="56" xfId="0" applyNumberFormat="1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49" fontId="6" fillId="0" borderId="54" xfId="0" applyNumberFormat="1" applyFont="1" applyFill="1" applyBorder="1" applyAlignment="1" applyProtection="1">
      <alignment horizontal="center" vertical="center"/>
    </xf>
    <xf numFmtId="49" fontId="6" fillId="0" borderId="55" xfId="1" applyNumberFormat="1" applyFont="1" applyFill="1" applyBorder="1" applyAlignment="1">
      <alignment horizontal="left" vertical="center" wrapText="1"/>
    </xf>
    <xf numFmtId="49" fontId="6" fillId="0" borderId="13" xfId="1" applyNumberFormat="1" applyFont="1" applyFill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center" vertical="center"/>
    </xf>
    <xf numFmtId="169" fontId="6" fillId="0" borderId="56" xfId="1" applyNumberFormat="1" applyFont="1" applyFill="1" applyBorder="1" applyAlignment="1" applyProtection="1">
      <alignment horizontal="center" vertical="center"/>
    </xf>
    <xf numFmtId="0" fontId="6" fillId="0" borderId="54" xfId="1" applyFont="1" applyFill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 wrapText="1"/>
    </xf>
    <xf numFmtId="164" fontId="7" fillId="0" borderId="14" xfId="1" applyNumberFormat="1" applyFont="1" applyFill="1" applyBorder="1" applyAlignment="1" applyProtection="1">
      <alignment horizontal="center" vertical="center"/>
    </xf>
    <xf numFmtId="0" fontId="6" fillId="0" borderId="16" xfId="1" applyFont="1" applyFill="1" applyBorder="1" applyAlignment="1">
      <alignment horizontal="center" vertical="center" wrapText="1"/>
    </xf>
    <xf numFmtId="166" fontId="9" fillId="0" borderId="14" xfId="1" applyNumberFormat="1" applyFont="1" applyFill="1" applyBorder="1" applyAlignment="1" applyProtection="1">
      <alignment horizontal="center" vertical="center"/>
    </xf>
    <xf numFmtId="164" fontId="6" fillId="0" borderId="0" xfId="1" applyNumberFormat="1" applyFont="1" applyFill="1" applyBorder="1" applyAlignment="1" applyProtection="1">
      <alignment vertical="center"/>
    </xf>
    <xf numFmtId="0" fontId="4" fillId="0" borderId="18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164" fontId="4" fillId="0" borderId="14" xfId="1" applyNumberFormat="1" applyFont="1" applyFill="1" applyBorder="1" applyAlignment="1" applyProtection="1">
      <alignment vertical="center"/>
    </xf>
    <xf numFmtId="49" fontId="6" fillId="0" borderId="55" xfId="1" applyNumberFormat="1" applyFont="1" applyFill="1" applyBorder="1" applyAlignment="1">
      <alignment vertical="center" wrapText="1"/>
    </xf>
    <xf numFmtId="164" fontId="6" fillId="0" borderId="12" xfId="1" applyNumberFormat="1" applyFont="1" applyFill="1" applyBorder="1" applyAlignment="1" applyProtection="1">
      <alignment horizontal="center" vertical="center"/>
    </xf>
    <xf numFmtId="169" fontId="6" fillId="0" borderId="57" xfId="1" applyNumberFormat="1" applyFont="1" applyFill="1" applyBorder="1" applyAlignment="1" applyProtection="1">
      <alignment horizontal="center" vertical="center"/>
    </xf>
    <xf numFmtId="49" fontId="6" fillId="0" borderId="58" xfId="1" applyNumberFormat="1" applyFont="1" applyFill="1" applyBorder="1" applyAlignment="1">
      <alignment vertical="center" wrapText="1"/>
    </xf>
    <xf numFmtId="164" fontId="6" fillId="0" borderId="15" xfId="1" applyNumberFormat="1" applyFont="1" applyFill="1" applyBorder="1" applyAlignment="1" applyProtection="1">
      <alignment horizontal="center" vertical="center"/>
    </xf>
    <xf numFmtId="0" fontId="6" fillId="0" borderId="19" xfId="1" applyFont="1" applyFill="1" applyBorder="1" applyAlignment="1">
      <alignment horizontal="center" vertical="center" wrapText="1"/>
    </xf>
    <xf numFmtId="0" fontId="6" fillId="0" borderId="59" xfId="1" applyFont="1" applyFill="1" applyBorder="1" applyAlignment="1">
      <alignment horizontal="center" vertical="center" wrapText="1"/>
    </xf>
    <xf numFmtId="0" fontId="7" fillId="0" borderId="60" xfId="1" applyFont="1" applyFill="1" applyBorder="1" applyAlignment="1">
      <alignment horizontal="center" vertical="center" wrapText="1"/>
    </xf>
    <xf numFmtId="0" fontId="7" fillId="0" borderId="61" xfId="1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49" fontId="6" fillId="0" borderId="62" xfId="1" applyNumberFormat="1" applyFont="1" applyFill="1" applyBorder="1" applyAlignment="1">
      <alignment vertical="center" wrapText="1"/>
    </xf>
    <xf numFmtId="164" fontId="6" fillId="0" borderId="38" xfId="1" applyNumberFormat="1" applyFont="1" applyFill="1" applyBorder="1" applyAlignment="1" applyProtection="1">
      <alignment horizontal="center" vertical="center"/>
    </xf>
    <xf numFmtId="0" fontId="6" fillId="0" borderId="39" xfId="1" applyFont="1" applyFill="1" applyBorder="1" applyAlignment="1">
      <alignment horizontal="center" vertical="center" wrapText="1"/>
    </xf>
    <xf numFmtId="0" fontId="6" fillId="0" borderId="40" xfId="1" applyFont="1" applyFill="1" applyBorder="1" applyAlignment="1">
      <alignment horizontal="center" vertical="center" wrapText="1"/>
    </xf>
    <xf numFmtId="169" fontId="6" fillId="0" borderId="63" xfId="1" applyNumberFormat="1" applyFont="1" applyFill="1" applyBorder="1" applyAlignment="1" applyProtection="1">
      <alignment horizontal="center" vertical="center"/>
    </xf>
    <xf numFmtId="0" fontId="6" fillId="0" borderId="64" xfId="1" applyFont="1" applyFill="1" applyBorder="1" applyAlignment="1">
      <alignment horizontal="center" vertical="center" wrapText="1"/>
    </xf>
    <xf numFmtId="0" fontId="6" fillId="0" borderId="38" xfId="1" applyFont="1" applyFill="1" applyBorder="1" applyAlignment="1">
      <alignment horizontal="center" vertical="center" wrapText="1"/>
    </xf>
    <xf numFmtId="0" fontId="6" fillId="0" borderId="44" xfId="1" applyFont="1" applyFill="1" applyBorder="1" applyAlignment="1">
      <alignment horizontal="center" vertical="center" wrapText="1"/>
    </xf>
    <xf numFmtId="167" fontId="10" fillId="0" borderId="44" xfId="1" applyNumberFormat="1" applyFont="1" applyFill="1" applyBorder="1" applyAlignment="1">
      <alignment horizontal="center" vertical="center" wrapText="1"/>
    </xf>
    <xf numFmtId="1" fontId="10" fillId="0" borderId="44" xfId="1" applyNumberFormat="1" applyFont="1" applyFill="1" applyBorder="1" applyAlignment="1">
      <alignment horizontal="center" vertical="center" wrapText="1"/>
    </xf>
    <xf numFmtId="164" fontId="11" fillId="0" borderId="0" xfId="1" applyNumberFormat="1" applyFont="1" applyFill="1" applyBorder="1" applyAlignment="1" applyProtection="1">
      <alignment vertical="center"/>
    </xf>
    <xf numFmtId="1" fontId="10" fillId="0" borderId="65" xfId="1" applyNumberFormat="1" applyFont="1" applyFill="1" applyBorder="1" applyAlignment="1">
      <alignment horizontal="center" vertical="center" wrapText="1"/>
    </xf>
    <xf numFmtId="49" fontId="6" fillId="0" borderId="51" xfId="0" applyNumberFormat="1" applyFont="1" applyFill="1" applyBorder="1" applyAlignment="1" applyProtection="1">
      <alignment horizontal="center" vertical="center"/>
    </xf>
    <xf numFmtId="49" fontId="6" fillId="0" borderId="9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/>
    </xf>
    <xf numFmtId="170" fontId="6" fillId="0" borderId="51" xfId="0" applyNumberFormat="1" applyFont="1" applyFill="1" applyBorder="1" applyAlignment="1" applyProtection="1">
      <alignment horizontal="center" vertical="center"/>
    </xf>
    <xf numFmtId="1" fontId="6" fillId="0" borderId="8" xfId="0" applyNumberFormat="1" applyFont="1" applyFill="1" applyBorder="1" applyAlignment="1">
      <alignment horizontal="center" vertical="center"/>
    </xf>
    <xf numFmtId="1" fontId="6" fillId="0" borderId="5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center"/>
    </xf>
    <xf numFmtId="1" fontId="6" fillId="0" borderId="7" xfId="0" applyNumberFormat="1" applyFont="1" applyFill="1" applyBorder="1" applyAlignment="1">
      <alignment horizontal="center" vertical="center" wrapText="1"/>
    </xf>
    <xf numFmtId="0" fontId="4" fillId="0" borderId="53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53" xfId="1" applyFont="1" applyFill="1" applyBorder="1" applyAlignment="1">
      <alignment horizontal="center" vertical="center" wrapText="1"/>
    </xf>
    <xf numFmtId="164" fontId="12" fillId="0" borderId="0" xfId="1" applyNumberFormat="1" applyFont="1" applyFill="1" applyBorder="1" applyAlignment="1" applyProtection="1">
      <alignment vertical="center"/>
    </xf>
    <xf numFmtId="170" fontId="12" fillId="0" borderId="0" xfId="1" applyNumberFormat="1" applyFont="1" applyFill="1" applyBorder="1" applyAlignment="1" applyProtection="1">
      <alignment vertical="center"/>
    </xf>
    <xf numFmtId="49" fontId="6" fillId="0" borderId="55" xfId="0" applyNumberFormat="1" applyFont="1" applyFill="1" applyBorder="1" applyAlignment="1" applyProtection="1">
      <alignment horizontal="center" vertical="center"/>
    </xf>
    <xf numFmtId="49" fontId="6" fillId="0" borderId="56" xfId="1" applyNumberFormat="1" applyFont="1" applyFill="1" applyBorder="1" applyAlignment="1">
      <alignment horizontal="left" vertical="center" wrapText="1"/>
    </xf>
    <xf numFmtId="164" fontId="13" fillId="0" borderId="0" xfId="1" applyNumberFormat="1" applyFont="1" applyFill="1" applyBorder="1" applyAlignment="1" applyProtection="1">
      <alignment vertical="center"/>
    </xf>
    <xf numFmtId="170" fontId="13" fillId="0" borderId="0" xfId="1" applyNumberFormat="1" applyFont="1" applyFill="1" applyBorder="1" applyAlignment="1" applyProtection="1">
      <alignment vertical="center"/>
    </xf>
    <xf numFmtId="49" fontId="6" fillId="0" borderId="56" xfId="1" applyNumberFormat="1" applyFont="1" applyFill="1" applyBorder="1" applyAlignment="1">
      <alignment vertical="center" wrapText="1"/>
    </xf>
    <xf numFmtId="166" fontId="6" fillId="0" borderId="17" xfId="1" applyNumberFormat="1" applyFont="1" applyFill="1" applyBorder="1" applyAlignment="1" applyProtection="1">
      <alignment horizontal="center" vertical="center"/>
    </xf>
    <xf numFmtId="166" fontId="6" fillId="0" borderId="13" xfId="1" applyNumberFormat="1" applyFont="1" applyFill="1" applyBorder="1" applyAlignment="1" applyProtection="1">
      <alignment horizontal="center" vertical="center"/>
    </xf>
    <xf numFmtId="49" fontId="7" fillId="0" borderId="55" xfId="0" applyNumberFormat="1" applyFont="1" applyFill="1" applyBorder="1" applyAlignment="1" applyProtection="1">
      <alignment horizontal="center" vertical="center"/>
    </xf>
    <xf numFmtId="49" fontId="4" fillId="0" borderId="17" xfId="1" applyNumberFormat="1" applyFont="1" applyFill="1" applyBorder="1" applyAlignment="1">
      <alignment vertical="center" wrapText="1"/>
    </xf>
    <xf numFmtId="1" fontId="4" fillId="0" borderId="12" xfId="1" applyNumberFormat="1" applyFont="1" applyFill="1" applyBorder="1" applyAlignment="1">
      <alignment horizontal="center" vertical="center"/>
    </xf>
    <xf numFmtId="49" fontId="4" fillId="0" borderId="13" xfId="1" applyNumberFormat="1" applyFont="1" applyFill="1" applyBorder="1" applyAlignment="1">
      <alignment horizontal="center" vertical="center"/>
    </xf>
    <xf numFmtId="49" fontId="4" fillId="0" borderId="14" xfId="1" applyNumberFormat="1" applyFont="1" applyFill="1" applyBorder="1" applyAlignment="1">
      <alignment horizontal="center" vertical="center"/>
    </xf>
    <xf numFmtId="169" fontId="4" fillId="0" borderId="57" xfId="1" applyNumberFormat="1" applyFont="1" applyFill="1" applyBorder="1" applyAlignment="1" applyProtection="1">
      <alignment horizontal="center" vertical="center"/>
    </xf>
    <xf numFmtId="0" fontId="4" fillId="0" borderId="18" xfId="1" applyNumberFormat="1" applyFont="1" applyFill="1" applyBorder="1" applyAlignment="1">
      <alignment horizontal="center" vertical="center" wrapText="1"/>
    </xf>
    <xf numFmtId="0" fontId="4" fillId="0" borderId="17" xfId="1" applyNumberFormat="1" applyFont="1" applyFill="1" applyBorder="1" applyAlignment="1">
      <alignment horizontal="center" vertical="center" wrapText="1"/>
    </xf>
    <xf numFmtId="0" fontId="4" fillId="0" borderId="14" xfId="1" applyNumberFormat="1" applyFont="1" applyFill="1" applyBorder="1" applyAlignment="1">
      <alignment horizontal="center" vertical="center" wrapText="1"/>
    </xf>
    <xf numFmtId="0" fontId="4" fillId="0" borderId="12" xfId="1" applyNumberFormat="1" applyFont="1" applyFill="1" applyBorder="1" applyAlignment="1">
      <alignment horizontal="center" vertical="center" wrapText="1"/>
    </xf>
    <xf numFmtId="0" fontId="4" fillId="0" borderId="13" xfId="1" applyNumberFormat="1" applyFont="1" applyFill="1" applyBorder="1" applyAlignment="1">
      <alignment horizontal="center" vertical="center"/>
    </xf>
    <xf numFmtId="0" fontId="4" fillId="0" borderId="16" xfId="1" applyNumberFormat="1" applyFont="1" applyFill="1" applyBorder="1" applyAlignment="1">
      <alignment horizontal="center" vertical="center"/>
    </xf>
    <xf numFmtId="49" fontId="4" fillId="0" borderId="14" xfId="1" applyNumberFormat="1" applyFont="1" applyFill="1" applyBorder="1" applyAlignment="1">
      <alignment vertical="center" wrapText="1"/>
    </xf>
    <xf numFmtId="167" fontId="6" fillId="0" borderId="44" xfId="1" applyNumberFormat="1" applyFont="1" applyFill="1" applyBorder="1" applyAlignment="1">
      <alignment horizontal="center" vertical="center" wrapText="1"/>
    </xf>
    <xf numFmtId="1" fontId="6" fillId="0" borderId="44" xfId="1" applyNumberFormat="1" applyFont="1" applyFill="1" applyBorder="1" applyAlignment="1">
      <alignment horizontal="center" vertical="center" wrapText="1"/>
    </xf>
    <xf numFmtId="170" fontId="11" fillId="0" borderId="0" xfId="1" applyNumberFormat="1" applyFont="1" applyFill="1" applyBorder="1" applyAlignment="1" applyProtection="1">
      <alignment vertical="center"/>
    </xf>
    <xf numFmtId="0" fontId="6" fillId="0" borderId="66" xfId="0" applyNumberFormat="1" applyFont="1" applyFill="1" applyBorder="1" applyAlignment="1" applyProtection="1">
      <alignment horizontal="left" vertical="center" wrapText="1"/>
    </xf>
    <xf numFmtId="0" fontId="4" fillId="0" borderId="67" xfId="0" applyFont="1" applyFill="1" applyBorder="1" applyAlignment="1">
      <alignment horizontal="center" vertical="center" wrapText="1"/>
    </xf>
    <xf numFmtId="0" fontId="4" fillId="0" borderId="68" xfId="0" applyFont="1" applyFill="1" applyBorder="1" applyAlignment="1">
      <alignment horizontal="center" vertical="center" wrapText="1"/>
    </xf>
    <xf numFmtId="166" fontId="14" fillId="0" borderId="69" xfId="0" applyNumberFormat="1" applyFont="1" applyFill="1" applyBorder="1" applyAlignment="1" applyProtection="1">
      <alignment horizontal="center" vertical="center"/>
    </xf>
    <xf numFmtId="167" fontId="6" fillId="0" borderId="66" xfId="0" applyNumberFormat="1" applyFont="1" applyFill="1" applyBorder="1" applyAlignment="1" applyProtection="1">
      <alignment horizontal="center" vertical="center"/>
    </xf>
    <xf numFmtId="1" fontId="6" fillId="0" borderId="54" xfId="0" applyNumberFormat="1" applyFont="1" applyFill="1" applyBorder="1" applyAlignment="1">
      <alignment horizontal="center" vertical="center" wrapText="1"/>
    </xf>
    <xf numFmtId="167" fontId="6" fillId="0" borderId="70" xfId="1" applyNumberFormat="1" applyFont="1" applyFill="1" applyBorder="1" applyAlignment="1" applyProtection="1">
      <alignment horizontal="center" vertical="center"/>
    </xf>
    <xf numFmtId="167" fontId="6" fillId="0" borderId="71" xfId="1" applyNumberFormat="1" applyFont="1" applyFill="1" applyBorder="1" applyAlignment="1" applyProtection="1">
      <alignment horizontal="center" vertical="center"/>
    </xf>
    <xf numFmtId="1" fontId="6" fillId="0" borderId="69" xfId="1" applyNumberFormat="1" applyFont="1" applyFill="1" applyBorder="1" applyAlignment="1" applyProtection="1">
      <alignment horizontal="center" vertical="center"/>
    </xf>
    <xf numFmtId="167" fontId="6" fillId="0" borderId="67" xfId="1" applyNumberFormat="1" applyFont="1" applyFill="1" applyBorder="1" applyAlignment="1" applyProtection="1">
      <alignment horizontal="center" vertical="center"/>
    </xf>
    <xf numFmtId="0" fontId="6" fillId="0" borderId="55" xfId="0" applyNumberFormat="1" applyFont="1" applyFill="1" applyBorder="1" applyAlignment="1" applyProtection="1">
      <alignment horizontal="lef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66" fontId="14" fillId="0" borderId="14" xfId="0" applyNumberFormat="1" applyFont="1" applyFill="1" applyBorder="1" applyAlignment="1" applyProtection="1">
      <alignment horizontal="center" vertical="center"/>
    </xf>
    <xf numFmtId="167" fontId="6" fillId="0" borderId="55" xfId="0" applyNumberFormat="1" applyFont="1" applyFill="1" applyBorder="1" applyAlignment="1" applyProtection="1">
      <alignment horizontal="center" vertical="center"/>
    </xf>
    <xf numFmtId="164" fontId="15" fillId="0" borderId="0" xfId="1" applyNumberFormat="1" applyFont="1" applyFill="1" applyBorder="1" applyAlignment="1" applyProtection="1">
      <alignment vertical="center"/>
    </xf>
    <xf numFmtId="49" fontId="6" fillId="0" borderId="59" xfId="0" applyNumberFormat="1" applyFont="1" applyFill="1" applyBorder="1" applyAlignment="1" applyProtection="1">
      <alignment horizontal="center" vertical="center"/>
    </xf>
    <xf numFmtId="0" fontId="6" fillId="0" borderId="58" xfId="0" applyNumberFormat="1" applyFont="1" applyFill="1" applyBorder="1" applyAlignment="1" applyProtection="1">
      <alignment horizontal="left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166" fontId="14" fillId="0" borderId="19" xfId="0" applyNumberFormat="1" applyFont="1" applyFill="1" applyBorder="1" applyAlignment="1" applyProtection="1">
      <alignment horizontal="center" vertical="center"/>
    </xf>
    <xf numFmtId="167" fontId="6" fillId="0" borderId="62" xfId="0" applyNumberFormat="1" applyFont="1" applyFill="1" applyBorder="1" applyAlignment="1" applyProtection="1">
      <alignment horizontal="center" vertical="center"/>
    </xf>
    <xf numFmtId="1" fontId="6" fillId="0" borderId="64" xfId="0" applyNumberFormat="1" applyFont="1" applyFill="1" applyBorder="1" applyAlignment="1" applyProtection="1">
      <alignment horizontal="center" vertical="center"/>
    </xf>
    <xf numFmtId="167" fontId="6" fillId="0" borderId="18" xfId="1" applyNumberFormat="1" applyFont="1" applyFill="1" applyBorder="1" applyAlignment="1" applyProtection="1">
      <alignment horizontal="center" vertical="center"/>
    </xf>
    <xf numFmtId="167" fontId="6" fillId="0" borderId="17" xfId="1" applyNumberFormat="1" applyFont="1" applyFill="1" applyBorder="1" applyAlignment="1" applyProtection="1">
      <alignment horizontal="center" vertical="center"/>
    </xf>
    <xf numFmtId="1" fontId="6" fillId="0" borderId="14" xfId="1" applyNumberFormat="1" applyFont="1" applyFill="1" applyBorder="1" applyAlignment="1" applyProtection="1">
      <alignment horizontal="center" vertical="center"/>
    </xf>
    <xf numFmtId="167" fontId="6" fillId="0" borderId="12" xfId="1" applyNumberFormat="1" applyFont="1" applyFill="1" applyBorder="1" applyAlignment="1" applyProtection="1">
      <alignment horizontal="center" vertical="center"/>
    </xf>
    <xf numFmtId="170" fontId="4" fillId="0" borderId="0" xfId="1" applyNumberFormat="1" applyFont="1" applyFill="1" applyBorder="1" applyAlignment="1" applyProtection="1">
      <alignment vertical="center"/>
    </xf>
    <xf numFmtId="167" fontId="6" fillId="0" borderId="0" xfId="1" applyNumberFormat="1" applyFont="1" applyFill="1" applyBorder="1" applyAlignment="1" applyProtection="1">
      <alignment horizontal="center" vertical="center"/>
    </xf>
    <xf numFmtId="1" fontId="6" fillId="0" borderId="4" xfId="0" applyNumberFormat="1" applyFont="1" applyFill="1" applyBorder="1" applyAlignment="1" applyProtection="1">
      <alignment horizontal="center" vertical="center"/>
    </xf>
    <xf numFmtId="1" fontId="6" fillId="0" borderId="11" xfId="0" applyNumberFormat="1" applyFont="1" applyFill="1" applyBorder="1" applyAlignment="1" applyProtection="1">
      <alignment horizontal="center" vertical="center"/>
    </xf>
    <xf numFmtId="170" fontId="6" fillId="0" borderId="0" xfId="1" applyNumberFormat="1" applyFont="1" applyFill="1" applyBorder="1" applyAlignment="1" applyProtection="1">
      <alignment vertical="center"/>
    </xf>
    <xf numFmtId="166" fontId="6" fillId="0" borderId="9" xfId="0" applyNumberFormat="1" applyFont="1" applyFill="1" applyBorder="1" applyAlignment="1" applyProtection="1">
      <alignment horizontal="left" vertical="center" wrapText="1"/>
    </xf>
    <xf numFmtId="166" fontId="4" fillId="0" borderId="5" xfId="0" applyNumberFormat="1" applyFont="1" applyFill="1" applyBorder="1" applyAlignment="1" applyProtection="1">
      <alignment horizontal="center" vertical="center"/>
    </xf>
    <xf numFmtId="166" fontId="4" fillId="0" borderId="6" xfId="0" applyNumberFormat="1" applyFont="1" applyFill="1" applyBorder="1" applyAlignment="1" applyProtection="1">
      <alignment horizontal="center" vertical="center"/>
    </xf>
    <xf numFmtId="166" fontId="4" fillId="0" borderId="52" xfId="0" applyNumberFormat="1" applyFont="1" applyFill="1" applyBorder="1" applyAlignment="1" applyProtection="1">
      <alignment horizontal="center" vertical="center"/>
    </xf>
    <xf numFmtId="167" fontId="6" fillId="0" borderId="8" xfId="0" applyNumberFormat="1" applyFont="1" applyFill="1" applyBorder="1" applyAlignment="1" applyProtection="1">
      <alignment horizontal="center" vertical="center"/>
    </xf>
    <xf numFmtId="166" fontId="6" fillId="0" borderId="8" xfId="0" applyNumberFormat="1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53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left" vertical="top" wrapText="1"/>
    </xf>
    <xf numFmtId="0" fontId="6" fillId="0" borderId="52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167" fontId="6" fillId="0" borderId="72" xfId="0" applyNumberFormat="1" applyFont="1" applyFill="1" applyBorder="1" applyAlignment="1" applyProtection="1">
      <alignment horizontal="center" vertical="center"/>
    </xf>
    <xf numFmtId="1" fontId="6" fillId="0" borderId="72" xfId="0" applyNumberFormat="1" applyFont="1" applyFill="1" applyBorder="1" applyAlignment="1" applyProtection="1">
      <alignment horizontal="center" vertical="center"/>
    </xf>
    <xf numFmtId="1" fontId="6" fillId="0" borderId="37" xfId="0" applyNumberFormat="1" applyFont="1" applyFill="1" applyBorder="1" applyAlignment="1" applyProtection="1">
      <alignment horizontal="center" vertical="center"/>
    </xf>
    <xf numFmtId="164" fontId="16" fillId="0" borderId="0" xfId="1" applyNumberFormat="1" applyFont="1" applyFill="1" applyBorder="1" applyAlignment="1" applyProtection="1">
      <alignment vertical="center"/>
    </xf>
    <xf numFmtId="167" fontId="6" fillId="0" borderId="4" xfId="1" applyNumberFormat="1" applyFont="1" applyFill="1" applyBorder="1" applyAlignment="1">
      <alignment horizontal="center" vertical="center" wrapText="1"/>
    </xf>
    <xf numFmtId="1" fontId="6" fillId="0" borderId="4" xfId="1" applyNumberFormat="1" applyFont="1" applyFill="1" applyBorder="1" applyAlignment="1">
      <alignment horizontal="center" vertical="center" wrapText="1"/>
    </xf>
    <xf numFmtId="49" fontId="4" fillId="0" borderId="10" xfId="1" applyNumberFormat="1" applyFont="1" applyFill="1" applyBorder="1" applyAlignment="1">
      <alignment vertical="center" wrapText="1"/>
    </xf>
    <xf numFmtId="0" fontId="4" fillId="0" borderId="5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/>
    </xf>
    <xf numFmtId="169" fontId="4" fillId="0" borderId="51" xfId="1" applyNumberFormat="1" applyFont="1" applyFill="1" applyBorder="1" applyAlignment="1" applyProtection="1">
      <alignment horizontal="center" vertical="center"/>
    </xf>
    <xf numFmtId="166" fontId="4" fillId="0" borderId="5" xfId="1" applyNumberFormat="1" applyFont="1" applyFill="1" applyBorder="1" applyAlignment="1" applyProtection="1">
      <alignment horizontal="center" vertical="center"/>
    </xf>
    <xf numFmtId="166" fontId="4" fillId="0" borderId="6" xfId="1" applyNumberFormat="1" applyFont="1" applyFill="1" applyBorder="1" applyAlignment="1" applyProtection="1">
      <alignment horizontal="center" vertical="center"/>
    </xf>
    <xf numFmtId="166" fontId="4" fillId="0" borderId="7" xfId="1" applyNumberFormat="1" applyFont="1" applyFill="1" applyBorder="1" applyAlignment="1" applyProtection="1">
      <alignment horizontal="center" vertical="center"/>
    </xf>
    <xf numFmtId="0" fontId="4" fillId="0" borderId="9" xfId="1" applyNumberFormat="1" applyFont="1" applyFill="1" applyBorder="1" applyAlignment="1" applyProtection="1">
      <alignment horizontal="center" vertical="center"/>
    </xf>
    <xf numFmtId="49" fontId="4" fillId="0" borderId="75" xfId="1" applyNumberFormat="1" applyFont="1" applyFill="1" applyBorder="1" applyAlignment="1">
      <alignment vertical="center" wrapText="1"/>
    </xf>
    <xf numFmtId="0" fontId="4" fillId="0" borderId="67" xfId="1" applyNumberFormat="1" applyFont="1" applyFill="1" applyBorder="1" applyAlignment="1" applyProtection="1">
      <alignment horizontal="center" vertical="center"/>
    </xf>
    <xf numFmtId="0" fontId="4" fillId="0" borderId="68" xfId="1" applyNumberFormat="1" applyFont="1" applyFill="1" applyBorder="1" applyAlignment="1" applyProtection="1">
      <alignment horizontal="center" vertical="center"/>
    </xf>
    <xf numFmtId="0" fontId="4" fillId="0" borderId="69" xfId="1" applyNumberFormat="1" applyFont="1" applyFill="1" applyBorder="1" applyAlignment="1" applyProtection="1">
      <alignment horizontal="center" vertical="center"/>
    </xf>
    <xf numFmtId="169" fontId="4" fillId="0" borderId="66" xfId="1" applyNumberFormat="1" applyFont="1" applyFill="1" applyBorder="1" applyAlignment="1" applyProtection="1">
      <alignment horizontal="center" vertical="center"/>
    </xf>
    <xf numFmtId="166" fontId="4" fillId="0" borderId="67" xfId="1" applyNumberFormat="1" applyFont="1" applyFill="1" applyBorder="1" applyAlignment="1" applyProtection="1">
      <alignment horizontal="center" vertical="center"/>
    </xf>
    <xf numFmtId="166" fontId="4" fillId="0" borderId="68" xfId="1" applyNumberFormat="1" applyFont="1" applyFill="1" applyBorder="1" applyAlignment="1" applyProtection="1">
      <alignment horizontal="center" vertical="center"/>
    </xf>
    <xf numFmtId="166" fontId="4" fillId="0" borderId="69" xfId="1" applyNumberFormat="1" applyFont="1" applyFill="1" applyBorder="1" applyAlignment="1" applyProtection="1">
      <alignment horizontal="center" vertical="center"/>
    </xf>
    <xf numFmtId="0" fontId="4" fillId="0" borderId="71" xfId="1" applyNumberFormat="1" applyFont="1" applyFill="1" applyBorder="1" applyAlignment="1" applyProtection="1">
      <alignment horizontal="center" vertical="center"/>
    </xf>
    <xf numFmtId="49" fontId="4" fillId="0" borderId="56" xfId="1" applyNumberFormat="1" applyFont="1" applyFill="1" applyBorder="1" applyAlignment="1">
      <alignment vertical="center" wrapText="1"/>
    </xf>
    <xf numFmtId="0" fontId="4" fillId="0" borderId="12" xfId="1" applyNumberFormat="1" applyFont="1" applyFill="1" applyBorder="1" applyAlignment="1" applyProtection="1">
      <alignment horizontal="center" vertical="center"/>
    </xf>
    <xf numFmtId="0" fontId="4" fillId="0" borderId="13" xfId="1" applyNumberFormat="1" applyFont="1" applyFill="1" applyBorder="1" applyAlignment="1" applyProtection="1">
      <alignment horizontal="center" vertical="center"/>
    </xf>
    <xf numFmtId="0" fontId="4" fillId="0" borderId="14" xfId="1" applyNumberFormat="1" applyFont="1" applyFill="1" applyBorder="1" applyAlignment="1" applyProtection="1">
      <alignment horizontal="center" vertical="center"/>
    </xf>
    <xf numFmtId="169" fontId="4" fillId="0" borderId="55" xfId="1" applyNumberFormat="1" applyFont="1" applyFill="1" applyBorder="1" applyAlignment="1" applyProtection="1">
      <alignment horizontal="center" vertical="center"/>
    </xf>
    <xf numFmtId="0" fontId="4" fillId="0" borderId="17" xfId="1" applyNumberFormat="1" applyFont="1" applyFill="1" applyBorder="1" applyAlignment="1" applyProtection="1">
      <alignment horizontal="center" vertical="center"/>
    </xf>
    <xf numFmtId="49" fontId="4" fillId="0" borderId="63" xfId="1" applyNumberFormat="1" applyFont="1" applyFill="1" applyBorder="1" applyAlignment="1">
      <alignment vertical="center" wrapText="1"/>
    </xf>
    <xf numFmtId="0" fontId="4" fillId="0" borderId="38" xfId="1" applyNumberFormat="1" applyFont="1" applyFill="1" applyBorder="1" applyAlignment="1" applyProtection="1">
      <alignment horizontal="center" vertical="center"/>
    </xf>
    <xf numFmtId="0" fontId="4" fillId="0" borderId="39" xfId="1" applyNumberFormat="1" applyFont="1" applyFill="1" applyBorder="1" applyAlignment="1" applyProtection="1">
      <alignment horizontal="center" vertical="center"/>
    </xf>
    <xf numFmtId="0" fontId="4" fillId="0" borderId="40" xfId="1" applyNumberFormat="1" applyFont="1" applyFill="1" applyBorder="1" applyAlignment="1" applyProtection="1">
      <alignment horizontal="center" vertical="center"/>
    </xf>
    <xf numFmtId="169" fontId="4" fillId="0" borderId="62" xfId="1" applyNumberFormat="1" applyFont="1" applyFill="1" applyBorder="1" applyAlignment="1" applyProtection="1">
      <alignment horizontal="center" vertical="center"/>
    </xf>
    <xf numFmtId="169" fontId="4" fillId="0" borderId="37" xfId="1" applyNumberFormat="1" applyFont="1" applyFill="1" applyBorder="1" applyAlignment="1" applyProtection="1">
      <alignment horizontal="center" vertical="center"/>
    </xf>
    <xf numFmtId="166" fontId="4" fillId="0" borderId="41" xfId="1" applyNumberFormat="1" applyFont="1" applyFill="1" applyBorder="1" applyAlignment="1" applyProtection="1">
      <alignment horizontal="center" vertical="center"/>
    </xf>
    <xf numFmtId="166" fontId="4" fillId="0" borderId="42" xfId="1" applyNumberFormat="1" applyFont="1" applyFill="1" applyBorder="1" applyAlignment="1" applyProtection="1">
      <alignment horizontal="center" vertical="center"/>
    </xf>
    <xf numFmtId="166" fontId="4" fillId="0" borderId="76" xfId="1" applyNumberFormat="1" applyFont="1" applyFill="1" applyBorder="1" applyAlignment="1" applyProtection="1">
      <alignment horizontal="center" vertical="center"/>
    </xf>
    <xf numFmtId="0" fontId="4" fillId="0" borderId="77" xfId="1" applyNumberFormat="1" applyFont="1" applyFill="1" applyBorder="1" applyAlignment="1" applyProtection="1">
      <alignment horizontal="center" vertical="center"/>
    </xf>
    <xf numFmtId="167" fontId="6" fillId="0" borderId="37" xfId="1" applyNumberFormat="1" applyFont="1" applyFill="1" applyBorder="1" applyAlignment="1">
      <alignment horizontal="center" vertical="center" wrapText="1"/>
    </xf>
    <xf numFmtId="1" fontId="6" fillId="0" borderId="37" xfId="1" applyNumberFormat="1" applyFont="1" applyFill="1" applyBorder="1" applyAlignment="1">
      <alignment horizontal="center" vertical="center" wrapText="1"/>
    </xf>
    <xf numFmtId="166" fontId="6" fillId="0" borderId="25" xfId="1" applyNumberFormat="1" applyFont="1" applyFill="1" applyBorder="1" applyAlignment="1" applyProtection="1">
      <alignment horizontal="center" vertical="center"/>
    </xf>
    <xf numFmtId="49" fontId="4" fillId="0" borderId="4" xfId="1" applyNumberFormat="1" applyFont="1" applyFill="1" applyBorder="1" applyAlignment="1">
      <alignment horizontal="center" vertical="center" wrapText="1"/>
    </xf>
    <xf numFmtId="0" fontId="4" fillId="0" borderId="78" xfId="1" applyFont="1" applyFill="1" applyBorder="1" applyAlignment="1">
      <alignment horizontal="center" vertical="center" wrapText="1"/>
    </xf>
    <xf numFmtId="1" fontId="4" fillId="0" borderId="69" xfId="1" applyNumberFormat="1" applyFont="1" applyFill="1" applyBorder="1" applyAlignment="1">
      <alignment horizontal="center" vertical="center" wrapText="1"/>
    </xf>
    <xf numFmtId="0" fontId="4" fillId="0" borderId="70" xfId="1" applyNumberFormat="1" applyFont="1" applyFill="1" applyBorder="1" applyAlignment="1" applyProtection="1">
      <alignment horizontal="center" vertical="center"/>
    </xf>
    <xf numFmtId="1" fontId="4" fillId="0" borderId="18" xfId="1" applyNumberFormat="1" applyFont="1" applyFill="1" applyBorder="1" applyAlignment="1">
      <alignment horizontal="center" vertical="center"/>
    </xf>
    <xf numFmtId="49" fontId="4" fillId="0" borderId="16" xfId="1" applyNumberFormat="1" applyFont="1" applyFill="1" applyBorder="1" applyAlignment="1">
      <alignment horizontal="center" vertical="center"/>
    </xf>
    <xf numFmtId="166" fontId="4" fillId="0" borderId="54" xfId="1" applyNumberFormat="1" applyFont="1" applyFill="1" applyBorder="1" applyAlignment="1" applyProtection="1">
      <alignment horizontal="center" vertical="center"/>
    </xf>
    <xf numFmtId="166" fontId="4" fillId="0" borderId="12" xfId="1" applyNumberFormat="1" applyFont="1" applyFill="1" applyBorder="1" applyAlignment="1" applyProtection="1">
      <alignment horizontal="center" vertical="center"/>
    </xf>
    <xf numFmtId="166" fontId="4" fillId="0" borderId="13" xfId="1" applyNumberFormat="1" applyFont="1" applyFill="1" applyBorder="1" applyAlignment="1" applyProtection="1">
      <alignment horizontal="center" vertical="center"/>
    </xf>
    <xf numFmtId="166" fontId="4" fillId="0" borderId="14" xfId="1" applyNumberFormat="1" applyFont="1" applyFill="1" applyBorder="1" applyAlignment="1" applyProtection="1">
      <alignment horizontal="center" vertical="center"/>
    </xf>
    <xf numFmtId="0" fontId="4" fillId="0" borderId="18" xfId="1" applyNumberFormat="1" applyFont="1" applyFill="1" applyBorder="1" applyAlignment="1" applyProtection="1">
      <alignment horizontal="center" vertical="center"/>
    </xf>
    <xf numFmtId="1" fontId="4" fillId="0" borderId="54" xfId="1" applyNumberFormat="1" applyFont="1" applyFill="1" applyBorder="1" applyAlignment="1">
      <alignment horizontal="center" vertical="center"/>
    </xf>
    <xf numFmtId="1" fontId="4" fillId="0" borderId="12" xfId="1" applyNumberFormat="1" applyFont="1" applyFill="1" applyBorder="1" applyAlignment="1" applyProtection="1">
      <alignment horizontal="center" vertical="center"/>
    </xf>
    <xf numFmtId="1" fontId="4" fillId="0" borderId="13" xfId="1" applyNumberFormat="1" applyFont="1" applyFill="1" applyBorder="1" applyAlignment="1">
      <alignment horizontal="center" vertical="center"/>
    </xf>
    <xf numFmtId="1" fontId="4" fillId="0" borderId="14" xfId="1" applyNumberFormat="1" applyFont="1" applyFill="1" applyBorder="1" applyAlignment="1">
      <alignment horizontal="center" vertical="center" wrapText="1"/>
    </xf>
    <xf numFmtId="1" fontId="6" fillId="0" borderId="18" xfId="1" applyNumberFormat="1" applyFont="1" applyFill="1" applyBorder="1" applyAlignment="1">
      <alignment horizontal="center" vertical="center"/>
    </xf>
    <xf numFmtId="49" fontId="6" fillId="0" borderId="13" xfId="1" applyNumberFormat="1" applyFont="1" applyFill="1" applyBorder="1" applyAlignment="1">
      <alignment horizontal="center" vertical="center"/>
    </xf>
    <xf numFmtId="49" fontId="6" fillId="0" borderId="16" xfId="1" applyNumberFormat="1" applyFont="1" applyFill="1" applyBorder="1" applyAlignment="1">
      <alignment horizontal="center" vertical="center"/>
    </xf>
    <xf numFmtId="0" fontId="6" fillId="0" borderId="16" xfId="1" applyNumberFormat="1" applyFont="1" applyFill="1" applyBorder="1" applyAlignment="1">
      <alignment horizontal="center" vertical="center"/>
    </xf>
    <xf numFmtId="169" fontId="6" fillId="0" borderId="55" xfId="1" applyNumberFormat="1" applyFont="1" applyFill="1" applyBorder="1" applyAlignment="1" applyProtection="1">
      <alignment horizontal="center" vertical="center"/>
    </xf>
    <xf numFmtId="1" fontId="6" fillId="0" borderId="54" xfId="1" applyNumberFormat="1" applyFont="1" applyFill="1" applyBorder="1" applyAlignment="1">
      <alignment horizontal="center" vertical="center"/>
    </xf>
    <xf numFmtId="1" fontId="6" fillId="0" borderId="12" xfId="1" applyNumberFormat="1" applyFont="1" applyFill="1" applyBorder="1" applyAlignment="1" applyProtection="1">
      <alignment horizontal="center" vertical="center"/>
    </xf>
    <xf numFmtId="1" fontId="6" fillId="0" borderId="13" xfId="1" applyNumberFormat="1" applyFont="1" applyFill="1" applyBorder="1" applyAlignment="1">
      <alignment horizontal="center" vertical="center"/>
    </xf>
    <xf numFmtId="0" fontId="6" fillId="0" borderId="13" xfId="1" applyNumberFormat="1" applyFont="1" applyFill="1" applyBorder="1" applyAlignment="1">
      <alignment horizontal="center" vertical="center"/>
    </xf>
    <xf numFmtId="1" fontId="6" fillId="0" borderId="14" xfId="1" applyNumberFormat="1" applyFont="1" applyFill="1" applyBorder="1" applyAlignment="1">
      <alignment horizontal="center" vertical="center" wrapText="1"/>
    </xf>
    <xf numFmtId="0" fontId="6" fillId="0" borderId="18" xfId="1" applyNumberFormat="1" applyFont="1" applyFill="1" applyBorder="1" applyAlignment="1">
      <alignment horizontal="center" vertical="center" wrapText="1"/>
    </xf>
    <xf numFmtId="0" fontId="6" fillId="0" borderId="17" xfId="1" applyNumberFormat="1" applyFont="1" applyFill="1" applyBorder="1" applyAlignment="1">
      <alignment horizontal="center" vertical="center" wrapText="1"/>
    </xf>
    <xf numFmtId="0" fontId="6" fillId="0" borderId="14" xfId="1" applyNumberFormat="1" applyFont="1" applyFill="1" applyBorder="1" applyAlignment="1">
      <alignment horizontal="center" vertical="center" wrapText="1"/>
    </xf>
    <xf numFmtId="0" fontId="6" fillId="0" borderId="12" xfId="1" applyNumberFormat="1" applyFont="1" applyFill="1" applyBorder="1" applyAlignment="1">
      <alignment horizontal="center" vertical="center" wrapText="1"/>
    </xf>
    <xf numFmtId="0" fontId="6" fillId="0" borderId="14" xfId="1" applyNumberFormat="1" applyFont="1" applyFill="1" applyBorder="1" applyAlignment="1" applyProtection="1">
      <alignment horizontal="center" vertical="center"/>
    </xf>
    <xf numFmtId="0" fontId="4" fillId="0" borderId="13" xfId="1" applyNumberFormat="1" applyFont="1" applyFill="1" applyBorder="1" applyAlignment="1">
      <alignment horizontal="center" vertical="center" wrapText="1"/>
    </xf>
    <xf numFmtId="171" fontId="6" fillId="0" borderId="55" xfId="1" applyNumberFormat="1" applyFont="1" applyFill="1" applyBorder="1" applyAlignment="1" applyProtection="1">
      <alignment horizontal="center" vertical="center"/>
    </xf>
    <xf numFmtId="0" fontId="4" fillId="0" borderId="16" xfId="1" applyNumberFormat="1" applyFont="1" applyFill="1" applyBorder="1" applyAlignment="1">
      <alignment horizontal="center" vertical="center" wrapText="1"/>
    </xf>
    <xf numFmtId="0" fontId="4" fillId="0" borderId="54" xfId="1" applyNumberFormat="1" applyFont="1" applyFill="1" applyBorder="1" applyAlignment="1" applyProtection="1">
      <alignment horizontal="center" vertical="center"/>
    </xf>
    <xf numFmtId="1" fontId="4" fillId="0" borderId="14" xfId="1" applyNumberFormat="1" applyFont="1" applyFill="1" applyBorder="1" applyAlignment="1" applyProtection="1">
      <alignment horizontal="center" vertical="center"/>
    </xf>
    <xf numFmtId="49" fontId="4" fillId="0" borderId="56" xfId="0" applyNumberFormat="1" applyFont="1" applyFill="1" applyBorder="1" applyAlignment="1">
      <alignment vertical="center" wrapText="1"/>
    </xf>
    <xf numFmtId="49" fontId="4" fillId="0" borderId="75" xfId="0" applyNumberFormat="1" applyFont="1" applyFill="1" applyBorder="1" applyAlignment="1">
      <alignment vertical="center" wrapText="1"/>
    </xf>
    <xf numFmtId="171" fontId="4" fillId="0" borderId="54" xfId="1" applyNumberFormat="1" applyFont="1" applyFill="1" applyBorder="1" applyAlignment="1" applyProtection="1">
      <alignment horizontal="center" vertical="center"/>
    </xf>
    <xf numFmtId="171" fontId="4" fillId="0" borderId="12" xfId="1" applyNumberFormat="1" applyFont="1" applyFill="1" applyBorder="1" applyAlignment="1" applyProtection="1">
      <alignment horizontal="center" vertical="center"/>
    </xf>
    <xf numFmtId="171" fontId="4" fillId="0" borderId="13" xfId="1" applyNumberFormat="1" applyFont="1" applyFill="1" applyBorder="1" applyAlignment="1" applyProtection="1">
      <alignment horizontal="center" vertical="center"/>
    </xf>
    <xf numFmtId="1" fontId="4" fillId="0" borderId="54" xfId="1" applyNumberFormat="1" applyFont="1" applyFill="1" applyBorder="1" applyAlignment="1" applyProtection="1">
      <alignment horizontal="center" vertical="center"/>
    </xf>
    <xf numFmtId="1" fontId="4" fillId="0" borderId="13" xfId="1" applyNumberFormat="1" applyFont="1" applyFill="1" applyBorder="1" applyAlignment="1" applyProtection="1">
      <alignment horizontal="center" vertical="center"/>
    </xf>
    <xf numFmtId="1" fontId="4" fillId="0" borderId="79" xfId="1" applyNumberFormat="1" applyFont="1" applyFill="1" applyBorder="1" applyAlignment="1">
      <alignment horizontal="center" vertical="center"/>
    </xf>
    <xf numFmtId="0" fontId="4" fillId="0" borderId="39" xfId="1" applyNumberFormat="1" applyFont="1" applyFill="1" applyBorder="1" applyAlignment="1">
      <alignment horizontal="center" vertical="center"/>
    </xf>
    <xf numFmtId="0" fontId="4" fillId="0" borderId="80" xfId="1" applyNumberFormat="1" applyFont="1" applyFill="1" applyBorder="1" applyAlignment="1">
      <alignment horizontal="center" vertical="center"/>
    </xf>
    <xf numFmtId="49" fontId="4" fillId="0" borderId="80" xfId="1" applyNumberFormat="1" applyFont="1" applyFill="1" applyBorder="1" applyAlignment="1">
      <alignment horizontal="center" vertical="center"/>
    </xf>
    <xf numFmtId="169" fontId="4" fillId="0" borderId="64" xfId="1" applyNumberFormat="1" applyFont="1" applyFill="1" applyBorder="1" applyAlignment="1" applyProtection="1">
      <alignment horizontal="center" vertical="center"/>
    </xf>
    <xf numFmtId="169" fontId="4" fillId="0" borderId="38" xfId="1" applyNumberFormat="1" applyFont="1" applyFill="1" applyBorder="1" applyAlignment="1" applyProtection="1">
      <alignment horizontal="center" vertical="center"/>
    </xf>
    <xf numFmtId="169" fontId="4" fillId="0" borderId="39" xfId="1" applyNumberFormat="1" applyFont="1" applyFill="1" applyBorder="1" applyAlignment="1" applyProtection="1">
      <alignment horizontal="center" vertical="center"/>
    </xf>
    <xf numFmtId="1" fontId="4" fillId="0" borderId="40" xfId="1" applyNumberFormat="1" applyFont="1" applyFill="1" applyBorder="1" applyAlignment="1" applyProtection="1">
      <alignment horizontal="center" vertical="center"/>
    </xf>
    <xf numFmtId="0" fontId="4" fillId="0" borderId="79" xfId="1" applyNumberFormat="1" applyFont="1" applyFill="1" applyBorder="1" applyAlignment="1">
      <alignment horizontal="center" vertical="center" wrapText="1"/>
    </xf>
    <xf numFmtId="0" fontId="4" fillId="0" borderId="77" xfId="1" applyNumberFormat="1" applyFont="1" applyFill="1" applyBorder="1" applyAlignment="1">
      <alignment horizontal="center" vertical="center" wrapText="1"/>
    </xf>
    <xf numFmtId="0" fontId="4" fillId="0" borderId="80" xfId="1" applyNumberFormat="1" applyFont="1" applyFill="1" applyBorder="1" applyAlignment="1">
      <alignment horizontal="center" vertical="center" wrapText="1"/>
    </xf>
    <xf numFmtId="0" fontId="4" fillId="0" borderId="38" xfId="1" applyNumberFormat="1" applyFont="1" applyFill="1" applyBorder="1" applyAlignment="1">
      <alignment horizontal="center" vertical="center" wrapText="1"/>
    </xf>
    <xf numFmtId="0" fontId="4" fillId="0" borderId="40" xfId="1" applyNumberFormat="1" applyFont="1" applyFill="1" applyBorder="1" applyAlignment="1">
      <alignment horizontal="center" vertical="center" wrapText="1"/>
    </xf>
    <xf numFmtId="167" fontId="6" fillId="0" borderId="44" xfId="1" applyNumberFormat="1" applyFont="1" applyFill="1" applyBorder="1" applyAlignment="1" applyProtection="1">
      <alignment horizontal="center" vertical="center"/>
    </xf>
    <xf numFmtId="1" fontId="6" fillId="0" borderId="44" xfId="1" applyNumberFormat="1" applyFont="1" applyFill="1" applyBorder="1" applyAlignment="1" applyProtection="1">
      <alignment horizontal="center" vertical="center"/>
    </xf>
    <xf numFmtId="167" fontId="17" fillId="3" borderId="22" xfId="1" applyNumberFormat="1" applyFont="1" applyFill="1" applyBorder="1" applyAlignment="1" applyProtection="1">
      <alignment horizontal="center" vertical="center"/>
    </xf>
    <xf numFmtId="167" fontId="17" fillId="3" borderId="37" xfId="1" applyNumberFormat="1" applyFont="1" applyFill="1" applyBorder="1" applyAlignment="1" applyProtection="1">
      <alignment horizontal="center" vertical="center"/>
    </xf>
    <xf numFmtId="167" fontId="18" fillId="3" borderId="65" xfId="1" applyNumberFormat="1" applyFont="1" applyFill="1" applyBorder="1" applyAlignment="1" applyProtection="1">
      <alignment horizontal="center" vertical="center"/>
    </xf>
    <xf numFmtId="167" fontId="18" fillId="3" borderId="44" xfId="1" applyNumberFormat="1" applyFont="1" applyFill="1" applyBorder="1" applyAlignment="1" applyProtection="1">
      <alignment horizontal="center" vertical="center"/>
    </xf>
    <xf numFmtId="1" fontId="6" fillId="0" borderId="22" xfId="1" applyNumberFormat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1" fontId="6" fillId="0" borderId="81" xfId="1" applyNumberFormat="1" applyFont="1" applyFill="1" applyBorder="1" applyAlignment="1">
      <alignment horizontal="center" vertical="center" wrapText="1"/>
    </xf>
    <xf numFmtId="0" fontId="6" fillId="0" borderId="81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65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49" fontId="4" fillId="0" borderId="0" xfId="1" applyNumberFormat="1" applyFont="1" applyFill="1" applyBorder="1" applyAlignment="1" applyProtection="1">
      <alignment vertical="center"/>
    </xf>
    <xf numFmtId="164" fontId="4" fillId="0" borderId="0" xfId="1" applyNumberFormat="1" applyFont="1" applyFill="1" applyBorder="1" applyAlignment="1" applyProtection="1">
      <alignment horizontal="right" vertical="center"/>
    </xf>
    <xf numFmtId="167" fontId="4" fillId="0" borderId="0" xfId="1" applyNumberFormat="1" applyFont="1" applyFill="1" applyBorder="1" applyAlignment="1" applyProtection="1">
      <alignment horizontal="center" vertical="center"/>
    </xf>
    <xf numFmtId="169" fontId="4" fillId="0" borderId="0" xfId="1" applyNumberFormat="1" applyFont="1" applyFill="1" applyBorder="1" applyAlignment="1" applyProtection="1">
      <alignment horizontal="center" vertical="center"/>
    </xf>
    <xf numFmtId="0" fontId="7" fillId="0" borderId="0" xfId="1" applyNumberFormat="1" applyFont="1" applyFill="1" applyBorder="1" applyAlignment="1" applyProtection="1">
      <alignment horizontal="center" vertical="center"/>
    </xf>
    <xf numFmtId="164" fontId="12" fillId="0" borderId="0" xfId="1" applyNumberFormat="1" applyFont="1" applyFill="1" applyBorder="1" applyAlignment="1" applyProtection="1">
      <alignment horizontal="center" vertical="center" wrapText="1"/>
    </xf>
    <xf numFmtId="0" fontId="12" fillId="0" borderId="0" xfId="1" applyNumberFormat="1" applyFont="1" applyFill="1" applyBorder="1" applyAlignment="1" applyProtection="1">
      <alignment horizontal="center" vertical="center" wrapText="1"/>
    </xf>
    <xf numFmtId="49" fontId="12" fillId="0" borderId="0" xfId="1" applyNumberFormat="1" applyFont="1" applyFill="1" applyBorder="1" applyAlignment="1" applyProtection="1">
      <alignment vertical="center"/>
    </xf>
    <xf numFmtId="170" fontId="15" fillId="0" borderId="0" xfId="1" applyNumberFormat="1" applyFont="1" applyFill="1" applyBorder="1" applyAlignment="1" applyProtection="1">
      <alignment vertical="center"/>
    </xf>
    <xf numFmtId="49" fontId="6" fillId="0" borderId="13" xfId="0" applyNumberFormat="1" applyFont="1" applyFill="1" applyBorder="1" applyAlignment="1" applyProtection="1">
      <alignment horizontal="center" vertical="center"/>
    </xf>
    <xf numFmtId="49" fontId="10" fillId="0" borderId="56" xfId="0" applyNumberFormat="1" applyFont="1" applyFill="1" applyBorder="1" applyAlignment="1">
      <alignment vertical="center" wrapText="1"/>
    </xf>
    <xf numFmtId="164" fontId="6" fillId="0" borderId="16" xfId="0" applyNumberFormat="1" applyFont="1" applyFill="1" applyBorder="1" applyAlignment="1" applyProtection="1">
      <alignment horizontal="center" vertical="center" wrapText="1"/>
    </xf>
    <xf numFmtId="167" fontId="6" fillId="0" borderId="13" xfId="1" applyNumberFormat="1" applyFont="1" applyFill="1" applyBorder="1" applyAlignment="1" applyProtection="1">
      <alignment horizontal="center" vertical="center"/>
    </xf>
    <xf numFmtId="49" fontId="7" fillId="0" borderId="13" xfId="0" applyNumberFormat="1" applyFont="1" applyFill="1" applyBorder="1" applyAlignment="1" applyProtection="1">
      <alignment horizontal="center" vertical="center"/>
    </xf>
    <xf numFmtId="49" fontId="7" fillId="0" borderId="56" xfId="1" applyNumberFormat="1" applyFont="1" applyFill="1" applyBorder="1" applyAlignment="1">
      <alignment horizontal="left" vertical="center" wrapText="1"/>
    </xf>
    <xf numFmtId="0" fontId="6" fillId="0" borderId="83" xfId="0" applyNumberFormat="1" applyFont="1" applyFill="1" applyBorder="1" applyAlignment="1">
      <alignment horizontal="center" vertical="center" wrapText="1"/>
    </xf>
    <xf numFmtId="49" fontId="11" fillId="0" borderId="83" xfId="0" applyNumberFormat="1" applyFont="1" applyFill="1" applyBorder="1" applyAlignment="1">
      <alignment horizontal="center" vertical="center" wrapText="1"/>
    </xf>
    <xf numFmtId="165" fontId="6" fillId="0" borderId="84" xfId="0" applyNumberFormat="1" applyFont="1" applyFill="1" applyBorder="1" applyAlignment="1" applyProtection="1">
      <alignment horizontal="center" vertical="center" wrapText="1"/>
    </xf>
    <xf numFmtId="167" fontId="4" fillId="0" borderId="85" xfId="0" applyNumberFormat="1" applyFont="1" applyFill="1" applyBorder="1" applyAlignment="1" applyProtection="1">
      <alignment horizontal="center" vertical="center"/>
    </xf>
    <xf numFmtId="0" fontId="4" fillId="0" borderId="86" xfId="0" applyFont="1" applyFill="1" applyBorder="1" applyAlignment="1">
      <alignment horizontal="center" vertical="center" wrapText="1"/>
    </xf>
    <xf numFmtId="0" fontId="4" fillId="0" borderId="67" xfId="1" applyFont="1" applyFill="1" applyBorder="1" applyAlignment="1">
      <alignment horizontal="center" vertical="center" wrapText="1"/>
    </xf>
    <xf numFmtId="165" fontId="4" fillId="0" borderId="69" xfId="0" applyNumberFormat="1" applyFont="1" applyFill="1" applyBorder="1" applyAlignment="1">
      <alignment horizontal="center" vertical="center" wrapText="1"/>
    </xf>
    <xf numFmtId="0" fontId="4" fillId="0" borderId="12" xfId="1" applyNumberFormat="1" applyFont="1" applyFill="1" applyBorder="1" applyAlignment="1" applyProtection="1">
      <alignment vertical="center"/>
    </xf>
    <xf numFmtId="0" fontId="4" fillId="0" borderId="17" xfId="1" applyNumberFormat="1" applyFont="1" applyFill="1" applyBorder="1" applyAlignment="1" applyProtection="1">
      <alignment vertical="center"/>
    </xf>
    <xf numFmtId="0" fontId="4" fillId="0" borderId="14" xfId="1" applyNumberFormat="1" applyFont="1" applyFill="1" applyBorder="1" applyAlignment="1" applyProtection="1">
      <alignment vertical="center"/>
    </xf>
    <xf numFmtId="167" fontId="4" fillId="0" borderId="87" xfId="0" applyNumberFormat="1" applyFont="1" applyFill="1" applyBorder="1" applyAlignment="1" applyProtection="1">
      <alignment horizontal="center" vertical="center"/>
    </xf>
    <xf numFmtId="0" fontId="4" fillId="0" borderId="88" xfId="0" applyFont="1" applyFill="1" applyBorder="1" applyAlignment="1">
      <alignment horizontal="center" vertical="center" wrapText="1"/>
    </xf>
    <xf numFmtId="165" fontId="4" fillId="0" borderId="14" xfId="0" applyNumberFormat="1" applyFont="1" applyFill="1" applyBorder="1" applyAlignment="1">
      <alignment horizontal="center" vertical="center" wrapText="1"/>
    </xf>
    <xf numFmtId="49" fontId="6" fillId="0" borderId="83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6" fillId="0" borderId="13" xfId="1" applyNumberFormat="1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 wrapText="1"/>
    </xf>
    <xf numFmtId="49" fontId="11" fillId="0" borderId="13" xfId="0" applyNumberFormat="1" applyFont="1" applyFill="1" applyBorder="1" applyAlignment="1">
      <alignment horizontal="center" vertical="center" wrapText="1"/>
    </xf>
    <xf numFmtId="165" fontId="6" fillId="0" borderId="13" xfId="0" applyNumberFormat="1" applyFont="1" applyFill="1" applyBorder="1" applyAlignment="1" applyProtection="1">
      <alignment horizontal="center" vertical="center" wrapText="1"/>
    </xf>
    <xf numFmtId="167" fontId="6" fillId="0" borderId="13" xfId="0" applyNumberFormat="1" applyFont="1" applyFill="1" applyBorder="1" applyAlignment="1" applyProtection="1">
      <alignment horizontal="center" vertical="center"/>
    </xf>
    <xf numFmtId="0" fontId="7" fillId="0" borderId="13" xfId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3" xfId="1" applyNumberFormat="1" applyFont="1" applyFill="1" applyBorder="1" applyAlignment="1" applyProtection="1">
      <alignment vertical="center"/>
    </xf>
    <xf numFmtId="49" fontId="7" fillId="0" borderId="13" xfId="1" applyNumberFormat="1" applyFont="1" applyFill="1" applyBorder="1" applyAlignment="1">
      <alignment horizontal="left" vertical="center" wrapText="1"/>
    </xf>
    <xf numFmtId="167" fontId="4" fillId="0" borderId="13" xfId="0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>
      <alignment horizontal="left" wrapText="1"/>
    </xf>
    <xf numFmtId="0" fontId="4" fillId="0" borderId="0" xfId="1" applyFont="1" applyFill="1" applyBorder="1" applyAlignment="1">
      <alignment horizontal="center" wrapText="1"/>
    </xf>
    <xf numFmtId="168" fontId="12" fillId="0" borderId="0" xfId="1" applyNumberFormat="1" applyFont="1" applyFill="1" applyBorder="1" applyAlignment="1" applyProtection="1">
      <alignment vertical="center"/>
    </xf>
    <xf numFmtId="164" fontId="4" fillId="0" borderId="0" xfId="1" applyNumberFormat="1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46" xfId="1" applyFont="1" applyFill="1" applyBorder="1" applyAlignment="1">
      <alignment horizontal="center" vertical="center" wrapText="1"/>
    </xf>
    <xf numFmtId="0" fontId="6" fillId="0" borderId="65" xfId="1" applyFont="1" applyFill="1" applyBorder="1" applyAlignment="1">
      <alignment horizontal="center" vertical="center" wrapText="1"/>
    </xf>
    <xf numFmtId="49" fontId="4" fillId="0" borderId="58" xfId="1" applyNumberFormat="1" applyFont="1" applyFill="1" applyBorder="1" applyAlignment="1">
      <alignment horizontal="center" vertical="center" wrapText="1"/>
    </xf>
    <xf numFmtId="0" fontId="6" fillId="0" borderId="24" xfId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 applyProtection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0" fontId="22" fillId="0" borderId="0" xfId="0" applyFont="1" applyAlignment="1"/>
    <xf numFmtId="0" fontId="4" fillId="0" borderId="0" xfId="0" applyFont="1"/>
    <xf numFmtId="0" fontId="23" fillId="0" borderId="0" xfId="0" applyFont="1" applyAlignment="1">
      <alignment vertical="center" wrapText="1"/>
    </xf>
    <xf numFmtId="0" fontId="24" fillId="0" borderId="0" xfId="0" applyFont="1" applyBorder="1" applyAlignment="1"/>
    <xf numFmtId="0" fontId="21" fillId="0" borderId="0" xfId="0" applyFont="1" applyBorder="1" applyAlignment="1">
      <alignment horizontal="center"/>
    </xf>
    <xf numFmtId="0" fontId="29" fillId="0" borderId="0" xfId="0" applyFont="1" applyBorder="1" applyAlignment="1"/>
    <xf numFmtId="0" fontId="29" fillId="0" borderId="0" xfId="0" applyFont="1"/>
    <xf numFmtId="0" fontId="25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25" fillId="0" borderId="0" xfId="0" applyFont="1" applyAlignment="1">
      <alignment horizontal="left" wrapText="1"/>
    </xf>
    <xf numFmtId="0" fontId="3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9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8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9" fillId="0" borderId="51" xfId="0" applyFont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29" fillId="0" borderId="55" xfId="0" applyFont="1" applyBorder="1" applyAlignment="1">
      <alignment horizont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29" fillId="0" borderId="62" xfId="0" applyFont="1" applyBorder="1" applyAlignment="1">
      <alignment horizontal="center"/>
    </xf>
    <xf numFmtId="0" fontId="4" fillId="0" borderId="38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80" xfId="0" applyFont="1" applyFill="1" applyBorder="1" applyAlignment="1">
      <alignment horizontal="center" vertical="center" wrapText="1"/>
    </xf>
    <xf numFmtId="0" fontId="4" fillId="0" borderId="79" xfId="0" applyFont="1" applyFill="1" applyBorder="1" applyAlignment="1">
      <alignment horizontal="center" vertical="center" wrapText="1"/>
    </xf>
    <xf numFmtId="0" fontId="0" fillId="0" borderId="79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30" fillId="0" borderId="0" xfId="2" applyFont="1"/>
    <xf numFmtId="0" fontId="36" fillId="0" borderId="0" xfId="2" applyFont="1"/>
    <xf numFmtId="0" fontId="2" fillId="0" borderId="0" xfId="2" applyFont="1"/>
    <xf numFmtId="0" fontId="37" fillId="0" borderId="0" xfId="2" applyFont="1"/>
    <xf numFmtId="0" fontId="37" fillId="0" borderId="0" xfId="2" applyFont="1" applyFill="1"/>
    <xf numFmtId="0" fontId="29" fillId="0" borderId="0" xfId="0" applyFont="1" applyFill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6" fillId="0" borderId="7" xfId="0" applyFont="1" applyFill="1" applyBorder="1" applyAlignment="1">
      <alignment horizontal="left" vertical="top" wrapText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46" xfId="1" applyFont="1" applyFill="1" applyBorder="1" applyAlignment="1">
      <alignment horizontal="center" vertical="center" wrapText="1"/>
    </xf>
    <xf numFmtId="166" fontId="6" fillId="0" borderId="12" xfId="1" applyNumberFormat="1" applyFont="1" applyFill="1" applyBorder="1" applyAlignment="1" applyProtection="1">
      <alignment horizontal="center" vertical="center"/>
    </xf>
    <xf numFmtId="0" fontId="6" fillId="0" borderId="24" xfId="1" applyFont="1" applyFill="1" applyBorder="1" applyAlignment="1">
      <alignment horizontal="center" vertical="center" wrapText="1"/>
    </xf>
    <xf numFmtId="166" fontId="6" fillId="0" borderId="12" xfId="1" applyNumberFormat="1" applyFont="1" applyFill="1" applyBorder="1" applyAlignment="1" applyProtection="1">
      <alignment horizontal="center" vertical="center"/>
    </xf>
    <xf numFmtId="0" fontId="6" fillId="0" borderId="24" xfId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right" vertical="center"/>
    </xf>
    <xf numFmtId="49" fontId="4" fillId="5" borderId="13" xfId="0" applyNumberFormat="1" applyFont="1" applyFill="1" applyBorder="1" applyAlignment="1">
      <alignment horizontal="left" vertical="center" wrapText="1"/>
    </xf>
    <xf numFmtId="0" fontId="4" fillId="5" borderId="13" xfId="0" applyFont="1" applyFill="1" applyBorder="1" applyAlignment="1">
      <alignment horizontal="center" vertical="center" wrapText="1"/>
    </xf>
    <xf numFmtId="172" fontId="9" fillId="0" borderId="13" xfId="0" applyNumberFormat="1" applyFont="1" applyFill="1" applyBorder="1" applyAlignment="1" applyProtection="1">
      <alignment horizontal="center" vertical="center"/>
    </xf>
    <xf numFmtId="1" fontId="6" fillId="0" borderId="13" xfId="0" applyNumberFormat="1" applyFont="1" applyFill="1" applyBorder="1" applyAlignment="1">
      <alignment horizontal="center" vertical="center" wrapText="1"/>
    </xf>
    <xf numFmtId="1" fontId="6" fillId="6" borderId="13" xfId="0" applyNumberFormat="1" applyFont="1" applyFill="1" applyBorder="1" applyAlignment="1">
      <alignment horizontal="center" vertical="center" wrapText="1"/>
    </xf>
    <xf numFmtId="167" fontId="4" fillId="3" borderId="56" xfId="0" applyNumberFormat="1" applyFont="1" applyFill="1" applyBorder="1" applyAlignment="1" applyProtection="1">
      <alignment horizontal="center" vertical="center"/>
    </xf>
    <xf numFmtId="0" fontId="7" fillId="3" borderId="17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169" fontId="6" fillId="3" borderId="56" xfId="1" applyNumberFormat="1" applyFont="1" applyFill="1" applyBorder="1" applyAlignment="1" applyProtection="1">
      <alignment horizontal="center" vertical="center"/>
    </xf>
    <xf numFmtId="0" fontId="6" fillId="0" borderId="80" xfId="1" applyFont="1" applyFill="1" applyBorder="1" applyAlignment="1">
      <alignment horizontal="center" vertical="center" wrapText="1"/>
    </xf>
    <xf numFmtId="1" fontId="6" fillId="0" borderId="101" xfId="0" applyNumberFormat="1" applyFont="1" applyFill="1" applyBorder="1" applyAlignment="1">
      <alignment horizontal="center" vertical="center" wrapText="1"/>
    </xf>
    <xf numFmtId="1" fontId="10" fillId="0" borderId="13" xfId="1" applyNumberFormat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167" fontId="10" fillId="0" borderId="4" xfId="1" applyNumberFormat="1" applyFont="1" applyFill="1" applyBorder="1" applyAlignment="1">
      <alignment horizontal="center" vertical="center" wrapText="1"/>
    </xf>
    <xf numFmtId="167" fontId="10" fillId="0" borderId="1" xfId="1" applyNumberFormat="1" applyFont="1" applyFill="1" applyBorder="1" applyAlignment="1">
      <alignment horizontal="center" vertical="center" wrapText="1"/>
    </xf>
    <xf numFmtId="1" fontId="10" fillId="0" borderId="24" xfId="1" applyNumberFormat="1" applyFont="1" applyFill="1" applyBorder="1" applyAlignment="1">
      <alignment horizontal="center" vertical="center" wrapText="1"/>
    </xf>
    <xf numFmtId="167" fontId="10" fillId="0" borderId="13" xfId="1" applyNumberFormat="1" applyFont="1" applyFill="1" applyBorder="1" applyAlignment="1">
      <alignment horizontal="center" vertical="center" wrapText="1"/>
    </xf>
    <xf numFmtId="167" fontId="6" fillId="0" borderId="2" xfId="1" applyNumberFormat="1" applyFont="1" applyFill="1" applyBorder="1" applyAlignment="1">
      <alignment horizontal="center" vertical="center" wrapText="1"/>
    </xf>
    <xf numFmtId="1" fontId="6" fillId="0" borderId="2" xfId="1" applyNumberFormat="1" applyFont="1" applyFill="1" applyBorder="1" applyAlignment="1">
      <alignment horizontal="center" vertical="center" wrapText="1"/>
    </xf>
    <xf numFmtId="49" fontId="4" fillId="3" borderId="10" xfId="1" applyNumberFormat="1" applyFont="1" applyFill="1" applyBorder="1" applyAlignment="1">
      <alignment vertical="center" wrapText="1"/>
    </xf>
    <xf numFmtId="49" fontId="4" fillId="3" borderId="63" xfId="1" applyNumberFormat="1" applyFont="1" applyFill="1" applyBorder="1" applyAlignment="1">
      <alignment vertical="center" wrapText="1"/>
    </xf>
    <xf numFmtId="0" fontId="6" fillId="7" borderId="81" xfId="0" applyFont="1" applyFill="1" applyBorder="1" applyAlignment="1">
      <alignment horizontal="center" vertical="center" wrapText="1"/>
    </xf>
    <xf numFmtId="166" fontId="6" fillId="0" borderId="68" xfId="1" applyNumberFormat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81" xfId="1" applyFont="1" applyFill="1" applyBorder="1" applyAlignment="1">
      <alignment horizontal="center" vertical="center" wrapText="1"/>
    </xf>
    <xf numFmtId="0" fontId="7" fillId="0" borderId="45" xfId="1" applyFont="1" applyFill="1" applyBorder="1" applyAlignment="1">
      <alignment horizontal="center" vertical="center" wrapText="1"/>
    </xf>
    <xf numFmtId="1" fontId="10" fillId="0" borderId="4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/>
    </xf>
    <xf numFmtId="49" fontId="4" fillId="0" borderId="58" xfId="1" applyNumberFormat="1" applyFont="1" applyFill="1" applyBorder="1" applyAlignment="1">
      <alignment horizontal="center" vertical="center" wrapText="1"/>
    </xf>
    <xf numFmtId="166" fontId="6" fillId="0" borderId="12" xfId="1" applyNumberFormat="1" applyFont="1" applyFill="1" applyBorder="1" applyAlignment="1" applyProtection="1">
      <alignment horizontal="center" vertical="center"/>
    </xf>
    <xf numFmtId="0" fontId="6" fillId="0" borderId="24" xfId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 applyProtection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4" fillId="0" borderId="0" xfId="0" applyFont="1" applyBorder="1" applyAlignment="1">
      <alignment horizontal="center"/>
    </xf>
    <xf numFmtId="0" fontId="25" fillId="0" borderId="0" xfId="0" applyFont="1" applyFill="1" applyBorder="1" applyAlignment="1">
      <alignment horizontal="left" wrapText="1"/>
    </xf>
    <xf numFmtId="0" fontId="26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left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left" wrapText="1"/>
    </xf>
    <xf numFmtId="0" fontId="3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3" fillId="0" borderId="0" xfId="0" applyFont="1" applyFill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30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top" wrapText="1"/>
    </xf>
    <xf numFmtId="0" fontId="32" fillId="0" borderId="0" xfId="0" applyFont="1" applyAlignment="1">
      <alignment vertical="top" wrapText="1"/>
    </xf>
    <xf numFmtId="0" fontId="4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90"/>
    </xf>
    <xf numFmtId="0" fontId="4" fillId="0" borderId="38" xfId="0" applyFont="1" applyBorder="1" applyAlignment="1">
      <alignment horizontal="center" vertical="center" textRotation="90"/>
    </xf>
    <xf numFmtId="0" fontId="31" fillId="0" borderId="0" xfId="0" applyFont="1" applyAlignment="1">
      <alignment horizontal="center" wrapText="1"/>
    </xf>
    <xf numFmtId="0" fontId="4" fillId="0" borderId="38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30" fillId="0" borderId="0" xfId="0" applyFont="1" applyBorder="1" applyAlignment="1">
      <alignment horizontal="center" wrapText="1"/>
    </xf>
    <xf numFmtId="0" fontId="35" fillId="0" borderId="0" xfId="0" applyFont="1" applyAlignment="1">
      <alignment wrapText="1"/>
    </xf>
    <xf numFmtId="0" fontId="30" fillId="0" borderId="0" xfId="2" applyFont="1" applyAlignment="1">
      <alignment horizontal="center"/>
    </xf>
    <xf numFmtId="0" fontId="30" fillId="0" borderId="0" xfId="2" applyFont="1" applyFill="1" applyAlignment="1">
      <alignment horizontal="center"/>
    </xf>
    <xf numFmtId="0" fontId="38" fillId="0" borderId="89" xfId="2" applyFont="1" applyBorder="1" applyAlignment="1">
      <alignment horizontal="center" vertical="center" wrapText="1"/>
    </xf>
    <xf numFmtId="0" fontId="35" fillId="0" borderId="60" xfId="0" applyFont="1" applyBorder="1" applyAlignment="1">
      <alignment horizontal="center" vertical="center" wrapText="1"/>
    </xf>
    <xf numFmtId="0" fontId="35" fillId="0" borderId="32" xfId="0" applyFont="1" applyBorder="1" applyAlignment="1">
      <alignment horizontal="center" vertical="center" wrapText="1"/>
    </xf>
    <xf numFmtId="0" fontId="35" fillId="0" borderId="90" xfId="0" applyFont="1" applyBorder="1" applyAlignment="1">
      <alignment horizontal="center" vertical="center" wrapText="1"/>
    </xf>
    <xf numFmtId="0" fontId="35" fillId="0" borderId="91" xfId="0" applyFont="1" applyBorder="1" applyAlignment="1">
      <alignment horizontal="center" vertical="center" wrapText="1"/>
    </xf>
    <xf numFmtId="0" fontId="35" fillId="0" borderId="70" xfId="0" applyFont="1" applyBorder="1" applyAlignment="1">
      <alignment horizontal="center" vertical="center" wrapText="1"/>
    </xf>
    <xf numFmtId="0" fontId="30" fillId="0" borderId="89" xfId="0" applyFont="1" applyBorder="1" applyAlignment="1">
      <alignment horizontal="center" vertical="center" wrapText="1"/>
    </xf>
    <xf numFmtId="0" fontId="35" fillId="0" borderId="61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71" xfId="0" applyFont="1" applyBorder="1" applyAlignment="1">
      <alignment horizontal="center" vertical="center" wrapText="1"/>
    </xf>
    <xf numFmtId="0" fontId="6" fillId="0" borderId="89" xfId="2" applyFont="1" applyBorder="1" applyAlignment="1">
      <alignment horizontal="center" vertical="center" wrapText="1"/>
    </xf>
    <xf numFmtId="0" fontId="6" fillId="0" borderId="61" xfId="2" applyFont="1" applyBorder="1" applyAlignment="1">
      <alignment horizontal="center" vertical="center" wrapText="1"/>
    </xf>
    <xf numFmtId="0" fontId="6" fillId="0" borderId="60" xfId="2" applyFont="1" applyBorder="1" applyAlignment="1">
      <alignment horizontal="center" vertical="center" wrapText="1"/>
    </xf>
    <xf numFmtId="0" fontId="6" fillId="0" borderId="32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 wrapText="1"/>
    </xf>
    <xf numFmtId="0" fontId="6" fillId="0" borderId="90" xfId="2" applyFont="1" applyBorder="1" applyAlignment="1">
      <alignment horizontal="center" vertical="center" wrapText="1"/>
    </xf>
    <xf numFmtId="0" fontId="6" fillId="0" borderId="91" xfId="2" applyFont="1" applyBorder="1" applyAlignment="1">
      <alignment horizontal="center" vertical="center" wrapText="1"/>
    </xf>
    <xf numFmtId="0" fontId="6" fillId="0" borderId="71" xfId="2" applyFont="1" applyBorder="1" applyAlignment="1">
      <alignment horizontal="center" vertical="center" wrapText="1"/>
    </xf>
    <xf numFmtId="0" fontId="6" fillId="0" borderId="70" xfId="2" applyFont="1" applyBorder="1" applyAlignment="1">
      <alignment horizontal="center" vertical="center" wrapText="1"/>
    </xf>
    <xf numFmtId="0" fontId="30" fillId="0" borderId="89" xfId="2" applyFont="1" applyBorder="1" applyAlignment="1">
      <alignment horizontal="center" vertical="center" wrapText="1"/>
    </xf>
    <xf numFmtId="0" fontId="2" fillId="0" borderId="89" xfId="2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0" xfId="0" applyFont="1" applyBorder="1" applyAlignment="1">
      <alignment horizontal="center" vertical="center" wrapText="1"/>
    </xf>
    <xf numFmtId="0" fontId="3" fillId="0" borderId="91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2" fillId="0" borderId="89" xfId="2" applyFont="1" applyFill="1" applyBorder="1" applyAlignment="1">
      <alignment horizontal="center" vertical="center" wrapText="1"/>
    </xf>
    <xf numFmtId="0" fontId="3" fillId="0" borderId="61" xfId="0" applyFont="1" applyFill="1" applyBorder="1" applyAlignment="1">
      <alignment horizontal="center" vertical="center" wrapText="1"/>
    </xf>
    <xf numFmtId="0" fontId="3" fillId="0" borderId="60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90" xfId="0" applyFont="1" applyFill="1" applyBorder="1" applyAlignment="1">
      <alignment horizontal="center" vertical="center" wrapText="1"/>
    </xf>
    <xf numFmtId="0" fontId="3" fillId="0" borderId="91" xfId="0" applyFont="1" applyFill="1" applyBorder="1" applyAlignment="1">
      <alignment horizontal="center" vertical="center" wrapText="1"/>
    </xf>
    <xf numFmtId="0" fontId="3" fillId="0" borderId="71" xfId="0" applyFont="1" applyFill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 vertical="center" wrapText="1"/>
    </xf>
    <xf numFmtId="0" fontId="30" fillId="0" borderId="13" xfId="2" applyFont="1" applyFill="1" applyBorder="1" applyAlignment="1">
      <alignment horizontal="center" vertical="center" wrapText="1"/>
    </xf>
    <xf numFmtId="0" fontId="35" fillId="0" borderId="13" xfId="0" applyFont="1" applyFill="1" applyBorder="1" applyAlignment="1">
      <alignment wrapText="1"/>
    </xf>
    <xf numFmtId="49" fontId="36" fillId="0" borderId="16" xfId="2" applyNumberFormat="1" applyFont="1" applyBorder="1" applyAlignment="1" applyProtection="1">
      <alignment horizontal="left" vertical="center" wrapText="1"/>
      <protection locked="0"/>
    </xf>
    <xf numFmtId="0" fontId="35" fillId="0" borderId="17" xfId="0" applyFont="1" applyBorder="1" applyAlignment="1">
      <alignment horizontal="left"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1" fontId="36" fillId="0" borderId="16" xfId="0" applyNumberFormat="1" applyFont="1" applyFill="1" applyBorder="1" applyAlignment="1">
      <alignment horizontal="center" vertical="center" wrapText="1"/>
    </xf>
    <xf numFmtId="1" fontId="39" fillId="0" borderId="17" xfId="0" applyNumberFormat="1" applyFont="1" applyFill="1" applyBorder="1" applyAlignment="1">
      <alignment horizontal="center" vertical="center" wrapText="1"/>
    </xf>
    <xf numFmtId="1" fontId="39" fillId="0" borderId="18" xfId="0" applyNumberFormat="1" applyFont="1" applyFill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5" fillId="0" borderId="61" xfId="0" applyFont="1" applyBorder="1" applyAlignment="1">
      <alignment wrapText="1"/>
    </xf>
    <xf numFmtId="0" fontId="35" fillId="0" borderId="60" xfId="0" applyFont="1" applyBorder="1" applyAlignment="1">
      <alignment wrapText="1"/>
    </xf>
    <xf numFmtId="0" fontId="35" fillId="0" borderId="32" xfId="0" applyFont="1" applyBorder="1" applyAlignment="1">
      <alignment wrapText="1"/>
    </xf>
    <xf numFmtId="0" fontId="35" fillId="0" borderId="90" xfId="0" applyFont="1" applyBorder="1" applyAlignment="1">
      <alignment wrapText="1"/>
    </xf>
    <xf numFmtId="0" fontId="35" fillId="0" borderId="91" xfId="0" applyFont="1" applyBorder="1" applyAlignment="1">
      <alignment wrapText="1"/>
    </xf>
    <xf numFmtId="0" fontId="35" fillId="0" borderId="71" xfId="0" applyFont="1" applyBorder="1" applyAlignment="1">
      <alignment wrapText="1"/>
    </xf>
    <xf numFmtId="0" fontId="35" fillId="0" borderId="70" xfId="0" applyFont="1" applyBorder="1" applyAlignment="1">
      <alignment wrapText="1"/>
    </xf>
    <xf numFmtId="49" fontId="30" fillId="0" borderId="89" xfId="2" applyNumberFormat="1" applyFont="1" applyBorder="1" applyAlignment="1">
      <alignment horizontal="center" vertical="center" wrapText="1"/>
    </xf>
    <xf numFmtId="0" fontId="35" fillId="0" borderId="61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60" xfId="0" applyBorder="1" applyAlignment="1">
      <alignment vertical="center" wrapText="1"/>
    </xf>
    <xf numFmtId="0" fontId="35" fillId="0" borderId="91" xfId="0" applyFont="1" applyBorder="1" applyAlignment="1">
      <alignment vertical="center" wrapText="1"/>
    </xf>
    <xf numFmtId="0" fontId="35" fillId="0" borderId="71" xfId="0" applyFont="1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0" fillId="0" borderId="70" xfId="0" applyBorder="1" applyAlignment="1">
      <alignment vertical="center" wrapText="1"/>
    </xf>
    <xf numFmtId="0" fontId="30" fillId="0" borderId="13" xfId="2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11" fillId="0" borderId="61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11" fillId="0" borderId="91" xfId="0" applyFont="1" applyBorder="1" applyAlignment="1">
      <alignment horizontal="center" vertical="center" wrapText="1"/>
    </xf>
    <xf numFmtId="0" fontId="11" fillId="0" borderId="71" xfId="0" applyFont="1" applyBorder="1" applyAlignment="1">
      <alignment horizontal="center" vertical="center" wrapText="1"/>
    </xf>
    <xf numFmtId="0" fontId="11" fillId="0" borderId="70" xfId="0" applyFont="1" applyBorder="1" applyAlignment="1">
      <alignment horizontal="center" vertical="center" wrapText="1"/>
    </xf>
    <xf numFmtId="0" fontId="36" fillId="0" borderId="94" xfId="0" applyFont="1" applyFill="1" applyBorder="1" applyAlignment="1">
      <alignment horizontal="center" vertical="center" wrapText="1"/>
    </xf>
    <xf numFmtId="0" fontId="39" fillId="0" borderId="95" xfId="0" applyFont="1" applyFill="1" applyBorder="1" applyAlignment="1">
      <alignment horizontal="center" vertical="center" wrapText="1"/>
    </xf>
    <xf numFmtId="0" fontId="39" fillId="0" borderId="93" xfId="0" applyFont="1" applyFill="1" applyBorder="1" applyAlignment="1">
      <alignment horizontal="center" vertical="center" wrapText="1"/>
    </xf>
    <xf numFmtId="0" fontId="39" fillId="0" borderId="96" xfId="0" applyFont="1" applyFill="1" applyBorder="1" applyAlignment="1">
      <alignment horizontal="center" vertical="center" wrapText="1"/>
    </xf>
    <xf numFmtId="49" fontId="36" fillId="0" borderId="89" xfId="2" applyNumberFormat="1" applyFont="1" applyBorder="1" applyAlignment="1" applyProtection="1">
      <alignment horizontal="left" vertical="center" wrapText="1"/>
      <protection locked="0"/>
    </xf>
    <xf numFmtId="0" fontId="0" fillId="0" borderId="91" xfId="0" applyBorder="1" applyAlignment="1">
      <alignment vertical="center" wrapText="1"/>
    </xf>
    <xf numFmtId="0" fontId="39" fillId="0" borderId="13" xfId="0" applyFont="1" applyBorder="1" applyAlignment="1">
      <alignment horizontal="center" vertical="center" wrapText="1"/>
    </xf>
    <xf numFmtId="0" fontId="36" fillId="0" borderId="97" xfId="0" applyFont="1" applyBorder="1" applyAlignment="1">
      <alignment horizontal="center" wrapText="1"/>
    </xf>
    <xf numFmtId="0" fontId="35" fillId="0" borderId="98" xfId="0" applyFont="1" applyBorder="1" applyAlignment="1">
      <alignment horizontal="center" wrapText="1"/>
    </xf>
    <xf numFmtId="0" fontId="35" fillId="0" borderId="95" xfId="0" applyFont="1" applyFill="1" applyBorder="1" applyAlignment="1">
      <alignment horizontal="center" vertical="center" wrapText="1"/>
    </xf>
    <xf numFmtId="0" fontId="35" fillId="0" borderId="93" xfId="0" applyFont="1" applyFill="1" applyBorder="1" applyAlignment="1">
      <alignment horizontal="center" vertical="center" wrapText="1"/>
    </xf>
    <xf numFmtId="0" fontId="36" fillId="0" borderId="99" xfId="0" applyFont="1" applyFill="1" applyBorder="1" applyAlignment="1">
      <alignment horizontal="center" vertical="center" wrapText="1"/>
    </xf>
    <xf numFmtId="0" fontId="35" fillId="0" borderId="100" xfId="0" applyFont="1" applyFill="1" applyBorder="1" applyAlignment="1">
      <alignment horizontal="center" vertical="center" wrapText="1"/>
    </xf>
    <xf numFmtId="0" fontId="35" fillId="0" borderId="98" xfId="0" applyFont="1" applyFill="1" applyBorder="1" applyAlignment="1">
      <alignment horizontal="center" vertical="center" wrapText="1"/>
    </xf>
    <xf numFmtId="0" fontId="36" fillId="0" borderId="92" xfId="0" applyFont="1" applyBorder="1" applyAlignment="1">
      <alignment horizontal="center" wrapText="1"/>
    </xf>
    <xf numFmtId="0" fontId="35" fillId="0" borderId="93" xfId="0" applyFont="1" applyBorder="1" applyAlignment="1">
      <alignment horizontal="center" wrapText="1"/>
    </xf>
    <xf numFmtId="0" fontId="30" fillId="0" borderId="16" xfId="2" applyFont="1" applyFill="1" applyBorder="1" applyAlignment="1">
      <alignment horizontal="center" vertical="center" wrapText="1"/>
    </xf>
    <xf numFmtId="0" fontId="36" fillId="0" borderId="17" xfId="0" applyFont="1" applyFill="1" applyBorder="1" applyAlignment="1">
      <alignment vertical="center" wrapText="1"/>
    </xf>
    <xf numFmtId="0" fontId="36" fillId="0" borderId="18" xfId="0" applyFont="1" applyFill="1" applyBorder="1" applyAlignment="1">
      <alignment vertical="center" wrapText="1"/>
    </xf>
    <xf numFmtId="0" fontId="39" fillId="0" borderId="100" xfId="0" applyFont="1" applyFill="1" applyBorder="1" applyAlignment="1">
      <alignment horizontal="center" vertical="center" wrapText="1"/>
    </xf>
    <xf numFmtId="0" fontId="39" fillId="0" borderId="98" xfId="0" applyFont="1" applyFill="1" applyBorder="1" applyAlignment="1">
      <alignment horizontal="center" vertical="center" wrapText="1"/>
    </xf>
    <xf numFmtId="0" fontId="36" fillId="0" borderId="13" xfId="0" applyFont="1" applyFill="1" applyBorder="1" applyAlignment="1">
      <alignment horizontal="center" vertical="center" wrapText="1"/>
    </xf>
    <xf numFmtId="0" fontId="36" fillId="0" borderId="13" xfId="2" applyFont="1" applyFill="1" applyBorder="1" applyAlignment="1">
      <alignment horizontal="center" vertical="center" wrapText="1"/>
    </xf>
    <xf numFmtId="49" fontId="36" fillId="0" borderId="89" xfId="2" applyNumberFormat="1" applyFont="1" applyBorder="1" applyAlignment="1">
      <alignment horizontal="left" vertical="center" wrapText="1"/>
    </xf>
    <xf numFmtId="0" fontId="36" fillId="0" borderId="89" xfId="0" applyFont="1" applyBorder="1" applyAlignment="1">
      <alignment horizontal="center" vertical="center" wrapText="1"/>
    </xf>
    <xf numFmtId="0" fontId="39" fillId="0" borderId="61" xfId="0" applyFont="1" applyBorder="1" applyAlignment="1">
      <alignment horizontal="center" vertical="center" wrapText="1"/>
    </xf>
    <xf numFmtId="0" fontId="39" fillId="0" borderId="60" xfId="0" applyFont="1" applyBorder="1" applyAlignment="1">
      <alignment horizontal="center" vertical="center" wrapText="1"/>
    </xf>
    <xf numFmtId="0" fontId="39" fillId="0" borderId="91" xfId="0" applyFont="1" applyBorder="1" applyAlignment="1">
      <alignment horizontal="center" vertical="center" wrapText="1"/>
    </xf>
    <xf numFmtId="0" fontId="39" fillId="0" borderId="71" xfId="0" applyFont="1" applyBorder="1" applyAlignment="1">
      <alignment horizontal="center" vertical="center" wrapText="1"/>
    </xf>
    <xf numFmtId="0" fontId="39" fillId="0" borderId="70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90" xfId="0" applyFont="1" applyBorder="1" applyAlignment="1">
      <alignment horizontal="center" vertical="center" wrapText="1"/>
    </xf>
    <xf numFmtId="0" fontId="36" fillId="0" borderId="16" xfId="2" applyFont="1" applyFill="1" applyBorder="1" applyAlignment="1">
      <alignment horizontal="center" vertical="center" wrapText="1"/>
    </xf>
    <xf numFmtId="0" fontId="36" fillId="0" borderId="99" xfId="0" applyNumberFormat="1" applyFont="1" applyFill="1" applyBorder="1" applyAlignment="1">
      <alignment horizontal="center" vertical="center" wrapText="1"/>
    </xf>
    <xf numFmtId="0" fontId="36" fillId="0" borderId="99" xfId="0" applyFont="1" applyBorder="1" applyAlignment="1">
      <alignment horizontal="center" vertical="center" wrapText="1"/>
    </xf>
    <xf numFmtId="0" fontId="39" fillId="0" borderId="100" xfId="0" applyFont="1" applyBorder="1" applyAlignment="1">
      <alignment horizontal="center" vertical="center" wrapText="1"/>
    </xf>
    <xf numFmtId="0" fontId="39" fillId="0" borderId="98" xfId="0" applyFont="1" applyBorder="1" applyAlignment="1">
      <alignment horizontal="center" vertical="center" wrapText="1"/>
    </xf>
    <xf numFmtId="49" fontId="36" fillId="0" borderId="16" xfId="2" applyNumberFormat="1" applyFont="1" applyBorder="1" applyAlignment="1">
      <alignment horizontal="left" vertical="center" wrapText="1"/>
    </xf>
    <xf numFmtId="0" fontId="36" fillId="0" borderId="16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6" fillId="0" borderId="97" xfId="0" applyFont="1" applyBorder="1" applyAlignment="1">
      <alignment horizontal="center" vertical="center" wrapText="1"/>
    </xf>
    <xf numFmtId="0" fontId="35" fillId="0" borderId="98" xfId="0" applyFont="1" applyBorder="1" applyAlignment="1">
      <alignment horizontal="center" vertical="center" wrapText="1"/>
    </xf>
    <xf numFmtId="0" fontId="36" fillId="0" borderId="94" xfId="0" applyFont="1" applyBorder="1" applyAlignment="1">
      <alignment horizontal="center" vertical="center" wrapText="1"/>
    </xf>
    <xf numFmtId="0" fontId="35" fillId="0" borderId="95" xfId="0" applyFont="1" applyBorder="1" applyAlignment="1">
      <alignment horizontal="center" vertical="center" wrapText="1"/>
    </xf>
    <xf numFmtId="0" fontId="35" fillId="0" borderId="93" xfId="0" applyFont="1" applyBorder="1" applyAlignment="1">
      <alignment horizontal="center" vertical="center" wrapText="1"/>
    </xf>
    <xf numFmtId="0" fontId="35" fillId="0" borderId="100" xfId="0" applyFont="1" applyBorder="1" applyAlignment="1">
      <alignment horizontal="center" vertical="center" wrapText="1"/>
    </xf>
    <xf numFmtId="1" fontId="36" fillId="0" borderId="99" xfId="0" applyNumberFormat="1" applyFont="1" applyBorder="1" applyAlignment="1">
      <alignment horizontal="center" vertical="center" wrapText="1"/>
    </xf>
    <xf numFmtId="1" fontId="35" fillId="0" borderId="100" xfId="0" applyNumberFormat="1" applyFont="1" applyBorder="1" applyAlignment="1">
      <alignment horizontal="center" vertical="center" wrapText="1"/>
    </xf>
    <xf numFmtId="1" fontId="35" fillId="0" borderId="98" xfId="0" applyNumberFormat="1" applyFont="1" applyBorder="1" applyAlignment="1">
      <alignment horizontal="center" vertical="center" wrapText="1"/>
    </xf>
    <xf numFmtId="0" fontId="36" fillId="0" borderId="16" xfId="2" applyFont="1" applyBorder="1" applyAlignment="1">
      <alignment horizontal="center" vertical="center" wrapText="1"/>
    </xf>
    <xf numFmtId="0" fontId="36" fillId="0" borderId="17" xfId="0" applyFont="1" applyBorder="1" applyAlignment="1">
      <alignment vertical="center" wrapText="1"/>
    </xf>
    <xf numFmtId="0" fontId="36" fillId="0" borderId="18" xfId="0" applyFont="1" applyBorder="1" applyAlignment="1">
      <alignment vertical="center" wrapText="1"/>
    </xf>
    <xf numFmtId="164" fontId="2" fillId="0" borderId="1" xfId="1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1" applyNumberFormat="1" applyFont="1" applyFill="1" applyBorder="1" applyAlignment="1" applyProtection="1">
      <alignment horizontal="center" vertical="center" textRotation="90"/>
    </xf>
    <xf numFmtId="0" fontId="4" fillId="0" borderId="11" xfId="1" applyNumberFormat="1" applyFont="1" applyFill="1" applyBorder="1" applyAlignment="1" applyProtection="1">
      <alignment horizontal="center" vertical="center" textRotation="90"/>
    </xf>
    <xf numFmtId="0" fontId="4" fillId="0" borderId="37" xfId="1" applyNumberFormat="1" applyFont="1" applyFill="1" applyBorder="1" applyAlignment="1" applyProtection="1">
      <alignment horizontal="center" vertical="center" textRotation="90"/>
    </xf>
    <xf numFmtId="164" fontId="4" fillId="0" borderId="4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/>
    </xf>
    <xf numFmtId="164" fontId="4" fillId="0" borderId="37" xfId="1" applyNumberFormat="1" applyFont="1" applyFill="1" applyBorder="1" applyAlignment="1" applyProtection="1">
      <alignment horizontal="center" vertical="center"/>
    </xf>
    <xf numFmtId="164" fontId="4" fillId="0" borderId="5" xfId="1" applyNumberFormat="1" applyFont="1" applyFill="1" applyBorder="1" applyAlignment="1" applyProtection="1">
      <alignment horizontal="center" vertical="center" wrapText="1"/>
    </xf>
    <xf numFmtId="164" fontId="4" fillId="0" borderId="6" xfId="1" applyNumberFormat="1" applyFont="1" applyFill="1" applyBorder="1" applyAlignment="1" applyProtection="1">
      <alignment horizontal="center" vertical="center" wrapText="1"/>
    </xf>
    <xf numFmtId="164" fontId="4" fillId="0" borderId="7" xfId="1" applyNumberFormat="1" applyFont="1" applyFill="1" applyBorder="1" applyAlignment="1" applyProtection="1">
      <alignment horizontal="center" vertical="center" wrapText="1"/>
    </xf>
    <xf numFmtId="164" fontId="4" fillId="0" borderId="4" xfId="1" applyNumberFormat="1" applyFont="1" applyFill="1" applyBorder="1" applyAlignment="1" applyProtection="1">
      <alignment horizontal="center" vertical="center" textRotation="90" wrapText="1"/>
    </xf>
    <xf numFmtId="164" fontId="4" fillId="0" borderId="11" xfId="1" applyNumberFormat="1" applyFont="1" applyFill="1" applyBorder="1" applyAlignment="1" applyProtection="1">
      <alignment horizontal="center" vertical="center" textRotation="90" wrapText="1"/>
    </xf>
    <xf numFmtId="164" fontId="4" fillId="0" borderId="37" xfId="1" applyNumberFormat="1" applyFont="1" applyFill="1" applyBorder="1" applyAlignment="1" applyProtection="1">
      <alignment horizontal="center" vertical="center" textRotation="90" wrapText="1"/>
    </xf>
    <xf numFmtId="164" fontId="4" fillId="0" borderId="8" xfId="1" applyNumberFormat="1" applyFont="1" applyFill="1" applyBorder="1" applyAlignment="1" applyProtection="1">
      <alignment horizontal="center" vertical="center" wrapText="1"/>
    </xf>
    <xf numFmtId="164" fontId="4" fillId="0" borderId="9" xfId="1" applyNumberFormat="1" applyFont="1" applyFill="1" applyBorder="1" applyAlignment="1" applyProtection="1">
      <alignment horizontal="center" vertical="center" wrapText="1"/>
    </xf>
    <xf numFmtId="164" fontId="4" fillId="0" borderId="10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3" xfId="1" applyNumberFormat="1" applyFont="1" applyFill="1" applyBorder="1" applyAlignment="1" applyProtection="1">
      <alignment horizontal="center" vertical="center" wrapText="1"/>
    </xf>
    <xf numFmtId="0" fontId="4" fillId="0" borderId="20" xfId="1" applyNumberFormat="1" applyFont="1" applyFill="1" applyBorder="1" applyAlignment="1" applyProtection="1">
      <alignment horizontal="center" vertical="center" wrapText="1"/>
    </xf>
    <xf numFmtId="0" fontId="4" fillId="0" borderId="21" xfId="1" applyNumberFormat="1" applyFont="1" applyFill="1" applyBorder="1" applyAlignment="1" applyProtection="1">
      <alignment horizontal="center" vertical="center" wrapText="1"/>
    </xf>
    <xf numFmtId="0" fontId="4" fillId="0" borderId="22" xfId="1" applyNumberFormat="1" applyFont="1" applyFill="1" applyBorder="1" applyAlignment="1" applyProtection="1">
      <alignment horizontal="center" vertical="center" wrapText="1"/>
    </xf>
    <xf numFmtId="164" fontId="4" fillId="0" borderId="12" xfId="1" applyNumberFormat="1" applyFont="1" applyFill="1" applyBorder="1" applyAlignment="1" applyProtection="1">
      <alignment horizontal="center" vertical="center" textRotation="90" wrapText="1"/>
    </xf>
    <xf numFmtId="164" fontId="4" fillId="0" borderId="38" xfId="1" applyNumberFormat="1" applyFont="1" applyFill="1" applyBorder="1" applyAlignment="1" applyProtection="1">
      <alignment horizontal="center" vertical="center" textRotation="90" wrapText="1"/>
    </xf>
    <xf numFmtId="164" fontId="4" fillId="0" borderId="13" xfId="1" applyNumberFormat="1" applyFont="1" applyFill="1" applyBorder="1" applyAlignment="1" applyProtection="1">
      <alignment horizontal="center" vertical="center" textRotation="90" wrapText="1"/>
    </xf>
    <xf numFmtId="164" fontId="4" fillId="0" borderId="39" xfId="1" applyNumberFormat="1" applyFont="1" applyFill="1" applyBorder="1" applyAlignment="1" applyProtection="1">
      <alignment horizontal="center" vertical="center" textRotation="90" wrapText="1"/>
    </xf>
    <xf numFmtId="164" fontId="4" fillId="0" borderId="13" xfId="1" applyNumberFormat="1" applyFont="1" applyFill="1" applyBorder="1" applyAlignment="1" applyProtection="1">
      <alignment horizontal="center" vertical="center" wrapText="1"/>
    </xf>
    <xf numFmtId="164" fontId="4" fillId="0" borderId="14" xfId="1" applyNumberFormat="1" applyFont="1" applyFill="1" applyBorder="1" applyAlignment="1" applyProtection="1">
      <alignment horizontal="center" vertical="center" wrapText="1"/>
    </xf>
    <xf numFmtId="165" fontId="6" fillId="0" borderId="47" xfId="0" applyNumberFormat="1" applyFont="1" applyFill="1" applyBorder="1" applyAlignment="1" applyProtection="1">
      <alignment horizontal="center" vertical="center"/>
    </xf>
    <xf numFmtId="165" fontId="6" fillId="0" borderId="48" xfId="0" applyNumberFormat="1" applyFont="1" applyFill="1" applyBorder="1" applyAlignment="1" applyProtection="1">
      <alignment horizontal="center" vertical="center"/>
    </xf>
    <xf numFmtId="165" fontId="6" fillId="0" borderId="49" xfId="0" applyNumberFormat="1" applyFont="1" applyFill="1" applyBorder="1" applyAlignment="1" applyProtection="1">
      <alignment horizontal="center" vertical="center"/>
    </xf>
    <xf numFmtId="165" fontId="6" fillId="0" borderId="50" xfId="0" applyNumberFormat="1" applyFont="1" applyFill="1" applyBorder="1" applyAlignment="1" applyProtection="1">
      <alignment horizontal="center" vertical="center"/>
    </xf>
    <xf numFmtId="164" fontId="4" fillId="0" borderId="15" xfId="1" applyNumberFormat="1" applyFont="1" applyFill="1" applyBorder="1" applyAlignment="1" applyProtection="1">
      <alignment horizontal="center" vertical="center" textRotation="90" wrapText="1"/>
    </xf>
    <xf numFmtId="164" fontId="4" fillId="0" borderId="23" xfId="1" applyNumberFormat="1" applyFont="1" applyFill="1" applyBorder="1" applyAlignment="1" applyProtection="1">
      <alignment horizontal="center" vertical="center" textRotation="90" wrapText="1"/>
    </xf>
    <xf numFmtId="164" fontId="4" fillId="0" borderId="41" xfId="1" applyNumberFormat="1" applyFont="1" applyFill="1" applyBorder="1" applyAlignment="1" applyProtection="1">
      <alignment horizontal="center" vertical="center" textRotation="90" wrapText="1"/>
    </xf>
    <xf numFmtId="164" fontId="4" fillId="0" borderId="16" xfId="1" applyNumberFormat="1" applyFont="1" applyFill="1" applyBorder="1" applyAlignment="1" applyProtection="1">
      <alignment horizontal="center" vertical="center"/>
    </xf>
    <xf numFmtId="164" fontId="4" fillId="0" borderId="17" xfId="1" applyNumberFormat="1" applyFont="1" applyFill="1" applyBorder="1" applyAlignment="1" applyProtection="1">
      <alignment horizontal="center" vertical="center"/>
    </xf>
    <xf numFmtId="164" fontId="4" fillId="0" borderId="18" xfId="1" applyNumberFormat="1" applyFont="1" applyFill="1" applyBorder="1" applyAlignment="1" applyProtection="1">
      <alignment horizontal="center" vertical="center"/>
    </xf>
    <xf numFmtId="164" fontId="4" fillId="0" borderId="19" xfId="1" applyNumberFormat="1" applyFont="1" applyFill="1" applyBorder="1" applyAlignment="1" applyProtection="1">
      <alignment horizontal="center" vertical="center" textRotation="90" wrapText="1"/>
    </xf>
    <xf numFmtId="164" fontId="4" fillId="0" borderId="25" xfId="1" applyNumberFormat="1" applyFont="1" applyFill="1" applyBorder="1" applyAlignment="1" applyProtection="1">
      <alignment horizontal="center" vertical="center" textRotation="90" wrapText="1"/>
    </xf>
    <xf numFmtId="164" fontId="4" fillId="0" borderId="32" xfId="1" applyNumberFormat="1" applyFont="1" applyFill="1" applyBorder="1" applyAlignment="1" applyProtection="1">
      <alignment horizontal="center" vertical="center" textRotation="90" wrapText="1"/>
    </xf>
    <xf numFmtId="164" fontId="4" fillId="0" borderId="43" xfId="1" applyNumberFormat="1" applyFont="1" applyFill="1" applyBorder="1" applyAlignment="1" applyProtection="1">
      <alignment horizontal="center" vertical="center" textRotation="90" wrapText="1"/>
    </xf>
    <xf numFmtId="164" fontId="4" fillId="0" borderId="14" xfId="1" applyNumberFormat="1" applyFont="1" applyFill="1" applyBorder="1" applyAlignment="1" applyProtection="1">
      <alignment horizontal="center" vertical="center" textRotation="90" wrapText="1"/>
    </xf>
    <xf numFmtId="164" fontId="4" fillId="0" borderId="40" xfId="1" applyNumberFormat="1" applyFont="1" applyFill="1" applyBorder="1" applyAlignment="1" applyProtection="1">
      <alignment horizontal="center" vertical="center" textRotation="90" wrapText="1"/>
    </xf>
    <xf numFmtId="164" fontId="4" fillId="0" borderId="24" xfId="1" applyNumberFormat="1" applyFont="1" applyFill="1" applyBorder="1" applyAlignment="1" applyProtection="1">
      <alignment horizontal="center" vertical="center" textRotation="90" wrapText="1"/>
    </xf>
    <xf numFmtId="164" fontId="4" fillId="0" borderId="26" xfId="1" applyNumberFormat="1" applyFont="1" applyFill="1" applyBorder="1" applyAlignment="1" applyProtection="1">
      <alignment horizontal="center" vertical="center" textRotation="90" wrapText="1"/>
    </xf>
    <xf numFmtId="164" fontId="4" fillId="0" borderId="42" xfId="1" applyNumberFormat="1" applyFont="1" applyFill="1" applyBorder="1" applyAlignment="1" applyProtection="1">
      <alignment horizontal="center" vertical="center" textRotation="90" wrapText="1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0" fontId="4" fillId="0" borderId="33" xfId="1" applyNumberFormat="1" applyFont="1" applyFill="1" applyBorder="1" applyAlignment="1" applyProtection="1">
      <alignment horizontal="center" vertical="center"/>
    </xf>
    <xf numFmtId="0" fontId="4" fillId="0" borderId="34" xfId="1" applyNumberFormat="1" applyFont="1" applyFill="1" applyBorder="1" applyAlignment="1" applyProtection="1">
      <alignment horizontal="center" vertical="center"/>
    </xf>
    <xf numFmtId="0" fontId="4" fillId="0" borderId="35" xfId="1" applyNumberFormat="1" applyFont="1" applyFill="1" applyBorder="1" applyAlignment="1" applyProtection="1">
      <alignment horizontal="center" vertical="center"/>
    </xf>
    <xf numFmtId="0" fontId="4" fillId="0" borderId="36" xfId="1" applyNumberFormat="1" applyFont="1" applyFill="1" applyBorder="1" applyAlignment="1" applyProtection="1">
      <alignment horizontal="center" vertical="center"/>
    </xf>
    <xf numFmtId="49" fontId="4" fillId="0" borderId="4" xfId="1" applyNumberFormat="1" applyFont="1" applyFill="1" applyBorder="1" applyAlignment="1" applyProtection="1">
      <alignment horizontal="center" vertical="center"/>
    </xf>
    <xf numFmtId="49" fontId="4" fillId="0" borderId="66" xfId="1" applyNumberFormat="1" applyFont="1" applyFill="1" applyBorder="1" applyAlignment="1" applyProtection="1">
      <alignment horizontal="center" vertical="center"/>
    </xf>
    <xf numFmtId="166" fontId="6" fillId="0" borderId="12" xfId="1" applyNumberFormat="1" applyFont="1" applyFill="1" applyBorder="1" applyAlignment="1" applyProtection="1">
      <alignment horizontal="center" vertical="center"/>
    </xf>
    <xf numFmtId="166" fontId="6" fillId="0" borderId="24" xfId="1" applyNumberFormat="1" applyFont="1" applyFill="1" applyBorder="1" applyAlignment="1" applyProtection="1">
      <alignment horizontal="center" vertical="center"/>
    </xf>
    <xf numFmtId="166" fontId="6" fillId="0" borderId="19" xfId="1" applyNumberFormat="1" applyFont="1" applyFill="1" applyBorder="1" applyAlignment="1" applyProtection="1">
      <alignment horizontal="center" vertical="center"/>
    </xf>
    <xf numFmtId="0" fontId="6" fillId="0" borderId="46" xfId="1" applyFont="1" applyFill="1" applyBorder="1" applyAlignment="1">
      <alignment horizontal="center" vertical="center" wrapText="1"/>
    </xf>
    <xf numFmtId="0" fontId="6" fillId="0" borderId="65" xfId="1" applyFont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 wrapText="1"/>
    </xf>
    <xf numFmtId="0" fontId="6" fillId="0" borderId="24" xfId="1" applyFont="1" applyFill="1" applyBorder="1" applyAlignment="1">
      <alignment horizontal="center" vertical="center" wrapText="1"/>
    </xf>
    <xf numFmtId="0" fontId="6" fillId="0" borderId="26" xfId="1" applyFont="1" applyFill="1" applyBorder="1" applyAlignment="1">
      <alignment horizontal="center" vertical="center" wrapText="1"/>
    </xf>
    <xf numFmtId="0" fontId="6" fillId="0" borderId="25" xfId="1" applyFont="1" applyFill="1" applyBorder="1" applyAlignment="1">
      <alignment horizontal="center" vertical="center" wrapText="1"/>
    </xf>
    <xf numFmtId="0" fontId="6" fillId="0" borderId="28" xfId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 applyProtection="1">
      <alignment horizontal="center" vertical="center"/>
    </xf>
    <xf numFmtId="49" fontId="6" fillId="0" borderId="9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6" fillId="0" borderId="10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/>
    </xf>
    <xf numFmtId="165" fontId="6" fillId="0" borderId="20" xfId="0" applyNumberFormat="1" applyFont="1" applyFill="1" applyBorder="1" applyAlignment="1" applyProtection="1">
      <alignment horizontal="center" vertical="center" wrapText="1"/>
    </xf>
    <xf numFmtId="165" fontId="6" fillId="0" borderId="21" xfId="0" applyNumberFormat="1" applyFont="1" applyFill="1" applyBorder="1" applyAlignment="1" applyProtection="1">
      <alignment horizontal="center" vertical="center" wrapText="1"/>
    </xf>
    <xf numFmtId="165" fontId="6" fillId="0" borderId="22" xfId="0" applyNumberFormat="1" applyFont="1" applyFill="1" applyBorder="1" applyAlignment="1" applyProtection="1">
      <alignment horizontal="center" vertical="center" wrapText="1"/>
    </xf>
    <xf numFmtId="0" fontId="6" fillId="0" borderId="73" xfId="0" applyFont="1" applyFill="1" applyBorder="1" applyAlignment="1">
      <alignment horizontal="center" vertical="center" wrapText="1"/>
    </xf>
    <xf numFmtId="0" fontId="6" fillId="0" borderId="74" xfId="0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center" vertical="center"/>
    </xf>
    <xf numFmtId="166" fontId="6" fillId="0" borderId="38" xfId="1" applyNumberFormat="1" applyFont="1" applyFill="1" applyBorder="1" applyAlignment="1" applyProtection="1">
      <alignment horizontal="center" vertical="center"/>
    </xf>
    <xf numFmtId="166" fontId="6" fillId="0" borderId="39" xfId="1" applyNumberFormat="1" applyFont="1" applyFill="1" applyBorder="1" applyAlignment="1" applyProtection="1">
      <alignment horizontal="center" vertical="center"/>
    </xf>
    <xf numFmtId="166" fontId="6" fillId="0" borderId="40" xfId="1" applyNumberFormat="1" applyFont="1" applyFill="1" applyBorder="1" applyAlignment="1" applyProtection="1">
      <alignment horizontal="center" vertical="center"/>
    </xf>
    <xf numFmtId="49" fontId="4" fillId="0" borderId="58" xfId="1" applyNumberFormat="1" applyFont="1" applyFill="1" applyBorder="1" applyAlignment="1" applyProtection="1">
      <alignment horizontal="center" vertical="center"/>
    </xf>
    <xf numFmtId="49" fontId="4" fillId="0" borderId="58" xfId="1" applyNumberFormat="1" applyFont="1" applyFill="1" applyBorder="1" applyAlignment="1">
      <alignment horizontal="center" vertical="center" wrapText="1"/>
    </xf>
    <xf numFmtId="49" fontId="4" fillId="0" borderId="37" xfId="1" applyNumberFormat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 wrapText="1"/>
    </xf>
    <xf numFmtId="0" fontId="6" fillId="0" borderId="21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166" fontId="6" fillId="0" borderId="46" xfId="1" applyNumberFormat="1" applyFont="1" applyFill="1" applyBorder="1" applyAlignment="1" applyProtection="1">
      <alignment horizontal="center" vertical="center"/>
    </xf>
    <xf numFmtId="166" fontId="6" fillId="0" borderId="31" xfId="1" applyNumberFormat="1" applyFont="1" applyFill="1" applyBorder="1" applyAlignment="1" applyProtection="1">
      <alignment horizontal="center" vertical="center"/>
    </xf>
    <xf numFmtId="167" fontId="6" fillId="0" borderId="43" xfId="1" applyNumberFormat="1" applyFont="1" applyFill="1" applyBorder="1" applyAlignment="1" applyProtection="1">
      <alignment horizontal="center" vertical="center"/>
    </xf>
    <xf numFmtId="0" fontId="6" fillId="0" borderId="22" xfId="1" applyNumberFormat="1" applyFont="1" applyFill="1" applyBorder="1" applyAlignment="1" applyProtection="1">
      <alignment horizontal="center" vertical="center"/>
    </xf>
    <xf numFmtId="166" fontId="6" fillId="0" borderId="28" xfId="1" applyNumberFormat="1" applyFont="1" applyFill="1" applyBorder="1" applyAlignment="1" applyProtection="1">
      <alignment horizontal="center" vertical="center"/>
    </xf>
    <xf numFmtId="166" fontId="6" fillId="0" borderId="65" xfId="1" applyNumberFormat="1" applyFont="1" applyFill="1" applyBorder="1" applyAlignment="1" applyProtection="1">
      <alignment horizontal="center" vertical="center"/>
    </xf>
    <xf numFmtId="166" fontId="6" fillId="0" borderId="37" xfId="1" applyNumberFormat="1" applyFont="1" applyFill="1" applyBorder="1" applyAlignment="1" applyProtection="1">
      <alignment horizontal="center" vertical="center"/>
    </xf>
    <xf numFmtId="0" fontId="6" fillId="0" borderId="44" xfId="1" applyFont="1" applyFill="1" applyBorder="1" applyAlignment="1">
      <alignment horizontal="right" vertical="center"/>
    </xf>
    <xf numFmtId="0" fontId="6" fillId="0" borderId="44" xfId="1" applyFont="1" applyFill="1" applyBorder="1" applyAlignment="1" applyProtection="1">
      <alignment horizontal="right" vertical="center"/>
    </xf>
    <xf numFmtId="0" fontId="6" fillId="0" borderId="4" xfId="1" applyFont="1" applyFill="1" applyBorder="1" applyAlignment="1" applyProtection="1">
      <alignment horizontal="right" vertical="center"/>
    </xf>
    <xf numFmtId="164" fontId="6" fillId="0" borderId="27" xfId="1" applyNumberFormat="1" applyFont="1" applyFill="1" applyBorder="1" applyAlignment="1" applyProtection="1">
      <alignment horizontal="right" vertical="center"/>
    </xf>
    <xf numFmtId="164" fontId="6" fillId="0" borderId="82" xfId="1" applyNumberFormat="1" applyFont="1" applyFill="1" applyBorder="1" applyAlignment="1" applyProtection="1">
      <alignment horizontal="right" vertical="center"/>
    </xf>
    <xf numFmtId="164" fontId="6" fillId="0" borderId="30" xfId="1" applyNumberFormat="1" applyFont="1" applyFill="1" applyBorder="1" applyAlignment="1" applyProtection="1">
      <alignment horizontal="right" vertical="center"/>
    </xf>
    <xf numFmtId="167" fontId="10" fillId="0" borderId="20" xfId="1" applyNumberFormat="1" applyFont="1" applyFill="1" applyBorder="1" applyAlignment="1" applyProtection="1">
      <alignment horizontal="center" vertical="center"/>
    </xf>
    <xf numFmtId="167" fontId="10" fillId="0" borderId="21" xfId="1" applyNumberFormat="1" applyFont="1" applyFill="1" applyBorder="1" applyAlignment="1" applyProtection="1">
      <alignment horizontal="center" vertical="center"/>
    </xf>
    <xf numFmtId="0" fontId="10" fillId="0" borderId="22" xfId="1" applyNumberFormat="1" applyFont="1" applyFill="1" applyBorder="1" applyAlignment="1" applyProtection="1">
      <alignment horizontal="center" vertical="center"/>
    </xf>
    <xf numFmtId="167" fontId="6" fillId="0" borderId="21" xfId="1" applyNumberFormat="1" applyFont="1" applyFill="1" applyBorder="1" applyAlignment="1" applyProtection="1">
      <alignment horizontal="center" vertical="center"/>
    </xf>
    <xf numFmtId="164" fontId="20" fillId="0" borderId="0" xfId="1" applyNumberFormat="1" applyFont="1" applyFill="1" applyBorder="1" applyAlignment="1" applyProtection="1">
      <alignment horizontal="left"/>
    </xf>
    <xf numFmtId="0" fontId="6" fillId="0" borderId="71" xfId="0" applyFont="1" applyFill="1" applyBorder="1" applyAlignment="1" applyProtection="1">
      <alignment horizontal="right" vertical="center"/>
    </xf>
    <xf numFmtId="0" fontId="19" fillId="0" borderId="71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19" fillId="0" borderId="0" xfId="0" applyFont="1" applyFill="1" applyAlignment="1">
      <alignment horizontal="right" vertical="center"/>
    </xf>
    <xf numFmtId="0" fontId="19" fillId="0" borderId="0" xfId="0" applyFont="1" applyFill="1" applyBorder="1" applyAlignment="1">
      <alignment horizontal="right" vertical="center"/>
    </xf>
    <xf numFmtId="166" fontId="6" fillId="5" borderId="46" xfId="1" applyNumberFormat="1" applyFont="1" applyFill="1" applyBorder="1" applyAlignment="1" applyProtection="1">
      <alignment horizontal="left" vertical="center" wrapText="1"/>
    </xf>
    <xf numFmtId="166" fontId="6" fillId="5" borderId="31" xfId="1" applyNumberFormat="1" applyFont="1" applyFill="1" applyBorder="1" applyAlignment="1" applyProtection="1">
      <alignment horizontal="left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23" xfId="1" applyFont="1" applyFill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49" fontId="4" fillId="0" borderId="13" xfId="0" applyNumberFormat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2"/>
    <cellStyle name="Обычный_Plan Уч(бакал.) д_о 2013_14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85;&#1072;&#1074;&#1095;&#1072;&#1083;&#1100;&#1085;&#1080;&#1081;%20&#1074;&#1110;&#1076;&#1076;&#1110;&#1083;/&#1087;&#1083;&#1072;&#1085;&#1080;%2023-24/052%20&#1041;&#1072;&#1082;&#1072;&#1083;&#1072;&#1074;&#1088;&#1080;/&#1055;&#1083;&#1072;&#1085;%20052_2023-24%20&#1073;&#1072;&#1082;&#1072;&#1083;&#1072;&#1074;&#1088;%20(&#1076;&#1077;&#1085;&#1085;&#1072;)_&#1055;&#1086;&#1083;&#1110;&#1090;&#1086;&#1083;&#1086;&#1075;&#111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 052"/>
      <sheetName val=" план 052 "/>
      <sheetName val=" план 052  (новий)"/>
      <sheetName val="семестровка"/>
      <sheetName val="сем дисп"/>
      <sheetName val="семестровка 052"/>
      <sheetName val="семестровка 052 (2020)"/>
    </sheetNames>
    <sheetDataSet>
      <sheetData sheetId="0"/>
      <sheetData sheetId="1"/>
      <sheetData sheetId="2"/>
      <sheetData sheetId="3"/>
      <sheetData sheetId="4"/>
      <sheetData sheetId="5">
        <row r="12">
          <cell r="D12">
            <v>1</v>
          </cell>
        </row>
        <row r="13">
          <cell r="D13">
            <v>7</v>
          </cell>
        </row>
        <row r="16">
          <cell r="D16">
            <v>6</v>
          </cell>
        </row>
        <row r="32">
          <cell r="G32">
            <v>36</v>
          </cell>
          <cell r="I32">
            <v>18</v>
          </cell>
        </row>
        <row r="49">
          <cell r="D49">
            <v>3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zoomScale="55" zoomScaleNormal="55" workbookViewId="0">
      <selection activeCell="V16" sqref="V16"/>
    </sheetView>
  </sheetViews>
  <sheetFormatPr defaultColWidth="3.42578125" defaultRowHeight="15.75" x14ac:dyDescent="0.25"/>
  <cols>
    <col min="1" max="1" width="6.42578125" style="352" customWidth="1"/>
    <col min="2" max="2" width="5.140625" style="352" customWidth="1"/>
    <col min="3" max="3" width="4.42578125" style="352" customWidth="1"/>
    <col min="4" max="4" width="6.42578125" style="352" customWidth="1"/>
    <col min="5" max="6" width="4.42578125" style="352" customWidth="1"/>
    <col min="7" max="7" width="3.5703125" style="352" customWidth="1"/>
    <col min="8" max="8" width="3.85546875" style="352" customWidth="1"/>
    <col min="9" max="9" width="4" style="352" customWidth="1"/>
    <col min="10" max="10" width="4.140625" style="352" customWidth="1"/>
    <col min="11" max="11" width="4.5703125" style="352" customWidth="1"/>
    <col min="12" max="12" width="4.85546875" style="352" customWidth="1"/>
    <col min="13" max="13" width="4" style="352" customWidth="1"/>
    <col min="14" max="14" width="5" style="352" customWidth="1"/>
    <col min="15" max="15" width="5.140625" style="352" customWidth="1"/>
    <col min="16" max="16" width="5.5703125" style="352" customWidth="1"/>
    <col min="17" max="18" width="4" style="352" customWidth="1"/>
    <col min="19" max="19" width="3.85546875" style="352" customWidth="1"/>
    <col min="20" max="20" width="4.85546875" style="352" customWidth="1"/>
    <col min="21" max="21" width="4.5703125" style="352" customWidth="1"/>
    <col min="22" max="22" width="6" style="352" customWidth="1"/>
    <col min="23" max="23" width="6.5703125" style="352" customWidth="1"/>
    <col min="24" max="24" width="6.140625" style="352" customWidth="1"/>
    <col min="25" max="25" width="7" style="352" customWidth="1"/>
    <col min="26" max="26" width="6.85546875" style="352" customWidth="1"/>
    <col min="27" max="27" width="6.5703125" style="352" customWidth="1"/>
    <col min="28" max="28" width="6" style="352" customWidth="1"/>
    <col min="29" max="29" width="7.42578125" style="352" customWidth="1"/>
    <col min="30" max="30" width="7.140625" style="352" customWidth="1"/>
    <col min="31" max="31" width="5.5703125" style="352" customWidth="1"/>
    <col min="32" max="32" width="7.42578125" style="352" customWidth="1"/>
    <col min="33" max="33" width="7" style="352" customWidth="1"/>
    <col min="34" max="34" width="7.42578125" style="352" customWidth="1"/>
    <col min="35" max="35" width="7.85546875" style="352" customWidth="1"/>
    <col min="36" max="36" width="8.140625" style="352" customWidth="1"/>
    <col min="37" max="37" width="7.85546875" style="352" customWidth="1"/>
    <col min="38" max="38" width="6.5703125" style="352" customWidth="1"/>
    <col min="39" max="39" width="6" style="352" customWidth="1"/>
    <col min="40" max="40" width="8.140625" style="352" customWidth="1"/>
    <col min="41" max="41" width="7.42578125" style="352" customWidth="1"/>
    <col min="42" max="42" width="5.140625" style="352" customWidth="1"/>
    <col min="43" max="43" width="4.42578125" style="352" customWidth="1"/>
    <col min="44" max="44" width="4.5703125" style="352" customWidth="1"/>
    <col min="45" max="45" width="3.85546875" style="352" customWidth="1"/>
    <col min="46" max="46" width="4.42578125" style="352" customWidth="1"/>
    <col min="47" max="47" width="5.42578125" style="352" customWidth="1"/>
    <col min="48" max="48" width="4.42578125" style="352" customWidth="1"/>
    <col min="49" max="49" width="6.5703125" style="352" customWidth="1"/>
    <col min="50" max="50" width="4.5703125" style="352" customWidth="1"/>
    <col min="51" max="52" width="5.42578125" style="352" customWidth="1"/>
    <col min="53" max="53" width="4" style="352" customWidth="1"/>
    <col min="54" max="16384" width="3.42578125" style="352"/>
  </cols>
  <sheetData>
    <row r="1" spans="1:53" ht="33.75" customHeight="1" x14ac:dyDescent="0.4">
      <c r="A1" s="454" t="s">
        <v>241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5" t="s">
        <v>242</v>
      </c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  <c r="AD1" s="455"/>
      <c r="AE1" s="455"/>
      <c r="AF1" s="455"/>
      <c r="AG1" s="455"/>
      <c r="AH1" s="455"/>
      <c r="AI1" s="455"/>
      <c r="AJ1" s="455"/>
      <c r="AK1" s="455"/>
      <c r="AL1" s="455"/>
      <c r="AM1" s="455"/>
      <c r="AN1" s="351"/>
    </row>
    <row r="2" spans="1:53" ht="30" x14ac:dyDescent="0.4">
      <c r="A2" s="454" t="s">
        <v>243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  <c r="AB2" s="351"/>
      <c r="AC2" s="351"/>
      <c r="AD2" s="351"/>
      <c r="AE2" s="351"/>
      <c r="AF2" s="351"/>
      <c r="AG2" s="351"/>
      <c r="AH2" s="351"/>
      <c r="AI2" s="351"/>
      <c r="AJ2" s="351"/>
      <c r="AK2" s="351"/>
      <c r="AL2" s="351"/>
      <c r="AM2" s="351"/>
      <c r="AN2" s="351"/>
      <c r="AO2" s="353"/>
      <c r="AP2" s="353"/>
      <c r="AQ2" s="353"/>
      <c r="AR2" s="353"/>
      <c r="AS2" s="353"/>
      <c r="AT2" s="353"/>
      <c r="AU2" s="353"/>
      <c r="AV2" s="353"/>
      <c r="AW2" s="353"/>
      <c r="AX2" s="353"/>
      <c r="AY2" s="353"/>
      <c r="AZ2" s="353"/>
      <c r="BA2" s="353"/>
    </row>
    <row r="3" spans="1:53" ht="33" customHeight="1" x14ac:dyDescent="0.45">
      <c r="A3" s="454" t="s">
        <v>311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6" t="s">
        <v>244</v>
      </c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  <c r="AD3" s="456"/>
      <c r="AE3" s="456"/>
      <c r="AF3" s="456"/>
      <c r="AG3" s="456"/>
      <c r="AH3" s="456"/>
      <c r="AI3" s="456"/>
      <c r="AJ3" s="456"/>
      <c r="AK3" s="456"/>
      <c r="AL3" s="456"/>
      <c r="AM3" s="456"/>
      <c r="AN3" s="457" t="s">
        <v>245</v>
      </c>
      <c r="AO3" s="457"/>
      <c r="AP3" s="457"/>
      <c r="AQ3" s="457"/>
      <c r="AR3" s="457"/>
      <c r="AS3" s="457"/>
      <c r="AT3" s="457"/>
      <c r="AU3" s="457"/>
      <c r="AV3" s="457"/>
      <c r="AW3" s="457"/>
      <c r="AX3" s="457"/>
      <c r="AY3" s="457"/>
      <c r="AZ3" s="457"/>
      <c r="BA3" s="457"/>
    </row>
    <row r="4" spans="1:53" ht="30.75" x14ac:dyDescent="0.45">
      <c r="A4" s="458" t="s">
        <v>312</v>
      </c>
      <c r="B4" s="459"/>
      <c r="C4" s="459"/>
      <c r="D4" s="459"/>
      <c r="E4" s="459"/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  <c r="AB4" s="354"/>
      <c r="AC4" s="354"/>
      <c r="AD4" s="354"/>
      <c r="AE4" s="354"/>
      <c r="AF4" s="354"/>
      <c r="AG4" s="354"/>
      <c r="AH4" s="354"/>
      <c r="AI4" s="354"/>
      <c r="AJ4" s="354"/>
      <c r="AK4" s="354"/>
      <c r="AL4" s="354"/>
      <c r="AM4" s="354"/>
      <c r="AN4" s="457"/>
      <c r="AO4" s="457"/>
      <c r="AP4" s="457"/>
      <c r="AQ4" s="457"/>
      <c r="AR4" s="457"/>
      <c r="AS4" s="457"/>
      <c r="AT4" s="457"/>
      <c r="AU4" s="457"/>
      <c r="AV4" s="457"/>
      <c r="AW4" s="457"/>
      <c r="AX4" s="457"/>
      <c r="AY4" s="457"/>
      <c r="AZ4" s="457"/>
      <c r="BA4" s="457"/>
    </row>
    <row r="5" spans="1:53" ht="36.75" customHeight="1" x14ac:dyDescent="0.4">
      <c r="A5" s="355"/>
      <c r="B5" s="355"/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55"/>
      <c r="P5" s="466" t="s">
        <v>246</v>
      </c>
      <c r="Q5" s="467"/>
      <c r="R5" s="467"/>
      <c r="S5" s="467"/>
      <c r="T5" s="467"/>
      <c r="U5" s="467"/>
      <c r="V5" s="467"/>
      <c r="W5" s="467"/>
      <c r="X5" s="467"/>
      <c r="Y5" s="467"/>
      <c r="Z5" s="467"/>
      <c r="AA5" s="467"/>
      <c r="AB5" s="467"/>
      <c r="AC5" s="467"/>
      <c r="AD5" s="467"/>
      <c r="AE5" s="467"/>
      <c r="AF5" s="467"/>
      <c r="AG5" s="467"/>
      <c r="AH5" s="467"/>
      <c r="AI5" s="467"/>
      <c r="AJ5" s="467"/>
      <c r="AK5" s="467"/>
      <c r="AL5" s="467"/>
      <c r="AM5" s="467"/>
    </row>
    <row r="6" spans="1:53" s="357" customFormat="1" ht="24.75" customHeight="1" x14ac:dyDescent="0.4">
      <c r="A6" s="454" t="s">
        <v>247</v>
      </c>
      <c r="B6" s="454"/>
      <c r="C6" s="454"/>
      <c r="D6" s="454"/>
      <c r="E6" s="454"/>
      <c r="F6" s="454"/>
      <c r="G6" s="454"/>
      <c r="H6" s="454"/>
      <c r="I6" s="454"/>
      <c r="J6" s="454"/>
      <c r="K6" s="454"/>
      <c r="L6" s="454"/>
      <c r="M6" s="454"/>
      <c r="N6" s="454"/>
      <c r="O6" s="454"/>
      <c r="P6" s="356"/>
      <c r="Q6" s="356"/>
      <c r="R6" s="356"/>
      <c r="S6" s="356"/>
      <c r="T6" s="356"/>
      <c r="U6" s="356"/>
      <c r="V6" s="356"/>
      <c r="W6" s="356"/>
      <c r="X6" s="356"/>
      <c r="Y6" s="356"/>
      <c r="Z6" s="356"/>
      <c r="AA6" s="356"/>
      <c r="AB6" s="356"/>
      <c r="AC6" s="356"/>
      <c r="AD6" s="356"/>
      <c r="AE6" s="356"/>
      <c r="AF6" s="356"/>
      <c r="AG6" s="356"/>
      <c r="AH6" s="356"/>
      <c r="AI6" s="356"/>
      <c r="AJ6" s="356"/>
      <c r="AK6" s="356"/>
      <c r="AL6" s="356"/>
      <c r="AM6" s="356"/>
      <c r="AN6" s="356"/>
      <c r="AO6" s="468"/>
      <c r="AP6" s="468"/>
      <c r="AQ6" s="468"/>
      <c r="AR6" s="468"/>
      <c r="AS6" s="468"/>
      <c r="AT6" s="468"/>
      <c r="AU6" s="468"/>
      <c r="AV6" s="468"/>
      <c r="AW6" s="468"/>
      <c r="AX6" s="468"/>
      <c r="AY6" s="468"/>
      <c r="AZ6" s="468"/>
      <c r="BA6" s="468"/>
    </row>
    <row r="7" spans="1:53" s="357" customFormat="1" ht="27" customHeight="1" x14ac:dyDescent="0.4">
      <c r="A7" s="454" t="s">
        <v>248</v>
      </c>
      <c r="B7" s="454"/>
      <c r="C7" s="454"/>
      <c r="D7" s="454"/>
      <c r="E7" s="454"/>
      <c r="F7" s="454"/>
      <c r="G7" s="454"/>
      <c r="H7" s="454"/>
      <c r="I7" s="454"/>
      <c r="J7" s="454"/>
      <c r="K7" s="454"/>
      <c r="L7" s="454"/>
      <c r="M7" s="454"/>
      <c r="N7" s="454"/>
      <c r="O7" s="454"/>
      <c r="P7" s="460" t="s">
        <v>249</v>
      </c>
      <c r="Q7" s="460"/>
      <c r="R7" s="460"/>
      <c r="S7" s="460"/>
      <c r="T7" s="460"/>
      <c r="U7" s="460"/>
      <c r="V7" s="460"/>
      <c r="W7" s="460"/>
      <c r="X7" s="460"/>
      <c r="Y7" s="460"/>
      <c r="Z7" s="460"/>
      <c r="AA7" s="460"/>
      <c r="AB7" s="460"/>
      <c r="AC7" s="460"/>
      <c r="AD7" s="460"/>
      <c r="AE7" s="460"/>
      <c r="AF7" s="460"/>
      <c r="AG7" s="460"/>
      <c r="AH7" s="460"/>
      <c r="AI7" s="460"/>
      <c r="AJ7" s="460"/>
      <c r="AK7" s="460"/>
      <c r="AL7" s="460"/>
      <c r="AM7" s="358"/>
      <c r="AN7" s="469" t="s">
        <v>250</v>
      </c>
      <c r="AO7" s="470"/>
      <c r="AP7" s="470"/>
      <c r="AQ7" s="470"/>
      <c r="AR7" s="470"/>
      <c r="AS7" s="470"/>
      <c r="AT7" s="470"/>
      <c r="AU7" s="470"/>
      <c r="AV7" s="470"/>
      <c r="AW7" s="470"/>
      <c r="AX7" s="470"/>
      <c r="AY7" s="470"/>
      <c r="AZ7" s="470"/>
      <c r="BA7" s="470"/>
    </row>
    <row r="8" spans="1:53" s="357" customFormat="1" ht="27.75" customHeight="1" x14ac:dyDescent="0.4">
      <c r="P8" s="460" t="s">
        <v>314</v>
      </c>
      <c r="Q8" s="460"/>
      <c r="R8" s="460"/>
      <c r="S8" s="460"/>
      <c r="T8" s="460"/>
      <c r="U8" s="460"/>
      <c r="V8" s="460"/>
      <c r="W8" s="460"/>
      <c r="X8" s="460"/>
      <c r="Y8" s="460"/>
      <c r="Z8" s="460"/>
      <c r="AA8" s="460"/>
      <c r="AB8" s="460"/>
      <c r="AC8" s="460"/>
      <c r="AD8" s="460"/>
      <c r="AE8" s="460"/>
      <c r="AF8" s="460"/>
      <c r="AG8" s="460"/>
      <c r="AH8" s="460"/>
      <c r="AI8" s="460"/>
      <c r="AJ8" s="460"/>
      <c r="AK8" s="460"/>
      <c r="AL8" s="460"/>
      <c r="AM8" s="358"/>
      <c r="AN8" s="461" t="s">
        <v>251</v>
      </c>
      <c r="AO8" s="461"/>
      <c r="AP8" s="461"/>
      <c r="AQ8" s="461"/>
      <c r="AR8" s="461"/>
      <c r="AS8" s="461"/>
      <c r="AT8" s="461"/>
      <c r="AU8" s="461"/>
      <c r="AV8" s="461"/>
      <c r="AW8" s="461"/>
      <c r="AX8" s="461"/>
      <c r="AY8" s="461"/>
      <c r="AZ8" s="461"/>
      <c r="BA8" s="461"/>
    </row>
    <row r="9" spans="1:53" s="357" customFormat="1" ht="27.75" customHeight="1" x14ac:dyDescent="0.4">
      <c r="P9" s="460" t="s">
        <v>313</v>
      </c>
      <c r="Q9" s="460"/>
      <c r="R9" s="460"/>
      <c r="S9" s="460"/>
      <c r="T9" s="460"/>
      <c r="U9" s="460"/>
      <c r="V9" s="460"/>
      <c r="W9" s="460"/>
      <c r="X9" s="460"/>
      <c r="Y9" s="460"/>
      <c r="Z9" s="460"/>
      <c r="AA9" s="460"/>
      <c r="AB9" s="460"/>
      <c r="AC9" s="460"/>
      <c r="AD9" s="460"/>
      <c r="AE9" s="460"/>
      <c r="AF9" s="460"/>
      <c r="AG9" s="460"/>
      <c r="AH9" s="460"/>
      <c r="AI9" s="460"/>
      <c r="AJ9" s="460"/>
      <c r="AK9" s="460"/>
      <c r="AL9" s="460"/>
      <c r="AM9" s="358"/>
      <c r="AN9" s="461"/>
      <c r="AO9" s="461"/>
      <c r="AP9" s="461"/>
      <c r="AQ9" s="461"/>
      <c r="AR9" s="461"/>
      <c r="AS9" s="461"/>
      <c r="AT9" s="461"/>
      <c r="AU9" s="461"/>
      <c r="AV9" s="461"/>
      <c r="AW9" s="461"/>
      <c r="AX9" s="461"/>
      <c r="AY9" s="461"/>
      <c r="AZ9" s="461"/>
      <c r="BA9" s="461"/>
    </row>
    <row r="10" spans="1:53" s="357" customFormat="1" ht="27.75" customHeight="1" x14ac:dyDescent="0.35">
      <c r="P10" s="462" t="s">
        <v>252</v>
      </c>
      <c r="Q10" s="463"/>
      <c r="R10" s="463"/>
      <c r="S10" s="463"/>
      <c r="T10" s="463"/>
      <c r="U10" s="463"/>
      <c r="V10" s="463"/>
      <c r="W10" s="463"/>
      <c r="X10" s="463"/>
      <c r="Y10" s="463"/>
      <c r="Z10" s="463"/>
      <c r="AA10" s="463"/>
      <c r="AB10" s="463"/>
      <c r="AC10" s="463"/>
      <c r="AD10" s="463"/>
      <c r="AE10" s="463"/>
      <c r="AF10" s="463"/>
      <c r="AG10" s="463"/>
      <c r="AH10" s="463"/>
      <c r="AI10" s="463"/>
      <c r="AJ10" s="463"/>
      <c r="AK10" s="463"/>
      <c r="AL10" s="464"/>
      <c r="AM10" s="464"/>
      <c r="AN10" s="461"/>
      <c r="AO10" s="461"/>
      <c r="AP10" s="461"/>
      <c r="AQ10" s="461"/>
      <c r="AR10" s="461"/>
      <c r="AS10" s="461"/>
      <c r="AT10" s="461"/>
      <c r="AU10" s="461"/>
      <c r="AV10" s="461"/>
      <c r="AW10" s="461"/>
      <c r="AX10" s="461"/>
      <c r="AY10" s="461"/>
      <c r="AZ10" s="461"/>
      <c r="BA10" s="461"/>
    </row>
    <row r="11" spans="1:53" s="357" customFormat="1" ht="27.75" customHeight="1" x14ac:dyDescent="0.4">
      <c r="P11" s="462" t="s">
        <v>253</v>
      </c>
      <c r="Q11" s="462"/>
      <c r="R11" s="462"/>
      <c r="S11" s="462"/>
      <c r="T11" s="462"/>
      <c r="U11" s="462"/>
      <c r="V11" s="462"/>
      <c r="W11" s="462"/>
      <c r="X11" s="462"/>
      <c r="Y11" s="462"/>
      <c r="Z11" s="462"/>
      <c r="AA11" s="462"/>
      <c r="AB11" s="462"/>
      <c r="AC11" s="462"/>
      <c r="AD11" s="462"/>
      <c r="AE11" s="462"/>
      <c r="AF11" s="462"/>
      <c r="AG11" s="462"/>
      <c r="AH11" s="462"/>
      <c r="AI11" s="462"/>
      <c r="AJ11" s="462"/>
      <c r="AK11" s="462"/>
      <c r="AL11" s="462"/>
      <c r="AM11" s="462"/>
      <c r="AN11" s="359"/>
      <c r="AO11" s="359"/>
      <c r="AP11" s="359"/>
      <c r="AQ11" s="359"/>
      <c r="AR11" s="359"/>
      <c r="AS11" s="359"/>
      <c r="AT11" s="359"/>
      <c r="AU11" s="359"/>
      <c r="AV11" s="359"/>
      <c r="AW11" s="359"/>
      <c r="AX11" s="359"/>
      <c r="AY11" s="359"/>
      <c r="AZ11" s="359"/>
      <c r="BA11" s="359"/>
    </row>
    <row r="12" spans="1:53" s="357" customFormat="1" ht="27.75" customHeight="1" x14ac:dyDescent="0.35">
      <c r="P12" s="483"/>
      <c r="Q12" s="483"/>
      <c r="R12" s="483"/>
      <c r="S12" s="483"/>
      <c r="T12" s="483"/>
      <c r="U12" s="483"/>
      <c r="V12" s="483"/>
      <c r="W12" s="483"/>
      <c r="X12" s="483"/>
      <c r="Y12" s="483"/>
      <c r="Z12" s="483"/>
      <c r="AA12" s="483"/>
      <c r="AB12" s="483"/>
      <c r="AC12" s="483"/>
      <c r="AD12" s="483"/>
      <c r="AE12" s="483"/>
      <c r="AF12" s="483"/>
      <c r="AG12" s="483"/>
      <c r="AH12" s="483"/>
      <c r="AI12" s="483"/>
      <c r="AJ12" s="483"/>
      <c r="AK12" s="483"/>
      <c r="AL12" s="483"/>
      <c r="AM12" s="483"/>
      <c r="AN12" s="359"/>
      <c r="AO12" s="359"/>
      <c r="AP12" s="359"/>
      <c r="AQ12" s="359"/>
      <c r="AR12" s="359"/>
      <c r="AS12" s="359"/>
      <c r="AT12" s="359"/>
      <c r="AU12" s="359"/>
      <c r="AV12" s="359"/>
      <c r="AW12" s="359"/>
      <c r="AX12" s="359"/>
      <c r="AY12" s="359"/>
      <c r="AZ12" s="359"/>
      <c r="BA12" s="359"/>
    </row>
    <row r="13" spans="1:53" s="357" customFormat="1" ht="27.75" customHeight="1" x14ac:dyDescent="0.4">
      <c r="P13" s="360"/>
      <c r="Q13" s="361"/>
      <c r="R13" s="361"/>
      <c r="S13" s="361"/>
      <c r="T13" s="361"/>
      <c r="U13" s="361"/>
      <c r="V13" s="361"/>
      <c r="W13" s="361"/>
      <c r="X13" s="361"/>
      <c r="Y13" s="361"/>
      <c r="Z13" s="361"/>
      <c r="AA13" s="361"/>
      <c r="AB13" s="361"/>
      <c r="AC13" s="361"/>
      <c r="AD13" s="361"/>
      <c r="AE13" s="361"/>
      <c r="AF13" s="361"/>
      <c r="AG13" s="361"/>
      <c r="AH13" s="361"/>
      <c r="AI13" s="361"/>
      <c r="AJ13" s="361"/>
      <c r="AK13" s="361"/>
      <c r="AL13" s="362"/>
      <c r="AM13" s="362"/>
      <c r="AN13" s="359"/>
      <c r="AO13" s="359"/>
      <c r="AP13" s="359"/>
      <c r="AQ13" s="359"/>
      <c r="AR13" s="359"/>
      <c r="AS13" s="359"/>
      <c r="AT13" s="359"/>
      <c r="AU13" s="359"/>
      <c r="AV13" s="359"/>
      <c r="AW13" s="359"/>
      <c r="AX13" s="359"/>
      <c r="AY13" s="359"/>
      <c r="AZ13" s="359"/>
      <c r="BA13" s="359"/>
    </row>
    <row r="14" spans="1:53" s="357" customFormat="1" ht="18.75" x14ac:dyDescent="0.3">
      <c r="AO14" s="363"/>
      <c r="AP14" s="363"/>
      <c r="AQ14" s="363"/>
      <c r="AR14" s="363"/>
      <c r="AS14" s="363"/>
      <c r="AT14" s="363"/>
      <c r="AU14" s="363"/>
      <c r="AV14" s="363"/>
      <c r="AW14" s="363"/>
      <c r="AX14" s="363"/>
      <c r="AY14" s="363"/>
      <c r="AZ14" s="363"/>
      <c r="BA14" s="363"/>
    </row>
    <row r="15" spans="1:53" s="357" customFormat="1" ht="22.5" x14ac:dyDescent="0.3">
      <c r="A15" s="465" t="s">
        <v>254</v>
      </c>
      <c r="B15" s="465"/>
      <c r="C15" s="465"/>
      <c r="D15" s="465"/>
      <c r="E15" s="465"/>
      <c r="F15" s="465"/>
      <c r="G15" s="465"/>
      <c r="H15" s="465"/>
      <c r="I15" s="465"/>
      <c r="J15" s="465"/>
      <c r="K15" s="465"/>
      <c r="L15" s="465"/>
      <c r="M15" s="465"/>
      <c r="N15" s="465"/>
      <c r="O15" s="465"/>
      <c r="P15" s="465"/>
      <c r="Q15" s="465"/>
      <c r="R15" s="465"/>
      <c r="S15" s="465"/>
      <c r="T15" s="465"/>
      <c r="U15" s="465"/>
      <c r="V15" s="465"/>
      <c r="W15" s="465"/>
      <c r="X15" s="465"/>
      <c r="Y15" s="465"/>
      <c r="Z15" s="465"/>
      <c r="AA15" s="465"/>
      <c r="AB15" s="465"/>
      <c r="AC15" s="465"/>
      <c r="AD15" s="465"/>
      <c r="AE15" s="465"/>
      <c r="AF15" s="465"/>
      <c r="AG15" s="465"/>
      <c r="AH15" s="465"/>
      <c r="AI15" s="465"/>
      <c r="AJ15" s="465"/>
      <c r="AK15" s="465"/>
      <c r="AL15" s="465"/>
      <c r="AM15" s="465"/>
      <c r="AN15" s="465"/>
      <c r="AO15" s="465"/>
      <c r="AP15" s="465"/>
      <c r="AQ15" s="465"/>
      <c r="AR15" s="465"/>
      <c r="AS15" s="465"/>
      <c r="AT15" s="465"/>
      <c r="AU15" s="465"/>
      <c r="AV15" s="465"/>
      <c r="AW15" s="465"/>
      <c r="AX15" s="465"/>
      <c r="AY15" s="465"/>
      <c r="AZ15" s="465"/>
      <c r="BA15" s="465"/>
    </row>
    <row r="16" spans="1:53" s="357" customFormat="1" ht="19.5" thickBot="1" x14ac:dyDescent="0.35">
      <c r="A16" s="364"/>
      <c r="B16" s="364"/>
      <c r="C16" s="364"/>
      <c r="D16" s="364"/>
      <c r="E16" s="364"/>
      <c r="F16" s="364"/>
      <c r="G16" s="364"/>
      <c r="H16" s="364"/>
      <c r="I16" s="364"/>
      <c r="J16" s="364"/>
      <c r="K16" s="364"/>
      <c r="L16" s="364"/>
      <c r="M16" s="364"/>
      <c r="N16" s="364"/>
      <c r="O16" s="364"/>
      <c r="P16" s="364"/>
      <c r="Q16" s="364"/>
      <c r="R16" s="364"/>
      <c r="S16" s="364"/>
      <c r="T16" s="364"/>
      <c r="U16" s="364"/>
      <c r="V16" s="364"/>
      <c r="W16" s="364"/>
      <c r="X16" s="364"/>
      <c r="Y16" s="364"/>
      <c r="Z16" s="364"/>
      <c r="AA16" s="364"/>
      <c r="AB16" s="364"/>
      <c r="AC16" s="364"/>
      <c r="AD16" s="364"/>
      <c r="AE16" s="364"/>
      <c r="AF16" s="364"/>
      <c r="AG16" s="364"/>
      <c r="AH16" s="364"/>
      <c r="AI16" s="364"/>
      <c r="AJ16" s="364"/>
      <c r="AK16" s="364"/>
      <c r="AL16" s="364"/>
      <c r="AM16" s="364"/>
      <c r="AN16" s="364"/>
      <c r="AO16" s="364"/>
      <c r="AP16" s="364"/>
      <c r="AQ16" s="364"/>
      <c r="AR16" s="364"/>
      <c r="AS16" s="364"/>
      <c r="AT16" s="364"/>
      <c r="AU16" s="364"/>
      <c r="AV16" s="364"/>
      <c r="AW16" s="364"/>
      <c r="AX16" s="364"/>
      <c r="AY16" s="364"/>
      <c r="AZ16" s="364"/>
      <c r="BA16" s="364"/>
    </row>
    <row r="17" spans="1:53" ht="18" customHeight="1" x14ac:dyDescent="0.25">
      <c r="A17" s="481" t="s">
        <v>255</v>
      </c>
      <c r="B17" s="474" t="s">
        <v>256</v>
      </c>
      <c r="C17" s="475"/>
      <c r="D17" s="475"/>
      <c r="E17" s="476"/>
      <c r="F17" s="474" t="s">
        <v>257</v>
      </c>
      <c r="G17" s="475"/>
      <c r="H17" s="475"/>
      <c r="I17" s="476"/>
      <c r="J17" s="471" t="s">
        <v>258</v>
      </c>
      <c r="K17" s="472"/>
      <c r="L17" s="472"/>
      <c r="M17" s="472"/>
      <c r="N17" s="471" t="s">
        <v>259</v>
      </c>
      <c r="O17" s="472"/>
      <c r="P17" s="472"/>
      <c r="Q17" s="472"/>
      <c r="R17" s="473"/>
      <c r="S17" s="471" t="s">
        <v>260</v>
      </c>
      <c r="T17" s="477"/>
      <c r="U17" s="477"/>
      <c r="V17" s="477"/>
      <c r="W17" s="473"/>
      <c r="X17" s="471" t="s">
        <v>261</v>
      </c>
      <c r="Y17" s="472"/>
      <c r="Z17" s="472"/>
      <c r="AA17" s="473"/>
      <c r="AB17" s="474" t="s">
        <v>262</v>
      </c>
      <c r="AC17" s="475"/>
      <c r="AD17" s="475"/>
      <c r="AE17" s="476"/>
      <c r="AF17" s="474" t="s">
        <v>263</v>
      </c>
      <c r="AG17" s="475"/>
      <c r="AH17" s="475"/>
      <c r="AI17" s="476"/>
      <c r="AJ17" s="471" t="s">
        <v>264</v>
      </c>
      <c r="AK17" s="477"/>
      <c r="AL17" s="477"/>
      <c r="AM17" s="477"/>
      <c r="AN17" s="473"/>
      <c r="AO17" s="471" t="s">
        <v>265</v>
      </c>
      <c r="AP17" s="472"/>
      <c r="AQ17" s="472"/>
      <c r="AR17" s="472"/>
      <c r="AS17" s="478" t="s">
        <v>266</v>
      </c>
      <c r="AT17" s="479"/>
      <c r="AU17" s="479"/>
      <c r="AV17" s="479"/>
      <c r="AW17" s="480"/>
      <c r="AX17" s="471" t="s">
        <v>267</v>
      </c>
      <c r="AY17" s="472"/>
      <c r="AZ17" s="472"/>
      <c r="BA17" s="473"/>
    </row>
    <row r="18" spans="1:53" s="369" customFormat="1" ht="20.25" customHeight="1" thickBot="1" x14ac:dyDescent="0.3">
      <c r="A18" s="482"/>
      <c r="B18" s="365">
        <v>1</v>
      </c>
      <c r="C18" s="366">
        <v>2</v>
      </c>
      <c r="D18" s="366">
        <v>3</v>
      </c>
      <c r="E18" s="367">
        <v>4</v>
      </c>
      <c r="F18" s="365">
        <v>5</v>
      </c>
      <c r="G18" s="366">
        <v>6</v>
      </c>
      <c r="H18" s="366">
        <v>7</v>
      </c>
      <c r="I18" s="367">
        <v>8</v>
      </c>
      <c r="J18" s="365">
        <v>9</v>
      </c>
      <c r="K18" s="366">
        <v>10</v>
      </c>
      <c r="L18" s="366">
        <v>11</v>
      </c>
      <c r="M18" s="368">
        <v>12</v>
      </c>
      <c r="N18" s="365">
        <v>13</v>
      </c>
      <c r="O18" s="366">
        <v>14</v>
      </c>
      <c r="P18" s="366">
        <v>15</v>
      </c>
      <c r="Q18" s="366">
        <v>16</v>
      </c>
      <c r="R18" s="367">
        <v>17</v>
      </c>
      <c r="S18" s="365">
        <v>18</v>
      </c>
      <c r="T18" s="366">
        <v>19</v>
      </c>
      <c r="U18" s="366">
        <v>20</v>
      </c>
      <c r="V18" s="366">
        <v>21</v>
      </c>
      <c r="W18" s="367">
        <v>22</v>
      </c>
      <c r="X18" s="365">
        <v>23</v>
      </c>
      <c r="Y18" s="366">
        <v>24</v>
      </c>
      <c r="Z18" s="366">
        <v>25</v>
      </c>
      <c r="AA18" s="367">
        <v>26</v>
      </c>
      <c r="AB18" s="365">
        <v>27</v>
      </c>
      <c r="AC18" s="366">
        <v>28</v>
      </c>
      <c r="AD18" s="366">
        <v>29</v>
      </c>
      <c r="AE18" s="367">
        <v>30</v>
      </c>
      <c r="AF18" s="365">
        <v>31</v>
      </c>
      <c r="AG18" s="366">
        <v>32</v>
      </c>
      <c r="AH18" s="366">
        <v>33</v>
      </c>
      <c r="AI18" s="367">
        <v>34</v>
      </c>
      <c r="AJ18" s="365">
        <v>35</v>
      </c>
      <c r="AK18" s="366">
        <v>36</v>
      </c>
      <c r="AL18" s="366">
        <v>37</v>
      </c>
      <c r="AM18" s="366">
        <v>38</v>
      </c>
      <c r="AN18" s="367">
        <v>39</v>
      </c>
      <c r="AO18" s="365">
        <v>40</v>
      </c>
      <c r="AP18" s="366">
        <v>41</v>
      </c>
      <c r="AQ18" s="366">
        <v>42</v>
      </c>
      <c r="AR18" s="368">
        <v>43</v>
      </c>
      <c r="AS18" s="365">
        <v>44</v>
      </c>
      <c r="AT18" s="366">
        <v>45</v>
      </c>
      <c r="AU18" s="366">
        <v>46</v>
      </c>
      <c r="AV18" s="366">
        <v>47</v>
      </c>
      <c r="AW18" s="367">
        <v>48</v>
      </c>
      <c r="AX18" s="365">
        <v>49</v>
      </c>
      <c r="AY18" s="366">
        <v>50</v>
      </c>
      <c r="AZ18" s="366">
        <v>51</v>
      </c>
      <c r="BA18" s="367">
        <v>52</v>
      </c>
    </row>
    <row r="19" spans="1:53" ht="20.100000000000001" customHeight="1" thickBot="1" x14ac:dyDescent="0.35">
      <c r="A19" s="370">
        <v>1</v>
      </c>
      <c r="B19" s="371" t="s">
        <v>268</v>
      </c>
      <c r="C19" s="372" t="s">
        <v>268</v>
      </c>
      <c r="D19" s="372" t="s">
        <v>268</v>
      </c>
      <c r="E19" s="373" t="s">
        <v>268</v>
      </c>
      <c r="F19" s="371" t="s">
        <v>268</v>
      </c>
      <c r="G19" s="372" t="s">
        <v>268</v>
      </c>
      <c r="H19" s="372" t="s">
        <v>268</v>
      </c>
      <c r="I19" s="373" t="s">
        <v>268</v>
      </c>
      <c r="J19" s="371" t="s">
        <v>268</v>
      </c>
      <c r="K19" s="372" t="s">
        <v>268</v>
      </c>
      <c r="L19" s="372" t="s">
        <v>268</v>
      </c>
      <c r="M19" s="373" t="s">
        <v>268</v>
      </c>
      <c r="N19" s="371" t="s">
        <v>268</v>
      </c>
      <c r="O19" s="372" t="s">
        <v>268</v>
      </c>
      <c r="P19" s="372" t="s">
        <v>268</v>
      </c>
      <c r="Q19" s="372" t="s">
        <v>269</v>
      </c>
      <c r="R19" s="373" t="s">
        <v>269</v>
      </c>
      <c r="S19" s="371" t="s">
        <v>270</v>
      </c>
      <c r="T19" s="372" t="s">
        <v>268</v>
      </c>
      <c r="U19" s="372" t="s">
        <v>268</v>
      </c>
      <c r="V19" s="372" t="s">
        <v>268</v>
      </c>
      <c r="W19" s="373" t="s">
        <v>268</v>
      </c>
      <c r="X19" s="371" t="s">
        <v>268</v>
      </c>
      <c r="Y19" s="372" t="s">
        <v>268</v>
      </c>
      <c r="Z19" s="372" t="s">
        <v>268</v>
      </c>
      <c r="AA19" s="373" t="s">
        <v>268</v>
      </c>
      <c r="AB19" s="371" t="s">
        <v>268</v>
      </c>
      <c r="AC19" s="372" t="s">
        <v>270</v>
      </c>
      <c r="AD19" s="372" t="s">
        <v>270</v>
      </c>
      <c r="AE19" s="374" t="s">
        <v>270</v>
      </c>
      <c r="AF19" s="371" t="s">
        <v>270</v>
      </c>
      <c r="AG19" s="372" t="s">
        <v>268</v>
      </c>
      <c r="AH19" s="372" t="s">
        <v>268</v>
      </c>
      <c r="AI19" s="373" t="s">
        <v>268</v>
      </c>
      <c r="AJ19" s="372" t="s">
        <v>268</v>
      </c>
      <c r="AK19" s="372" t="s">
        <v>268</v>
      </c>
      <c r="AL19" s="372" t="s">
        <v>268</v>
      </c>
      <c r="AM19" s="372" t="s">
        <v>268</v>
      </c>
      <c r="AN19" s="373" t="s">
        <v>268</v>
      </c>
      <c r="AO19" s="375" t="s">
        <v>268</v>
      </c>
      <c r="AP19" s="372" t="s">
        <v>269</v>
      </c>
      <c r="AQ19" s="372" t="s">
        <v>269</v>
      </c>
      <c r="AR19" s="373" t="s">
        <v>270</v>
      </c>
      <c r="AS19" s="371" t="s">
        <v>270</v>
      </c>
      <c r="AT19" s="372" t="s">
        <v>270</v>
      </c>
      <c r="AU19" s="372" t="s">
        <v>270</v>
      </c>
      <c r="AV19" s="372" t="s">
        <v>270</v>
      </c>
      <c r="AW19" s="373" t="s">
        <v>270</v>
      </c>
      <c r="AX19" s="375" t="s">
        <v>270</v>
      </c>
      <c r="AY19" s="372" t="s">
        <v>270</v>
      </c>
      <c r="AZ19" s="372" t="s">
        <v>270</v>
      </c>
      <c r="BA19" s="373" t="s">
        <v>270</v>
      </c>
    </row>
    <row r="20" spans="1:53" ht="20.100000000000001" customHeight="1" thickBot="1" x14ac:dyDescent="0.35">
      <c r="A20" s="376">
        <v>2</v>
      </c>
      <c r="B20" s="150" t="s">
        <v>268</v>
      </c>
      <c r="C20" s="151" t="s">
        <v>268</v>
      </c>
      <c r="D20" s="151" t="s">
        <v>268</v>
      </c>
      <c r="E20" s="377" t="s">
        <v>268</v>
      </c>
      <c r="F20" s="150" t="s">
        <v>268</v>
      </c>
      <c r="G20" s="151" t="s">
        <v>268</v>
      </c>
      <c r="H20" s="151" t="s">
        <v>268</v>
      </c>
      <c r="I20" s="377" t="s">
        <v>268</v>
      </c>
      <c r="J20" s="150" t="s">
        <v>268</v>
      </c>
      <c r="K20" s="151" t="s">
        <v>268</v>
      </c>
      <c r="L20" s="151" t="s">
        <v>268</v>
      </c>
      <c r="M20" s="377" t="s">
        <v>268</v>
      </c>
      <c r="N20" s="150" t="s">
        <v>268</v>
      </c>
      <c r="O20" s="151" t="s">
        <v>268</v>
      </c>
      <c r="P20" s="151" t="s">
        <v>268</v>
      </c>
      <c r="Q20" s="151" t="s">
        <v>269</v>
      </c>
      <c r="R20" s="377" t="s">
        <v>269</v>
      </c>
      <c r="S20" s="150" t="s">
        <v>270</v>
      </c>
      <c r="T20" s="151" t="s">
        <v>268</v>
      </c>
      <c r="U20" s="151" t="s">
        <v>268</v>
      </c>
      <c r="V20" s="151" t="s">
        <v>268</v>
      </c>
      <c r="W20" s="377" t="s">
        <v>268</v>
      </c>
      <c r="X20" s="150" t="s">
        <v>268</v>
      </c>
      <c r="Y20" s="151" t="s">
        <v>268</v>
      </c>
      <c r="Z20" s="151" t="s">
        <v>268</v>
      </c>
      <c r="AA20" s="377" t="s">
        <v>268</v>
      </c>
      <c r="AB20" s="150" t="s">
        <v>268</v>
      </c>
      <c r="AC20" s="372" t="s">
        <v>270</v>
      </c>
      <c r="AD20" s="151" t="s">
        <v>271</v>
      </c>
      <c r="AE20" s="378" t="s">
        <v>271</v>
      </c>
      <c r="AF20" s="150" t="s">
        <v>271</v>
      </c>
      <c r="AG20" s="151" t="s">
        <v>268</v>
      </c>
      <c r="AH20" s="151" t="s">
        <v>268</v>
      </c>
      <c r="AI20" s="378" t="s">
        <v>268</v>
      </c>
      <c r="AJ20" s="150" t="s">
        <v>268</v>
      </c>
      <c r="AK20" s="151" t="s">
        <v>268</v>
      </c>
      <c r="AL20" s="151" t="s">
        <v>268</v>
      </c>
      <c r="AM20" s="151" t="s">
        <v>268</v>
      </c>
      <c r="AN20" s="377" t="s">
        <v>268</v>
      </c>
      <c r="AO20" s="379" t="s">
        <v>268</v>
      </c>
      <c r="AP20" s="151" t="s">
        <v>269</v>
      </c>
      <c r="AQ20" s="151" t="s">
        <v>269</v>
      </c>
      <c r="AR20" s="377" t="s">
        <v>270</v>
      </c>
      <c r="AS20" s="380" t="s">
        <v>270</v>
      </c>
      <c r="AT20" s="381" t="s">
        <v>270</v>
      </c>
      <c r="AU20" s="151" t="s">
        <v>270</v>
      </c>
      <c r="AV20" s="151" t="s">
        <v>270</v>
      </c>
      <c r="AW20" s="377" t="s">
        <v>270</v>
      </c>
      <c r="AX20" s="382" t="s">
        <v>270</v>
      </c>
      <c r="AY20" s="151" t="s">
        <v>270</v>
      </c>
      <c r="AZ20" s="151" t="s">
        <v>270</v>
      </c>
      <c r="BA20" s="377" t="s">
        <v>270</v>
      </c>
    </row>
    <row r="21" spans="1:53" ht="20.100000000000001" customHeight="1" x14ac:dyDescent="0.3">
      <c r="A21" s="376">
        <v>3</v>
      </c>
      <c r="B21" s="150" t="s">
        <v>268</v>
      </c>
      <c r="C21" s="151" t="s">
        <v>268</v>
      </c>
      <c r="D21" s="151" t="s">
        <v>268</v>
      </c>
      <c r="E21" s="377" t="s">
        <v>268</v>
      </c>
      <c r="F21" s="150" t="s">
        <v>268</v>
      </c>
      <c r="G21" s="151" t="s">
        <v>268</v>
      </c>
      <c r="H21" s="151" t="s">
        <v>268</v>
      </c>
      <c r="I21" s="377" t="s">
        <v>268</v>
      </c>
      <c r="J21" s="150" t="s">
        <v>268</v>
      </c>
      <c r="K21" s="151" t="s">
        <v>268</v>
      </c>
      <c r="L21" s="151" t="s">
        <v>268</v>
      </c>
      <c r="M21" s="377" t="s">
        <v>268</v>
      </c>
      <c r="N21" s="150" t="s">
        <v>268</v>
      </c>
      <c r="O21" s="151" t="s">
        <v>268</v>
      </c>
      <c r="P21" s="151" t="s">
        <v>268</v>
      </c>
      <c r="Q21" s="151" t="s">
        <v>269</v>
      </c>
      <c r="R21" s="377" t="s">
        <v>269</v>
      </c>
      <c r="S21" s="150" t="s">
        <v>270</v>
      </c>
      <c r="T21" s="151" t="s">
        <v>268</v>
      </c>
      <c r="U21" s="151" t="s">
        <v>268</v>
      </c>
      <c r="V21" s="151" t="s">
        <v>268</v>
      </c>
      <c r="W21" s="377" t="s">
        <v>268</v>
      </c>
      <c r="X21" s="150" t="s">
        <v>268</v>
      </c>
      <c r="Y21" s="151" t="s">
        <v>268</v>
      </c>
      <c r="Z21" s="151" t="s">
        <v>268</v>
      </c>
      <c r="AA21" s="377" t="s">
        <v>268</v>
      </c>
      <c r="AB21" s="150" t="s">
        <v>268</v>
      </c>
      <c r="AC21" s="372" t="s">
        <v>270</v>
      </c>
      <c r="AD21" s="151" t="s">
        <v>271</v>
      </c>
      <c r="AE21" s="378" t="s">
        <v>271</v>
      </c>
      <c r="AF21" s="150" t="s">
        <v>271</v>
      </c>
      <c r="AG21" s="151" t="s">
        <v>268</v>
      </c>
      <c r="AH21" s="151" t="s">
        <v>268</v>
      </c>
      <c r="AI21" s="378" t="s">
        <v>268</v>
      </c>
      <c r="AJ21" s="150" t="s">
        <v>268</v>
      </c>
      <c r="AK21" s="151" t="s">
        <v>268</v>
      </c>
      <c r="AL21" s="151" t="s">
        <v>268</v>
      </c>
      <c r="AM21" s="151" t="s">
        <v>268</v>
      </c>
      <c r="AN21" s="377" t="s">
        <v>268</v>
      </c>
      <c r="AO21" s="379" t="s">
        <v>268</v>
      </c>
      <c r="AP21" s="151" t="s">
        <v>269</v>
      </c>
      <c r="AQ21" s="151" t="s">
        <v>269</v>
      </c>
      <c r="AR21" s="377" t="s">
        <v>270</v>
      </c>
      <c r="AS21" s="150" t="s">
        <v>270</v>
      </c>
      <c r="AT21" s="151" t="s">
        <v>270</v>
      </c>
      <c r="AU21" s="151" t="s">
        <v>270</v>
      </c>
      <c r="AV21" s="151" t="s">
        <v>270</v>
      </c>
      <c r="AW21" s="377" t="s">
        <v>270</v>
      </c>
      <c r="AX21" s="379" t="s">
        <v>270</v>
      </c>
      <c r="AY21" s="151" t="s">
        <v>270</v>
      </c>
      <c r="AZ21" s="151" t="s">
        <v>270</v>
      </c>
      <c r="BA21" s="377" t="s">
        <v>270</v>
      </c>
    </row>
    <row r="22" spans="1:53" ht="19.5" customHeight="1" thickBot="1" x14ac:dyDescent="0.35">
      <c r="A22" s="383">
        <v>4</v>
      </c>
      <c r="B22" s="384" t="s">
        <v>268</v>
      </c>
      <c r="C22" s="385" t="s">
        <v>268</v>
      </c>
      <c r="D22" s="385" t="s">
        <v>268</v>
      </c>
      <c r="E22" s="386" t="s">
        <v>268</v>
      </c>
      <c r="F22" s="384" t="s">
        <v>268</v>
      </c>
      <c r="G22" s="385" t="s">
        <v>268</v>
      </c>
      <c r="H22" s="385" t="s">
        <v>268</v>
      </c>
      <c r="I22" s="386" t="s">
        <v>268</v>
      </c>
      <c r="J22" s="384" t="s">
        <v>268</v>
      </c>
      <c r="K22" s="385" t="s">
        <v>268</v>
      </c>
      <c r="L22" s="385" t="s">
        <v>268</v>
      </c>
      <c r="M22" s="386" t="s">
        <v>268</v>
      </c>
      <c r="N22" s="384" t="s">
        <v>268</v>
      </c>
      <c r="O22" s="385" t="s">
        <v>268</v>
      </c>
      <c r="P22" s="385" t="s">
        <v>268</v>
      </c>
      <c r="Q22" s="385" t="s">
        <v>269</v>
      </c>
      <c r="R22" s="386" t="s">
        <v>269</v>
      </c>
      <c r="S22" s="384" t="s">
        <v>270</v>
      </c>
      <c r="T22" s="385" t="s">
        <v>268</v>
      </c>
      <c r="U22" s="385" t="s">
        <v>268</v>
      </c>
      <c r="V22" s="385" t="s">
        <v>268</v>
      </c>
      <c r="W22" s="386" t="s">
        <v>268</v>
      </c>
      <c r="X22" s="384" t="s">
        <v>268</v>
      </c>
      <c r="Y22" s="385" t="s">
        <v>268</v>
      </c>
      <c r="Z22" s="385" t="s">
        <v>268</v>
      </c>
      <c r="AA22" s="387" t="s">
        <v>268</v>
      </c>
      <c r="AB22" s="384" t="s">
        <v>268</v>
      </c>
      <c r="AC22" s="385" t="s">
        <v>268</v>
      </c>
      <c r="AD22" s="385" t="s">
        <v>268</v>
      </c>
      <c r="AE22" s="387" t="s">
        <v>268</v>
      </c>
      <c r="AF22" s="384" t="s">
        <v>268</v>
      </c>
      <c r="AG22" s="385" t="s">
        <v>268</v>
      </c>
      <c r="AH22" s="385" t="s">
        <v>269</v>
      </c>
      <c r="AI22" s="387" t="s">
        <v>269</v>
      </c>
      <c r="AJ22" s="384" t="s">
        <v>271</v>
      </c>
      <c r="AK22" s="385" t="s">
        <v>271</v>
      </c>
      <c r="AL22" s="385" t="s">
        <v>271</v>
      </c>
      <c r="AM22" s="385" t="s">
        <v>271</v>
      </c>
      <c r="AN22" s="386" t="s">
        <v>272</v>
      </c>
      <c r="AO22" s="388" t="s">
        <v>272</v>
      </c>
      <c r="AP22" s="385" t="s">
        <v>273</v>
      </c>
      <c r="AQ22" s="385" t="s">
        <v>273</v>
      </c>
      <c r="AR22" s="386"/>
      <c r="AS22" s="484"/>
      <c r="AT22" s="485"/>
      <c r="AU22" s="485"/>
      <c r="AV22" s="485"/>
      <c r="AW22" s="486"/>
      <c r="AX22" s="389"/>
      <c r="AY22" s="390"/>
      <c r="AZ22" s="390"/>
      <c r="BA22" s="391"/>
    </row>
    <row r="23" spans="1:53" ht="19.5" customHeight="1" x14ac:dyDescent="0.3">
      <c r="A23" s="392"/>
      <c r="B23" s="393"/>
      <c r="C23" s="393"/>
      <c r="D23" s="393"/>
      <c r="E23" s="393"/>
      <c r="F23" s="393"/>
      <c r="G23" s="393"/>
      <c r="H23" s="393"/>
      <c r="I23" s="393"/>
      <c r="J23" s="393"/>
      <c r="K23" s="393"/>
      <c r="L23" s="393"/>
      <c r="M23" s="393"/>
      <c r="N23" s="393"/>
      <c r="O23" s="393"/>
      <c r="P23" s="393"/>
      <c r="Q23" s="393"/>
      <c r="R23" s="393"/>
      <c r="S23" s="393"/>
      <c r="T23" s="393"/>
      <c r="U23" s="393"/>
      <c r="V23" s="393"/>
      <c r="W23" s="393"/>
      <c r="X23" s="393"/>
      <c r="Y23" s="393"/>
      <c r="Z23" s="393"/>
      <c r="AA23" s="393"/>
      <c r="AB23" s="393"/>
      <c r="AC23" s="393"/>
      <c r="AD23" s="393"/>
      <c r="AE23" s="393"/>
      <c r="AF23" s="394"/>
      <c r="AG23" s="394"/>
      <c r="AH23" s="394"/>
      <c r="AI23" s="394"/>
      <c r="AJ23" s="393"/>
      <c r="AK23" s="393"/>
      <c r="AL23" s="393"/>
      <c r="AM23" s="393"/>
      <c r="AN23" s="393"/>
      <c r="AO23" s="393"/>
      <c r="AP23" s="393"/>
      <c r="AQ23" s="393"/>
      <c r="AR23" s="393"/>
      <c r="AS23" s="395"/>
      <c r="AT23" s="396"/>
      <c r="AU23" s="396"/>
      <c r="AV23" s="396"/>
      <c r="AW23" s="396"/>
      <c r="AX23" s="396"/>
      <c r="AY23" s="396"/>
      <c r="AZ23" s="396"/>
      <c r="BA23" s="396"/>
    </row>
    <row r="24" spans="1:53" ht="19.5" customHeight="1" x14ac:dyDescent="0.3">
      <c r="A24" s="392"/>
      <c r="B24" s="393"/>
      <c r="C24" s="393"/>
      <c r="D24" s="393"/>
      <c r="E24" s="393"/>
      <c r="F24" s="393"/>
      <c r="G24" s="393"/>
      <c r="H24" s="393"/>
      <c r="I24" s="393"/>
      <c r="J24" s="393"/>
      <c r="K24" s="393"/>
      <c r="L24" s="393"/>
      <c r="M24" s="393"/>
      <c r="N24" s="393"/>
      <c r="O24" s="393"/>
      <c r="P24" s="393"/>
      <c r="Q24" s="393"/>
      <c r="R24" s="393"/>
      <c r="S24" s="393"/>
      <c r="T24" s="393"/>
      <c r="U24" s="393"/>
      <c r="V24" s="393"/>
      <c r="W24" s="393"/>
      <c r="X24" s="393"/>
      <c r="Y24" s="393"/>
      <c r="Z24" s="393"/>
      <c r="AA24" s="393"/>
      <c r="AB24" s="393"/>
      <c r="AC24" s="393"/>
      <c r="AD24" s="393"/>
      <c r="AE24" s="393"/>
      <c r="AF24" s="394"/>
      <c r="AG24" s="394"/>
      <c r="AH24" s="394"/>
      <c r="AI24" s="394"/>
      <c r="AJ24" s="393"/>
      <c r="AK24" s="393"/>
      <c r="AL24" s="393"/>
      <c r="AM24" s="393"/>
      <c r="AN24" s="393"/>
      <c r="AO24" s="393"/>
      <c r="AP24" s="393"/>
      <c r="AQ24" s="393"/>
      <c r="AR24" s="393"/>
      <c r="AS24" s="395"/>
      <c r="AT24" s="396"/>
      <c r="AU24" s="396"/>
      <c r="AV24" s="396"/>
      <c r="AW24" s="396"/>
      <c r="AX24" s="396"/>
      <c r="AY24" s="396"/>
      <c r="AZ24" s="396"/>
      <c r="BA24" s="396"/>
    </row>
    <row r="25" spans="1:53" ht="19.5" customHeight="1" x14ac:dyDescent="0.3">
      <c r="A25" s="392"/>
      <c r="B25" s="393"/>
      <c r="C25" s="393"/>
      <c r="D25" s="393"/>
      <c r="E25" s="393"/>
      <c r="F25" s="393"/>
      <c r="G25" s="393"/>
      <c r="H25" s="393"/>
      <c r="I25" s="393"/>
      <c r="J25" s="393"/>
      <c r="K25" s="393"/>
      <c r="L25" s="393"/>
      <c r="M25" s="393"/>
      <c r="N25" s="393"/>
      <c r="O25" s="393"/>
      <c r="P25" s="393"/>
      <c r="Q25" s="393"/>
      <c r="R25" s="393"/>
      <c r="S25" s="393"/>
      <c r="T25" s="393"/>
      <c r="U25" s="393"/>
      <c r="V25" s="393"/>
      <c r="W25" s="393"/>
      <c r="X25" s="393"/>
      <c r="Y25" s="393"/>
      <c r="Z25" s="393"/>
      <c r="AA25" s="393"/>
      <c r="AB25" s="393"/>
      <c r="AC25" s="393"/>
      <c r="AD25" s="393"/>
      <c r="AE25" s="393"/>
      <c r="AF25" s="394"/>
      <c r="AG25" s="394"/>
      <c r="AH25" s="394"/>
      <c r="AI25" s="394"/>
      <c r="AJ25" s="393"/>
      <c r="AK25" s="393"/>
      <c r="AL25" s="393"/>
      <c r="AM25" s="393"/>
      <c r="AN25" s="393"/>
      <c r="AO25" s="393"/>
      <c r="AP25" s="393"/>
      <c r="AQ25" s="393"/>
      <c r="AR25" s="393"/>
      <c r="AS25" s="395"/>
      <c r="AT25" s="396"/>
      <c r="AU25" s="396"/>
      <c r="AV25" s="396"/>
      <c r="AW25" s="396"/>
      <c r="AX25" s="396"/>
      <c r="AY25" s="396"/>
      <c r="AZ25" s="396"/>
      <c r="BA25" s="396"/>
    </row>
    <row r="26" spans="1:53" ht="20.100000000000001" customHeight="1" x14ac:dyDescent="0.25">
      <c r="A26" s="397"/>
      <c r="B26" s="397"/>
      <c r="C26" s="397"/>
      <c r="D26" s="397"/>
      <c r="E26" s="397"/>
      <c r="F26" s="397"/>
      <c r="G26" s="397"/>
      <c r="H26" s="397"/>
      <c r="I26" s="397"/>
      <c r="J26" s="397"/>
      <c r="K26" s="397"/>
      <c r="L26" s="397"/>
      <c r="M26" s="397"/>
      <c r="N26" s="397"/>
      <c r="O26" s="397"/>
      <c r="P26" s="397"/>
      <c r="Q26" s="397"/>
      <c r="R26" s="397"/>
      <c r="S26" s="397"/>
      <c r="T26" s="397"/>
      <c r="U26" s="397"/>
      <c r="V26" s="397"/>
      <c r="W26" s="397"/>
      <c r="X26" s="397"/>
      <c r="Y26" s="397"/>
      <c r="Z26" s="397" t="s">
        <v>142</v>
      </c>
      <c r="AA26" s="397"/>
      <c r="AB26" s="397"/>
      <c r="AC26" s="397"/>
      <c r="AD26" s="397"/>
      <c r="AE26" s="397"/>
      <c r="AF26" s="397"/>
      <c r="AG26" s="397"/>
      <c r="AH26" s="397"/>
      <c r="AI26" s="397"/>
      <c r="AJ26" s="397"/>
      <c r="AK26" s="397"/>
      <c r="AL26" s="397"/>
      <c r="AM26" s="397"/>
      <c r="AN26" s="397"/>
      <c r="AO26" s="397"/>
      <c r="AP26" s="397"/>
      <c r="AQ26" s="397"/>
      <c r="AR26" s="397"/>
      <c r="AS26" s="397"/>
      <c r="AT26" s="397"/>
      <c r="AU26" s="397"/>
      <c r="AV26" s="397"/>
      <c r="AW26" s="397"/>
      <c r="AX26" s="397"/>
      <c r="AY26" s="397"/>
      <c r="AZ26" s="397"/>
      <c r="BA26" s="397"/>
    </row>
    <row r="27" spans="1:53" s="397" customFormat="1" ht="21" customHeight="1" x14ac:dyDescent="0.3">
      <c r="A27" s="487" t="s">
        <v>274</v>
      </c>
      <c r="B27" s="487"/>
      <c r="C27" s="487"/>
      <c r="D27" s="487"/>
      <c r="E27" s="487"/>
      <c r="F27" s="487"/>
      <c r="G27" s="487"/>
      <c r="H27" s="487"/>
      <c r="I27" s="487"/>
      <c r="J27" s="488"/>
      <c r="K27" s="488"/>
      <c r="L27" s="488"/>
      <c r="M27" s="488"/>
      <c r="N27" s="488"/>
      <c r="O27" s="488"/>
      <c r="P27" s="488"/>
      <c r="Q27" s="488"/>
      <c r="R27" s="488"/>
      <c r="S27" s="488"/>
      <c r="T27" s="488"/>
      <c r="U27" s="488"/>
      <c r="V27" s="488"/>
      <c r="W27" s="488"/>
      <c r="X27" s="488"/>
      <c r="Y27" s="488"/>
      <c r="Z27" s="488"/>
      <c r="AA27" s="488"/>
      <c r="AB27" s="488"/>
      <c r="AC27" s="488"/>
      <c r="AD27" s="488"/>
      <c r="AE27" s="488"/>
      <c r="AF27" s="488"/>
      <c r="AG27" s="488"/>
      <c r="AH27" s="488"/>
      <c r="AI27" s="488"/>
      <c r="AJ27" s="488"/>
      <c r="AK27" s="488"/>
      <c r="AL27" s="488"/>
      <c r="AM27" s="488"/>
      <c r="AN27" s="488"/>
      <c r="AO27" s="488"/>
      <c r="AP27" s="488"/>
      <c r="AQ27" s="488"/>
      <c r="AR27" s="488"/>
      <c r="AS27" s="488"/>
      <c r="AT27" s="488"/>
      <c r="AU27" s="488"/>
      <c r="AV27" s="398"/>
      <c r="AW27" s="398"/>
      <c r="AX27" s="398"/>
      <c r="AY27" s="398"/>
      <c r="AZ27" s="398"/>
      <c r="BA27" s="352"/>
    </row>
    <row r="28" spans="1:53" x14ac:dyDescent="0.25">
      <c r="AV28" s="398"/>
      <c r="AW28" s="398"/>
      <c r="AX28" s="398"/>
      <c r="AY28" s="398"/>
      <c r="AZ28" s="398"/>
    </row>
    <row r="29" spans="1:53" ht="21.75" customHeight="1" x14ac:dyDescent="0.3">
      <c r="A29" s="399" t="s">
        <v>275</v>
      </c>
      <c r="B29" s="400"/>
      <c r="C29" s="400"/>
      <c r="D29" s="400"/>
      <c r="E29" s="400"/>
      <c r="F29" s="400"/>
      <c r="G29" s="400"/>
      <c r="H29" s="400"/>
      <c r="I29" s="400"/>
      <c r="J29" s="400"/>
      <c r="K29" s="400"/>
      <c r="L29" s="400"/>
      <c r="M29" s="400"/>
      <c r="N29" s="400"/>
      <c r="O29" s="400"/>
      <c r="P29" s="400"/>
      <c r="Q29" s="400"/>
      <c r="R29" s="400"/>
      <c r="S29" s="400"/>
      <c r="T29" s="400"/>
      <c r="U29" s="400"/>
      <c r="V29" s="400"/>
      <c r="W29" s="400"/>
      <c r="X29" s="400"/>
      <c r="Y29" s="400"/>
      <c r="Z29" s="400"/>
      <c r="AA29" s="489" t="s">
        <v>276</v>
      </c>
      <c r="AB29" s="489"/>
      <c r="AC29" s="489"/>
      <c r="AD29" s="489"/>
      <c r="AE29" s="489"/>
      <c r="AF29" s="489"/>
      <c r="AG29" s="489"/>
      <c r="AH29" s="489"/>
      <c r="AI29" s="489"/>
      <c r="AJ29" s="489"/>
      <c r="AK29" s="489"/>
      <c r="AL29" s="489"/>
      <c r="AM29" s="489"/>
      <c r="AN29" s="399"/>
      <c r="AO29" s="490" t="s">
        <v>277</v>
      </c>
      <c r="AP29" s="490"/>
      <c r="AQ29" s="490"/>
      <c r="AR29" s="490"/>
      <c r="AS29" s="490"/>
      <c r="AT29" s="490"/>
      <c r="AU29" s="490"/>
      <c r="AV29" s="490"/>
      <c r="AW29" s="490"/>
      <c r="AX29" s="490"/>
      <c r="AY29" s="490"/>
      <c r="AZ29" s="490"/>
      <c r="BA29" s="490"/>
    </row>
    <row r="30" spans="1:53" ht="11.25" customHeight="1" x14ac:dyDescent="0.3">
      <c r="A30" s="401"/>
      <c r="B30" s="402"/>
      <c r="C30" s="402"/>
      <c r="D30" s="402"/>
      <c r="E30" s="402"/>
      <c r="F30" s="402"/>
      <c r="G30" s="402"/>
      <c r="H30" s="402"/>
      <c r="I30" s="402"/>
      <c r="J30" s="402"/>
      <c r="K30" s="402"/>
      <c r="L30" s="402"/>
      <c r="M30" s="402"/>
      <c r="N30" s="402"/>
      <c r="O30" s="402"/>
      <c r="P30" s="402"/>
      <c r="Q30" s="402"/>
      <c r="R30" s="402"/>
      <c r="S30" s="402"/>
      <c r="T30" s="402"/>
      <c r="U30" s="402"/>
      <c r="V30" s="402"/>
      <c r="W30" s="402"/>
      <c r="X30" s="402"/>
      <c r="Y30" s="402"/>
      <c r="Z30" s="402"/>
      <c r="AA30" s="402"/>
      <c r="AB30" s="402"/>
      <c r="AC30" s="402"/>
      <c r="AD30" s="402"/>
      <c r="AE30" s="402"/>
      <c r="AF30" s="402"/>
      <c r="AG30" s="402"/>
      <c r="AH30" s="402"/>
      <c r="AI30" s="402"/>
      <c r="AJ30" s="402"/>
      <c r="AK30" s="402"/>
      <c r="AL30" s="402"/>
      <c r="AM30" s="402"/>
      <c r="AN30" s="402"/>
      <c r="AO30" s="403"/>
      <c r="AP30" s="403"/>
      <c r="AQ30" s="403"/>
      <c r="AR30" s="403"/>
      <c r="AS30" s="403"/>
      <c r="AT30" s="403"/>
      <c r="AU30" s="403"/>
      <c r="AV30" s="403"/>
      <c r="AW30" s="403"/>
      <c r="AX30" s="403"/>
      <c r="AY30" s="403"/>
      <c r="AZ30" s="403"/>
      <c r="BA30" s="404"/>
    </row>
    <row r="31" spans="1:53" ht="22.5" customHeight="1" x14ac:dyDescent="0.25">
      <c r="A31" s="491" t="s">
        <v>255</v>
      </c>
      <c r="B31" s="492"/>
      <c r="C31" s="497" t="s">
        <v>278</v>
      </c>
      <c r="D31" s="498"/>
      <c r="E31" s="498"/>
      <c r="F31" s="492"/>
      <c r="G31" s="501" t="s">
        <v>279</v>
      </c>
      <c r="H31" s="502"/>
      <c r="I31" s="503"/>
      <c r="J31" s="510" t="s">
        <v>280</v>
      </c>
      <c r="K31" s="498"/>
      <c r="L31" s="498"/>
      <c r="M31" s="492"/>
      <c r="N31" s="511" t="s">
        <v>281</v>
      </c>
      <c r="O31" s="512"/>
      <c r="P31" s="513"/>
      <c r="Q31" s="510" t="s">
        <v>282</v>
      </c>
      <c r="R31" s="541"/>
      <c r="S31" s="542"/>
      <c r="T31" s="510" t="s">
        <v>283</v>
      </c>
      <c r="U31" s="498"/>
      <c r="V31" s="492"/>
      <c r="W31" s="510" t="s">
        <v>284</v>
      </c>
      <c r="X31" s="498"/>
      <c r="Y31" s="492"/>
      <c r="Z31" s="396"/>
      <c r="AA31" s="548" t="s">
        <v>285</v>
      </c>
      <c r="AB31" s="549"/>
      <c r="AC31" s="549"/>
      <c r="AD31" s="549"/>
      <c r="AE31" s="549"/>
      <c r="AF31" s="550"/>
      <c r="AG31" s="551"/>
      <c r="AH31" s="556" t="s">
        <v>286</v>
      </c>
      <c r="AI31" s="557"/>
      <c r="AJ31" s="557"/>
      <c r="AK31" s="497" t="s">
        <v>287</v>
      </c>
      <c r="AL31" s="558"/>
      <c r="AM31" s="559"/>
      <c r="AN31" s="405"/>
      <c r="AO31" s="520" t="s">
        <v>288</v>
      </c>
      <c r="AP31" s="521"/>
      <c r="AQ31" s="521"/>
      <c r="AR31" s="521"/>
      <c r="AS31" s="522" t="s">
        <v>289</v>
      </c>
      <c r="AT31" s="523"/>
      <c r="AU31" s="523"/>
      <c r="AV31" s="523"/>
      <c r="AW31" s="524"/>
      <c r="AX31" s="531" t="s">
        <v>286</v>
      </c>
      <c r="AY31" s="531"/>
      <c r="AZ31" s="531"/>
      <c r="BA31" s="532"/>
    </row>
    <row r="32" spans="1:53" ht="15.75" customHeight="1" x14ac:dyDescent="0.25">
      <c r="A32" s="493"/>
      <c r="B32" s="494"/>
      <c r="C32" s="493"/>
      <c r="D32" s="499"/>
      <c r="E32" s="499"/>
      <c r="F32" s="494"/>
      <c r="G32" s="504"/>
      <c r="H32" s="505"/>
      <c r="I32" s="506"/>
      <c r="J32" s="493"/>
      <c r="K32" s="499"/>
      <c r="L32" s="499"/>
      <c r="M32" s="494"/>
      <c r="N32" s="514"/>
      <c r="O32" s="515"/>
      <c r="P32" s="516"/>
      <c r="Q32" s="543"/>
      <c r="R32" s="488"/>
      <c r="S32" s="544"/>
      <c r="T32" s="493"/>
      <c r="U32" s="499"/>
      <c r="V32" s="494"/>
      <c r="W32" s="493"/>
      <c r="X32" s="499"/>
      <c r="Y32" s="494"/>
      <c r="Z32" s="396"/>
      <c r="AA32" s="552"/>
      <c r="AB32" s="553"/>
      <c r="AC32" s="553"/>
      <c r="AD32" s="553"/>
      <c r="AE32" s="553"/>
      <c r="AF32" s="554"/>
      <c r="AG32" s="555"/>
      <c r="AH32" s="557"/>
      <c r="AI32" s="557"/>
      <c r="AJ32" s="557"/>
      <c r="AK32" s="560"/>
      <c r="AL32" s="561"/>
      <c r="AM32" s="562"/>
      <c r="AN32" s="405"/>
      <c r="AO32" s="521"/>
      <c r="AP32" s="521"/>
      <c r="AQ32" s="521"/>
      <c r="AR32" s="521"/>
      <c r="AS32" s="525"/>
      <c r="AT32" s="526"/>
      <c r="AU32" s="526"/>
      <c r="AV32" s="526"/>
      <c r="AW32" s="527"/>
      <c r="AX32" s="531"/>
      <c r="AY32" s="531"/>
      <c r="AZ32" s="531"/>
      <c r="BA32" s="532"/>
    </row>
    <row r="33" spans="1:53" ht="42" customHeight="1" x14ac:dyDescent="0.25">
      <c r="A33" s="495"/>
      <c r="B33" s="496"/>
      <c r="C33" s="495"/>
      <c r="D33" s="500"/>
      <c r="E33" s="500"/>
      <c r="F33" s="496"/>
      <c r="G33" s="507"/>
      <c r="H33" s="508"/>
      <c r="I33" s="509"/>
      <c r="J33" s="495"/>
      <c r="K33" s="500"/>
      <c r="L33" s="500"/>
      <c r="M33" s="496"/>
      <c r="N33" s="517"/>
      <c r="O33" s="518"/>
      <c r="P33" s="519"/>
      <c r="Q33" s="545"/>
      <c r="R33" s="546"/>
      <c r="S33" s="547"/>
      <c r="T33" s="495"/>
      <c r="U33" s="500"/>
      <c r="V33" s="496"/>
      <c r="W33" s="495"/>
      <c r="X33" s="500"/>
      <c r="Y33" s="496"/>
      <c r="Z33" s="396"/>
      <c r="AA33" s="533" t="s">
        <v>290</v>
      </c>
      <c r="AB33" s="534"/>
      <c r="AC33" s="534"/>
      <c r="AD33" s="534"/>
      <c r="AE33" s="534"/>
      <c r="AF33" s="535"/>
      <c r="AG33" s="536"/>
      <c r="AH33" s="537">
        <v>4</v>
      </c>
      <c r="AI33" s="538"/>
      <c r="AJ33" s="539"/>
      <c r="AK33" s="540">
        <v>2</v>
      </c>
      <c r="AL33" s="540"/>
      <c r="AM33" s="540"/>
      <c r="AN33" s="405"/>
      <c r="AO33" s="521"/>
      <c r="AP33" s="521"/>
      <c r="AQ33" s="521"/>
      <c r="AR33" s="521"/>
      <c r="AS33" s="525"/>
      <c r="AT33" s="526"/>
      <c r="AU33" s="526"/>
      <c r="AV33" s="526"/>
      <c r="AW33" s="527"/>
      <c r="AX33" s="531"/>
      <c r="AY33" s="531"/>
      <c r="AZ33" s="531"/>
      <c r="BA33" s="532"/>
    </row>
    <row r="34" spans="1:53" ht="26.25" customHeight="1" x14ac:dyDescent="0.3">
      <c r="A34" s="577">
        <v>1</v>
      </c>
      <c r="B34" s="578"/>
      <c r="C34" s="563">
        <f>COUNTIF($B19:$AO19,$B$19)</f>
        <v>33</v>
      </c>
      <c r="D34" s="572"/>
      <c r="E34" s="572"/>
      <c r="F34" s="573"/>
      <c r="G34" s="563">
        <v>4</v>
      </c>
      <c r="H34" s="572"/>
      <c r="I34" s="573"/>
      <c r="J34" s="563"/>
      <c r="K34" s="572"/>
      <c r="L34" s="572"/>
      <c r="M34" s="573"/>
      <c r="N34" s="563"/>
      <c r="O34" s="572"/>
      <c r="P34" s="573"/>
      <c r="Q34" s="579"/>
      <c r="R34" s="580"/>
      <c r="S34" s="581"/>
      <c r="T34" s="563">
        <v>15</v>
      </c>
      <c r="U34" s="564"/>
      <c r="V34" s="565"/>
      <c r="W34" s="563">
        <f>C34+G34+J34+N34+Q34+T34</f>
        <v>52</v>
      </c>
      <c r="X34" s="564"/>
      <c r="Y34" s="566"/>
      <c r="Z34" s="396"/>
      <c r="AA34" s="567" t="s">
        <v>121</v>
      </c>
      <c r="AB34" s="550"/>
      <c r="AC34" s="550"/>
      <c r="AD34" s="550"/>
      <c r="AE34" s="550"/>
      <c r="AF34" s="550"/>
      <c r="AG34" s="551"/>
      <c r="AH34" s="540">
        <v>6</v>
      </c>
      <c r="AI34" s="569"/>
      <c r="AJ34" s="569"/>
      <c r="AK34" s="540">
        <v>2</v>
      </c>
      <c r="AL34" s="569"/>
      <c r="AM34" s="569"/>
      <c r="AN34" s="405"/>
      <c r="AO34" s="521"/>
      <c r="AP34" s="521"/>
      <c r="AQ34" s="521"/>
      <c r="AR34" s="521"/>
      <c r="AS34" s="528"/>
      <c r="AT34" s="529"/>
      <c r="AU34" s="529"/>
      <c r="AV34" s="529"/>
      <c r="AW34" s="530"/>
      <c r="AX34" s="531"/>
      <c r="AY34" s="531"/>
      <c r="AZ34" s="531"/>
      <c r="BA34" s="532"/>
    </row>
    <row r="35" spans="1:53" ht="27" customHeight="1" x14ac:dyDescent="0.3">
      <c r="A35" s="570">
        <v>2</v>
      </c>
      <c r="B35" s="571"/>
      <c r="C35" s="563">
        <f t="shared" ref="C35:C36" si="0">COUNTIF($B20:$AO20,$B$19)</f>
        <v>33</v>
      </c>
      <c r="D35" s="572"/>
      <c r="E35" s="572"/>
      <c r="F35" s="573"/>
      <c r="G35" s="574">
        <v>4</v>
      </c>
      <c r="H35" s="575"/>
      <c r="I35" s="576"/>
      <c r="J35" s="574">
        <v>3</v>
      </c>
      <c r="K35" s="575"/>
      <c r="L35" s="575"/>
      <c r="M35" s="576"/>
      <c r="N35" s="574"/>
      <c r="O35" s="575"/>
      <c r="P35" s="576"/>
      <c r="Q35" s="579"/>
      <c r="R35" s="580"/>
      <c r="S35" s="581"/>
      <c r="T35" s="574">
        <v>12</v>
      </c>
      <c r="U35" s="582"/>
      <c r="V35" s="583"/>
      <c r="W35" s="563">
        <f t="shared" ref="W35:W36" si="1">C35+G35+J35+N35+Q35+T35</f>
        <v>52</v>
      </c>
      <c r="X35" s="564"/>
      <c r="Y35" s="566"/>
      <c r="Z35" s="396"/>
      <c r="AA35" s="568"/>
      <c r="AB35" s="554"/>
      <c r="AC35" s="554"/>
      <c r="AD35" s="554"/>
      <c r="AE35" s="554"/>
      <c r="AF35" s="554"/>
      <c r="AG35" s="555"/>
      <c r="AH35" s="569"/>
      <c r="AI35" s="569"/>
      <c r="AJ35" s="569"/>
      <c r="AK35" s="569"/>
      <c r="AL35" s="569"/>
      <c r="AM35" s="569"/>
      <c r="AN35" s="405"/>
      <c r="AO35" s="584">
        <v>1</v>
      </c>
      <c r="AP35" s="584"/>
      <c r="AQ35" s="584"/>
      <c r="AR35" s="584"/>
      <c r="AS35" s="585" t="s">
        <v>127</v>
      </c>
      <c r="AT35" s="585"/>
      <c r="AU35" s="585"/>
      <c r="AV35" s="585"/>
      <c r="AW35" s="585"/>
      <c r="AX35" s="585">
        <v>8</v>
      </c>
      <c r="AY35" s="585"/>
      <c r="AZ35" s="585"/>
      <c r="BA35" s="585"/>
    </row>
    <row r="36" spans="1:53" ht="21.75" customHeight="1" x14ac:dyDescent="0.3">
      <c r="A36" s="570">
        <v>3</v>
      </c>
      <c r="B36" s="571"/>
      <c r="C36" s="563">
        <f t="shared" si="0"/>
        <v>33</v>
      </c>
      <c r="D36" s="572"/>
      <c r="E36" s="572"/>
      <c r="F36" s="573"/>
      <c r="G36" s="574">
        <v>4</v>
      </c>
      <c r="H36" s="575"/>
      <c r="I36" s="576"/>
      <c r="J36" s="574">
        <v>3</v>
      </c>
      <c r="K36" s="575"/>
      <c r="L36" s="575"/>
      <c r="M36" s="576"/>
      <c r="N36" s="574"/>
      <c r="O36" s="575"/>
      <c r="P36" s="576"/>
      <c r="Q36" s="579"/>
      <c r="R36" s="580"/>
      <c r="S36" s="581"/>
      <c r="T36" s="574">
        <v>12</v>
      </c>
      <c r="U36" s="582"/>
      <c r="V36" s="583"/>
      <c r="W36" s="563">
        <f t="shared" si="1"/>
        <v>52</v>
      </c>
      <c r="X36" s="564"/>
      <c r="Y36" s="566"/>
      <c r="Z36" s="396"/>
      <c r="AA36" s="586" t="s">
        <v>291</v>
      </c>
      <c r="AB36" s="550"/>
      <c r="AC36" s="550"/>
      <c r="AD36" s="550"/>
      <c r="AE36" s="550"/>
      <c r="AF36" s="550"/>
      <c r="AG36" s="551"/>
      <c r="AH36" s="587">
        <v>8</v>
      </c>
      <c r="AI36" s="588"/>
      <c r="AJ36" s="589"/>
      <c r="AK36" s="593">
        <v>4</v>
      </c>
      <c r="AL36" s="594"/>
      <c r="AM36" s="595"/>
      <c r="AN36" s="405"/>
      <c r="AO36" s="584"/>
      <c r="AP36" s="584"/>
      <c r="AQ36" s="584"/>
      <c r="AR36" s="584"/>
      <c r="AS36" s="585"/>
      <c r="AT36" s="585"/>
      <c r="AU36" s="585"/>
      <c r="AV36" s="585"/>
      <c r="AW36" s="585"/>
      <c r="AX36" s="585"/>
      <c r="AY36" s="585"/>
      <c r="AZ36" s="585"/>
      <c r="BA36" s="585"/>
    </row>
    <row r="37" spans="1:53" ht="25.5" customHeight="1" x14ac:dyDescent="0.3">
      <c r="A37" s="570">
        <v>4</v>
      </c>
      <c r="B37" s="571"/>
      <c r="C37" s="563">
        <v>28</v>
      </c>
      <c r="D37" s="572"/>
      <c r="E37" s="572"/>
      <c r="F37" s="573"/>
      <c r="G37" s="574">
        <v>4</v>
      </c>
      <c r="H37" s="575"/>
      <c r="I37" s="576"/>
      <c r="J37" s="574">
        <v>4</v>
      </c>
      <c r="K37" s="575"/>
      <c r="L37" s="575"/>
      <c r="M37" s="576"/>
      <c r="N37" s="574">
        <v>2</v>
      </c>
      <c r="O37" s="575"/>
      <c r="P37" s="576"/>
      <c r="Q37" s="596">
        <v>2</v>
      </c>
      <c r="R37" s="580"/>
      <c r="S37" s="581"/>
      <c r="T37" s="597">
        <v>2</v>
      </c>
      <c r="U37" s="582"/>
      <c r="V37" s="583"/>
      <c r="W37" s="563">
        <f>C37+G37+J37+N37+Q37+T37</f>
        <v>42</v>
      </c>
      <c r="X37" s="564"/>
      <c r="Y37" s="566"/>
      <c r="Z37" s="396"/>
      <c r="AA37" s="568"/>
      <c r="AB37" s="554"/>
      <c r="AC37" s="554"/>
      <c r="AD37" s="554"/>
      <c r="AE37" s="554"/>
      <c r="AF37" s="554"/>
      <c r="AG37" s="555"/>
      <c r="AH37" s="590"/>
      <c r="AI37" s="591"/>
      <c r="AJ37" s="592"/>
      <c r="AK37" s="590"/>
      <c r="AL37" s="591"/>
      <c r="AM37" s="592"/>
      <c r="AN37" s="406"/>
      <c r="AO37" s="584"/>
      <c r="AP37" s="584"/>
      <c r="AQ37" s="584"/>
      <c r="AR37" s="584"/>
      <c r="AS37" s="585"/>
      <c r="AT37" s="585"/>
      <c r="AU37" s="585"/>
      <c r="AV37" s="585"/>
      <c r="AW37" s="585"/>
      <c r="AX37" s="585"/>
      <c r="AY37" s="585"/>
      <c r="AZ37" s="585"/>
      <c r="BA37" s="585"/>
    </row>
    <row r="38" spans="1:53" ht="34.5" customHeight="1" x14ac:dyDescent="0.25">
      <c r="A38" s="608" t="s">
        <v>15</v>
      </c>
      <c r="B38" s="609"/>
      <c r="C38" s="610">
        <f>SUM(C34:F37)</f>
        <v>127</v>
      </c>
      <c r="D38" s="611"/>
      <c r="E38" s="611"/>
      <c r="F38" s="612"/>
      <c r="G38" s="598">
        <f>SUM(G34:I37)</f>
        <v>16</v>
      </c>
      <c r="H38" s="613"/>
      <c r="I38" s="609"/>
      <c r="J38" s="614">
        <f>SUM(J34:M37)</f>
        <v>10</v>
      </c>
      <c r="K38" s="615"/>
      <c r="L38" s="615"/>
      <c r="M38" s="616"/>
      <c r="N38" s="614">
        <f>SUM(N34:P37)</f>
        <v>2</v>
      </c>
      <c r="O38" s="615"/>
      <c r="P38" s="616"/>
      <c r="Q38" s="617">
        <f>SUM(Q34:S37)</f>
        <v>2</v>
      </c>
      <c r="R38" s="618"/>
      <c r="S38" s="619"/>
      <c r="T38" s="598">
        <f>SUM(T34:V37)</f>
        <v>41</v>
      </c>
      <c r="U38" s="599"/>
      <c r="V38" s="600"/>
      <c r="W38" s="598">
        <f>SUM(W34:Y37)</f>
        <v>198</v>
      </c>
      <c r="X38" s="599"/>
      <c r="Y38" s="600"/>
      <c r="Z38" s="396"/>
      <c r="AA38" s="601"/>
      <c r="AB38" s="535"/>
      <c r="AC38" s="535"/>
      <c r="AD38" s="535"/>
      <c r="AE38" s="535"/>
      <c r="AF38" s="535"/>
      <c r="AG38" s="536"/>
      <c r="AH38" s="602"/>
      <c r="AI38" s="603"/>
      <c r="AJ38" s="604"/>
      <c r="AK38" s="605"/>
      <c r="AL38" s="606"/>
      <c r="AM38" s="607"/>
      <c r="AN38" s="407"/>
      <c r="AO38" s="584"/>
      <c r="AP38" s="584"/>
      <c r="AQ38" s="584"/>
      <c r="AR38" s="584"/>
      <c r="AS38" s="585"/>
      <c r="AT38" s="585"/>
      <c r="AU38" s="585"/>
      <c r="AV38" s="585"/>
      <c r="AW38" s="585"/>
      <c r="AX38" s="585"/>
      <c r="AY38" s="585"/>
      <c r="AZ38" s="585"/>
      <c r="BA38" s="585"/>
    </row>
  </sheetData>
  <mergeCells count="106">
    <mergeCell ref="AA38:AG38"/>
    <mergeCell ref="AH38:AJ38"/>
    <mergeCell ref="AK38:AM38"/>
    <mergeCell ref="A38:B38"/>
    <mergeCell ref="C38:F38"/>
    <mergeCell ref="G38:I38"/>
    <mergeCell ref="J38:M38"/>
    <mergeCell ref="N38:P38"/>
    <mergeCell ref="Q38:S38"/>
    <mergeCell ref="AO35:AR38"/>
    <mergeCell ref="AS35:AW38"/>
    <mergeCell ref="AX35:BA38"/>
    <mergeCell ref="T36:V36"/>
    <mergeCell ref="W36:Y36"/>
    <mergeCell ref="AA36:AG37"/>
    <mergeCell ref="AH36:AJ37"/>
    <mergeCell ref="AK36:AM37"/>
    <mergeCell ref="A37:B37"/>
    <mergeCell ref="C37:F37"/>
    <mergeCell ref="G37:I37"/>
    <mergeCell ref="J37:M37"/>
    <mergeCell ref="N37:P37"/>
    <mergeCell ref="Q37:S37"/>
    <mergeCell ref="T37:V37"/>
    <mergeCell ref="W37:Y37"/>
    <mergeCell ref="A36:B36"/>
    <mergeCell ref="C36:F36"/>
    <mergeCell ref="G36:I36"/>
    <mergeCell ref="J36:M36"/>
    <mergeCell ref="N36:P36"/>
    <mergeCell ref="Q36:S36"/>
    <mergeCell ref="T38:V38"/>
    <mergeCell ref="W38:Y38"/>
    <mergeCell ref="AH34:AJ35"/>
    <mergeCell ref="AK34:AM35"/>
    <mergeCell ref="A35:B35"/>
    <mergeCell ref="C35:F35"/>
    <mergeCell ref="G35:I35"/>
    <mergeCell ref="J35:M35"/>
    <mergeCell ref="N35:P35"/>
    <mergeCell ref="A34:B34"/>
    <mergeCell ref="C34:F34"/>
    <mergeCell ref="G34:I34"/>
    <mergeCell ref="J34:M34"/>
    <mergeCell ref="N34:P34"/>
    <mergeCell ref="Q34:S34"/>
    <mergeCell ref="Q35:S35"/>
    <mergeCell ref="T35:V35"/>
    <mergeCell ref="W35:Y35"/>
    <mergeCell ref="AS22:AW22"/>
    <mergeCell ref="A27:AU27"/>
    <mergeCell ref="AA29:AM29"/>
    <mergeCell ref="AO29:BA29"/>
    <mergeCell ref="A31:B33"/>
    <mergeCell ref="C31:F33"/>
    <mergeCell ref="G31:I33"/>
    <mergeCell ref="J31:M33"/>
    <mergeCell ref="N31:P33"/>
    <mergeCell ref="AO31:AR34"/>
    <mergeCell ref="AS31:AW34"/>
    <mergeCell ref="AX31:BA34"/>
    <mergeCell ref="AA33:AG33"/>
    <mergeCell ref="AH33:AJ33"/>
    <mergeCell ref="AK33:AM33"/>
    <mergeCell ref="Q31:S33"/>
    <mergeCell ref="T31:V33"/>
    <mergeCell ref="W31:Y33"/>
    <mergeCell ref="AA31:AG32"/>
    <mergeCell ref="AH31:AJ32"/>
    <mergeCell ref="AK31:AM32"/>
    <mergeCell ref="T34:V34"/>
    <mergeCell ref="W34:Y34"/>
    <mergeCell ref="AA34:AG35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P12:AM12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ageMargins left="0.70866141732283472" right="0.70866141732283472" top="0.39370078740157483" bottom="0.39370078740157483" header="0.31496062992125984" footer="0.31496062992125984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131"/>
  <sheetViews>
    <sheetView view="pageBreakPreview" topLeftCell="A19" zoomScaleNormal="85" zoomScaleSheetLayoutView="100" workbookViewId="0">
      <selection activeCell="A27" sqref="A27:X27"/>
    </sheetView>
  </sheetViews>
  <sheetFormatPr defaultColWidth="9.140625" defaultRowHeight="15.75" x14ac:dyDescent="0.25"/>
  <cols>
    <col min="1" max="1" width="11.42578125" style="301" customWidth="1"/>
    <col min="2" max="2" width="44.140625" style="114" customWidth="1"/>
    <col min="3" max="3" width="6.5703125" style="302" customWidth="1"/>
    <col min="4" max="4" width="12" style="303" customWidth="1"/>
    <col min="5" max="5" width="7.42578125" style="303" customWidth="1"/>
    <col min="6" max="6" width="6.42578125" style="302" customWidth="1"/>
    <col min="7" max="7" width="7.42578125" style="302" customWidth="1"/>
    <col min="8" max="8" width="9.85546875" style="302" customWidth="1"/>
    <col min="9" max="9" width="8.5703125" style="114" customWidth="1"/>
    <col min="10" max="10" width="8" style="114" customWidth="1"/>
    <col min="11" max="11" width="5.85546875" style="114" customWidth="1"/>
    <col min="12" max="12" width="7.85546875" style="114" customWidth="1"/>
    <col min="13" max="13" width="8.85546875" style="114" customWidth="1"/>
    <col min="14" max="22" width="3.85546875" style="114" customWidth="1"/>
    <col min="23" max="23" width="4" style="114" customWidth="1"/>
    <col min="24" max="24" width="5.42578125" style="114" customWidth="1"/>
    <col min="25" max="41" width="0" style="114" hidden="1" customWidth="1"/>
    <col min="42" max="43" width="10.42578125" style="154" hidden="1" customWidth="1"/>
    <col min="44" max="44" width="12" style="154" hidden="1" customWidth="1"/>
    <col min="45" max="46" width="10.42578125" style="154" hidden="1" customWidth="1"/>
    <col min="47" max="47" width="11" style="154" hidden="1" customWidth="1"/>
    <col min="48" max="48" width="10.42578125" style="154" hidden="1" customWidth="1"/>
    <col min="49" max="49" width="12.42578125" style="114" hidden="1" customWidth="1"/>
    <col min="50" max="56" width="0" style="114" hidden="1" customWidth="1"/>
    <col min="57" max="57" width="27.42578125" style="114" hidden="1" customWidth="1"/>
    <col min="58" max="58" width="12.7109375" style="114" hidden="1" customWidth="1"/>
    <col min="59" max="59" width="15.7109375" style="114" hidden="1" customWidth="1"/>
    <col min="60" max="61" width="0" style="114" hidden="1" customWidth="1"/>
    <col min="62" max="62" width="17.7109375" style="114" hidden="1" customWidth="1"/>
    <col min="63" max="64" width="0" style="114" hidden="1" customWidth="1"/>
    <col min="65" max="16384" width="9.140625" style="114"/>
  </cols>
  <sheetData>
    <row r="1" spans="1:61" s="1" customFormat="1" ht="18.75" customHeight="1" thickBot="1" x14ac:dyDescent="0.3">
      <c r="A1" s="620" t="s">
        <v>0</v>
      </c>
      <c r="B1" s="621"/>
      <c r="C1" s="621"/>
      <c r="D1" s="621"/>
      <c r="E1" s="621"/>
      <c r="F1" s="621"/>
      <c r="G1" s="621"/>
      <c r="H1" s="621"/>
      <c r="I1" s="621"/>
      <c r="J1" s="621"/>
      <c r="K1" s="621"/>
      <c r="L1" s="621"/>
      <c r="M1" s="621"/>
      <c r="N1" s="621"/>
      <c r="O1" s="621"/>
      <c r="P1" s="621"/>
      <c r="Q1" s="621"/>
      <c r="R1" s="621"/>
      <c r="S1" s="621"/>
      <c r="T1" s="621"/>
      <c r="U1" s="621"/>
      <c r="V1" s="621"/>
      <c r="W1" s="621"/>
      <c r="X1" s="622"/>
      <c r="AP1" s="2"/>
      <c r="AQ1" s="2"/>
      <c r="AR1" s="2"/>
      <c r="AS1" s="2"/>
      <c r="AT1" s="2"/>
      <c r="AU1" s="2"/>
      <c r="AV1" s="2"/>
    </row>
    <row r="2" spans="1:61" s="1" customFormat="1" ht="15.75" customHeight="1" x14ac:dyDescent="0.25">
      <c r="A2" s="623" t="s">
        <v>1</v>
      </c>
      <c r="B2" s="626" t="s">
        <v>2</v>
      </c>
      <c r="C2" s="629" t="s">
        <v>3</v>
      </c>
      <c r="D2" s="630"/>
      <c r="E2" s="630"/>
      <c r="F2" s="631"/>
      <c r="G2" s="632" t="s">
        <v>4</v>
      </c>
      <c r="H2" s="635" t="s">
        <v>5</v>
      </c>
      <c r="I2" s="636"/>
      <c r="J2" s="636"/>
      <c r="K2" s="636"/>
      <c r="L2" s="636"/>
      <c r="M2" s="637"/>
      <c r="N2" s="638" t="s">
        <v>6</v>
      </c>
      <c r="O2" s="639"/>
      <c r="P2" s="639"/>
      <c r="Q2" s="639"/>
      <c r="R2" s="639"/>
      <c r="S2" s="639"/>
      <c r="T2" s="639"/>
      <c r="U2" s="639"/>
      <c r="V2" s="639"/>
      <c r="W2" s="639"/>
      <c r="X2" s="640"/>
      <c r="AP2" s="2"/>
      <c r="AQ2" s="2"/>
      <c r="AR2" s="2"/>
      <c r="AS2" s="2"/>
      <c r="AT2" s="2"/>
      <c r="AU2" s="2"/>
      <c r="AV2" s="2"/>
    </row>
    <row r="3" spans="1:61" s="1" customFormat="1" ht="16.5" customHeight="1" thickBot="1" x14ac:dyDescent="0.3">
      <c r="A3" s="624"/>
      <c r="B3" s="627"/>
      <c r="C3" s="644" t="s">
        <v>7</v>
      </c>
      <c r="D3" s="646" t="s">
        <v>8</v>
      </c>
      <c r="E3" s="648" t="s">
        <v>9</v>
      </c>
      <c r="F3" s="649"/>
      <c r="G3" s="633"/>
      <c r="H3" s="654" t="s">
        <v>10</v>
      </c>
      <c r="I3" s="657" t="s">
        <v>11</v>
      </c>
      <c r="J3" s="658"/>
      <c r="K3" s="658"/>
      <c r="L3" s="659"/>
      <c r="M3" s="660" t="s">
        <v>12</v>
      </c>
      <c r="N3" s="641"/>
      <c r="O3" s="642"/>
      <c r="P3" s="642"/>
      <c r="Q3" s="642"/>
      <c r="R3" s="642"/>
      <c r="S3" s="642"/>
      <c r="T3" s="642"/>
      <c r="U3" s="642"/>
      <c r="V3" s="642"/>
      <c r="W3" s="642"/>
      <c r="X3" s="643"/>
      <c r="AP3" s="2"/>
      <c r="AQ3" s="2"/>
      <c r="AR3" s="2"/>
      <c r="AS3" s="2"/>
      <c r="AT3" s="2"/>
      <c r="AU3" s="2"/>
      <c r="AV3" s="2"/>
    </row>
    <row r="4" spans="1:61" s="1" customFormat="1" ht="15.75" customHeight="1" thickBot="1" x14ac:dyDescent="0.3">
      <c r="A4" s="624"/>
      <c r="B4" s="627"/>
      <c r="C4" s="644"/>
      <c r="D4" s="646"/>
      <c r="E4" s="646" t="s">
        <v>13</v>
      </c>
      <c r="F4" s="664" t="s">
        <v>14</v>
      </c>
      <c r="G4" s="633"/>
      <c r="H4" s="655"/>
      <c r="I4" s="666" t="s">
        <v>15</v>
      </c>
      <c r="J4" s="666" t="s">
        <v>16</v>
      </c>
      <c r="K4" s="666" t="s">
        <v>17</v>
      </c>
      <c r="L4" s="666" t="s">
        <v>18</v>
      </c>
      <c r="M4" s="661"/>
      <c r="N4" s="669" t="s">
        <v>19</v>
      </c>
      <c r="O4" s="670"/>
      <c r="P4" s="671"/>
      <c r="Q4" s="669" t="s">
        <v>20</v>
      </c>
      <c r="R4" s="670"/>
      <c r="S4" s="671"/>
      <c r="T4" s="669" t="s">
        <v>21</v>
      </c>
      <c r="U4" s="670"/>
      <c r="V4" s="671"/>
      <c r="W4" s="669" t="s">
        <v>22</v>
      </c>
      <c r="X4" s="671"/>
      <c r="AP4" s="2"/>
      <c r="AQ4" s="2"/>
      <c r="AR4" s="2"/>
      <c r="AS4" s="2"/>
      <c r="AT4" s="2"/>
      <c r="AU4" s="2"/>
      <c r="AV4" s="2"/>
    </row>
    <row r="5" spans="1:61" s="1" customFormat="1" ht="16.5" thickBot="1" x14ac:dyDescent="0.3">
      <c r="A5" s="624"/>
      <c r="B5" s="627"/>
      <c r="C5" s="644"/>
      <c r="D5" s="646"/>
      <c r="E5" s="646"/>
      <c r="F5" s="664"/>
      <c r="G5" s="633"/>
      <c r="H5" s="655"/>
      <c r="I5" s="667"/>
      <c r="J5" s="667"/>
      <c r="K5" s="667"/>
      <c r="L5" s="667"/>
      <c r="M5" s="661"/>
      <c r="N5" s="3">
        <v>1</v>
      </c>
      <c r="O5" s="4" t="s">
        <v>23</v>
      </c>
      <c r="P5" s="5" t="s">
        <v>24</v>
      </c>
      <c r="Q5" s="3">
        <v>3</v>
      </c>
      <c r="R5" s="4" t="s">
        <v>25</v>
      </c>
      <c r="S5" s="6" t="s">
        <v>26</v>
      </c>
      <c r="T5" s="7">
        <v>5</v>
      </c>
      <c r="U5" s="4" t="s">
        <v>27</v>
      </c>
      <c r="V5" s="6" t="s">
        <v>28</v>
      </c>
      <c r="W5" s="3">
        <v>7</v>
      </c>
      <c r="X5" s="6">
        <v>8</v>
      </c>
      <c r="AP5" s="2"/>
      <c r="AQ5" s="2"/>
      <c r="AR5" s="2"/>
      <c r="AS5" s="2"/>
      <c r="AT5" s="2"/>
      <c r="AU5" s="2"/>
      <c r="AV5" s="2"/>
    </row>
    <row r="6" spans="1:61" s="1" customFormat="1" ht="16.5" thickBot="1" x14ac:dyDescent="0.3">
      <c r="A6" s="624"/>
      <c r="B6" s="627"/>
      <c r="C6" s="644"/>
      <c r="D6" s="646"/>
      <c r="E6" s="646"/>
      <c r="F6" s="664"/>
      <c r="G6" s="633"/>
      <c r="H6" s="655"/>
      <c r="I6" s="667"/>
      <c r="J6" s="667"/>
      <c r="K6" s="667"/>
      <c r="L6" s="667"/>
      <c r="M6" s="662"/>
      <c r="N6" s="672" t="s">
        <v>29</v>
      </c>
      <c r="O6" s="673"/>
      <c r="P6" s="674"/>
      <c r="Q6" s="674"/>
      <c r="R6" s="674"/>
      <c r="S6" s="674"/>
      <c r="T6" s="674"/>
      <c r="U6" s="674"/>
      <c r="V6" s="674"/>
      <c r="W6" s="674"/>
      <c r="X6" s="675"/>
      <c r="AP6" s="2" t="s">
        <v>30</v>
      </c>
      <c r="AQ6" s="2" t="s">
        <v>31</v>
      </c>
      <c r="AR6" s="2" t="s">
        <v>32</v>
      </c>
      <c r="AS6" s="2" t="s">
        <v>33</v>
      </c>
      <c r="AT6" s="2" t="s">
        <v>34</v>
      </c>
      <c r="AU6" s="2" t="s">
        <v>35</v>
      </c>
      <c r="AV6" s="2" t="s">
        <v>36</v>
      </c>
      <c r="AW6" s="1" t="s">
        <v>37</v>
      </c>
    </row>
    <row r="7" spans="1:61" s="1" customFormat="1" ht="16.5" thickBot="1" x14ac:dyDescent="0.3">
      <c r="A7" s="625"/>
      <c r="B7" s="628"/>
      <c r="C7" s="645"/>
      <c r="D7" s="647"/>
      <c r="E7" s="647"/>
      <c r="F7" s="665"/>
      <c r="G7" s="634"/>
      <c r="H7" s="656"/>
      <c r="I7" s="668"/>
      <c r="J7" s="668"/>
      <c r="K7" s="668"/>
      <c r="L7" s="668"/>
      <c r="M7" s="663"/>
      <c r="N7" s="3">
        <v>15</v>
      </c>
      <c r="O7" s="4">
        <v>9</v>
      </c>
      <c r="P7" s="6">
        <v>9</v>
      </c>
      <c r="Q7" s="3">
        <v>15</v>
      </c>
      <c r="R7" s="4">
        <v>9</v>
      </c>
      <c r="S7" s="6">
        <v>9</v>
      </c>
      <c r="T7" s="3">
        <v>15</v>
      </c>
      <c r="U7" s="4">
        <v>9</v>
      </c>
      <c r="V7" s="6">
        <v>9</v>
      </c>
      <c r="W7" s="3">
        <v>15</v>
      </c>
      <c r="X7" s="6">
        <v>13</v>
      </c>
      <c r="AP7" s="2"/>
      <c r="AQ7" s="2"/>
      <c r="AR7" s="2"/>
      <c r="AS7" s="2"/>
      <c r="AT7" s="2"/>
      <c r="AU7" s="2"/>
      <c r="AV7" s="2"/>
    </row>
    <row r="8" spans="1:61" s="1" customFormat="1" ht="48" thickBot="1" x14ac:dyDescent="0.3">
      <c r="A8" s="8">
        <v>1</v>
      </c>
      <c r="B8" s="9">
        <v>2</v>
      </c>
      <c r="C8" s="10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  <c r="L8" s="8">
        <v>12</v>
      </c>
      <c r="M8" s="11">
        <v>13</v>
      </c>
      <c r="N8" s="3">
        <v>14</v>
      </c>
      <c r="O8" s="12">
        <v>15</v>
      </c>
      <c r="P8" s="3">
        <v>16</v>
      </c>
      <c r="Q8" s="12">
        <v>17</v>
      </c>
      <c r="R8" s="3">
        <v>18</v>
      </c>
      <c r="S8" s="12">
        <v>19</v>
      </c>
      <c r="T8" s="3">
        <v>20</v>
      </c>
      <c r="U8" s="12">
        <v>21</v>
      </c>
      <c r="V8" s="3">
        <v>22</v>
      </c>
      <c r="W8" s="12">
        <v>23</v>
      </c>
      <c r="X8" s="9">
        <v>24</v>
      </c>
      <c r="Y8" s="13">
        <v>25</v>
      </c>
      <c r="Z8" s="14">
        <v>26</v>
      </c>
      <c r="AP8" s="2"/>
      <c r="AQ8" s="2"/>
      <c r="AR8" s="2"/>
      <c r="AS8" s="2"/>
      <c r="AT8" s="2"/>
      <c r="AU8" s="2"/>
      <c r="AV8" s="2"/>
      <c r="BF8" s="343" t="s">
        <v>236</v>
      </c>
      <c r="BG8" s="343" t="s">
        <v>237</v>
      </c>
    </row>
    <row r="9" spans="1:61" s="1" customFormat="1" ht="16.5" thickBot="1" x14ac:dyDescent="0.3">
      <c r="A9" s="650" t="s">
        <v>38</v>
      </c>
      <c r="B9" s="651"/>
      <c r="C9" s="652"/>
      <c r="D9" s="652"/>
      <c r="E9" s="652"/>
      <c r="F9" s="652"/>
      <c r="G9" s="652"/>
      <c r="H9" s="652"/>
      <c r="I9" s="652"/>
      <c r="J9" s="652"/>
      <c r="K9" s="652"/>
      <c r="L9" s="652"/>
      <c r="M9" s="652"/>
      <c r="N9" s="651"/>
      <c r="O9" s="651"/>
      <c r="P9" s="651"/>
      <c r="Q9" s="651"/>
      <c r="R9" s="651"/>
      <c r="S9" s="651"/>
      <c r="T9" s="651"/>
      <c r="U9" s="651"/>
      <c r="V9" s="651"/>
      <c r="W9" s="651"/>
      <c r="X9" s="653"/>
      <c r="AP9" s="2"/>
      <c r="AQ9" s="2"/>
      <c r="AR9" s="2"/>
      <c r="AS9" s="2"/>
      <c r="AT9" s="2"/>
      <c r="AU9" s="2"/>
      <c r="AV9" s="2"/>
    </row>
    <row r="10" spans="1:61" s="1" customFormat="1" ht="16.5" thickBot="1" x14ac:dyDescent="0.3">
      <c r="A10" s="678" t="s">
        <v>39</v>
      </c>
      <c r="B10" s="679"/>
      <c r="C10" s="679"/>
      <c r="D10" s="679"/>
      <c r="E10" s="679"/>
      <c r="F10" s="679"/>
      <c r="G10" s="679"/>
      <c r="H10" s="679"/>
      <c r="I10" s="679"/>
      <c r="J10" s="679"/>
      <c r="K10" s="679"/>
      <c r="L10" s="679"/>
      <c r="M10" s="679"/>
      <c r="N10" s="679"/>
      <c r="O10" s="679"/>
      <c r="P10" s="679"/>
      <c r="Q10" s="679"/>
      <c r="R10" s="679"/>
      <c r="S10" s="679"/>
      <c r="T10" s="679"/>
      <c r="U10" s="679"/>
      <c r="V10" s="679"/>
      <c r="W10" s="679"/>
      <c r="X10" s="680"/>
      <c r="AP10" s="2"/>
      <c r="AQ10" s="2"/>
      <c r="AR10" s="2"/>
      <c r="AS10" s="2"/>
      <c r="AT10" s="2"/>
      <c r="AU10" s="2"/>
      <c r="AV10" s="2"/>
    </row>
    <row r="11" spans="1:61" s="29" customFormat="1" x14ac:dyDescent="0.25">
      <c r="A11" s="349" t="s">
        <v>40</v>
      </c>
      <c r="B11" s="15" t="s">
        <v>41</v>
      </c>
      <c r="C11" s="16"/>
      <c r="D11" s="17"/>
      <c r="E11" s="18"/>
      <c r="F11" s="19"/>
      <c r="G11" s="20">
        <f>G12+G13+G14+G15</f>
        <v>15</v>
      </c>
      <c r="H11" s="21">
        <f>SUM(H12:H15)</f>
        <v>450</v>
      </c>
      <c r="I11" s="22">
        <f>SUM(I12:I15)</f>
        <v>180</v>
      </c>
      <c r="J11" s="23"/>
      <c r="K11" s="23"/>
      <c r="L11" s="23">
        <f>SUM(L12:L15)</f>
        <v>180</v>
      </c>
      <c r="M11" s="24">
        <f>SUM(M12:M15)</f>
        <v>270</v>
      </c>
      <c r="N11" s="25"/>
      <c r="O11" s="26"/>
      <c r="P11" s="27"/>
      <c r="Q11" s="28"/>
      <c r="R11" s="26"/>
      <c r="S11" s="27"/>
      <c r="T11" s="28"/>
      <c r="U11" s="26"/>
      <c r="V11" s="27"/>
      <c r="W11" s="28"/>
      <c r="X11" s="27"/>
      <c r="AN11" s="29" t="s">
        <v>19</v>
      </c>
      <c r="AO11" s="29">
        <f>AP26+AQ26</f>
        <v>42</v>
      </c>
      <c r="AP11" s="30" t="b">
        <f>ISBLANK(N11)</f>
        <v>1</v>
      </c>
      <c r="AQ11" s="30" t="b">
        <f>ISBLANK(O11)</f>
        <v>1</v>
      </c>
      <c r="AR11" s="30" t="b">
        <f>ISBLANK(Q11)</f>
        <v>1</v>
      </c>
      <c r="AS11" s="30" t="b">
        <f>ISBLANK(R11)</f>
        <v>1</v>
      </c>
      <c r="AT11" s="30" t="b">
        <f>ISBLANK(T11)</f>
        <v>1</v>
      </c>
      <c r="AU11" s="30" t="b">
        <f>ISBLANK(U11)</f>
        <v>1</v>
      </c>
      <c r="AV11" s="30" t="b">
        <f>ISBLANK(W11)</f>
        <v>1</v>
      </c>
      <c r="AW11" s="30" t="b">
        <f>ISBLANK(X11)</f>
        <v>1</v>
      </c>
    </row>
    <row r="12" spans="1:61" s="29" customFormat="1" x14ac:dyDescent="0.25">
      <c r="A12" s="31" t="s">
        <v>42</v>
      </c>
      <c r="B12" s="32" t="s">
        <v>41</v>
      </c>
      <c r="C12" s="33"/>
      <c r="D12" s="34">
        <v>1</v>
      </c>
      <c r="E12" s="35"/>
      <c r="F12" s="36"/>
      <c r="G12" s="37">
        <v>4</v>
      </c>
      <c r="H12" s="38">
        <f t="shared" ref="H12:H25" si="0">G12*30</f>
        <v>120</v>
      </c>
      <c r="I12" s="39">
        <f>J12+K12+L12</f>
        <v>45</v>
      </c>
      <c r="J12" s="40"/>
      <c r="K12" s="40"/>
      <c r="L12" s="40">
        <v>45</v>
      </c>
      <c r="M12" s="41">
        <f t="shared" ref="M12:M25" si="1">H12-I12</f>
        <v>75</v>
      </c>
      <c r="N12" s="42">
        <v>3</v>
      </c>
      <c r="O12" s="43"/>
      <c r="P12" s="44"/>
      <c r="Q12" s="45"/>
      <c r="R12" s="43"/>
      <c r="S12" s="44"/>
      <c r="T12" s="45"/>
      <c r="U12" s="43"/>
      <c r="V12" s="44"/>
      <c r="W12" s="45"/>
      <c r="X12" s="44"/>
      <c r="AN12" s="29" t="s">
        <v>20</v>
      </c>
      <c r="AO12" s="29">
        <f>AR26+AS26</f>
        <v>16</v>
      </c>
      <c r="AP12" s="30" t="b">
        <f t="shared" ref="AP12:AQ25" si="2">ISBLANK(N12)</f>
        <v>0</v>
      </c>
      <c r="AQ12" s="30" t="b">
        <f t="shared" si="2"/>
        <v>1</v>
      </c>
      <c r="AR12" s="30" t="b">
        <f t="shared" ref="AR12:AS25" si="3">ISBLANK(Q12)</f>
        <v>1</v>
      </c>
      <c r="AS12" s="30" t="b">
        <f t="shared" si="3"/>
        <v>1</v>
      </c>
      <c r="AT12" s="30" t="b">
        <f t="shared" ref="AT12:AU25" si="4">ISBLANK(T12)</f>
        <v>1</v>
      </c>
      <c r="AU12" s="30" t="b">
        <f t="shared" si="4"/>
        <v>1</v>
      </c>
      <c r="AV12" s="30" t="b">
        <f t="shared" ref="AV12:AW25" si="5">ISBLANK(W12)</f>
        <v>1</v>
      </c>
      <c r="AW12" s="30" t="b">
        <f t="shared" si="5"/>
        <v>1</v>
      </c>
      <c r="BF12" s="46">
        <f>I12/H12</f>
        <v>0.375</v>
      </c>
      <c r="BI12" s="29">
        <f>I12/H12*100</f>
        <v>37.5</v>
      </c>
    </row>
    <row r="13" spans="1:61" s="29" customFormat="1" x14ac:dyDescent="0.25">
      <c r="A13" s="31" t="s">
        <v>43</v>
      </c>
      <c r="B13" s="32" t="s">
        <v>41</v>
      </c>
      <c r="C13" s="33"/>
      <c r="D13" s="34">
        <v>2</v>
      </c>
      <c r="E13" s="35"/>
      <c r="F13" s="36"/>
      <c r="G13" s="37">
        <v>3.5</v>
      </c>
      <c r="H13" s="38">
        <f t="shared" si="0"/>
        <v>105</v>
      </c>
      <c r="I13" s="39">
        <f t="shared" ref="I13:I15" si="6">J13+K13+L13</f>
        <v>36</v>
      </c>
      <c r="J13" s="40"/>
      <c r="K13" s="40"/>
      <c r="L13" s="40">
        <v>36</v>
      </c>
      <c r="M13" s="41">
        <f t="shared" si="1"/>
        <v>69</v>
      </c>
      <c r="N13" s="42"/>
      <c r="O13" s="43">
        <v>2</v>
      </c>
      <c r="P13" s="44">
        <v>2</v>
      </c>
      <c r="Q13" s="45"/>
      <c r="R13" s="43"/>
      <c r="S13" s="44"/>
      <c r="T13" s="45"/>
      <c r="U13" s="43"/>
      <c r="V13" s="44"/>
      <c r="W13" s="45"/>
      <c r="X13" s="44"/>
      <c r="AN13" s="29" t="s">
        <v>21</v>
      </c>
      <c r="AP13" s="30" t="b">
        <f t="shared" si="2"/>
        <v>1</v>
      </c>
      <c r="AQ13" s="30" t="b">
        <f t="shared" si="2"/>
        <v>0</v>
      </c>
      <c r="AR13" s="30" t="b">
        <f t="shared" si="3"/>
        <v>1</v>
      </c>
      <c r="AS13" s="30" t="b">
        <f t="shared" si="3"/>
        <v>1</v>
      </c>
      <c r="AT13" s="30" t="b">
        <f t="shared" si="4"/>
        <v>1</v>
      </c>
      <c r="AU13" s="30" t="b">
        <f t="shared" si="4"/>
        <v>1</v>
      </c>
      <c r="AV13" s="30" t="b">
        <f t="shared" si="5"/>
        <v>1</v>
      </c>
      <c r="AW13" s="30" t="b">
        <f t="shared" si="5"/>
        <v>1</v>
      </c>
      <c r="BF13" s="46">
        <f t="shared" ref="BF13:BF25" si="7">I13/H13</f>
        <v>0.34285714285714286</v>
      </c>
      <c r="BI13" s="29">
        <f t="shared" ref="BI13:BI76" si="8">I13/H13*100</f>
        <v>34.285714285714285</v>
      </c>
    </row>
    <row r="14" spans="1:61" s="29" customFormat="1" x14ac:dyDescent="0.25">
      <c r="A14" s="31" t="s">
        <v>44</v>
      </c>
      <c r="B14" s="32" t="s">
        <v>41</v>
      </c>
      <c r="C14" s="33"/>
      <c r="D14" s="34">
        <v>3</v>
      </c>
      <c r="E14" s="47"/>
      <c r="F14" s="36"/>
      <c r="G14" s="37">
        <f>'[1]семестровка 052'!D49</f>
        <v>3</v>
      </c>
      <c r="H14" s="38">
        <f t="shared" si="0"/>
        <v>90</v>
      </c>
      <c r="I14" s="39">
        <f t="shared" si="6"/>
        <v>45</v>
      </c>
      <c r="J14" s="40"/>
      <c r="K14" s="40"/>
      <c r="L14" s="40">
        <v>45</v>
      </c>
      <c r="M14" s="41">
        <f t="shared" si="1"/>
        <v>45</v>
      </c>
      <c r="N14" s="42"/>
      <c r="O14" s="43"/>
      <c r="P14" s="44"/>
      <c r="Q14" s="45">
        <v>3</v>
      </c>
      <c r="R14" s="43"/>
      <c r="S14" s="44"/>
      <c r="T14" s="45"/>
      <c r="U14" s="43"/>
      <c r="V14" s="44"/>
      <c r="W14" s="48"/>
      <c r="X14" s="49"/>
      <c r="AN14" s="29" t="s">
        <v>22</v>
      </c>
      <c r="AO14" s="29">
        <f>AV26</f>
        <v>3</v>
      </c>
      <c r="AP14" s="30" t="b">
        <f t="shared" si="2"/>
        <v>1</v>
      </c>
      <c r="AQ14" s="30" t="b">
        <f t="shared" si="2"/>
        <v>1</v>
      </c>
      <c r="AR14" s="30" t="b">
        <f t="shared" si="3"/>
        <v>0</v>
      </c>
      <c r="AS14" s="30" t="b">
        <f t="shared" si="3"/>
        <v>1</v>
      </c>
      <c r="AT14" s="30" t="b">
        <f t="shared" si="4"/>
        <v>1</v>
      </c>
      <c r="AU14" s="30" t="b">
        <f t="shared" si="4"/>
        <v>1</v>
      </c>
      <c r="AV14" s="30" t="b">
        <f t="shared" si="5"/>
        <v>1</v>
      </c>
      <c r="AW14" s="30" t="b">
        <f t="shared" si="5"/>
        <v>1</v>
      </c>
      <c r="BF14" s="46">
        <f t="shared" si="7"/>
        <v>0.5</v>
      </c>
      <c r="BI14" s="29">
        <f t="shared" si="8"/>
        <v>50</v>
      </c>
    </row>
    <row r="15" spans="1:61" s="29" customFormat="1" x14ac:dyDescent="0.25">
      <c r="A15" s="31" t="s">
        <v>45</v>
      </c>
      <c r="B15" s="32" t="s">
        <v>41</v>
      </c>
      <c r="C15" s="50"/>
      <c r="D15" s="51" t="s">
        <v>46</v>
      </c>
      <c r="E15" s="51"/>
      <c r="F15" s="52"/>
      <c r="G15" s="53">
        <v>4.5</v>
      </c>
      <c r="H15" s="38">
        <f t="shared" si="0"/>
        <v>135</v>
      </c>
      <c r="I15" s="39">
        <f t="shared" si="6"/>
        <v>54</v>
      </c>
      <c r="J15" s="54"/>
      <c r="K15" s="54"/>
      <c r="L15" s="54">
        <v>54</v>
      </c>
      <c r="M15" s="41">
        <f t="shared" si="1"/>
        <v>81</v>
      </c>
      <c r="N15" s="55"/>
      <c r="O15" s="56"/>
      <c r="P15" s="57"/>
      <c r="Q15" s="58"/>
      <c r="R15" s="56">
        <v>3</v>
      </c>
      <c r="S15" s="57">
        <v>3</v>
      </c>
      <c r="T15" s="58"/>
      <c r="U15" s="56"/>
      <c r="V15" s="57"/>
      <c r="W15" s="58"/>
      <c r="X15" s="57"/>
      <c r="AO15" s="29">
        <f>SUM(AO11:AO14)</f>
        <v>61</v>
      </c>
      <c r="AP15" s="30" t="b">
        <f t="shared" si="2"/>
        <v>1</v>
      </c>
      <c r="AQ15" s="30" t="b">
        <f t="shared" si="2"/>
        <v>1</v>
      </c>
      <c r="AR15" s="30" t="b">
        <f t="shared" si="3"/>
        <v>1</v>
      </c>
      <c r="AS15" s="30" t="b">
        <f t="shared" si="3"/>
        <v>0</v>
      </c>
      <c r="AT15" s="30" t="b">
        <f t="shared" si="4"/>
        <v>1</v>
      </c>
      <c r="AU15" s="30" t="b">
        <f t="shared" si="4"/>
        <v>1</v>
      </c>
      <c r="AV15" s="30" t="b">
        <f t="shared" si="5"/>
        <v>1</v>
      </c>
      <c r="AW15" s="30" t="b">
        <f t="shared" si="5"/>
        <v>1</v>
      </c>
      <c r="BF15" s="46">
        <f t="shared" si="7"/>
        <v>0.4</v>
      </c>
      <c r="BI15" s="29">
        <f t="shared" si="8"/>
        <v>40</v>
      </c>
    </row>
    <row r="16" spans="1:61" s="29" customFormat="1" x14ac:dyDescent="0.25">
      <c r="A16" s="59" t="s">
        <v>47</v>
      </c>
      <c r="B16" s="60" t="s">
        <v>48</v>
      </c>
      <c r="C16" s="33"/>
      <c r="D16" s="61" t="s">
        <v>49</v>
      </c>
      <c r="E16" s="47"/>
      <c r="F16" s="62"/>
      <c r="G16" s="63">
        <f>'[1]семестровка 052'!D12</f>
        <v>1</v>
      </c>
      <c r="H16" s="64">
        <f t="shared" si="0"/>
        <v>30</v>
      </c>
      <c r="I16" s="33">
        <f t="shared" ref="I16:I18" si="9">J16+L16</f>
        <v>15</v>
      </c>
      <c r="J16" s="65">
        <v>8</v>
      </c>
      <c r="K16" s="65"/>
      <c r="L16" s="65">
        <v>7</v>
      </c>
      <c r="M16" s="66">
        <f t="shared" si="1"/>
        <v>15</v>
      </c>
      <c r="N16" s="42">
        <v>1</v>
      </c>
      <c r="O16" s="43"/>
      <c r="P16" s="44"/>
      <c r="Q16" s="45"/>
      <c r="R16" s="43"/>
      <c r="S16" s="44"/>
      <c r="T16" s="45"/>
      <c r="U16" s="43"/>
      <c r="V16" s="44"/>
      <c r="W16" s="45"/>
      <c r="X16" s="67"/>
      <c r="AP16" s="30" t="b">
        <f t="shared" si="2"/>
        <v>0</v>
      </c>
      <c r="AQ16" s="30" t="b">
        <f t="shared" si="2"/>
        <v>1</v>
      </c>
      <c r="AR16" s="30" t="b">
        <f t="shared" si="3"/>
        <v>1</v>
      </c>
      <c r="AS16" s="30" t="b">
        <f t="shared" si="3"/>
        <v>1</v>
      </c>
      <c r="AT16" s="30" t="b">
        <f t="shared" si="4"/>
        <v>1</v>
      </c>
      <c r="AU16" s="30" t="b">
        <f t="shared" si="4"/>
        <v>1</v>
      </c>
      <c r="AV16" s="30" t="b">
        <f t="shared" si="5"/>
        <v>1</v>
      </c>
      <c r="AW16" s="30" t="b">
        <f t="shared" si="5"/>
        <v>1</v>
      </c>
      <c r="BF16" s="46">
        <f t="shared" si="7"/>
        <v>0.5</v>
      </c>
      <c r="BI16" s="29">
        <f t="shared" si="8"/>
        <v>50</v>
      </c>
    </row>
    <row r="17" spans="1:62" s="29" customFormat="1" ht="30.75" customHeight="1" x14ac:dyDescent="0.25">
      <c r="A17" s="59" t="s">
        <v>50</v>
      </c>
      <c r="B17" s="60" t="s">
        <v>51</v>
      </c>
      <c r="C17" s="33">
        <v>1</v>
      </c>
      <c r="D17" s="61"/>
      <c r="E17" s="47"/>
      <c r="F17" s="62"/>
      <c r="G17" s="63">
        <f>'[1]семестровка 052'!D13</f>
        <v>7</v>
      </c>
      <c r="H17" s="64">
        <f t="shared" si="0"/>
        <v>210</v>
      </c>
      <c r="I17" s="33">
        <f t="shared" si="9"/>
        <v>75</v>
      </c>
      <c r="J17" s="65">
        <v>45</v>
      </c>
      <c r="K17" s="65"/>
      <c r="L17" s="65">
        <v>30</v>
      </c>
      <c r="M17" s="66">
        <f t="shared" si="1"/>
        <v>135</v>
      </c>
      <c r="N17" s="42">
        <v>5</v>
      </c>
      <c r="O17" s="43"/>
      <c r="P17" s="44"/>
      <c r="Q17" s="45"/>
      <c r="R17" s="43"/>
      <c r="S17" s="44"/>
      <c r="T17" s="45"/>
      <c r="U17" s="43"/>
      <c r="V17" s="44"/>
      <c r="W17" s="45"/>
      <c r="X17" s="67"/>
      <c r="AP17" s="30" t="b">
        <f t="shared" si="2"/>
        <v>0</v>
      </c>
      <c r="AQ17" s="30" t="b">
        <f t="shared" si="2"/>
        <v>1</v>
      </c>
      <c r="AR17" s="30" t="b">
        <f t="shared" si="3"/>
        <v>1</v>
      </c>
      <c r="AS17" s="30" t="b">
        <f t="shared" si="3"/>
        <v>1</v>
      </c>
      <c r="AT17" s="30" t="b">
        <f t="shared" si="4"/>
        <v>1</v>
      </c>
      <c r="AU17" s="30" t="b">
        <f t="shared" si="4"/>
        <v>1</v>
      </c>
      <c r="AV17" s="30" t="b">
        <f t="shared" si="5"/>
        <v>1</v>
      </c>
      <c r="AW17" s="30" t="b">
        <f t="shared" si="5"/>
        <v>1</v>
      </c>
      <c r="BF17" s="46">
        <f t="shared" si="7"/>
        <v>0.35714285714285715</v>
      </c>
      <c r="BI17" s="29">
        <f t="shared" si="8"/>
        <v>35.714285714285715</v>
      </c>
    </row>
    <row r="18" spans="1:62" s="29" customFormat="1" ht="31.5" x14ac:dyDescent="0.25">
      <c r="A18" s="59" t="s">
        <v>52</v>
      </c>
      <c r="B18" s="60" t="s">
        <v>53</v>
      </c>
      <c r="C18" s="33"/>
      <c r="D18" s="65">
        <v>2</v>
      </c>
      <c r="E18" s="68"/>
      <c r="F18" s="69"/>
      <c r="G18" s="63">
        <v>3.5</v>
      </c>
      <c r="H18" s="64">
        <f t="shared" si="0"/>
        <v>105</v>
      </c>
      <c r="I18" s="33">
        <f t="shared" si="9"/>
        <v>36</v>
      </c>
      <c r="J18" s="65">
        <v>18</v>
      </c>
      <c r="K18" s="65"/>
      <c r="L18" s="65">
        <v>18</v>
      </c>
      <c r="M18" s="66">
        <f t="shared" si="1"/>
        <v>69</v>
      </c>
      <c r="N18" s="42"/>
      <c r="O18" s="43">
        <v>2</v>
      </c>
      <c r="P18" s="67">
        <v>2</v>
      </c>
      <c r="Q18" s="45"/>
      <c r="R18" s="43"/>
      <c r="S18" s="44"/>
      <c r="T18" s="45"/>
      <c r="U18" s="43"/>
      <c r="V18" s="44"/>
      <c r="W18" s="45"/>
      <c r="X18" s="44"/>
      <c r="AP18" s="30" t="b">
        <f t="shared" si="2"/>
        <v>1</v>
      </c>
      <c r="AQ18" s="30" t="b">
        <f t="shared" si="2"/>
        <v>0</v>
      </c>
      <c r="AR18" s="30" t="b">
        <f t="shared" si="3"/>
        <v>1</v>
      </c>
      <c r="AS18" s="30" t="b">
        <f t="shared" si="3"/>
        <v>1</v>
      </c>
      <c r="AT18" s="30" t="b">
        <f t="shared" si="4"/>
        <v>1</v>
      </c>
      <c r="AU18" s="30" t="b">
        <f t="shared" si="4"/>
        <v>1</v>
      </c>
      <c r="AV18" s="30" t="b">
        <f t="shared" si="5"/>
        <v>1</v>
      </c>
      <c r="AW18" s="30" t="b">
        <f t="shared" si="5"/>
        <v>1</v>
      </c>
      <c r="BF18" s="46">
        <f t="shared" si="7"/>
        <v>0.34285714285714286</v>
      </c>
      <c r="BI18" s="29">
        <f t="shared" si="8"/>
        <v>34.285714285714285</v>
      </c>
    </row>
    <row r="19" spans="1:62" s="70" customFormat="1" x14ac:dyDescent="0.25">
      <c r="A19" s="59" t="s">
        <v>54</v>
      </c>
      <c r="B19" s="60" t="s">
        <v>55</v>
      </c>
      <c r="C19" s="33">
        <v>2</v>
      </c>
      <c r="D19" s="65"/>
      <c r="E19" s="68"/>
      <c r="F19" s="69"/>
      <c r="G19" s="63">
        <v>5</v>
      </c>
      <c r="H19" s="64">
        <f>G19*30</f>
        <v>150</v>
      </c>
      <c r="I19" s="33">
        <f>J19+L19</f>
        <v>54</v>
      </c>
      <c r="J19" s="65">
        <v>36</v>
      </c>
      <c r="K19" s="65"/>
      <c r="L19" s="65">
        <v>18</v>
      </c>
      <c r="M19" s="66">
        <f>H19-I19</f>
        <v>96</v>
      </c>
      <c r="N19" s="42"/>
      <c r="O19" s="43">
        <v>3</v>
      </c>
      <c r="P19" s="67">
        <v>3</v>
      </c>
      <c r="Q19" s="45"/>
      <c r="R19" s="43"/>
      <c r="S19" s="44"/>
      <c r="T19" s="45"/>
      <c r="U19" s="43"/>
      <c r="V19" s="44"/>
      <c r="W19" s="45"/>
      <c r="X19" s="44"/>
      <c r="AP19" s="30" t="b">
        <f t="shared" si="2"/>
        <v>1</v>
      </c>
      <c r="AQ19" s="30" t="b">
        <f t="shared" si="2"/>
        <v>0</v>
      </c>
      <c r="AR19" s="30" t="b">
        <f t="shared" si="3"/>
        <v>1</v>
      </c>
      <c r="AS19" s="30" t="b">
        <f t="shared" si="3"/>
        <v>1</v>
      </c>
      <c r="AT19" s="30" t="b">
        <f t="shared" si="4"/>
        <v>1</v>
      </c>
      <c r="AU19" s="30" t="b">
        <f t="shared" si="4"/>
        <v>1</v>
      </c>
      <c r="AV19" s="30" t="b">
        <f t="shared" si="5"/>
        <v>1</v>
      </c>
      <c r="AW19" s="30" t="b">
        <f t="shared" si="5"/>
        <v>1</v>
      </c>
      <c r="BF19" s="46">
        <f t="shared" si="7"/>
        <v>0.36</v>
      </c>
      <c r="BI19" s="29">
        <f t="shared" si="8"/>
        <v>36</v>
      </c>
    </row>
    <row r="20" spans="1:62" s="29" customFormat="1" x14ac:dyDescent="0.25">
      <c r="A20" s="59" t="s">
        <v>56</v>
      </c>
      <c r="B20" s="60" t="s">
        <v>57</v>
      </c>
      <c r="C20" s="33">
        <v>1</v>
      </c>
      <c r="D20" s="65"/>
      <c r="E20" s="68"/>
      <c r="F20" s="69"/>
      <c r="G20" s="63">
        <v>6</v>
      </c>
      <c r="H20" s="64">
        <f t="shared" si="0"/>
        <v>180</v>
      </c>
      <c r="I20" s="33">
        <f t="shared" ref="I20:I25" si="10">J20+K20+L20</f>
        <v>60</v>
      </c>
      <c r="J20" s="65">
        <v>30</v>
      </c>
      <c r="K20" s="65"/>
      <c r="L20" s="65">
        <v>30</v>
      </c>
      <c r="M20" s="66">
        <f t="shared" si="1"/>
        <v>120</v>
      </c>
      <c r="N20" s="71">
        <v>4</v>
      </c>
      <c r="O20" s="72"/>
      <c r="P20" s="73"/>
      <c r="Q20" s="39"/>
      <c r="R20" s="72"/>
      <c r="S20" s="41"/>
      <c r="T20" s="39"/>
      <c r="U20" s="72"/>
      <c r="V20" s="41"/>
      <c r="W20" s="39"/>
      <c r="X20" s="41"/>
      <c r="AP20" s="30" t="b">
        <f t="shared" si="2"/>
        <v>0</v>
      </c>
      <c r="AQ20" s="30" t="b">
        <f t="shared" si="2"/>
        <v>1</v>
      </c>
      <c r="AR20" s="30" t="b">
        <f t="shared" si="3"/>
        <v>1</v>
      </c>
      <c r="AS20" s="30" t="b">
        <f t="shared" si="3"/>
        <v>1</v>
      </c>
      <c r="AT20" s="30" t="b">
        <f t="shared" si="4"/>
        <v>1</v>
      </c>
      <c r="AU20" s="30" t="b">
        <f t="shared" si="4"/>
        <v>1</v>
      </c>
      <c r="AV20" s="30" t="b">
        <f t="shared" si="5"/>
        <v>1</v>
      </c>
      <c r="AW20" s="30" t="b">
        <f t="shared" si="5"/>
        <v>1</v>
      </c>
      <c r="BF20" s="46">
        <f t="shared" si="7"/>
        <v>0.33333333333333331</v>
      </c>
      <c r="BI20" s="29">
        <f t="shared" si="8"/>
        <v>33.333333333333329</v>
      </c>
    </row>
    <row r="21" spans="1:62" s="29" customFormat="1" x14ac:dyDescent="0.25">
      <c r="A21" s="59" t="s">
        <v>58</v>
      </c>
      <c r="B21" s="74" t="s">
        <v>59</v>
      </c>
      <c r="C21" s="75"/>
      <c r="D21" s="65">
        <v>1</v>
      </c>
      <c r="E21" s="65"/>
      <c r="F21" s="66"/>
      <c r="G21" s="76">
        <v>6</v>
      </c>
      <c r="H21" s="64">
        <f t="shared" si="0"/>
        <v>180</v>
      </c>
      <c r="I21" s="33">
        <f t="shared" si="10"/>
        <v>60</v>
      </c>
      <c r="J21" s="65">
        <v>15</v>
      </c>
      <c r="K21" s="65">
        <v>45</v>
      </c>
      <c r="L21" s="65"/>
      <c r="M21" s="66">
        <f t="shared" si="1"/>
        <v>120</v>
      </c>
      <c r="N21" s="71">
        <v>4</v>
      </c>
      <c r="O21" s="72"/>
      <c r="P21" s="41"/>
      <c r="Q21" s="39"/>
      <c r="R21" s="72"/>
      <c r="S21" s="41"/>
      <c r="T21" s="39"/>
      <c r="U21" s="72"/>
      <c r="V21" s="41"/>
      <c r="W21" s="39"/>
      <c r="X21" s="41"/>
      <c r="AP21" s="30" t="b">
        <f t="shared" si="2"/>
        <v>0</v>
      </c>
      <c r="AQ21" s="30" t="b">
        <f t="shared" si="2"/>
        <v>1</v>
      </c>
      <c r="AR21" s="30" t="b">
        <f t="shared" si="3"/>
        <v>1</v>
      </c>
      <c r="AS21" s="30" t="b">
        <f t="shared" si="3"/>
        <v>1</v>
      </c>
      <c r="AT21" s="30" t="b">
        <f t="shared" si="4"/>
        <v>1</v>
      </c>
      <c r="AU21" s="30" t="b">
        <f t="shared" si="4"/>
        <v>1</v>
      </c>
      <c r="AV21" s="30" t="b">
        <f t="shared" si="5"/>
        <v>1</v>
      </c>
      <c r="AW21" s="30" t="b">
        <f t="shared" si="5"/>
        <v>1</v>
      </c>
      <c r="BF21" s="46">
        <f t="shared" si="7"/>
        <v>0.33333333333333331</v>
      </c>
      <c r="BI21" s="29">
        <f t="shared" si="8"/>
        <v>33.333333333333329</v>
      </c>
    </row>
    <row r="22" spans="1:62" s="29" customFormat="1" x14ac:dyDescent="0.25">
      <c r="A22" s="59" t="s">
        <v>60</v>
      </c>
      <c r="B22" s="74" t="s">
        <v>61</v>
      </c>
      <c r="C22" s="75">
        <v>1</v>
      </c>
      <c r="D22" s="65"/>
      <c r="E22" s="65"/>
      <c r="F22" s="66"/>
      <c r="G22" s="76">
        <f>'[1]семестровка 052'!D16</f>
        <v>6</v>
      </c>
      <c r="H22" s="64">
        <f t="shared" si="0"/>
        <v>180</v>
      </c>
      <c r="I22" s="33">
        <f t="shared" si="10"/>
        <v>60</v>
      </c>
      <c r="J22" s="65">
        <v>30</v>
      </c>
      <c r="K22" s="65"/>
      <c r="L22" s="65">
        <v>30</v>
      </c>
      <c r="M22" s="66">
        <f t="shared" si="1"/>
        <v>120</v>
      </c>
      <c r="N22" s="42">
        <v>4</v>
      </c>
      <c r="O22" s="43"/>
      <c r="P22" s="44"/>
      <c r="Q22" s="45"/>
      <c r="R22" s="43"/>
      <c r="S22" s="44"/>
      <c r="T22" s="45"/>
      <c r="U22" s="43"/>
      <c r="V22" s="44"/>
      <c r="W22" s="45"/>
      <c r="X22" s="44"/>
      <c r="AP22" s="30" t="b">
        <f t="shared" si="2"/>
        <v>0</v>
      </c>
      <c r="AQ22" s="30" t="b">
        <f t="shared" si="2"/>
        <v>1</v>
      </c>
      <c r="AR22" s="30" t="b">
        <f t="shared" si="3"/>
        <v>1</v>
      </c>
      <c r="AS22" s="30" t="b">
        <f t="shared" si="3"/>
        <v>1</v>
      </c>
      <c r="AT22" s="30" t="b">
        <f t="shared" si="4"/>
        <v>1</v>
      </c>
      <c r="AU22" s="30" t="b">
        <f t="shared" si="4"/>
        <v>1</v>
      </c>
      <c r="AV22" s="30" t="b">
        <f t="shared" si="5"/>
        <v>1</v>
      </c>
      <c r="AW22" s="30" t="b">
        <f t="shared" si="5"/>
        <v>1</v>
      </c>
      <c r="BF22" s="46">
        <f t="shared" si="7"/>
        <v>0.33333333333333331</v>
      </c>
      <c r="BI22" s="29">
        <f t="shared" si="8"/>
        <v>33.333333333333329</v>
      </c>
    </row>
    <row r="23" spans="1:62" s="29" customFormat="1" x14ac:dyDescent="0.25">
      <c r="A23" s="59" t="s">
        <v>62</v>
      </c>
      <c r="B23" s="77" t="s">
        <v>63</v>
      </c>
      <c r="C23" s="78"/>
      <c r="D23" s="348">
        <v>3</v>
      </c>
      <c r="E23" s="348"/>
      <c r="F23" s="79"/>
      <c r="G23" s="76">
        <v>4.5</v>
      </c>
      <c r="H23" s="80">
        <f t="shared" si="0"/>
        <v>135</v>
      </c>
      <c r="I23" s="33">
        <f t="shared" si="10"/>
        <v>45</v>
      </c>
      <c r="J23" s="412">
        <v>30</v>
      </c>
      <c r="K23" s="412"/>
      <c r="L23" s="412">
        <v>15</v>
      </c>
      <c r="M23" s="66">
        <f t="shared" si="1"/>
        <v>90</v>
      </c>
      <c r="N23" s="81"/>
      <c r="O23" s="82"/>
      <c r="P23" s="83"/>
      <c r="Q23" s="84">
        <v>3</v>
      </c>
      <c r="R23" s="82"/>
      <c r="S23" s="83"/>
      <c r="T23" s="84"/>
      <c r="U23" s="82"/>
      <c r="V23" s="83"/>
      <c r="W23" s="84"/>
      <c r="X23" s="83"/>
      <c r="AP23" s="30" t="b">
        <f t="shared" si="2"/>
        <v>1</v>
      </c>
      <c r="AQ23" s="30" t="b">
        <f t="shared" si="2"/>
        <v>1</v>
      </c>
      <c r="AR23" s="30" t="b">
        <f t="shared" si="3"/>
        <v>0</v>
      </c>
      <c r="AS23" s="30" t="b">
        <f t="shared" si="3"/>
        <v>1</v>
      </c>
      <c r="AT23" s="30" t="b">
        <f t="shared" si="4"/>
        <v>1</v>
      </c>
      <c r="AU23" s="30" t="b">
        <f t="shared" si="4"/>
        <v>1</v>
      </c>
      <c r="AV23" s="30" t="b">
        <f t="shared" si="5"/>
        <v>1</v>
      </c>
      <c r="AW23" s="30" t="b">
        <f t="shared" si="5"/>
        <v>1</v>
      </c>
      <c r="BF23" s="46">
        <f t="shared" si="7"/>
        <v>0.33333333333333331</v>
      </c>
      <c r="BI23" s="29">
        <f t="shared" si="8"/>
        <v>33.333333333333329</v>
      </c>
    </row>
    <row r="24" spans="1:62" s="29" customFormat="1" x14ac:dyDescent="0.25">
      <c r="A24" s="59" t="s">
        <v>64</v>
      </c>
      <c r="B24" s="77" t="s">
        <v>65</v>
      </c>
      <c r="C24" s="78"/>
      <c r="D24" s="348">
        <v>3</v>
      </c>
      <c r="E24" s="348"/>
      <c r="F24" s="79"/>
      <c r="G24" s="76">
        <v>4</v>
      </c>
      <c r="H24" s="80">
        <f t="shared" si="0"/>
        <v>120</v>
      </c>
      <c r="I24" s="33">
        <f t="shared" si="10"/>
        <v>45</v>
      </c>
      <c r="J24" s="412">
        <v>30</v>
      </c>
      <c r="K24" s="412"/>
      <c r="L24" s="412">
        <v>15</v>
      </c>
      <c r="M24" s="66">
        <f t="shared" si="1"/>
        <v>75</v>
      </c>
      <c r="N24" s="81"/>
      <c r="O24" s="82"/>
      <c r="P24" s="83"/>
      <c r="Q24" s="84">
        <v>3</v>
      </c>
      <c r="R24" s="82"/>
      <c r="S24" s="83"/>
      <c r="T24" s="84"/>
      <c r="U24" s="82"/>
      <c r="V24" s="83"/>
      <c r="W24" s="84"/>
      <c r="X24" s="83"/>
      <c r="AP24" s="30" t="b">
        <f t="shared" si="2"/>
        <v>1</v>
      </c>
      <c r="AQ24" s="30" t="b">
        <f t="shared" si="2"/>
        <v>1</v>
      </c>
      <c r="AR24" s="30" t="b">
        <f t="shared" si="3"/>
        <v>0</v>
      </c>
      <c r="AS24" s="30" t="b">
        <f t="shared" si="3"/>
        <v>1</v>
      </c>
      <c r="AT24" s="30" t="b">
        <f t="shared" si="4"/>
        <v>1</v>
      </c>
      <c r="AU24" s="30" t="b">
        <f t="shared" si="4"/>
        <v>1</v>
      </c>
      <c r="AV24" s="30" t="b">
        <f t="shared" si="5"/>
        <v>1</v>
      </c>
      <c r="AW24" s="30" t="b">
        <f t="shared" si="5"/>
        <v>1</v>
      </c>
      <c r="BE24" s="29" t="s">
        <v>239</v>
      </c>
      <c r="BF24" s="46">
        <f t="shared" si="7"/>
        <v>0.375</v>
      </c>
      <c r="BI24" s="29">
        <f t="shared" si="8"/>
        <v>37.5</v>
      </c>
    </row>
    <row r="25" spans="1:62" s="29" customFormat="1" ht="32.25" thickBot="1" x14ac:dyDescent="0.3">
      <c r="A25" s="59" t="s">
        <v>66</v>
      </c>
      <c r="B25" s="85" t="s">
        <v>67</v>
      </c>
      <c r="C25" s="86"/>
      <c r="D25" s="87">
        <v>7</v>
      </c>
      <c r="E25" s="87"/>
      <c r="F25" s="88"/>
      <c r="G25" s="89">
        <v>3</v>
      </c>
      <c r="H25" s="90">
        <f t="shared" si="0"/>
        <v>90</v>
      </c>
      <c r="I25" s="91">
        <f t="shared" si="10"/>
        <v>30</v>
      </c>
      <c r="J25" s="87">
        <v>15</v>
      </c>
      <c r="K25" s="87">
        <v>15</v>
      </c>
      <c r="L25" s="87">
        <v>0</v>
      </c>
      <c r="M25" s="88">
        <f t="shared" si="1"/>
        <v>60</v>
      </c>
      <c r="N25" s="81"/>
      <c r="O25" s="82"/>
      <c r="P25" s="83"/>
      <c r="Q25" s="84"/>
      <c r="R25" s="82"/>
      <c r="S25" s="83"/>
      <c r="T25" s="84"/>
      <c r="U25" s="82"/>
      <c r="V25" s="83"/>
      <c r="W25" s="84">
        <v>2</v>
      </c>
      <c r="X25" s="83"/>
      <c r="AC25" s="29" t="s">
        <v>68</v>
      </c>
      <c r="AP25" s="30" t="b">
        <f t="shared" si="2"/>
        <v>1</v>
      </c>
      <c r="AQ25" s="30" t="b">
        <f t="shared" si="2"/>
        <v>1</v>
      </c>
      <c r="AR25" s="30" t="b">
        <f t="shared" si="3"/>
        <v>1</v>
      </c>
      <c r="AS25" s="30" t="b">
        <f t="shared" si="3"/>
        <v>1</v>
      </c>
      <c r="AT25" s="30" t="b">
        <f t="shared" si="4"/>
        <v>1</v>
      </c>
      <c r="AU25" s="30" t="b">
        <f t="shared" si="4"/>
        <v>1</v>
      </c>
      <c r="AV25" s="30" t="b">
        <f t="shared" si="5"/>
        <v>0</v>
      </c>
      <c r="AW25" s="30" t="b">
        <f t="shared" si="5"/>
        <v>1</v>
      </c>
      <c r="BF25" s="46">
        <f t="shared" si="7"/>
        <v>0.33333333333333331</v>
      </c>
      <c r="BI25" s="29">
        <f t="shared" si="8"/>
        <v>33.333333333333329</v>
      </c>
    </row>
    <row r="26" spans="1:62" s="29" customFormat="1" ht="16.5" thickBot="1" x14ac:dyDescent="0.3">
      <c r="A26" s="681" t="s">
        <v>69</v>
      </c>
      <c r="B26" s="682"/>
      <c r="C26" s="346"/>
      <c r="D26" s="92"/>
      <c r="E26" s="345"/>
      <c r="F26" s="410"/>
      <c r="G26" s="93">
        <f>SUM(G16:G25)+G11</f>
        <v>61</v>
      </c>
      <c r="H26" s="94">
        <f t="shared" ref="H26:M26" si="11">SUM(H16:H25)+H11</f>
        <v>1830</v>
      </c>
      <c r="I26" s="94">
        <f t="shared" si="11"/>
        <v>660</v>
      </c>
      <c r="J26" s="94">
        <f t="shared" si="11"/>
        <v>257</v>
      </c>
      <c r="K26" s="94">
        <f t="shared" si="11"/>
        <v>60</v>
      </c>
      <c r="L26" s="94">
        <f t="shared" si="11"/>
        <v>343</v>
      </c>
      <c r="M26" s="94">
        <f t="shared" si="11"/>
        <v>1170</v>
      </c>
      <c r="N26" s="94">
        <f>SUM(N11:N25)</f>
        <v>21</v>
      </c>
      <c r="O26" s="94">
        <f t="shared" ref="O26:X26" si="12">SUM(O11:O25)</f>
        <v>7</v>
      </c>
      <c r="P26" s="94">
        <f>SUM(P11:P25)</f>
        <v>7</v>
      </c>
      <c r="Q26" s="94">
        <f t="shared" si="12"/>
        <v>9</v>
      </c>
      <c r="R26" s="94">
        <f t="shared" si="12"/>
        <v>3</v>
      </c>
      <c r="S26" s="94">
        <f t="shared" si="12"/>
        <v>3</v>
      </c>
      <c r="T26" s="94">
        <f t="shared" si="12"/>
        <v>0</v>
      </c>
      <c r="U26" s="94">
        <f t="shared" si="12"/>
        <v>0</v>
      </c>
      <c r="V26" s="94">
        <f t="shared" si="12"/>
        <v>0</v>
      </c>
      <c r="W26" s="94">
        <f t="shared" si="12"/>
        <v>2</v>
      </c>
      <c r="X26" s="94">
        <f t="shared" si="12"/>
        <v>0</v>
      </c>
      <c r="AP26" s="95">
        <f>SUMIF(AP11:AP25,FALSE,$G11:$G25)</f>
        <v>30</v>
      </c>
      <c r="AQ26" s="95">
        <f t="shared" ref="AQ26:AW26" si="13">SUMIF(AQ11:AQ25,FALSE,$G11:$G25)</f>
        <v>12</v>
      </c>
      <c r="AR26" s="95">
        <f t="shared" si="13"/>
        <v>11.5</v>
      </c>
      <c r="AS26" s="95">
        <f t="shared" si="13"/>
        <v>4.5</v>
      </c>
      <c r="AT26" s="95">
        <f t="shared" si="13"/>
        <v>0</v>
      </c>
      <c r="AU26" s="95">
        <f t="shared" si="13"/>
        <v>0</v>
      </c>
      <c r="AV26" s="95">
        <f t="shared" si="13"/>
        <v>3</v>
      </c>
      <c r="AW26" s="95">
        <f t="shared" si="13"/>
        <v>0</v>
      </c>
      <c r="AY26" s="29" t="s">
        <v>70</v>
      </c>
      <c r="BI26" s="29">
        <f t="shared" si="8"/>
        <v>36.065573770491802</v>
      </c>
    </row>
    <row r="27" spans="1:62" s="1" customFormat="1" ht="16.5" thickBot="1" x14ac:dyDescent="0.3">
      <c r="A27" s="683" t="s">
        <v>71</v>
      </c>
      <c r="B27" s="684"/>
      <c r="C27" s="684"/>
      <c r="D27" s="684"/>
      <c r="E27" s="684"/>
      <c r="F27" s="684"/>
      <c r="G27" s="684"/>
      <c r="H27" s="684"/>
      <c r="I27" s="684"/>
      <c r="J27" s="684"/>
      <c r="K27" s="684"/>
      <c r="L27" s="684"/>
      <c r="M27" s="684"/>
      <c r="N27" s="685"/>
      <c r="O27" s="685"/>
      <c r="P27" s="685"/>
      <c r="Q27" s="685"/>
      <c r="R27" s="685"/>
      <c r="S27" s="685"/>
      <c r="T27" s="685"/>
      <c r="U27" s="685"/>
      <c r="V27" s="685"/>
      <c r="W27" s="685"/>
      <c r="X27" s="686"/>
      <c r="Y27" s="96" t="e">
        <f>SUM(Y16:Y26)+#REF!+Y11</f>
        <v>#REF!</v>
      </c>
      <c r="Z27" s="94" t="e">
        <f>SUM(Z16:Z26)+#REF!+Z11</f>
        <v>#REF!</v>
      </c>
      <c r="AP27" s="2"/>
      <c r="AQ27" s="2"/>
      <c r="AR27" s="2"/>
      <c r="AS27" s="2"/>
      <c r="AT27" s="2"/>
      <c r="AU27" s="2"/>
      <c r="AV27" s="2"/>
      <c r="BI27" s="29" t="e">
        <f t="shared" si="8"/>
        <v>#DIV/0!</v>
      </c>
    </row>
    <row r="28" spans="1:62" ht="16.5" thickBot="1" x14ac:dyDescent="0.3">
      <c r="A28" s="97" t="s">
        <v>72</v>
      </c>
      <c r="B28" s="98" t="s">
        <v>73</v>
      </c>
      <c r="C28" s="99" t="s">
        <v>74</v>
      </c>
      <c r="D28" s="100"/>
      <c r="E28" s="100"/>
      <c r="F28" s="101"/>
      <c r="G28" s="102">
        <v>6.5</v>
      </c>
      <c r="H28" s="103">
        <f>G28*30</f>
        <v>195</v>
      </c>
      <c r="I28" s="104">
        <f>J28+K28+L28</f>
        <v>63</v>
      </c>
      <c r="J28" s="105">
        <v>27</v>
      </c>
      <c r="K28" s="105"/>
      <c r="L28" s="105">
        <v>36</v>
      </c>
      <c r="M28" s="106">
        <f>H28-I28</f>
        <v>132</v>
      </c>
      <c r="N28" s="107"/>
      <c r="O28" s="108">
        <v>4</v>
      </c>
      <c r="P28" s="350">
        <v>3</v>
      </c>
      <c r="Q28" s="109"/>
      <c r="R28" s="110"/>
      <c r="S28" s="111"/>
      <c r="T28" s="16"/>
      <c r="U28" s="112"/>
      <c r="V28" s="111"/>
      <c r="W28" s="113"/>
      <c r="X28" s="111"/>
      <c r="AM28" s="114">
        <v>123</v>
      </c>
      <c r="AN28" s="29" t="s">
        <v>19</v>
      </c>
      <c r="AO28" s="115">
        <f>AP49+AQ49</f>
        <v>18</v>
      </c>
      <c r="AP28" s="30" t="b">
        <f t="shared" ref="AP28:AQ48" si="14">ISBLANK(N28)</f>
        <v>1</v>
      </c>
      <c r="AQ28" s="30" t="b">
        <f t="shared" si="14"/>
        <v>0</v>
      </c>
      <c r="AR28" s="30" t="b">
        <f>ISBLANK(Q28)</f>
        <v>1</v>
      </c>
      <c r="AS28" s="30" t="b">
        <f t="shared" ref="AS28:AS48" si="15">ISBLANK(R28)</f>
        <v>1</v>
      </c>
      <c r="AT28" s="30" t="b">
        <f t="shared" ref="AT28:AU48" si="16">ISBLANK(T28)</f>
        <v>1</v>
      </c>
      <c r="AU28" s="30" t="b">
        <f t="shared" si="16"/>
        <v>1</v>
      </c>
      <c r="AV28" s="30" t="b">
        <f t="shared" ref="AV28:AW48" si="17">ISBLANK(W28)</f>
        <v>1</v>
      </c>
      <c r="AW28" s="30" t="b">
        <f t="shared" si="17"/>
        <v>1</v>
      </c>
      <c r="AY28" s="115">
        <v>6.5</v>
      </c>
      <c r="AZ28" s="114">
        <f>AY28-G28</f>
        <v>0</v>
      </c>
      <c r="BF28" s="46">
        <f t="shared" ref="BF28:BF48" si="18">I28/H28</f>
        <v>0.32307692307692309</v>
      </c>
      <c r="BI28" s="29">
        <f t="shared" si="8"/>
        <v>32.307692307692307</v>
      </c>
      <c r="BJ28" s="114" t="s">
        <v>292</v>
      </c>
    </row>
    <row r="29" spans="1:62" s="118" customFormat="1" ht="16.5" thickBot="1" x14ac:dyDescent="0.3">
      <c r="A29" s="116" t="s">
        <v>75</v>
      </c>
      <c r="B29" s="117" t="s">
        <v>76</v>
      </c>
      <c r="C29" s="33">
        <v>3</v>
      </c>
      <c r="D29" s="65"/>
      <c r="E29" s="68"/>
      <c r="F29" s="69"/>
      <c r="G29" s="63">
        <v>6</v>
      </c>
      <c r="H29" s="64">
        <f t="shared" ref="H29:H37" si="19">G29*30</f>
        <v>180</v>
      </c>
      <c r="I29" s="33">
        <f t="shared" ref="I29" si="20">J29+L29</f>
        <v>60</v>
      </c>
      <c r="J29" s="65">
        <v>30</v>
      </c>
      <c r="K29" s="65"/>
      <c r="L29" s="65">
        <v>30</v>
      </c>
      <c r="M29" s="106">
        <f t="shared" ref="M29:M48" si="21">H29-I29</f>
        <v>120</v>
      </c>
      <c r="N29" s="42"/>
      <c r="O29" s="43"/>
      <c r="P29" s="67"/>
      <c r="Q29" s="45">
        <v>4</v>
      </c>
      <c r="R29" s="43"/>
      <c r="S29" s="44"/>
      <c r="T29" s="45"/>
      <c r="U29" s="43"/>
      <c r="V29" s="44"/>
      <c r="W29" s="45"/>
      <c r="X29" s="44"/>
      <c r="AM29" s="118">
        <v>120</v>
      </c>
      <c r="AN29" s="29" t="s">
        <v>20</v>
      </c>
      <c r="AO29" s="119">
        <f>AR49+AS49</f>
        <v>30.5</v>
      </c>
      <c r="AP29" s="30" t="b">
        <f t="shared" si="14"/>
        <v>1</v>
      </c>
      <c r="AQ29" s="30" t="b">
        <f t="shared" si="14"/>
        <v>1</v>
      </c>
      <c r="AR29" s="30" t="b">
        <f t="shared" ref="AR29:AR48" si="22">ISBLANK(Q29)</f>
        <v>0</v>
      </c>
      <c r="AS29" s="30" t="b">
        <f t="shared" si="15"/>
        <v>1</v>
      </c>
      <c r="AT29" s="30" t="b">
        <f t="shared" si="16"/>
        <v>1</v>
      </c>
      <c r="AU29" s="30" t="b">
        <f t="shared" si="16"/>
        <v>1</v>
      </c>
      <c r="AV29" s="30" t="b">
        <f t="shared" si="17"/>
        <v>1</v>
      </c>
      <c r="AW29" s="30" t="b">
        <f t="shared" si="17"/>
        <v>1</v>
      </c>
      <c r="AY29" s="115">
        <v>6</v>
      </c>
      <c r="AZ29" s="114">
        <f t="shared" ref="AZ29:AZ48" si="23">AY29-G29</f>
        <v>0</v>
      </c>
      <c r="BF29" s="46">
        <f t="shared" si="18"/>
        <v>0.33333333333333331</v>
      </c>
      <c r="BI29" s="29">
        <f t="shared" si="8"/>
        <v>33.333333333333329</v>
      </c>
    </row>
    <row r="30" spans="1:62" ht="16.5" thickBot="1" x14ac:dyDescent="0.3">
      <c r="A30" s="116" t="s">
        <v>77</v>
      </c>
      <c r="B30" s="120" t="s">
        <v>78</v>
      </c>
      <c r="C30" s="75">
        <v>4</v>
      </c>
      <c r="D30" s="65"/>
      <c r="E30" s="68"/>
      <c r="F30" s="66"/>
      <c r="G30" s="63">
        <v>5</v>
      </c>
      <c r="H30" s="64">
        <f>G30*30</f>
        <v>150</v>
      </c>
      <c r="I30" s="33">
        <f>J30+K30+L30</f>
        <v>54</v>
      </c>
      <c r="J30" s="65">
        <v>18</v>
      </c>
      <c r="K30" s="65"/>
      <c r="L30" s="65">
        <v>36</v>
      </c>
      <c r="M30" s="106">
        <f t="shared" si="21"/>
        <v>96</v>
      </c>
      <c r="N30" s="71"/>
      <c r="O30" s="72"/>
      <c r="P30" s="41"/>
      <c r="Q30" s="39"/>
      <c r="R30" s="72">
        <v>3</v>
      </c>
      <c r="S30" s="41">
        <v>3</v>
      </c>
      <c r="T30" s="39"/>
      <c r="U30" s="72"/>
      <c r="V30" s="41"/>
      <c r="W30" s="39"/>
      <c r="X30" s="41"/>
      <c r="AM30" s="114">
        <v>96</v>
      </c>
      <c r="AN30" s="29" t="s">
        <v>21</v>
      </c>
      <c r="AO30" s="115">
        <f>AT49+AU49</f>
        <v>35.5</v>
      </c>
      <c r="AP30" s="30" t="b">
        <f t="shared" si="14"/>
        <v>1</v>
      </c>
      <c r="AQ30" s="30" t="b">
        <f t="shared" si="14"/>
        <v>1</v>
      </c>
      <c r="AR30" s="30" t="b">
        <f t="shared" si="22"/>
        <v>1</v>
      </c>
      <c r="AS30" s="30" t="b">
        <f t="shared" si="15"/>
        <v>0</v>
      </c>
      <c r="AT30" s="30" t="b">
        <f t="shared" si="16"/>
        <v>1</v>
      </c>
      <c r="AU30" s="30" t="b">
        <f t="shared" si="16"/>
        <v>1</v>
      </c>
      <c r="AV30" s="30" t="b">
        <f t="shared" si="17"/>
        <v>1</v>
      </c>
      <c r="AW30" s="30" t="b">
        <f t="shared" si="17"/>
        <v>1</v>
      </c>
      <c r="AY30" s="115">
        <v>7</v>
      </c>
      <c r="AZ30" s="114">
        <f t="shared" si="23"/>
        <v>2</v>
      </c>
      <c r="BF30" s="46">
        <f t="shared" si="18"/>
        <v>0.36</v>
      </c>
      <c r="BI30" s="29">
        <f t="shared" si="8"/>
        <v>36</v>
      </c>
    </row>
    <row r="31" spans="1:62" ht="16.5" thickBot="1" x14ac:dyDescent="0.3">
      <c r="A31" s="116" t="s">
        <v>79</v>
      </c>
      <c r="B31" s="120" t="s">
        <v>80</v>
      </c>
      <c r="C31" s="75">
        <v>3</v>
      </c>
      <c r="D31" s="65"/>
      <c r="E31" s="68"/>
      <c r="F31" s="66"/>
      <c r="G31" s="63">
        <v>5</v>
      </c>
      <c r="H31" s="64">
        <f>G31*30</f>
        <v>150</v>
      </c>
      <c r="I31" s="33">
        <f>J31+K31+L31</f>
        <v>60</v>
      </c>
      <c r="J31" s="65">
        <v>30</v>
      </c>
      <c r="K31" s="65"/>
      <c r="L31" s="65">
        <v>30</v>
      </c>
      <c r="M31" s="106">
        <f t="shared" si="21"/>
        <v>90</v>
      </c>
      <c r="N31" s="71"/>
      <c r="O31" s="72"/>
      <c r="P31" s="41"/>
      <c r="Q31" s="39">
        <v>4</v>
      </c>
      <c r="R31" s="72"/>
      <c r="S31" s="41"/>
      <c r="T31" s="39"/>
      <c r="U31" s="72"/>
      <c r="V31" s="41"/>
      <c r="W31" s="39"/>
      <c r="X31" s="41"/>
      <c r="AM31" s="114">
        <v>90</v>
      </c>
      <c r="AN31" s="29" t="s">
        <v>22</v>
      </c>
      <c r="AO31" s="115">
        <f>AV49+AW49</f>
        <v>10.5</v>
      </c>
      <c r="AP31" s="30" t="b">
        <f t="shared" si="14"/>
        <v>1</v>
      </c>
      <c r="AQ31" s="30" t="b">
        <f t="shared" si="14"/>
        <v>1</v>
      </c>
      <c r="AR31" s="30" t="b">
        <f t="shared" si="22"/>
        <v>0</v>
      </c>
      <c r="AS31" s="30" t="b">
        <f t="shared" si="15"/>
        <v>1</v>
      </c>
      <c r="AT31" s="30" t="b">
        <f t="shared" si="16"/>
        <v>1</v>
      </c>
      <c r="AU31" s="30" t="b">
        <f t="shared" si="16"/>
        <v>1</v>
      </c>
      <c r="AV31" s="30" t="b">
        <f t="shared" si="17"/>
        <v>1</v>
      </c>
      <c r="AW31" s="30" t="b">
        <f t="shared" si="17"/>
        <v>1</v>
      </c>
      <c r="AY31" s="115">
        <v>5</v>
      </c>
      <c r="AZ31" s="114">
        <f t="shared" si="23"/>
        <v>0</v>
      </c>
      <c r="BF31" s="46">
        <f t="shared" si="18"/>
        <v>0.4</v>
      </c>
      <c r="BI31" s="29">
        <f t="shared" si="8"/>
        <v>40</v>
      </c>
    </row>
    <row r="32" spans="1:62" ht="16.5" thickBot="1" x14ac:dyDescent="0.3">
      <c r="A32" s="116" t="s">
        <v>81</v>
      </c>
      <c r="B32" s="120" t="s">
        <v>82</v>
      </c>
      <c r="C32" s="75">
        <v>3</v>
      </c>
      <c r="D32" s="65"/>
      <c r="E32" s="68"/>
      <c r="F32" s="66"/>
      <c r="G32" s="63">
        <v>6</v>
      </c>
      <c r="H32" s="64">
        <f>G32*30</f>
        <v>180</v>
      </c>
      <c r="I32" s="33">
        <f>J32+K32+L32</f>
        <v>60</v>
      </c>
      <c r="J32" s="65">
        <v>30</v>
      </c>
      <c r="K32" s="65"/>
      <c r="L32" s="65">
        <v>30</v>
      </c>
      <c r="M32" s="106">
        <f t="shared" si="21"/>
        <v>120</v>
      </c>
      <c r="N32" s="71"/>
      <c r="O32" s="72"/>
      <c r="P32" s="41"/>
      <c r="Q32" s="39">
        <v>4</v>
      </c>
      <c r="R32" s="72"/>
      <c r="S32" s="41"/>
      <c r="T32" s="39"/>
      <c r="U32" s="72"/>
      <c r="V32" s="41"/>
      <c r="W32" s="39"/>
      <c r="X32" s="41"/>
      <c r="AM32" s="114">
        <v>105</v>
      </c>
      <c r="AO32" s="115">
        <f>SUM(AO28:AO31)</f>
        <v>94.5</v>
      </c>
      <c r="AP32" s="30" t="b">
        <f t="shared" si="14"/>
        <v>1</v>
      </c>
      <c r="AQ32" s="30" t="b">
        <f t="shared" si="14"/>
        <v>1</v>
      </c>
      <c r="AR32" s="30" t="b">
        <f t="shared" si="22"/>
        <v>0</v>
      </c>
      <c r="AS32" s="30" t="b">
        <f t="shared" si="15"/>
        <v>1</v>
      </c>
      <c r="AT32" s="30" t="b">
        <f t="shared" si="16"/>
        <v>1</v>
      </c>
      <c r="AU32" s="30" t="b">
        <f t="shared" si="16"/>
        <v>1</v>
      </c>
      <c r="AV32" s="30" t="b">
        <f t="shared" si="17"/>
        <v>1</v>
      </c>
      <c r="AW32" s="30" t="b">
        <f t="shared" si="17"/>
        <v>1</v>
      </c>
      <c r="AY32" s="115">
        <v>6</v>
      </c>
      <c r="AZ32" s="114">
        <f t="shared" si="23"/>
        <v>0</v>
      </c>
      <c r="BF32" s="46">
        <f t="shared" si="18"/>
        <v>0.33333333333333331</v>
      </c>
      <c r="BG32" s="114">
        <v>15</v>
      </c>
      <c r="BI32" s="29">
        <f t="shared" si="8"/>
        <v>33.333333333333329</v>
      </c>
    </row>
    <row r="33" spans="1:61" ht="16.5" thickBot="1" x14ac:dyDescent="0.3">
      <c r="A33" s="116" t="s">
        <v>83</v>
      </c>
      <c r="B33" s="117" t="s">
        <v>84</v>
      </c>
      <c r="C33" s="33"/>
      <c r="D33" s="65"/>
      <c r="E33" s="68"/>
      <c r="F33" s="69"/>
      <c r="G33" s="63">
        <f>G34+G35</f>
        <v>8</v>
      </c>
      <c r="H33" s="121">
        <f>H34+H35</f>
        <v>240</v>
      </c>
      <c r="I33" s="411">
        <f>L33+J33</f>
        <v>78</v>
      </c>
      <c r="J33" s="122">
        <f t="shared" ref="J33:L33" si="24">J34+J35</f>
        <v>27</v>
      </c>
      <c r="K33" s="122">
        <f t="shared" si="24"/>
        <v>0</v>
      </c>
      <c r="L33" s="122">
        <f t="shared" si="24"/>
        <v>51</v>
      </c>
      <c r="M33" s="106">
        <f t="shared" si="21"/>
        <v>162</v>
      </c>
      <c r="N33" s="42"/>
      <c r="O33" s="43"/>
      <c r="P33" s="49"/>
      <c r="Q33" s="45"/>
      <c r="R33" s="43"/>
      <c r="S33" s="44"/>
      <c r="T33" s="45"/>
      <c r="U33" s="43"/>
      <c r="V33" s="44"/>
      <c r="W33" s="45"/>
      <c r="X33" s="44"/>
      <c r="AM33" s="114">
        <v>153</v>
      </c>
      <c r="AP33" s="30" t="b">
        <f t="shared" si="14"/>
        <v>1</v>
      </c>
      <c r="AQ33" s="30" t="b">
        <f t="shared" si="14"/>
        <v>1</v>
      </c>
      <c r="AR33" s="30" t="b">
        <f t="shared" si="22"/>
        <v>1</v>
      </c>
      <c r="AS33" s="30" t="b">
        <f t="shared" si="15"/>
        <v>1</v>
      </c>
      <c r="AT33" s="30" t="b">
        <f t="shared" si="16"/>
        <v>1</v>
      </c>
      <c r="AU33" s="30" t="b">
        <f t="shared" si="16"/>
        <v>1</v>
      </c>
      <c r="AV33" s="30" t="b">
        <f t="shared" si="17"/>
        <v>1</v>
      </c>
      <c r="AW33" s="30" t="b">
        <f t="shared" si="17"/>
        <v>1</v>
      </c>
      <c r="AY33" s="115">
        <v>8</v>
      </c>
      <c r="AZ33" s="114">
        <f t="shared" si="23"/>
        <v>0</v>
      </c>
      <c r="BF33" s="46">
        <f t="shared" si="18"/>
        <v>0.32500000000000001</v>
      </c>
      <c r="BI33" s="29">
        <f t="shared" si="8"/>
        <v>32.5</v>
      </c>
    </row>
    <row r="34" spans="1:61" ht="16.5" thickBot="1" x14ac:dyDescent="0.3">
      <c r="A34" s="123" t="s">
        <v>85</v>
      </c>
      <c r="B34" s="124" t="s">
        <v>84</v>
      </c>
      <c r="C34" s="125">
        <v>2</v>
      </c>
      <c r="D34" s="126"/>
      <c r="E34" s="126"/>
      <c r="F34" s="127"/>
      <c r="G34" s="128">
        <v>6.5</v>
      </c>
      <c r="H34" s="38">
        <f>G34*30</f>
        <v>195</v>
      </c>
      <c r="I34" s="39">
        <f>J34+K34+L34</f>
        <v>63</v>
      </c>
      <c r="J34" s="40">
        <v>27</v>
      </c>
      <c r="K34" s="40"/>
      <c r="L34" s="40">
        <v>36</v>
      </c>
      <c r="M34" s="106">
        <f t="shared" si="21"/>
        <v>132</v>
      </c>
      <c r="N34" s="129"/>
      <c r="O34" s="130">
        <v>3</v>
      </c>
      <c r="P34" s="131">
        <v>4</v>
      </c>
      <c r="Q34" s="132"/>
      <c r="R34" s="130"/>
      <c r="S34" s="131"/>
      <c r="T34" s="132"/>
      <c r="U34" s="130"/>
      <c r="V34" s="131"/>
      <c r="W34" s="129"/>
      <c r="X34" s="131"/>
      <c r="AM34" s="114">
        <v>123</v>
      </c>
      <c r="AP34" s="30" t="b">
        <f t="shared" si="14"/>
        <v>1</v>
      </c>
      <c r="AQ34" s="30" t="b">
        <f t="shared" si="14"/>
        <v>0</v>
      </c>
      <c r="AR34" s="30" t="b">
        <f t="shared" si="22"/>
        <v>1</v>
      </c>
      <c r="AS34" s="30" t="b">
        <f t="shared" si="15"/>
        <v>1</v>
      </c>
      <c r="AT34" s="30" t="b">
        <f t="shared" si="16"/>
        <v>1</v>
      </c>
      <c r="AU34" s="30" t="b">
        <f t="shared" si="16"/>
        <v>1</v>
      </c>
      <c r="AV34" s="30" t="b">
        <f t="shared" si="17"/>
        <v>1</v>
      </c>
      <c r="AW34" s="30" t="b">
        <f t="shared" si="17"/>
        <v>1</v>
      </c>
      <c r="AY34" s="115">
        <v>6.5</v>
      </c>
      <c r="AZ34" s="114">
        <f t="shared" si="23"/>
        <v>0</v>
      </c>
      <c r="BF34" s="46">
        <f t="shared" si="18"/>
        <v>0.32307692307692309</v>
      </c>
      <c r="BI34" s="29">
        <f t="shared" si="8"/>
        <v>32.307692307692307</v>
      </c>
    </row>
    <row r="35" spans="1:61" ht="16.5" thickBot="1" x14ac:dyDescent="0.3">
      <c r="A35" s="123" t="s">
        <v>86</v>
      </c>
      <c r="B35" s="124" t="s">
        <v>87</v>
      </c>
      <c r="C35" s="125"/>
      <c r="D35" s="133"/>
      <c r="E35" s="134"/>
      <c r="F35" s="127" t="s">
        <v>88</v>
      </c>
      <c r="G35" s="128">
        <v>1.5</v>
      </c>
      <c r="H35" s="38">
        <f>G35*30</f>
        <v>45</v>
      </c>
      <c r="I35" s="39">
        <v>15</v>
      </c>
      <c r="J35" s="40"/>
      <c r="K35" s="40"/>
      <c r="L35" s="40">
        <v>15</v>
      </c>
      <c r="M35" s="106">
        <f t="shared" si="21"/>
        <v>30</v>
      </c>
      <c r="N35" s="129"/>
      <c r="O35" s="130"/>
      <c r="P35" s="131"/>
      <c r="Q35" s="132">
        <v>1</v>
      </c>
      <c r="R35" s="72"/>
      <c r="S35" s="41"/>
      <c r="T35" s="132"/>
      <c r="U35" s="130"/>
      <c r="V35" s="131"/>
      <c r="W35" s="129"/>
      <c r="X35" s="131"/>
      <c r="AM35" s="114">
        <v>30</v>
      </c>
      <c r="AP35" s="30" t="b">
        <f t="shared" si="14"/>
        <v>1</v>
      </c>
      <c r="AQ35" s="30" t="b">
        <f t="shared" si="14"/>
        <v>1</v>
      </c>
      <c r="AR35" s="30" t="b">
        <f t="shared" si="22"/>
        <v>0</v>
      </c>
      <c r="AS35" s="30" t="b">
        <f t="shared" si="15"/>
        <v>1</v>
      </c>
      <c r="AT35" s="30" t="b">
        <f t="shared" si="16"/>
        <v>1</v>
      </c>
      <c r="AU35" s="30" t="b">
        <f t="shared" si="16"/>
        <v>1</v>
      </c>
      <c r="AV35" s="30" t="b">
        <f t="shared" si="17"/>
        <v>1</v>
      </c>
      <c r="AW35" s="30" t="b">
        <f t="shared" si="17"/>
        <v>1</v>
      </c>
      <c r="AY35" s="115">
        <v>1.5</v>
      </c>
      <c r="AZ35" s="114">
        <f t="shared" si="23"/>
        <v>0</v>
      </c>
      <c r="BF35" s="46">
        <f t="shared" si="18"/>
        <v>0.33333333333333331</v>
      </c>
      <c r="BI35" s="29">
        <f t="shared" si="8"/>
        <v>33.333333333333329</v>
      </c>
    </row>
    <row r="36" spans="1:61" ht="16.5" thickBot="1" x14ac:dyDescent="0.3">
      <c r="A36" s="116" t="s">
        <v>89</v>
      </c>
      <c r="B36" s="117" t="s">
        <v>90</v>
      </c>
      <c r="C36" s="33">
        <v>4</v>
      </c>
      <c r="D36" s="65"/>
      <c r="E36" s="68"/>
      <c r="F36" s="69"/>
      <c r="G36" s="63">
        <v>7</v>
      </c>
      <c r="H36" s="64">
        <f t="shared" si="19"/>
        <v>210</v>
      </c>
      <c r="I36" s="33">
        <f t="shared" ref="I36:I41" si="25">J36+K36+L36</f>
        <v>72</v>
      </c>
      <c r="J36" s="65">
        <v>36</v>
      </c>
      <c r="K36" s="65"/>
      <c r="L36" s="65">
        <v>36</v>
      </c>
      <c r="M36" s="106">
        <f t="shared" si="21"/>
        <v>138</v>
      </c>
      <c r="N36" s="71"/>
      <c r="O36" s="72"/>
      <c r="P36" s="73"/>
      <c r="Q36" s="39"/>
      <c r="R36" s="72">
        <v>4</v>
      </c>
      <c r="S36" s="41">
        <v>4</v>
      </c>
      <c r="T36" s="39"/>
      <c r="U36" s="72"/>
      <c r="V36" s="41"/>
      <c r="W36" s="39"/>
      <c r="X36" s="41"/>
      <c r="AM36" s="114">
        <v>138</v>
      </c>
      <c r="AP36" s="30" t="b">
        <f t="shared" si="14"/>
        <v>1</v>
      </c>
      <c r="AQ36" s="30" t="b">
        <f t="shared" si="14"/>
        <v>1</v>
      </c>
      <c r="AR36" s="30" t="b">
        <f t="shared" si="22"/>
        <v>1</v>
      </c>
      <c r="AS36" s="30" t="b">
        <f t="shared" si="15"/>
        <v>0</v>
      </c>
      <c r="AT36" s="30" t="b">
        <f t="shared" si="16"/>
        <v>1</v>
      </c>
      <c r="AU36" s="30" t="b">
        <f t="shared" si="16"/>
        <v>1</v>
      </c>
      <c r="AV36" s="30" t="b">
        <f t="shared" si="17"/>
        <v>1</v>
      </c>
      <c r="AW36" s="30" t="b">
        <f t="shared" si="17"/>
        <v>1</v>
      </c>
      <c r="AY36" s="115">
        <v>7</v>
      </c>
      <c r="AZ36" s="114">
        <f t="shared" si="23"/>
        <v>0</v>
      </c>
      <c r="BF36" s="46">
        <f t="shared" si="18"/>
        <v>0.34285714285714286</v>
      </c>
      <c r="BI36" s="29">
        <f t="shared" si="8"/>
        <v>34.285714285714285</v>
      </c>
    </row>
    <row r="37" spans="1:61" ht="16.5" thickBot="1" x14ac:dyDescent="0.3">
      <c r="A37" s="116" t="s">
        <v>91</v>
      </c>
      <c r="B37" s="117" t="s">
        <v>92</v>
      </c>
      <c r="C37" s="33">
        <v>2</v>
      </c>
      <c r="D37" s="65"/>
      <c r="E37" s="68"/>
      <c r="F37" s="69"/>
      <c r="G37" s="63">
        <v>5</v>
      </c>
      <c r="H37" s="64">
        <f t="shared" si="19"/>
        <v>150</v>
      </c>
      <c r="I37" s="33">
        <f t="shared" si="25"/>
        <v>54</v>
      </c>
      <c r="J37" s="65">
        <v>27</v>
      </c>
      <c r="K37" s="65"/>
      <c r="L37" s="65">
        <v>27</v>
      </c>
      <c r="M37" s="106">
        <f t="shared" si="21"/>
        <v>96</v>
      </c>
      <c r="N37" s="71"/>
      <c r="O37" s="72">
        <v>3</v>
      </c>
      <c r="P37" s="73">
        <v>3</v>
      </c>
      <c r="Q37" s="39"/>
      <c r="R37" s="72"/>
      <c r="S37" s="41"/>
      <c r="T37" s="39"/>
      <c r="U37" s="72"/>
      <c r="V37" s="41"/>
      <c r="W37" s="39"/>
      <c r="X37" s="41"/>
      <c r="AM37" s="114">
        <v>78</v>
      </c>
      <c r="AP37" s="30" t="b">
        <f t="shared" si="14"/>
        <v>1</v>
      </c>
      <c r="AQ37" s="30" t="b">
        <f t="shared" si="14"/>
        <v>0</v>
      </c>
      <c r="AR37" s="30" t="b">
        <f t="shared" si="22"/>
        <v>1</v>
      </c>
      <c r="AS37" s="30" t="b">
        <f t="shared" si="15"/>
        <v>1</v>
      </c>
      <c r="AT37" s="30" t="b">
        <f t="shared" si="16"/>
        <v>1</v>
      </c>
      <c r="AU37" s="30" t="b">
        <f t="shared" si="16"/>
        <v>1</v>
      </c>
      <c r="AV37" s="30" t="b">
        <f t="shared" si="17"/>
        <v>1</v>
      </c>
      <c r="AW37" s="30" t="b">
        <f t="shared" si="17"/>
        <v>1</v>
      </c>
      <c r="AY37" s="115">
        <v>5</v>
      </c>
      <c r="AZ37" s="114">
        <f t="shared" si="23"/>
        <v>0</v>
      </c>
      <c r="BF37" s="46">
        <f t="shared" si="18"/>
        <v>0.36</v>
      </c>
      <c r="BG37" s="114">
        <v>18</v>
      </c>
      <c r="BI37" s="29">
        <f t="shared" si="8"/>
        <v>36</v>
      </c>
    </row>
    <row r="38" spans="1:61" ht="16.5" thickBot="1" x14ac:dyDescent="0.3">
      <c r="A38" s="116" t="s">
        <v>93</v>
      </c>
      <c r="B38" s="120" t="s">
        <v>94</v>
      </c>
      <c r="C38" s="75">
        <v>5</v>
      </c>
      <c r="D38" s="65"/>
      <c r="E38" s="68"/>
      <c r="F38" s="66"/>
      <c r="G38" s="63">
        <v>5</v>
      </c>
      <c r="H38" s="64">
        <f>G38*30</f>
        <v>150</v>
      </c>
      <c r="I38" s="33">
        <f t="shared" si="25"/>
        <v>60</v>
      </c>
      <c r="J38" s="65">
        <v>30</v>
      </c>
      <c r="K38" s="65"/>
      <c r="L38" s="65">
        <v>30</v>
      </c>
      <c r="M38" s="106">
        <f t="shared" si="21"/>
        <v>90</v>
      </c>
      <c r="N38" s="71"/>
      <c r="O38" s="72"/>
      <c r="P38" s="41"/>
      <c r="Q38" s="39"/>
      <c r="R38" s="72"/>
      <c r="S38" s="41"/>
      <c r="T38" s="39">
        <v>4</v>
      </c>
      <c r="U38" s="72"/>
      <c r="V38" s="41"/>
      <c r="W38" s="39"/>
      <c r="X38" s="41"/>
      <c r="AM38" s="114">
        <v>90</v>
      </c>
      <c r="AP38" s="30" t="b">
        <f t="shared" si="14"/>
        <v>1</v>
      </c>
      <c r="AQ38" s="30" t="b">
        <f t="shared" si="14"/>
        <v>1</v>
      </c>
      <c r="AR38" s="30" t="b">
        <f t="shared" si="22"/>
        <v>1</v>
      </c>
      <c r="AS38" s="30" t="b">
        <f t="shared" si="15"/>
        <v>1</v>
      </c>
      <c r="AT38" s="30" t="b">
        <f t="shared" si="16"/>
        <v>0</v>
      </c>
      <c r="AU38" s="30" t="b">
        <f t="shared" si="16"/>
        <v>1</v>
      </c>
      <c r="AV38" s="30" t="b">
        <f t="shared" si="17"/>
        <v>1</v>
      </c>
      <c r="AW38" s="30" t="b">
        <f t="shared" si="17"/>
        <v>1</v>
      </c>
      <c r="AY38" s="115">
        <v>5</v>
      </c>
      <c r="AZ38" s="114">
        <f t="shared" si="23"/>
        <v>0</v>
      </c>
      <c r="BF38" s="46">
        <f t="shared" si="18"/>
        <v>0.4</v>
      </c>
      <c r="BG38" s="114">
        <v>15</v>
      </c>
      <c r="BI38" s="29">
        <f t="shared" si="8"/>
        <v>40</v>
      </c>
    </row>
    <row r="39" spans="1:61" ht="32.25" thickBot="1" x14ac:dyDescent="0.3">
      <c r="A39" s="116" t="s">
        <v>95</v>
      </c>
      <c r="B39" s="120" t="s">
        <v>96</v>
      </c>
      <c r="C39" s="75"/>
      <c r="D39" s="65">
        <v>5</v>
      </c>
      <c r="E39" s="68"/>
      <c r="F39" s="66"/>
      <c r="G39" s="63">
        <v>4</v>
      </c>
      <c r="H39" s="64">
        <f>G39*30</f>
        <v>120</v>
      </c>
      <c r="I39" s="33">
        <f t="shared" si="25"/>
        <v>45</v>
      </c>
      <c r="J39" s="65">
        <v>30</v>
      </c>
      <c r="K39" s="65"/>
      <c r="L39" s="65">
        <v>15</v>
      </c>
      <c r="M39" s="106">
        <f t="shared" si="21"/>
        <v>75</v>
      </c>
      <c r="N39" s="71"/>
      <c r="O39" s="72"/>
      <c r="P39" s="41"/>
      <c r="Q39" s="39"/>
      <c r="R39" s="72"/>
      <c r="S39" s="41"/>
      <c r="T39" s="39">
        <v>3</v>
      </c>
      <c r="U39" s="72"/>
      <c r="V39" s="41"/>
      <c r="W39" s="39"/>
      <c r="X39" s="41"/>
      <c r="AM39" s="114">
        <v>75</v>
      </c>
      <c r="AP39" s="30" t="b">
        <f t="shared" si="14"/>
        <v>1</v>
      </c>
      <c r="AQ39" s="30" t="b">
        <f t="shared" si="14"/>
        <v>1</v>
      </c>
      <c r="AR39" s="30" t="b">
        <f t="shared" si="22"/>
        <v>1</v>
      </c>
      <c r="AS39" s="30" t="b">
        <f t="shared" si="15"/>
        <v>1</v>
      </c>
      <c r="AT39" s="30" t="b">
        <f t="shared" si="16"/>
        <v>0</v>
      </c>
      <c r="AU39" s="30" t="b">
        <f t="shared" si="16"/>
        <v>1</v>
      </c>
      <c r="AV39" s="30" t="b">
        <f t="shared" si="17"/>
        <v>1</v>
      </c>
      <c r="AW39" s="30" t="b">
        <f t="shared" si="17"/>
        <v>1</v>
      </c>
      <c r="AY39" s="115">
        <v>4</v>
      </c>
      <c r="AZ39" s="114">
        <f t="shared" si="23"/>
        <v>0</v>
      </c>
      <c r="BF39" s="46">
        <f t="shared" si="18"/>
        <v>0.375</v>
      </c>
      <c r="BI39" s="29">
        <f t="shared" si="8"/>
        <v>37.5</v>
      </c>
    </row>
    <row r="40" spans="1:61" ht="16.5" thickBot="1" x14ac:dyDescent="0.3">
      <c r="A40" s="116" t="s">
        <v>97</v>
      </c>
      <c r="B40" s="120" t="s">
        <v>98</v>
      </c>
      <c r="C40" s="75"/>
      <c r="D40" s="65">
        <v>5</v>
      </c>
      <c r="E40" s="68"/>
      <c r="F40" s="66"/>
      <c r="G40" s="63">
        <v>4</v>
      </c>
      <c r="H40" s="64">
        <f>G40*30</f>
        <v>120</v>
      </c>
      <c r="I40" s="33">
        <f t="shared" si="25"/>
        <v>45</v>
      </c>
      <c r="J40" s="65">
        <v>30</v>
      </c>
      <c r="K40" s="65"/>
      <c r="L40" s="65">
        <v>15</v>
      </c>
      <c r="M40" s="106">
        <f t="shared" si="21"/>
        <v>75</v>
      </c>
      <c r="N40" s="71"/>
      <c r="O40" s="72"/>
      <c r="P40" s="41"/>
      <c r="Q40" s="39"/>
      <c r="R40" s="72"/>
      <c r="S40" s="41"/>
      <c r="T40" s="39">
        <v>3</v>
      </c>
      <c r="U40" s="72"/>
      <c r="V40" s="41"/>
      <c r="W40" s="39"/>
      <c r="X40" s="41"/>
      <c r="AM40" s="114">
        <v>75</v>
      </c>
      <c r="AP40" s="30" t="b">
        <f t="shared" si="14"/>
        <v>1</v>
      </c>
      <c r="AQ40" s="30" t="b">
        <f t="shared" si="14"/>
        <v>1</v>
      </c>
      <c r="AR40" s="30" t="b">
        <f t="shared" si="22"/>
        <v>1</v>
      </c>
      <c r="AS40" s="30" t="b">
        <f t="shared" si="15"/>
        <v>1</v>
      </c>
      <c r="AT40" s="30" t="b">
        <f t="shared" si="16"/>
        <v>0</v>
      </c>
      <c r="AU40" s="30" t="b">
        <f t="shared" si="16"/>
        <v>1</v>
      </c>
      <c r="AV40" s="30" t="b">
        <f t="shared" si="17"/>
        <v>1</v>
      </c>
      <c r="AW40" s="30" t="b">
        <f t="shared" si="17"/>
        <v>1</v>
      </c>
      <c r="AY40" s="115">
        <v>4</v>
      </c>
      <c r="AZ40" s="114">
        <f t="shared" si="23"/>
        <v>0</v>
      </c>
      <c r="BF40" s="46">
        <f t="shared" si="18"/>
        <v>0.375</v>
      </c>
      <c r="BI40" s="29">
        <f t="shared" si="8"/>
        <v>37.5</v>
      </c>
    </row>
    <row r="41" spans="1:61" ht="16.5" thickBot="1" x14ac:dyDescent="0.3">
      <c r="A41" s="116" t="s">
        <v>99</v>
      </c>
      <c r="B41" s="120" t="s">
        <v>100</v>
      </c>
      <c r="C41" s="75">
        <v>5</v>
      </c>
      <c r="D41" s="65"/>
      <c r="E41" s="68"/>
      <c r="F41" s="66"/>
      <c r="G41" s="63">
        <v>6</v>
      </c>
      <c r="H41" s="64">
        <f>G41*30</f>
        <v>180</v>
      </c>
      <c r="I41" s="33">
        <f t="shared" si="25"/>
        <v>60</v>
      </c>
      <c r="J41" s="65">
        <v>30</v>
      </c>
      <c r="K41" s="65"/>
      <c r="L41" s="65">
        <v>30</v>
      </c>
      <c r="M41" s="106">
        <f t="shared" si="21"/>
        <v>120</v>
      </c>
      <c r="N41" s="71"/>
      <c r="O41" s="72"/>
      <c r="P41" s="41"/>
      <c r="Q41" s="39"/>
      <c r="R41" s="72"/>
      <c r="S41" s="41"/>
      <c r="T41" s="39">
        <v>4</v>
      </c>
      <c r="U41" s="72"/>
      <c r="V41" s="41"/>
      <c r="W41" s="39"/>
      <c r="X41" s="41"/>
      <c r="AM41" s="114">
        <v>120</v>
      </c>
      <c r="AP41" s="30" t="b">
        <f t="shared" si="14"/>
        <v>1</v>
      </c>
      <c r="AQ41" s="30" t="b">
        <f t="shared" si="14"/>
        <v>1</v>
      </c>
      <c r="AR41" s="30" t="b">
        <f t="shared" si="22"/>
        <v>1</v>
      </c>
      <c r="AS41" s="30" t="b">
        <f t="shared" si="15"/>
        <v>1</v>
      </c>
      <c r="AT41" s="30" t="b">
        <f t="shared" si="16"/>
        <v>0</v>
      </c>
      <c r="AU41" s="30" t="b">
        <f t="shared" si="16"/>
        <v>1</v>
      </c>
      <c r="AV41" s="30" t="b">
        <f t="shared" si="17"/>
        <v>1</v>
      </c>
      <c r="AW41" s="30" t="b">
        <f t="shared" si="17"/>
        <v>1</v>
      </c>
      <c r="AY41" s="115">
        <v>6</v>
      </c>
      <c r="AZ41" s="114">
        <f t="shared" si="23"/>
        <v>0</v>
      </c>
      <c r="BF41" s="46">
        <f t="shared" si="18"/>
        <v>0.33333333333333331</v>
      </c>
      <c r="BI41" s="29">
        <f t="shared" si="8"/>
        <v>33.333333333333329</v>
      </c>
    </row>
    <row r="42" spans="1:61" ht="16.5" thickBot="1" x14ac:dyDescent="0.3">
      <c r="A42" s="116" t="s">
        <v>101</v>
      </c>
      <c r="B42" s="117" t="s">
        <v>102</v>
      </c>
      <c r="C42" s="33"/>
      <c r="D42" s="65"/>
      <c r="E42" s="68"/>
      <c r="F42" s="69"/>
      <c r="G42" s="63">
        <f>G43+G44</f>
        <v>6.5</v>
      </c>
      <c r="H42" s="121">
        <f>H43+H44</f>
        <v>195</v>
      </c>
      <c r="I42" s="411">
        <f>J42+L42</f>
        <v>69</v>
      </c>
      <c r="J42" s="122">
        <f t="shared" ref="J42:L42" si="26">J43+J44</f>
        <v>18</v>
      </c>
      <c r="K42" s="122">
        <f t="shared" si="26"/>
        <v>0</v>
      </c>
      <c r="L42" s="122">
        <f t="shared" si="26"/>
        <v>51</v>
      </c>
      <c r="M42" s="106">
        <f t="shared" si="21"/>
        <v>126</v>
      </c>
      <c r="N42" s="42"/>
      <c r="O42" s="43"/>
      <c r="P42" s="49"/>
      <c r="Q42" s="45"/>
      <c r="R42" s="43"/>
      <c r="S42" s="44"/>
      <c r="T42" s="45"/>
      <c r="U42" s="43"/>
      <c r="V42" s="44"/>
      <c r="W42" s="45"/>
      <c r="X42" s="44"/>
      <c r="AM42" s="114">
        <v>108</v>
      </c>
      <c r="AP42" s="30" t="b">
        <f t="shared" si="14"/>
        <v>1</v>
      </c>
      <c r="AQ42" s="30" t="b">
        <f t="shared" si="14"/>
        <v>1</v>
      </c>
      <c r="AR42" s="30" t="b">
        <f t="shared" si="22"/>
        <v>1</v>
      </c>
      <c r="AS42" s="30" t="b">
        <f t="shared" si="15"/>
        <v>1</v>
      </c>
      <c r="AT42" s="30" t="b">
        <f t="shared" si="16"/>
        <v>1</v>
      </c>
      <c r="AU42" s="30" t="b">
        <f t="shared" si="16"/>
        <v>1</v>
      </c>
      <c r="AV42" s="30" t="b">
        <f t="shared" si="17"/>
        <v>1</v>
      </c>
      <c r="AW42" s="30" t="b">
        <f t="shared" si="17"/>
        <v>1</v>
      </c>
      <c r="AY42" s="115">
        <v>6.5</v>
      </c>
      <c r="AZ42" s="114">
        <f t="shared" si="23"/>
        <v>0</v>
      </c>
      <c r="BF42" s="46">
        <f t="shared" si="18"/>
        <v>0.35384615384615387</v>
      </c>
      <c r="BI42" s="29">
        <f t="shared" si="8"/>
        <v>35.384615384615387</v>
      </c>
    </row>
    <row r="43" spans="1:61" ht="16.5" thickBot="1" x14ac:dyDescent="0.3">
      <c r="A43" s="123" t="s">
        <v>103</v>
      </c>
      <c r="B43" s="124" t="s">
        <v>102</v>
      </c>
      <c r="C43" s="125">
        <v>6</v>
      </c>
      <c r="D43" s="126"/>
      <c r="E43" s="126"/>
      <c r="F43" s="127"/>
      <c r="G43" s="128">
        <v>5.5</v>
      </c>
      <c r="H43" s="38">
        <f>G43*30</f>
        <v>165</v>
      </c>
      <c r="I43" s="39">
        <f>J43+K43+L43</f>
        <v>54</v>
      </c>
      <c r="J43" s="40">
        <v>18</v>
      </c>
      <c r="K43" s="40"/>
      <c r="L43" s="40">
        <v>36</v>
      </c>
      <c r="M43" s="106">
        <f t="shared" si="21"/>
        <v>111</v>
      </c>
      <c r="N43" s="129"/>
      <c r="O43" s="130"/>
      <c r="P43" s="131"/>
      <c r="Q43" s="132"/>
      <c r="R43" s="130"/>
      <c r="S43" s="131"/>
      <c r="T43" s="132"/>
      <c r="U43" s="130">
        <v>3</v>
      </c>
      <c r="V43" s="131">
        <v>3</v>
      </c>
      <c r="W43" s="129"/>
      <c r="X43" s="131"/>
      <c r="AM43" s="114">
        <v>93</v>
      </c>
      <c r="AP43" s="30" t="b">
        <f t="shared" si="14"/>
        <v>1</v>
      </c>
      <c r="AQ43" s="30" t="b">
        <f t="shared" si="14"/>
        <v>1</v>
      </c>
      <c r="AR43" s="30" t="b">
        <f t="shared" si="22"/>
        <v>1</v>
      </c>
      <c r="AS43" s="30" t="b">
        <f t="shared" si="15"/>
        <v>1</v>
      </c>
      <c r="AT43" s="30" t="b">
        <f t="shared" si="16"/>
        <v>1</v>
      </c>
      <c r="AU43" s="30" t="b">
        <f t="shared" si="16"/>
        <v>0</v>
      </c>
      <c r="AV43" s="30" t="b">
        <f t="shared" si="17"/>
        <v>1</v>
      </c>
      <c r="AW43" s="30" t="b">
        <f t="shared" si="17"/>
        <v>1</v>
      </c>
      <c r="AY43" s="115">
        <v>5.5</v>
      </c>
      <c r="AZ43" s="114">
        <f t="shared" si="23"/>
        <v>0</v>
      </c>
      <c r="BF43" s="46">
        <f t="shared" si="18"/>
        <v>0.32727272727272727</v>
      </c>
      <c r="BG43" s="114">
        <v>18</v>
      </c>
      <c r="BI43" s="29">
        <f t="shared" si="8"/>
        <v>32.727272727272727</v>
      </c>
    </row>
    <row r="44" spans="1:61" ht="16.5" thickBot="1" x14ac:dyDescent="0.3">
      <c r="A44" s="123" t="s">
        <v>104</v>
      </c>
      <c r="B44" s="124" t="s">
        <v>105</v>
      </c>
      <c r="C44" s="125"/>
      <c r="D44" s="133"/>
      <c r="E44" s="134"/>
      <c r="F44" s="127" t="s">
        <v>106</v>
      </c>
      <c r="G44" s="128">
        <v>1</v>
      </c>
      <c r="H44" s="38">
        <f>G44*30</f>
        <v>30</v>
      </c>
      <c r="I44" s="39"/>
      <c r="J44" s="40"/>
      <c r="K44" s="40"/>
      <c r="L44" s="40">
        <v>15</v>
      </c>
      <c r="M44" s="106">
        <f t="shared" si="21"/>
        <v>30</v>
      </c>
      <c r="N44" s="129"/>
      <c r="O44" s="130"/>
      <c r="P44" s="131"/>
      <c r="Q44" s="132"/>
      <c r="R44" s="130"/>
      <c r="S44" s="135"/>
      <c r="T44" s="132"/>
      <c r="U44" s="130">
        <v>1</v>
      </c>
      <c r="V44" s="131">
        <v>1</v>
      </c>
      <c r="W44" s="129"/>
      <c r="X44" s="131"/>
      <c r="AM44" s="114">
        <v>30</v>
      </c>
      <c r="AP44" s="30" t="b">
        <f t="shared" si="14"/>
        <v>1</v>
      </c>
      <c r="AQ44" s="30" t="b">
        <f t="shared" si="14"/>
        <v>1</v>
      </c>
      <c r="AR44" s="30" t="b">
        <f t="shared" si="22"/>
        <v>1</v>
      </c>
      <c r="AS44" s="30" t="b">
        <f t="shared" si="15"/>
        <v>1</v>
      </c>
      <c r="AT44" s="30" t="b">
        <f t="shared" si="16"/>
        <v>1</v>
      </c>
      <c r="AU44" s="30" t="b">
        <f t="shared" si="16"/>
        <v>0</v>
      </c>
      <c r="AV44" s="30" t="b">
        <f t="shared" si="17"/>
        <v>1</v>
      </c>
      <c r="AW44" s="30" t="b">
        <f t="shared" si="17"/>
        <v>1</v>
      </c>
      <c r="AY44" s="115">
        <v>1</v>
      </c>
      <c r="AZ44" s="114">
        <f t="shared" si="23"/>
        <v>0</v>
      </c>
      <c r="BF44" s="46">
        <f t="shared" si="18"/>
        <v>0</v>
      </c>
      <c r="BI44" s="29">
        <f t="shared" si="8"/>
        <v>0</v>
      </c>
    </row>
    <row r="45" spans="1:61" ht="16.5" thickBot="1" x14ac:dyDescent="0.3">
      <c r="A45" s="116" t="s">
        <v>107</v>
      </c>
      <c r="B45" s="117" t="s">
        <v>108</v>
      </c>
      <c r="C45" s="33">
        <v>6</v>
      </c>
      <c r="D45" s="65"/>
      <c r="E45" s="68"/>
      <c r="F45" s="69"/>
      <c r="G45" s="63">
        <v>5</v>
      </c>
      <c r="H45" s="64">
        <f t="shared" ref="H45" si="27">G45*30</f>
        <v>150</v>
      </c>
      <c r="I45" s="33">
        <f>J45+K45+L45</f>
        <v>54</v>
      </c>
      <c r="J45" s="65">
        <v>36</v>
      </c>
      <c r="K45" s="65"/>
      <c r="L45" s="65">
        <v>18</v>
      </c>
      <c r="M45" s="106">
        <f t="shared" si="21"/>
        <v>96</v>
      </c>
      <c r="N45" s="71"/>
      <c r="O45" s="72"/>
      <c r="P45" s="73"/>
      <c r="Q45" s="39"/>
      <c r="R45" s="72"/>
      <c r="S45" s="41"/>
      <c r="T45" s="39"/>
      <c r="U45" s="72">
        <v>3</v>
      </c>
      <c r="V45" s="41">
        <v>3</v>
      </c>
      <c r="W45" s="39"/>
      <c r="X45" s="41"/>
      <c r="AM45" s="114">
        <v>78</v>
      </c>
      <c r="AP45" s="30" t="b">
        <f t="shared" si="14"/>
        <v>1</v>
      </c>
      <c r="AQ45" s="30" t="b">
        <f t="shared" si="14"/>
        <v>1</v>
      </c>
      <c r="AR45" s="30" t="b">
        <f t="shared" si="22"/>
        <v>1</v>
      </c>
      <c r="AS45" s="30" t="b">
        <f t="shared" si="15"/>
        <v>1</v>
      </c>
      <c r="AT45" s="30" t="b">
        <f t="shared" si="16"/>
        <v>1</v>
      </c>
      <c r="AU45" s="30" t="b">
        <f t="shared" si="16"/>
        <v>0</v>
      </c>
      <c r="AV45" s="30" t="b">
        <f t="shared" si="17"/>
        <v>1</v>
      </c>
      <c r="AW45" s="30" t="b">
        <f t="shared" si="17"/>
        <v>1</v>
      </c>
      <c r="AY45" s="115">
        <v>5</v>
      </c>
      <c r="AZ45" s="114">
        <f t="shared" si="23"/>
        <v>0</v>
      </c>
      <c r="BF45" s="46">
        <f t="shared" si="18"/>
        <v>0.36</v>
      </c>
      <c r="BG45" s="114">
        <v>18</v>
      </c>
      <c r="BI45" s="29">
        <f t="shared" si="8"/>
        <v>36</v>
      </c>
    </row>
    <row r="46" spans="1:61" ht="16.5" thickBot="1" x14ac:dyDescent="0.3">
      <c r="A46" s="116" t="s">
        <v>109</v>
      </c>
      <c r="B46" s="120" t="s">
        <v>110</v>
      </c>
      <c r="C46" s="75">
        <v>6</v>
      </c>
      <c r="D46" s="65"/>
      <c r="E46" s="68"/>
      <c r="F46" s="66"/>
      <c r="G46" s="63">
        <v>5</v>
      </c>
      <c r="H46" s="64">
        <f>G46*30</f>
        <v>150</v>
      </c>
      <c r="I46" s="33">
        <f>J46+K46+L46</f>
        <v>54</v>
      </c>
      <c r="J46" s="65">
        <v>36</v>
      </c>
      <c r="K46" s="65"/>
      <c r="L46" s="65">
        <v>18</v>
      </c>
      <c r="M46" s="106">
        <f t="shared" si="21"/>
        <v>96</v>
      </c>
      <c r="N46" s="71"/>
      <c r="O46" s="72"/>
      <c r="P46" s="41"/>
      <c r="Q46" s="39"/>
      <c r="R46" s="72"/>
      <c r="S46" s="41"/>
      <c r="T46" s="39"/>
      <c r="U46" s="72">
        <v>3</v>
      </c>
      <c r="V46" s="41">
        <v>3</v>
      </c>
      <c r="W46" s="39"/>
      <c r="X46" s="41"/>
      <c r="AM46" s="114">
        <v>96</v>
      </c>
      <c r="AP46" s="30" t="b">
        <f t="shared" si="14"/>
        <v>1</v>
      </c>
      <c r="AQ46" s="30" t="b">
        <f t="shared" si="14"/>
        <v>1</v>
      </c>
      <c r="AR46" s="30" t="b">
        <f t="shared" si="22"/>
        <v>1</v>
      </c>
      <c r="AS46" s="30" t="b">
        <f t="shared" si="15"/>
        <v>1</v>
      </c>
      <c r="AT46" s="30" t="b">
        <f t="shared" si="16"/>
        <v>1</v>
      </c>
      <c r="AU46" s="30" t="b">
        <f t="shared" si="16"/>
        <v>0</v>
      </c>
      <c r="AV46" s="30" t="b">
        <f t="shared" si="17"/>
        <v>1</v>
      </c>
      <c r="AW46" s="30" t="b">
        <f t="shared" si="17"/>
        <v>1</v>
      </c>
      <c r="AY46" s="115">
        <v>5</v>
      </c>
      <c r="AZ46" s="114">
        <f t="shared" si="23"/>
        <v>0</v>
      </c>
      <c r="BE46" s="114" t="s">
        <v>240</v>
      </c>
      <c r="BF46" s="46">
        <f t="shared" si="18"/>
        <v>0.36</v>
      </c>
      <c r="BI46" s="29">
        <f t="shared" si="8"/>
        <v>36</v>
      </c>
    </row>
    <row r="47" spans="1:61" ht="32.25" thickBot="1" x14ac:dyDescent="0.3">
      <c r="A47" s="116" t="s">
        <v>111</v>
      </c>
      <c r="B47" s="117" t="s">
        <v>112</v>
      </c>
      <c r="C47" s="33">
        <v>7</v>
      </c>
      <c r="D47" s="65"/>
      <c r="E47" s="68"/>
      <c r="F47" s="69"/>
      <c r="G47" s="63">
        <v>6</v>
      </c>
      <c r="H47" s="64">
        <f t="shared" ref="H47" si="28">G47*30</f>
        <v>180</v>
      </c>
      <c r="I47" s="33">
        <f>J47+K47+L47</f>
        <v>60</v>
      </c>
      <c r="J47" s="65">
        <v>30</v>
      </c>
      <c r="K47" s="65"/>
      <c r="L47" s="65">
        <v>30</v>
      </c>
      <c r="M47" s="106">
        <f t="shared" si="21"/>
        <v>120</v>
      </c>
      <c r="N47" s="71"/>
      <c r="O47" s="72"/>
      <c r="P47" s="73"/>
      <c r="Q47" s="39"/>
      <c r="R47" s="72"/>
      <c r="S47" s="41"/>
      <c r="T47" s="39"/>
      <c r="U47" s="72"/>
      <c r="V47" s="41"/>
      <c r="W47" s="39">
        <v>4</v>
      </c>
      <c r="X47" s="41"/>
      <c r="AM47" s="114">
        <v>120</v>
      </c>
      <c r="AP47" s="30" t="b">
        <f t="shared" si="14"/>
        <v>1</v>
      </c>
      <c r="AQ47" s="30" t="b">
        <f t="shared" si="14"/>
        <v>1</v>
      </c>
      <c r="AR47" s="30" t="b">
        <f t="shared" si="22"/>
        <v>1</v>
      </c>
      <c r="AS47" s="30" t="b">
        <f t="shared" si="15"/>
        <v>1</v>
      </c>
      <c r="AT47" s="30" t="b">
        <f t="shared" si="16"/>
        <v>1</v>
      </c>
      <c r="AU47" s="30" t="b">
        <f t="shared" si="16"/>
        <v>1</v>
      </c>
      <c r="AV47" s="30" t="b">
        <f t="shared" si="17"/>
        <v>0</v>
      </c>
      <c r="AW47" s="30" t="b">
        <f t="shared" si="17"/>
        <v>1</v>
      </c>
      <c r="AY47" s="115">
        <v>6</v>
      </c>
      <c r="AZ47" s="114">
        <f t="shared" si="23"/>
        <v>0</v>
      </c>
      <c r="BF47" s="46">
        <f t="shared" si="18"/>
        <v>0.33333333333333331</v>
      </c>
      <c r="BI47" s="29">
        <f t="shared" si="8"/>
        <v>33.333333333333329</v>
      </c>
    </row>
    <row r="48" spans="1:61" ht="16.5" thickBot="1" x14ac:dyDescent="0.3">
      <c r="A48" s="116" t="s">
        <v>113</v>
      </c>
      <c r="B48" s="120" t="s">
        <v>114</v>
      </c>
      <c r="C48" s="75"/>
      <c r="D48" s="65">
        <v>7</v>
      </c>
      <c r="E48" s="68"/>
      <c r="F48" s="66"/>
      <c r="G48" s="63">
        <v>4.5</v>
      </c>
      <c r="H48" s="64">
        <f>G48*30</f>
        <v>135</v>
      </c>
      <c r="I48" s="33">
        <f>J48+K48+L48</f>
        <v>45</v>
      </c>
      <c r="J48" s="65">
        <v>30</v>
      </c>
      <c r="K48" s="65"/>
      <c r="L48" s="65">
        <v>15</v>
      </c>
      <c r="M48" s="106">
        <f t="shared" si="21"/>
        <v>90</v>
      </c>
      <c r="N48" s="71"/>
      <c r="O48" s="72"/>
      <c r="P48" s="41"/>
      <c r="Q48" s="39"/>
      <c r="R48" s="72"/>
      <c r="S48" s="41"/>
      <c r="T48" s="39"/>
      <c r="U48" s="72"/>
      <c r="V48" s="41"/>
      <c r="W48" s="39">
        <v>3</v>
      </c>
      <c r="X48" s="41"/>
      <c r="AM48" s="114">
        <v>90</v>
      </c>
      <c r="AP48" s="30" t="b">
        <f t="shared" si="14"/>
        <v>1</v>
      </c>
      <c r="AQ48" s="30" t="b">
        <f t="shared" si="14"/>
        <v>1</v>
      </c>
      <c r="AR48" s="30" t="b">
        <f t="shared" si="22"/>
        <v>1</v>
      </c>
      <c r="AS48" s="30" t="b">
        <f t="shared" si="15"/>
        <v>1</v>
      </c>
      <c r="AT48" s="30" t="b">
        <f t="shared" si="16"/>
        <v>1</v>
      </c>
      <c r="AU48" s="30" t="b">
        <f t="shared" si="16"/>
        <v>1</v>
      </c>
      <c r="AV48" s="30" t="b">
        <f t="shared" si="17"/>
        <v>0</v>
      </c>
      <c r="AW48" s="30" t="b">
        <f t="shared" si="17"/>
        <v>1</v>
      </c>
      <c r="AY48" s="115">
        <v>4.5</v>
      </c>
      <c r="AZ48" s="114">
        <f t="shared" si="23"/>
        <v>0</v>
      </c>
      <c r="BE48" s="114" t="s">
        <v>240</v>
      </c>
      <c r="BF48" s="46">
        <f t="shared" si="18"/>
        <v>0.33333333333333331</v>
      </c>
      <c r="BI48" s="29">
        <f t="shared" si="8"/>
        <v>33.333333333333329</v>
      </c>
    </row>
    <row r="49" spans="1:61" s="1" customFormat="1" ht="16.5" thickBot="1" x14ac:dyDescent="0.3">
      <c r="A49" s="681" t="s">
        <v>115</v>
      </c>
      <c r="B49" s="687"/>
      <c r="C49" s="687"/>
      <c r="D49" s="687"/>
      <c r="E49" s="687"/>
      <c r="F49" s="682"/>
      <c r="G49" s="136">
        <f>SUM(G28:G48)-G34-G35-G43-G44</f>
        <v>94.5</v>
      </c>
      <c r="H49" s="137">
        <f t="shared" ref="H49:M49" si="29">SUM(H28:H48)-H34-H35-H43-H44</f>
        <v>2835</v>
      </c>
      <c r="I49" s="137">
        <f t="shared" si="29"/>
        <v>993</v>
      </c>
      <c r="J49" s="137">
        <f t="shared" si="29"/>
        <v>495</v>
      </c>
      <c r="K49" s="137"/>
      <c r="L49" s="137">
        <f t="shared" si="29"/>
        <v>498</v>
      </c>
      <c r="M49" s="137">
        <f t="shared" si="29"/>
        <v>1842</v>
      </c>
      <c r="N49" s="137">
        <f t="shared" ref="N49:X49" si="30">SUM(N28:N48)</f>
        <v>0</v>
      </c>
      <c r="O49" s="137">
        <f t="shared" si="30"/>
        <v>10</v>
      </c>
      <c r="P49" s="137">
        <f t="shared" si="30"/>
        <v>10</v>
      </c>
      <c r="Q49" s="137">
        <f t="shared" si="30"/>
        <v>13</v>
      </c>
      <c r="R49" s="137">
        <f t="shared" si="30"/>
        <v>7</v>
      </c>
      <c r="S49" s="137">
        <f t="shared" si="30"/>
        <v>7</v>
      </c>
      <c r="T49" s="137">
        <f t="shared" si="30"/>
        <v>14</v>
      </c>
      <c r="U49" s="137">
        <f t="shared" si="30"/>
        <v>10</v>
      </c>
      <c r="V49" s="137">
        <f t="shared" si="30"/>
        <v>10</v>
      </c>
      <c r="W49" s="137">
        <f t="shared" si="30"/>
        <v>7</v>
      </c>
      <c r="X49" s="137">
        <f t="shared" si="30"/>
        <v>0</v>
      </c>
      <c r="AN49" s="1" t="s">
        <v>116</v>
      </c>
      <c r="AP49" s="138">
        <f>SUMIF(AP28:AP48,FALSE,$G28:$G48)</f>
        <v>0</v>
      </c>
      <c r="AQ49" s="138">
        <f t="shared" ref="AQ49:AW49" si="31">SUMIF(AQ28:AQ48,FALSE,$G28:$G48)</f>
        <v>18</v>
      </c>
      <c r="AR49" s="138">
        <f t="shared" si="31"/>
        <v>18.5</v>
      </c>
      <c r="AS49" s="138">
        <f t="shared" si="31"/>
        <v>12</v>
      </c>
      <c r="AT49" s="138">
        <f t="shared" si="31"/>
        <v>19</v>
      </c>
      <c r="AU49" s="138">
        <f t="shared" si="31"/>
        <v>16.5</v>
      </c>
      <c r="AV49" s="138">
        <f t="shared" si="31"/>
        <v>10.5</v>
      </c>
      <c r="AW49" s="138">
        <f t="shared" si="31"/>
        <v>0</v>
      </c>
      <c r="BI49" s="29">
        <f t="shared" si="8"/>
        <v>35.026455026455025</v>
      </c>
    </row>
    <row r="50" spans="1:61" s="1" customFormat="1" x14ac:dyDescent="0.25">
      <c r="A50" s="688" t="s">
        <v>117</v>
      </c>
      <c r="B50" s="689"/>
      <c r="C50" s="689"/>
      <c r="D50" s="689"/>
      <c r="E50" s="689"/>
      <c r="F50" s="689"/>
      <c r="G50" s="689"/>
      <c r="H50" s="689"/>
      <c r="I50" s="690"/>
      <c r="J50" s="690"/>
      <c r="K50" s="690"/>
      <c r="L50" s="690"/>
      <c r="M50" s="690"/>
      <c r="N50" s="689"/>
      <c r="O50" s="689"/>
      <c r="P50" s="689"/>
      <c r="Q50" s="689"/>
      <c r="R50" s="689"/>
      <c r="S50" s="689"/>
      <c r="T50" s="689"/>
      <c r="U50" s="689"/>
      <c r="V50" s="689"/>
      <c r="W50" s="689"/>
      <c r="X50" s="691"/>
      <c r="AP50" s="2"/>
      <c r="AQ50" s="2"/>
      <c r="AR50" s="2"/>
      <c r="AS50" s="2"/>
      <c r="AT50" s="2"/>
      <c r="AU50" s="2"/>
      <c r="AV50" s="2"/>
      <c r="BF50" s="70" t="s">
        <v>238</v>
      </c>
      <c r="BG50" s="70">
        <f>SUM(BG32:BG49)</f>
        <v>84</v>
      </c>
      <c r="BI50" s="29" t="e">
        <f t="shared" si="8"/>
        <v>#DIV/0!</v>
      </c>
    </row>
    <row r="51" spans="1:61" s="1" customFormat="1" ht="31.5" x14ac:dyDescent="0.25">
      <c r="A51" s="59" t="s">
        <v>118</v>
      </c>
      <c r="B51" s="139" t="s">
        <v>119</v>
      </c>
      <c r="C51" s="140"/>
      <c r="D51" s="141">
        <v>4</v>
      </c>
      <c r="E51" s="141"/>
      <c r="F51" s="142"/>
      <c r="G51" s="143">
        <v>4.5</v>
      </c>
      <c r="H51" s="144">
        <f>G51*30</f>
        <v>135</v>
      </c>
      <c r="I51" s="33">
        <f>J51+K51+L51</f>
        <v>0</v>
      </c>
      <c r="J51" s="65"/>
      <c r="K51" s="65"/>
      <c r="L51" s="65"/>
      <c r="M51" s="66">
        <f t="shared" ref="M51:M53" si="32">H51-I51</f>
        <v>135</v>
      </c>
      <c r="N51" s="145"/>
      <c r="O51" s="146"/>
      <c r="P51" s="147"/>
      <c r="Q51" s="148"/>
      <c r="R51" s="146"/>
      <c r="S51" s="147"/>
      <c r="T51" s="148"/>
      <c r="U51" s="146"/>
      <c r="V51" s="147"/>
      <c r="W51" s="148"/>
      <c r="X51" s="147"/>
      <c r="AN51" s="29" t="s">
        <v>19</v>
      </c>
      <c r="AP51" s="2"/>
      <c r="AQ51" s="30"/>
      <c r="AR51" s="2"/>
      <c r="AS51" s="30" t="b">
        <f>ISBLANK(R51)</f>
        <v>1</v>
      </c>
      <c r="AT51" s="2"/>
      <c r="AU51" s="30" t="b">
        <f>ISBLANK(U51)</f>
        <v>1</v>
      </c>
      <c r="AV51" s="2"/>
      <c r="AW51" s="30" t="b">
        <f t="shared" ref="AW51:AW53" si="33">ISBLANK(X51)</f>
        <v>1</v>
      </c>
      <c r="BI51" s="29">
        <f t="shared" si="8"/>
        <v>0</v>
      </c>
    </row>
    <row r="52" spans="1:61" x14ac:dyDescent="0.25">
      <c r="A52" s="59" t="s">
        <v>120</v>
      </c>
      <c r="B52" s="149" t="s">
        <v>121</v>
      </c>
      <c r="C52" s="150"/>
      <c r="D52" s="151">
        <v>6</v>
      </c>
      <c r="E52" s="151"/>
      <c r="F52" s="152"/>
      <c r="G52" s="153">
        <v>4.5</v>
      </c>
      <c r="H52" s="144">
        <f>G52*30</f>
        <v>135</v>
      </c>
      <c r="I52" s="33">
        <f>J52+K52+L52</f>
        <v>0</v>
      </c>
      <c r="J52" s="65"/>
      <c r="K52" s="65"/>
      <c r="L52" s="65"/>
      <c r="M52" s="66">
        <f t="shared" si="32"/>
        <v>135</v>
      </c>
      <c r="N52" s="145"/>
      <c r="O52" s="146"/>
      <c r="P52" s="147"/>
      <c r="Q52" s="148"/>
      <c r="R52" s="146"/>
      <c r="S52" s="147"/>
      <c r="T52" s="148"/>
      <c r="U52" s="146"/>
      <c r="V52" s="147"/>
      <c r="W52" s="148"/>
      <c r="X52" s="147"/>
      <c r="AN52" s="29" t="s">
        <v>20</v>
      </c>
      <c r="AO52" s="115">
        <v>4.5</v>
      </c>
      <c r="AQ52" s="30"/>
      <c r="AS52" s="30" t="b">
        <f>ISBLANK(R52)</f>
        <v>1</v>
      </c>
      <c r="AU52" s="30" t="b">
        <f t="shared" ref="AU52:AU53" si="34">ISBLANK(U52)</f>
        <v>1</v>
      </c>
      <c r="AW52" s="30" t="b">
        <f t="shared" si="33"/>
        <v>1</v>
      </c>
      <c r="BI52" s="29">
        <f t="shared" si="8"/>
        <v>0</v>
      </c>
    </row>
    <row r="53" spans="1:61" s="1" customFormat="1" ht="16.5" thickBot="1" x14ac:dyDescent="0.3">
      <c r="A53" s="155" t="s">
        <v>122</v>
      </c>
      <c r="B53" s="156" t="s">
        <v>123</v>
      </c>
      <c r="C53" s="157"/>
      <c r="D53" s="158">
        <v>8</v>
      </c>
      <c r="E53" s="158"/>
      <c r="F53" s="159"/>
      <c r="G53" s="160">
        <v>6</v>
      </c>
      <c r="H53" s="161">
        <f>G53*30</f>
        <v>180</v>
      </c>
      <c r="I53" s="91">
        <f>J53+K53+L53</f>
        <v>0</v>
      </c>
      <c r="J53" s="87"/>
      <c r="K53" s="87"/>
      <c r="L53" s="87"/>
      <c r="M53" s="88">
        <f t="shared" si="32"/>
        <v>180</v>
      </c>
      <c r="N53" s="162"/>
      <c r="O53" s="163"/>
      <c r="P53" s="164"/>
      <c r="Q53" s="165"/>
      <c r="R53" s="163"/>
      <c r="S53" s="164"/>
      <c r="T53" s="165"/>
      <c r="U53" s="163"/>
      <c r="V53" s="164"/>
      <c r="W53" s="165"/>
      <c r="X53" s="164"/>
      <c r="AN53" s="29" t="s">
        <v>21</v>
      </c>
      <c r="AO53" s="166">
        <v>4.5</v>
      </c>
      <c r="AP53" s="2"/>
      <c r="AQ53" s="30"/>
      <c r="AR53" s="2"/>
      <c r="AS53" s="30" t="b">
        <f>ISBLANK(R53)</f>
        <v>1</v>
      </c>
      <c r="AT53" s="2"/>
      <c r="AU53" s="30" t="b">
        <f t="shared" si="34"/>
        <v>1</v>
      </c>
      <c r="AV53" s="2"/>
      <c r="AW53" s="30" t="b">
        <f t="shared" si="33"/>
        <v>1</v>
      </c>
      <c r="BI53" s="29">
        <f t="shared" si="8"/>
        <v>0</v>
      </c>
    </row>
    <row r="54" spans="1:61" s="1" customFormat="1" ht="16.5" thickBot="1" x14ac:dyDescent="0.3">
      <c r="A54" s="692" t="s">
        <v>124</v>
      </c>
      <c r="B54" s="690"/>
      <c r="C54" s="690"/>
      <c r="D54" s="690"/>
      <c r="E54" s="690"/>
      <c r="F54" s="693"/>
      <c r="G54" s="167">
        <f t="shared" ref="G54:X54" si="35">SUM(G51:G53)</f>
        <v>15</v>
      </c>
      <c r="H54" s="168">
        <f t="shared" si="35"/>
        <v>450</v>
      </c>
      <c r="I54" s="169">
        <f t="shared" si="35"/>
        <v>0</v>
      </c>
      <c r="J54" s="169">
        <f t="shared" si="35"/>
        <v>0</v>
      </c>
      <c r="K54" s="169">
        <f t="shared" si="35"/>
        <v>0</v>
      </c>
      <c r="L54" s="169">
        <f t="shared" si="35"/>
        <v>0</v>
      </c>
      <c r="M54" s="169">
        <f t="shared" si="35"/>
        <v>450</v>
      </c>
      <c r="N54" s="168">
        <f t="shared" si="35"/>
        <v>0</v>
      </c>
      <c r="O54" s="168">
        <f t="shared" si="35"/>
        <v>0</v>
      </c>
      <c r="P54" s="168">
        <f t="shared" si="35"/>
        <v>0</v>
      </c>
      <c r="Q54" s="168">
        <f t="shared" si="35"/>
        <v>0</v>
      </c>
      <c r="R54" s="168">
        <f t="shared" si="35"/>
        <v>0</v>
      </c>
      <c r="S54" s="168">
        <f t="shared" si="35"/>
        <v>0</v>
      </c>
      <c r="T54" s="168">
        <f t="shared" si="35"/>
        <v>0</v>
      </c>
      <c r="U54" s="168">
        <f t="shared" si="35"/>
        <v>0</v>
      </c>
      <c r="V54" s="168">
        <f t="shared" si="35"/>
        <v>0</v>
      </c>
      <c r="W54" s="168">
        <f t="shared" si="35"/>
        <v>0</v>
      </c>
      <c r="X54" s="168">
        <f t="shared" si="35"/>
        <v>0</v>
      </c>
      <c r="AN54" s="29" t="s">
        <v>22</v>
      </c>
      <c r="AO54" s="166">
        <v>12</v>
      </c>
      <c r="AP54" s="95"/>
      <c r="AQ54" s="95"/>
      <c r="AR54" s="95"/>
      <c r="AS54" s="138">
        <v>4.5</v>
      </c>
      <c r="AT54" s="138"/>
      <c r="AU54" s="138">
        <v>4.5</v>
      </c>
      <c r="AV54" s="138"/>
      <c r="AW54" s="170">
        <v>6</v>
      </c>
      <c r="BI54" s="29">
        <f t="shared" si="8"/>
        <v>0</v>
      </c>
    </row>
    <row r="55" spans="1:61" s="1" customFormat="1" ht="16.5" customHeight="1" thickBot="1" x14ac:dyDescent="0.3">
      <c r="A55" s="692" t="s">
        <v>125</v>
      </c>
      <c r="B55" s="690"/>
      <c r="C55" s="690"/>
      <c r="D55" s="690"/>
      <c r="E55" s="690"/>
      <c r="F55" s="690"/>
      <c r="G55" s="690"/>
      <c r="H55" s="690"/>
      <c r="I55" s="690"/>
      <c r="J55" s="690"/>
      <c r="K55" s="690"/>
      <c r="L55" s="690"/>
      <c r="M55" s="690"/>
      <c r="N55" s="690"/>
      <c r="O55" s="690"/>
      <c r="P55" s="690"/>
      <c r="Q55" s="690"/>
      <c r="R55" s="690"/>
      <c r="S55" s="690"/>
      <c r="T55" s="690"/>
      <c r="U55" s="690"/>
      <c r="V55" s="690"/>
      <c r="W55" s="690"/>
      <c r="X55" s="693"/>
      <c r="AP55" s="2"/>
      <c r="AQ55" s="2"/>
      <c r="AR55" s="2"/>
      <c r="AS55" s="2"/>
      <c r="AT55" s="2"/>
      <c r="AU55" s="2"/>
      <c r="AV55" s="2"/>
      <c r="BI55" s="29" t="e">
        <f t="shared" si="8"/>
        <v>#DIV/0!</v>
      </c>
    </row>
    <row r="56" spans="1:61" ht="16.5" customHeight="1" x14ac:dyDescent="0.25">
      <c r="A56" s="97" t="s">
        <v>126</v>
      </c>
      <c r="B56" s="171" t="s">
        <v>127</v>
      </c>
      <c r="C56" s="172"/>
      <c r="D56" s="173"/>
      <c r="E56" s="173"/>
      <c r="F56" s="174"/>
      <c r="G56" s="175">
        <v>6</v>
      </c>
      <c r="H56" s="176">
        <f>G56*30</f>
        <v>180</v>
      </c>
      <c r="I56" s="177">
        <f>J56+K56+L56</f>
        <v>0</v>
      </c>
      <c r="J56" s="178"/>
      <c r="K56" s="178"/>
      <c r="L56" s="178"/>
      <c r="M56" s="111">
        <f t="shared" ref="M56" si="36">H56-I56</f>
        <v>180</v>
      </c>
      <c r="N56" s="179"/>
      <c r="O56" s="180"/>
      <c r="P56" s="181"/>
      <c r="Q56" s="182"/>
      <c r="R56" s="180"/>
      <c r="S56" s="181"/>
      <c r="T56" s="182"/>
      <c r="U56" s="180"/>
      <c r="V56" s="181"/>
      <c r="W56" s="182"/>
      <c r="X56" s="408"/>
      <c r="AW56" s="30" t="b">
        <f t="shared" ref="AW56" si="37">ISBLANK(X56)</f>
        <v>1</v>
      </c>
      <c r="BI56" s="29">
        <f t="shared" si="8"/>
        <v>0</v>
      </c>
    </row>
    <row r="57" spans="1:61" ht="16.5" thickBot="1" x14ac:dyDescent="0.3">
      <c r="A57" s="694" t="s">
        <v>128</v>
      </c>
      <c r="B57" s="695"/>
      <c r="C57" s="695"/>
      <c r="D57" s="695"/>
      <c r="E57" s="695"/>
      <c r="F57" s="696"/>
      <c r="G57" s="183">
        <f>SUM(G56:G56)</f>
        <v>6</v>
      </c>
      <c r="H57" s="184">
        <f>SUM(H56:H56)</f>
        <v>180</v>
      </c>
      <c r="I57" s="184">
        <f>I56</f>
        <v>0</v>
      </c>
      <c r="J57" s="184">
        <f>J56</f>
        <v>0</v>
      </c>
      <c r="K57" s="184">
        <f>K56</f>
        <v>0</v>
      </c>
      <c r="L57" s="184">
        <f>L56</f>
        <v>0</v>
      </c>
      <c r="M57" s="184">
        <f>SUM(M56:M56)</f>
        <v>180</v>
      </c>
      <c r="N57" s="184">
        <f t="shared" ref="N57:W57" si="38">N56</f>
        <v>0</v>
      </c>
      <c r="O57" s="184">
        <f t="shared" si="38"/>
        <v>0</v>
      </c>
      <c r="P57" s="184">
        <f t="shared" si="38"/>
        <v>0</v>
      </c>
      <c r="Q57" s="184">
        <f t="shared" si="38"/>
        <v>0</v>
      </c>
      <c r="R57" s="184">
        <f t="shared" si="38"/>
        <v>0</v>
      </c>
      <c r="S57" s="184">
        <f t="shared" si="38"/>
        <v>0</v>
      </c>
      <c r="T57" s="184">
        <f t="shared" si="38"/>
        <v>0</v>
      </c>
      <c r="U57" s="184">
        <f t="shared" si="38"/>
        <v>0</v>
      </c>
      <c r="V57" s="184">
        <f t="shared" si="38"/>
        <v>0</v>
      </c>
      <c r="W57" s="184">
        <f t="shared" si="38"/>
        <v>0</v>
      </c>
      <c r="X57" s="185">
        <v>0</v>
      </c>
      <c r="AW57" s="186">
        <v>6</v>
      </c>
      <c r="BI57" s="29">
        <f t="shared" si="8"/>
        <v>0</v>
      </c>
    </row>
    <row r="58" spans="1:61" ht="16.5" thickBot="1" x14ac:dyDescent="0.3">
      <c r="A58" s="697" t="s">
        <v>129</v>
      </c>
      <c r="B58" s="698"/>
      <c r="C58" s="698"/>
      <c r="D58" s="698"/>
      <c r="E58" s="698"/>
      <c r="F58" s="698"/>
      <c r="G58" s="187">
        <f>G57+G54+G49+G26</f>
        <v>176.5</v>
      </c>
      <c r="H58" s="188">
        <f>H57+H54+H49+H26</f>
        <v>5295</v>
      </c>
      <c r="I58" s="188">
        <f t="shared" ref="I58:V58" si="39">I49+I26+I54+I57</f>
        <v>1653</v>
      </c>
      <c r="J58" s="188">
        <f t="shared" si="39"/>
        <v>752</v>
      </c>
      <c r="K58" s="188">
        <f t="shared" si="39"/>
        <v>60</v>
      </c>
      <c r="L58" s="188">
        <f t="shared" si="39"/>
        <v>841</v>
      </c>
      <c r="M58" s="188">
        <f t="shared" si="39"/>
        <v>3642</v>
      </c>
      <c r="N58" s="188">
        <f t="shared" si="39"/>
        <v>21</v>
      </c>
      <c r="O58" s="188">
        <f t="shared" si="39"/>
        <v>17</v>
      </c>
      <c r="P58" s="188">
        <f t="shared" si="39"/>
        <v>17</v>
      </c>
      <c r="Q58" s="188">
        <f t="shared" si="39"/>
        <v>22</v>
      </c>
      <c r="R58" s="188">
        <f t="shared" si="39"/>
        <v>10</v>
      </c>
      <c r="S58" s="188">
        <f t="shared" si="39"/>
        <v>10</v>
      </c>
      <c r="T58" s="188">
        <f t="shared" si="39"/>
        <v>14</v>
      </c>
      <c r="U58" s="188">
        <f t="shared" si="39"/>
        <v>10</v>
      </c>
      <c r="V58" s="188">
        <f t="shared" si="39"/>
        <v>10</v>
      </c>
      <c r="W58" s="188">
        <f>W49+W26+W54+W57</f>
        <v>9</v>
      </c>
      <c r="X58" s="188">
        <f>X49+X26+X54+X57</f>
        <v>0</v>
      </c>
      <c r="AS58" s="154">
        <f>AS54</f>
        <v>4.5</v>
      </c>
      <c r="AT58" s="154">
        <f t="shared" ref="AT58:AV58" si="40">AT54</f>
        <v>0</v>
      </c>
      <c r="AU58" s="154">
        <f t="shared" si="40"/>
        <v>4.5</v>
      </c>
      <c r="AV58" s="154">
        <f t="shared" si="40"/>
        <v>0</v>
      </c>
      <c r="AW58" s="114">
        <v>12</v>
      </c>
      <c r="BI58" s="29">
        <f t="shared" si="8"/>
        <v>31.218130311614733</v>
      </c>
    </row>
    <row r="59" spans="1:61" x14ac:dyDescent="0.25">
      <c r="A59" s="699" t="s">
        <v>130</v>
      </c>
      <c r="B59" s="700"/>
      <c r="C59" s="700"/>
      <c r="D59" s="700"/>
      <c r="E59" s="700"/>
      <c r="F59" s="700"/>
      <c r="G59" s="700"/>
      <c r="H59" s="700"/>
      <c r="I59" s="700"/>
      <c r="J59" s="700"/>
      <c r="K59" s="700"/>
      <c r="L59" s="700"/>
      <c r="M59" s="700"/>
      <c r="N59" s="700"/>
      <c r="O59" s="700"/>
      <c r="P59" s="700"/>
      <c r="Q59" s="700"/>
      <c r="R59" s="700"/>
      <c r="S59" s="700"/>
      <c r="T59" s="700"/>
      <c r="U59" s="700"/>
      <c r="V59" s="700"/>
      <c r="W59" s="700"/>
      <c r="X59" s="701"/>
      <c r="BI59" s="29" t="e">
        <f t="shared" si="8"/>
        <v>#DIV/0!</v>
      </c>
    </row>
    <row r="60" spans="1:61" ht="16.5" thickBot="1" x14ac:dyDescent="0.3">
      <c r="A60" s="702" t="s">
        <v>131</v>
      </c>
      <c r="B60" s="703"/>
      <c r="C60" s="703"/>
      <c r="D60" s="703"/>
      <c r="E60" s="703"/>
      <c r="F60" s="703"/>
      <c r="G60" s="703"/>
      <c r="H60" s="703"/>
      <c r="I60" s="703"/>
      <c r="J60" s="703"/>
      <c r="K60" s="703"/>
      <c r="L60" s="703"/>
      <c r="M60" s="703"/>
      <c r="N60" s="703"/>
      <c r="O60" s="703"/>
      <c r="P60" s="703"/>
      <c r="Q60" s="703"/>
      <c r="R60" s="703"/>
      <c r="S60" s="703"/>
      <c r="T60" s="703"/>
      <c r="U60" s="703"/>
      <c r="V60" s="703"/>
      <c r="W60" s="703"/>
      <c r="X60" s="704"/>
      <c r="BI60" s="29" t="e">
        <f t="shared" si="8"/>
        <v>#DIV/0!</v>
      </c>
    </row>
    <row r="61" spans="1:61" ht="16.5" thickBot="1" x14ac:dyDescent="0.3">
      <c r="A61" s="676" t="s">
        <v>132</v>
      </c>
      <c r="B61" s="189" t="s">
        <v>133</v>
      </c>
      <c r="C61" s="190"/>
      <c r="D61" s="191">
        <v>4</v>
      </c>
      <c r="E61" s="191"/>
      <c r="F61" s="192"/>
      <c r="G61" s="193">
        <v>4.5</v>
      </c>
      <c r="H61" s="193">
        <f>G61*30</f>
        <v>135</v>
      </c>
      <c r="I61" s="194">
        <f>J61+K61+L61</f>
        <v>54</v>
      </c>
      <c r="J61" s="195">
        <f>'[1]семестровка 052'!G32</f>
        <v>36</v>
      </c>
      <c r="K61" s="195"/>
      <c r="L61" s="195">
        <f>'[1]семестровка 052'!I32</f>
        <v>18</v>
      </c>
      <c r="M61" s="196">
        <f>H61-I61</f>
        <v>81</v>
      </c>
      <c r="N61" s="190"/>
      <c r="O61" s="197"/>
      <c r="P61" s="192"/>
      <c r="Q61" s="190"/>
      <c r="R61" s="197">
        <v>3</v>
      </c>
      <c r="S61" s="192">
        <v>3</v>
      </c>
      <c r="T61" s="190"/>
      <c r="U61" s="197"/>
      <c r="V61" s="192"/>
      <c r="W61" s="190"/>
      <c r="X61" s="192"/>
      <c r="AN61" s="29" t="s">
        <v>19</v>
      </c>
      <c r="AO61" s="114">
        <f>AP73+AQ73</f>
        <v>0</v>
      </c>
      <c r="AP61" s="30" t="b">
        <f t="shared" ref="AP61:AQ61" si="41">ISBLANK(N61)</f>
        <v>1</v>
      </c>
      <c r="AQ61" s="30" t="b">
        <f t="shared" si="41"/>
        <v>1</v>
      </c>
      <c r="AR61" s="30" t="b">
        <f t="shared" ref="AR61:AS61" si="42">ISBLANK(Q61)</f>
        <v>1</v>
      </c>
      <c r="AS61" s="30" t="b">
        <f t="shared" si="42"/>
        <v>0</v>
      </c>
      <c r="AT61" s="30" t="b">
        <f t="shared" ref="AT61" si="43">ISBLANK(T61)</f>
        <v>1</v>
      </c>
      <c r="AU61" s="30" t="b">
        <f>ISBLANK(U61)</f>
        <v>1</v>
      </c>
      <c r="AV61" s="30" t="b">
        <f t="shared" ref="AV61:AW61" si="44">ISBLANK(W61)</f>
        <v>1</v>
      </c>
      <c r="AW61" s="30" t="b">
        <f t="shared" si="44"/>
        <v>1</v>
      </c>
      <c r="BF61" s="46">
        <f t="shared" ref="BF61:BF72" si="45">I61/H61</f>
        <v>0.4</v>
      </c>
      <c r="BI61" s="29">
        <f t="shared" si="8"/>
        <v>40</v>
      </c>
    </row>
    <row r="62" spans="1:61" x14ac:dyDescent="0.25">
      <c r="A62" s="677"/>
      <c r="B62" s="198" t="s">
        <v>134</v>
      </c>
      <c r="C62" s="199"/>
      <c r="D62" s="200">
        <v>4</v>
      </c>
      <c r="E62" s="200"/>
      <c r="F62" s="201"/>
      <c r="G62" s="202">
        <v>4.5</v>
      </c>
      <c r="H62" s="193">
        <f>G62*30</f>
        <v>135</v>
      </c>
      <c r="I62" s="203">
        <v>54</v>
      </c>
      <c r="J62" s="204">
        <v>36</v>
      </c>
      <c r="K62" s="204"/>
      <c r="L62" s="204">
        <v>18</v>
      </c>
      <c r="M62" s="205">
        <v>51</v>
      </c>
      <c r="N62" s="199"/>
      <c r="O62" s="206"/>
      <c r="P62" s="201"/>
      <c r="Q62" s="199"/>
      <c r="R62" s="206">
        <v>3</v>
      </c>
      <c r="S62" s="201">
        <v>3</v>
      </c>
      <c r="T62" s="199"/>
      <c r="U62" s="206"/>
      <c r="V62" s="201"/>
      <c r="W62" s="199"/>
      <c r="X62" s="201"/>
      <c r="AN62" s="29" t="s">
        <v>20</v>
      </c>
      <c r="AO62" s="114">
        <f>AR73+AS73</f>
        <v>9</v>
      </c>
      <c r="BF62" s="46">
        <f t="shared" si="45"/>
        <v>0.4</v>
      </c>
      <c r="BH62" s="342"/>
      <c r="BI62" s="29">
        <f t="shared" si="8"/>
        <v>40</v>
      </c>
    </row>
    <row r="63" spans="1:61" x14ac:dyDescent="0.25">
      <c r="A63" s="705" t="s">
        <v>135</v>
      </c>
      <c r="B63" s="198" t="s">
        <v>136</v>
      </c>
      <c r="C63" s="199"/>
      <c r="D63" s="200">
        <v>4</v>
      </c>
      <c r="E63" s="200"/>
      <c r="F63" s="201"/>
      <c r="G63" s="202">
        <v>4.5</v>
      </c>
      <c r="H63" s="202">
        <f t="shared" ref="H63:H71" si="46">G63*30</f>
        <v>135</v>
      </c>
      <c r="I63" s="203">
        <f t="shared" ref="I63:I72" si="47">J63+K63+L63</f>
        <v>54</v>
      </c>
      <c r="J63" s="204">
        <v>27</v>
      </c>
      <c r="K63" s="204"/>
      <c r="L63" s="204">
        <v>27</v>
      </c>
      <c r="M63" s="205">
        <f>H63-I63</f>
        <v>81</v>
      </c>
      <c r="N63" s="199"/>
      <c r="O63" s="206"/>
      <c r="P63" s="201"/>
      <c r="Q63" s="199"/>
      <c r="R63" s="206">
        <v>3</v>
      </c>
      <c r="S63" s="201">
        <v>3</v>
      </c>
      <c r="T63" s="199"/>
      <c r="U63" s="206"/>
      <c r="V63" s="201"/>
      <c r="W63" s="199"/>
      <c r="X63" s="201"/>
      <c r="AN63" s="29" t="s">
        <v>21</v>
      </c>
      <c r="AO63" s="114">
        <f>AT73+AU73</f>
        <v>7</v>
      </c>
      <c r="AP63" s="30" t="b">
        <f t="shared" ref="AP63:AQ63" si="48">ISBLANK(N63)</f>
        <v>1</v>
      </c>
      <c r="AQ63" s="30" t="b">
        <f t="shared" si="48"/>
        <v>1</v>
      </c>
      <c r="AR63" s="30" t="b">
        <f t="shared" ref="AR63:AS63" si="49">ISBLANK(Q63)</f>
        <v>1</v>
      </c>
      <c r="AS63" s="30" t="b">
        <f t="shared" si="49"/>
        <v>0</v>
      </c>
      <c r="AT63" s="30" t="b">
        <f t="shared" ref="AT63" si="50">ISBLANK(T63)</f>
        <v>1</v>
      </c>
      <c r="AU63" s="30" t="b">
        <f>ISBLANK(U63)</f>
        <v>1</v>
      </c>
      <c r="AV63" s="30" t="b">
        <f t="shared" ref="AV63:AW63" si="51">ISBLANK(W63)</f>
        <v>1</v>
      </c>
      <c r="AW63" s="30" t="b">
        <f t="shared" si="51"/>
        <v>1</v>
      </c>
      <c r="BF63" s="46">
        <f t="shared" si="45"/>
        <v>0.4</v>
      </c>
      <c r="BI63" s="29">
        <f t="shared" si="8"/>
        <v>40</v>
      </c>
    </row>
    <row r="64" spans="1:61" x14ac:dyDescent="0.25">
      <c r="A64" s="677"/>
      <c r="B64" s="198" t="s">
        <v>137</v>
      </c>
      <c r="C64" s="199"/>
      <c r="D64" s="200">
        <v>4</v>
      </c>
      <c r="E64" s="200"/>
      <c r="F64" s="201"/>
      <c r="G64" s="202">
        <v>4.5</v>
      </c>
      <c r="H64" s="202">
        <f t="shared" si="46"/>
        <v>135</v>
      </c>
      <c r="I64" s="203">
        <f t="shared" si="47"/>
        <v>54</v>
      </c>
      <c r="J64" s="204">
        <v>36</v>
      </c>
      <c r="K64" s="204"/>
      <c r="L64" s="204">
        <v>18</v>
      </c>
      <c r="M64" s="205">
        <f>H64-I64</f>
        <v>81</v>
      </c>
      <c r="N64" s="199"/>
      <c r="O64" s="206"/>
      <c r="P64" s="201"/>
      <c r="Q64" s="199"/>
      <c r="R64" s="206">
        <v>3</v>
      </c>
      <c r="S64" s="201">
        <v>3</v>
      </c>
      <c r="T64" s="199"/>
      <c r="U64" s="206"/>
      <c r="V64" s="201"/>
      <c r="W64" s="199"/>
      <c r="X64" s="201"/>
      <c r="AN64" s="29" t="s">
        <v>22</v>
      </c>
      <c r="AO64" s="114">
        <f>AV73+AW73</f>
        <v>6</v>
      </c>
      <c r="BF64" s="46">
        <f t="shared" si="45"/>
        <v>0.4</v>
      </c>
      <c r="BI64" s="29">
        <f t="shared" si="8"/>
        <v>40</v>
      </c>
    </row>
    <row r="65" spans="1:61" ht="31.5" x14ac:dyDescent="0.25">
      <c r="A65" s="705" t="s">
        <v>138</v>
      </c>
      <c r="B65" s="198" t="s">
        <v>139</v>
      </c>
      <c r="C65" s="199"/>
      <c r="D65" s="200">
        <v>5</v>
      </c>
      <c r="E65" s="200"/>
      <c r="F65" s="201"/>
      <c r="G65" s="202">
        <v>3</v>
      </c>
      <c r="H65" s="202">
        <f t="shared" si="46"/>
        <v>90</v>
      </c>
      <c r="I65" s="203">
        <f t="shared" si="47"/>
        <v>45</v>
      </c>
      <c r="J65" s="204"/>
      <c r="K65" s="204"/>
      <c r="L65" s="204">
        <v>45</v>
      </c>
      <c r="M65" s="205">
        <f>H65-I65</f>
        <v>45</v>
      </c>
      <c r="N65" s="199"/>
      <c r="O65" s="206"/>
      <c r="P65" s="201"/>
      <c r="Q65" s="199"/>
      <c r="R65" s="206"/>
      <c r="S65" s="201"/>
      <c r="T65" s="199">
        <v>3</v>
      </c>
      <c r="U65" s="206"/>
      <c r="V65" s="201"/>
      <c r="W65" s="199"/>
      <c r="X65" s="201"/>
      <c r="AB65" s="114" t="s">
        <v>140</v>
      </c>
      <c r="AI65" s="114">
        <v>6.5</v>
      </c>
      <c r="AO65" s="114">
        <f>SUM(AO61:AO64)</f>
        <v>22</v>
      </c>
      <c r="AP65" s="30" t="b">
        <f t="shared" ref="AP65:AQ65" si="52">ISBLANK(N65)</f>
        <v>1</v>
      </c>
      <c r="AQ65" s="30" t="b">
        <f t="shared" si="52"/>
        <v>1</v>
      </c>
      <c r="AR65" s="30" t="b">
        <f t="shared" ref="AR65:AS65" si="53">ISBLANK(Q65)</f>
        <v>1</v>
      </c>
      <c r="AS65" s="30" t="b">
        <f t="shared" si="53"/>
        <v>1</v>
      </c>
      <c r="AT65" s="30" t="b">
        <f t="shared" ref="AT65" si="54">ISBLANK(T65)</f>
        <v>0</v>
      </c>
      <c r="AU65" s="30" t="b">
        <f>ISBLANK(U65)</f>
        <v>1</v>
      </c>
      <c r="AV65" s="30" t="b">
        <f t="shared" ref="AV65:AW65" si="55">ISBLANK(W65)</f>
        <v>1</v>
      </c>
      <c r="AW65" s="30" t="b">
        <f t="shared" si="55"/>
        <v>1</v>
      </c>
      <c r="BF65" s="46">
        <f t="shared" si="45"/>
        <v>0.5</v>
      </c>
      <c r="BI65" s="29">
        <f t="shared" si="8"/>
        <v>50</v>
      </c>
    </row>
    <row r="66" spans="1:61" x14ac:dyDescent="0.25">
      <c r="A66" s="677"/>
      <c r="B66" s="198" t="s">
        <v>141</v>
      </c>
      <c r="C66" s="199"/>
      <c r="D66" s="200">
        <v>5</v>
      </c>
      <c r="E66" s="200"/>
      <c r="F66" s="201"/>
      <c r="G66" s="202">
        <v>3</v>
      </c>
      <c r="H66" s="202">
        <v>90</v>
      </c>
      <c r="I66" s="203">
        <v>45</v>
      </c>
      <c r="J66" s="204">
        <v>15</v>
      </c>
      <c r="K66" s="204"/>
      <c r="L66" s="204">
        <v>30</v>
      </c>
      <c r="M66" s="205">
        <v>45</v>
      </c>
      <c r="N66" s="199"/>
      <c r="O66" s="206"/>
      <c r="P66" s="201"/>
      <c r="Q66" s="199"/>
      <c r="R66" s="206"/>
      <c r="S66" s="201"/>
      <c r="T66" s="199">
        <v>3</v>
      </c>
      <c r="U66" s="206"/>
      <c r="V66" s="201"/>
      <c r="W66" s="199"/>
      <c r="X66" s="201"/>
      <c r="AI66" s="114">
        <f>AI65/60*100</f>
        <v>10.833333333333334</v>
      </c>
      <c r="AN66" s="114" t="s">
        <v>142</v>
      </c>
      <c r="BF66" s="46">
        <f t="shared" si="45"/>
        <v>0.5</v>
      </c>
      <c r="BI66" s="29">
        <f t="shared" si="8"/>
        <v>50</v>
      </c>
    </row>
    <row r="67" spans="1:61" ht="31.5" x14ac:dyDescent="0.25">
      <c r="A67" s="705" t="s">
        <v>143</v>
      </c>
      <c r="B67" s="198" t="s">
        <v>144</v>
      </c>
      <c r="C67" s="199"/>
      <c r="D67" s="200">
        <v>6</v>
      </c>
      <c r="E67" s="200"/>
      <c r="F67" s="201"/>
      <c r="G67" s="202">
        <v>4</v>
      </c>
      <c r="H67" s="202">
        <f t="shared" si="46"/>
        <v>120</v>
      </c>
      <c r="I67" s="203">
        <f t="shared" si="47"/>
        <v>54</v>
      </c>
      <c r="J67" s="204"/>
      <c r="K67" s="204"/>
      <c r="L67" s="204">
        <v>54</v>
      </c>
      <c r="M67" s="205">
        <f>H67-I67</f>
        <v>66</v>
      </c>
      <c r="N67" s="199"/>
      <c r="O67" s="206"/>
      <c r="P67" s="201"/>
      <c r="Q67" s="199"/>
      <c r="R67" s="206"/>
      <c r="S67" s="201"/>
      <c r="T67" s="199"/>
      <c r="U67" s="206">
        <v>3</v>
      </c>
      <c r="V67" s="201">
        <v>3</v>
      </c>
      <c r="W67" s="199"/>
      <c r="X67" s="201"/>
      <c r="AP67" s="30" t="b">
        <f t="shared" ref="AP67:AQ67" si="56">ISBLANK(N67)</f>
        <v>1</v>
      </c>
      <c r="AQ67" s="30" t="b">
        <f t="shared" si="56"/>
        <v>1</v>
      </c>
      <c r="AR67" s="30" t="b">
        <f t="shared" ref="AR67:AS67" si="57">ISBLANK(Q67)</f>
        <v>1</v>
      </c>
      <c r="AS67" s="30" t="b">
        <f t="shared" si="57"/>
        <v>1</v>
      </c>
      <c r="AT67" s="30" t="b">
        <f t="shared" ref="AT67" si="58">ISBLANK(T67)</f>
        <v>1</v>
      </c>
      <c r="AU67" s="30" t="b">
        <f>ISBLANK(U67)</f>
        <v>0</v>
      </c>
      <c r="AV67" s="30" t="b">
        <f t="shared" ref="AV67:AW67" si="59">ISBLANK(W67)</f>
        <v>1</v>
      </c>
      <c r="AW67" s="30" t="b">
        <f t="shared" si="59"/>
        <v>1</v>
      </c>
      <c r="BF67" s="46">
        <f t="shared" si="45"/>
        <v>0.45</v>
      </c>
      <c r="BI67" s="29">
        <f t="shared" si="8"/>
        <v>45</v>
      </c>
    </row>
    <row r="68" spans="1:61" ht="16.5" customHeight="1" x14ac:dyDescent="0.25">
      <c r="A68" s="677"/>
      <c r="B68" s="207" t="s">
        <v>145</v>
      </c>
      <c r="C68" s="208"/>
      <c r="D68" s="209">
        <v>6</v>
      </c>
      <c r="E68" s="209"/>
      <c r="F68" s="210"/>
      <c r="G68" s="211">
        <v>4</v>
      </c>
      <c r="H68" s="202">
        <v>120</v>
      </c>
      <c r="I68" s="203">
        <f t="shared" si="47"/>
        <v>54</v>
      </c>
      <c r="J68" s="204">
        <v>36</v>
      </c>
      <c r="K68" s="204"/>
      <c r="L68" s="204">
        <v>18</v>
      </c>
      <c r="M68" s="205">
        <v>84</v>
      </c>
      <c r="N68" s="208"/>
      <c r="O68" s="212"/>
      <c r="P68" s="210"/>
      <c r="Q68" s="208"/>
      <c r="R68" s="212"/>
      <c r="S68" s="210"/>
      <c r="T68" s="208"/>
      <c r="U68" s="212">
        <v>3</v>
      </c>
      <c r="V68" s="210">
        <v>3</v>
      </c>
      <c r="W68" s="208"/>
      <c r="X68" s="210"/>
      <c r="BF68" s="46">
        <f t="shared" si="45"/>
        <v>0.45</v>
      </c>
      <c r="BI68" s="29">
        <f t="shared" si="8"/>
        <v>45</v>
      </c>
    </row>
    <row r="69" spans="1:61" ht="31.5" x14ac:dyDescent="0.25">
      <c r="A69" s="705" t="s">
        <v>146</v>
      </c>
      <c r="B69" s="198" t="s">
        <v>147</v>
      </c>
      <c r="C69" s="199"/>
      <c r="D69" s="200">
        <v>7</v>
      </c>
      <c r="E69" s="200"/>
      <c r="F69" s="201"/>
      <c r="G69" s="202">
        <v>3</v>
      </c>
      <c r="H69" s="202">
        <f t="shared" si="46"/>
        <v>90</v>
      </c>
      <c r="I69" s="203">
        <f t="shared" si="47"/>
        <v>45</v>
      </c>
      <c r="J69" s="204"/>
      <c r="K69" s="204"/>
      <c r="L69" s="204">
        <v>45</v>
      </c>
      <c r="M69" s="205">
        <f>H69-I69</f>
        <v>45</v>
      </c>
      <c r="N69" s="199"/>
      <c r="O69" s="206"/>
      <c r="P69" s="201"/>
      <c r="Q69" s="199"/>
      <c r="R69" s="206"/>
      <c r="S69" s="201"/>
      <c r="T69" s="199"/>
      <c r="U69" s="206"/>
      <c r="V69" s="201"/>
      <c r="W69" s="199">
        <v>3</v>
      </c>
      <c r="X69" s="201"/>
      <c r="AP69" s="30" t="b">
        <f t="shared" ref="AP69:AQ69" si="60">ISBLANK(N69)</f>
        <v>1</v>
      </c>
      <c r="AQ69" s="30" t="b">
        <f t="shared" si="60"/>
        <v>1</v>
      </c>
      <c r="AR69" s="30" t="b">
        <f t="shared" ref="AR69:AS69" si="61">ISBLANK(Q69)</f>
        <v>1</v>
      </c>
      <c r="AS69" s="30" t="b">
        <f t="shared" si="61"/>
        <v>1</v>
      </c>
      <c r="AT69" s="30" t="b">
        <f t="shared" ref="AT69" si="62">ISBLANK(T69)</f>
        <v>1</v>
      </c>
      <c r="AU69" s="30" t="b">
        <f>ISBLANK(U69)</f>
        <v>1</v>
      </c>
      <c r="AV69" s="30" t="b">
        <f t="shared" ref="AV69:AW69" si="63">ISBLANK(W69)</f>
        <v>0</v>
      </c>
      <c r="AW69" s="30" t="b">
        <f t="shared" si="63"/>
        <v>1</v>
      </c>
      <c r="BF69" s="46">
        <f t="shared" si="45"/>
        <v>0.5</v>
      </c>
      <c r="BI69" s="29">
        <f t="shared" si="8"/>
        <v>50</v>
      </c>
    </row>
    <row r="70" spans="1:61" ht="16.5" customHeight="1" x14ac:dyDescent="0.25">
      <c r="A70" s="677"/>
      <c r="B70" s="207" t="s">
        <v>148</v>
      </c>
      <c r="C70" s="208"/>
      <c r="D70" s="209">
        <v>7</v>
      </c>
      <c r="E70" s="209"/>
      <c r="F70" s="210"/>
      <c r="G70" s="211">
        <v>3</v>
      </c>
      <c r="H70" s="202">
        <v>90</v>
      </c>
      <c r="I70" s="203">
        <v>45</v>
      </c>
      <c r="J70" s="204">
        <v>15</v>
      </c>
      <c r="K70" s="204"/>
      <c r="L70" s="204">
        <v>30</v>
      </c>
      <c r="M70" s="205">
        <v>45</v>
      </c>
      <c r="N70" s="208"/>
      <c r="O70" s="212"/>
      <c r="P70" s="210"/>
      <c r="Q70" s="208"/>
      <c r="R70" s="212"/>
      <c r="S70" s="210"/>
      <c r="T70" s="208"/>
      <c r="U70" s="212"/>
      <c r="V70" s="210"/>
      <c r="W70" s="208">
        <v>3</v>
      </c>
      <c r="X70" s="210"/>
      <c r="BF70" s="46">
        <f t="shared" si="45"/>
        <v>0.5</v>
      </c>
      <c r="BI70" s="29">
        <f t="shared" si="8"/>
        <v>50</v>
      </c>
    </row>
    <row r="71" spans="1:61" ht="31.5" x14ac:dyDescent="0.25">
      <c r="A71" s="706" t="s">
        <v>149</v>
      </c>
      <c r="B71" s="198" t="s">
        <v>150</v>
      </c>
      <c r="C71" s="208"/>
      <c r="D71" s="209">
        <v>8</v>
      </c>
      <c r="E71" s="209"/>
      <c r="F71" s="210"/>
      <c r="G71" s="211">
        <v>3</v>
      </c>
      <c r="H71" s="202">
        <f t="shared" si="46"/>
        <v>90</v>
      </c>
      <c r="I71" s="203">
        <f t="shared" si="47"/>
        <v>39</v>
      </c>
      <c r="J71" s="204"/>
      <c r="K71" s="204"/>
      <c r="L71" s="204">
        <v>39</v>
      </c>
      <c r="M71" s="205">
        <f>H71-I71</f>
        <v>51</v>
      </c>
      <c r="N71" s="208"/>
      <c r="O71" s="212"/>
      <c r="P71" s="210"/>
      <c r="Q71" s="208"/>
      <c r="R71" s="212"/>
      <c r="S71" s="210"/>
      <c r="T71" s="208"/>
      <c r="U71" s="212"/>
      <c r="V71" s="210"/>
      <c r="W71" s="208"/>
      <c r="X71" s="210">
        <v>3</v>
      </c>
      <c r="AP71" s="30" t="b">
        <f t="shared" ref="AP71:AQ71" si="64">ISBLANK(N71)</f>
        <v>1</v>
      </c>
      <c r="AQ71" s="30" t="b">
        <f t="shared" si="64"/>
        <v>1</v>
      </c>
      <c r="AR71" s="30" t="b">
        <f t="shared" ref="AR71:AS71" si="65">ISBLANK(Q71)</f>
        <v>1</v>
      </c>
      <c r="AS71" s="30" t="b">
        <f t="shared" si="65"/>
        <v>1</v>
      </c>
      <c r="AT71" s="30" t="b">
        <f t="shared" ref="AT71" si="66">ISBLANK(T71)</f>
        <v>1</v>
      </c>
      <c r="AU71" s="30" t="b">
        <f>ISBLANK(U71)</f>
        <v>1</v>
      </c>
      <c r="AV71" s="30" t="b">
        <f t="shared" ref="AV71:AW71" si="67">ISBLANK(W71)</f>
        <v>1</v>
      </c>
      <c r="AW71" s="30" t="b">
        <f t="shared" si="67"/>
        <v>0</v>
      </c>
      <c r="BF71" s="46">
        <f t="shared" si="45"/>
        <v>0.43333333333333335</v>
      </c>
      <c r="BI71" s="29">
        <f t="shared" si="8"/>
        <v>43.333333333333336</v>
      </c>
    </row>
    <row r="72" spans="1:61" ht="16.5" thickBot="1" x14ac:dyDescent="0.3">
      <c r="A72" s="707"/>
      <c r="B72" s="213" t="s">
        <v>151</v>
      </c>
      <c r="C72" s="214"/>
      <c r="D72" s="215">
        <v>8</v>
      </c>
      <c r="E72" s="215"/>
      <c r="F72" s="216"/>
      <c r="G72" s="217">
        <v>3</v>
      </c>
      <c r="H72" s="218">
        <v>90</v>
      </c>
      <c r="I72" s="219">
        <f t="shared" si="47"/>
        <v>39</v>
      </c>
      <c r="J72" s="220">
        <v>13</v>
      </c>
      <c r="K72" s="220"/>
      <c r="L72" s="220">
        <v>26</v>
      </c>
      <c r="M72" s="221">
        <f>H71-I72</f>
        <v>51</v>
      </c>
      <c r="N72" s="214"/>
      <c r="O72" s="222"/>
      <c r="P72" s="216"/>
      <c r="Q72" s="214"/>
      <c r="R72" s="222"/>
      <c r="S72" s="216"/>
      <c r="T72" s="214"/>
      <c r="U72" s="222"/>
      <c r="V72" s="216"/>
      <c r="W72" s="214"/>
      <c r="X72" s="216">
        <v>3</v>
      </c>
      <c r="BF72" s="46">
        <f t="shared" si="45"/>
        <v>0.43333333333333335</v>
      </c>
      <c r="BI72" s="29">
        <f t="shared" si="8"/>
        <v>43.333333333333336</v>
      </c>
    </row>
    <row r="73" spans="1:61" ht="16.5" thickBot="1" x14ac:dyDescent="0.3">
      <c r="A73" s="708" t="s">
        <v>152</v>
      </c>
      <c r="B73" s="709"/>
      <c r="C73" s="709"/>
      <c r="D73" s="709"/>
      <c r="E73" s="709"/>
      <c r="F73" s="710"/>
      <c r="G73" s="223">
        <f>G61+G63+G65+G67+G69+G71</f>
        <v>22</v>
      </c>
      <c r="H73" s="224">
        <f t="shared" ref="H73:X73" si="68">H61+H63+H65+H67+H69+H71</f>
        <v>660</v>
      </c>
      <c r="I73" s="224">
        <f t="shared" si="68"/>
        <v>291</v>
      </c>
      <c r="J73" s="224">
        <f t="shared" si="68"/>
        <v>63</v>
      </c>
      <c r="K73" s="224"/>
      <c r="L73" s="224">
        <f t="shared" si="68"/>
        <v>228</v>
      </c>
      <c r="M73" s="224">
        <f t="shared" si="68"/>
        <v>369</v>
      </c>
      <c r="N73" s="224">
        <f t="shared" si="68"/>
        <v>0</v>
      </c>
      <c r="O73" s="224">
        <f t="shared" si="68"/>
        <v>0</v>
      </c>
      <c r="P73" s="224">
        <f t="shared" si="68"/>
        <v>0</v>
      </c>
      <c r="Q73" s="224">
        <f t="shared" si="68"/>
        <v>0</v>
      </c>
      <c r="R73" s="224">
        <f t="shared" si="68"/>
        <v>6</v>
      </c>
      <c r="S73" s="224">
        <f t="shared" si="68"/>
        <v>6</v>
      </c>
      <c r="T73" s="224">
        <f t="shared" si="68"/>
        <v>3</v>
      </c>
      <c r="U73" s="224">
        <f t="shared" si="68"/>
        <v>3</v>
      </c>
      <c r="V73" s="224">
        <f t="shared" si="68"/>
        <v>3</v>
      </c>
      <c r="W73" s="224">
        <f t="shared" si="68"/>
        <v>3</v>
      </c>
      <c r="X73" s="224">
        <f t="shared" si="68"/>
        <v>3</v>
      </c>
      <c r="AP73" s="138">
        <f>SUMIF(AP61:AP72,FALSE,$G61:$G72)</f>
        <v>0</v>
      </c>
      <c r="AQ73" s="138">
        <f t="shared" ref="AQ73:AW73" si="69">SUMIF(AQ61:AQ72,FALSE,$G61:$G72)</f>
        <v>0</v>
      </c>
      <c r="AR73" s="138">
        <f t="shared" si="69"/>
        <v>0</v>
      </c>
      <c r="AS73" s="138">
        <f t="shared" si="69"/>
        <v>9</v>
      </c>
      <c r="AT73" s="138">
        <f t="shared" si="69"/>
        <v>3</v>
      </c>
      <c r="AU73" s="138">
        <f t="shared" si="69"/>
        <v>4</v>
      </c>
      <c r="AV73" s="138">
        <f t="shared" si="69"/>
        <v>3</v>
      </c>
      <c r="AW73" s="138">
        <f t="shared" si="69"/>
        <v>3</v>
      </c>
      <c r="BI73" s="29">
        <f t="shared" si="8"/>
        <v>44.090909090909093</v>
      </c>
    </row>
    <row r="74" spans="1:61" ht="16.5" thickBot="1" x14ac:dyDescent="0.3">
      <c r="A74" s="702" t="s">
        <v>153</v>
      </c>
      <c r="B74" s="703"/>
      <c r="C74" s="679"/>
      <c r="D74" s="679"/>
      <c r="E74" s="679"/>
      <c r="F74" s="679"/>
      <c r="G74" s="679"/>
      <c r="H74" s="679"/>
      <c r="I74" s="679"/>
      <c r="J74" s="679"/>
      <c r="K74" s="679"/>
      <c r="L74" s="679"/>
      <c r="M74" s="679"/>
      <c r="N74" s="679"/>
      <c r="O74" s="679"/>
      <c r="P74" s="679"/>
      <c r="Q74" s="679"/>
      <c r="R74" s="679"/>
      <c r="S74" s="679"/>
      <c r="T74" s="679"/>
      <c r="U74" s="679"/>
      <c r="V74" s="679"/>
      <c r="W74" s="679"/>
      <c r="X74" s="704"/>
      <c r="BI74" s="29" t="e">
        <f t="shared" si="8"/>
        <v>#DIV/0!</v>
      </c>
    </row>
    <row r="75" spans="1:61" s="118" customFormat="1" ht="16.5" thickBot="1" x14ac:dyDescent="0.3">
      <c r="A75" s="711" t="s">
        <v>154</v>
      </c>
      <c r="B75" s="712"/>
      <c r="C75" s="122"/>
      <c r="D75" s="122" t="s">
        <v>155</v>
      </c>
      <c r="E75" s="122"/>
      <c r="F75" s="122"/>
      <c r="G75" s="122">
        <f>G76+G78</f>
        <v>8</v>
      </c>
      <c r="H75" s="122">
        <f t="shared" ref="H75:T75" si="70">H76+H78</f>
        <v>240</v>
      </c>
      <c r="I75" s="122">
        <f t="shared" si="70"/>
        <v>90</v>
      </c>
      <c r="J75" s="122">
        <f t="shared" si="70"/>
        <v>45</v>
      </c>
      <c r="K75" s="122">
        <f t="shared" si="70"/>
        <v>0</v>
      </c>
      <c r="L75" s="122">
        <f t="shared" si="70"/>
        <v>45</v>
      </c>
      <c r="M75" s="122">
        <f t="shared" si="70"/>
        <v>150</v>
      </c>
      <c r="N75" s="122"/>
      <c r="O75" s="122"/>
      <c r="P75" s="122"/>
      <c r="Q75" s="122"/>
      <c r="R75" s="122"/>
      <c r="S75" s="122"/>
      <c r="T75" s="122">
        <f t="shared" si="70"/>
        <v>6</v>
      </c>
      <c r="U75" s="122"/>
      <c r="V75" s="122"/>
      <c r="W75" s="122"/>
      <c r="X75" s="225"/>
      <c r="AP75" s="30" t="b">
        <f>ISBLANK(N75)</f>
        <v>1</v>
      </c>
      <c r="AQ75" s="30" t="b">
        <f>ISBLANK(O75)</f>
        <v>1</v>
      </c>
      <c r="AR75" s="30" t="b">
        <f t="shared" ref="AR75:AS75" si="71">ISBLANK(Q75)</f>
        <v>1</v>
      </c>
      <c r="AS75" s="30" t="b">
        <f t="shared" si="71"/>
        <v>1</v>
      </c>
      <c r="AT75" s="30" t="b">
        <f t="shared" ref="AT75" si="72">ISBLANK(T75)</f>
        <v>0</v>
      </c>
      <c r="AU75" s="30" t="b">
        <f>ISBLANK(U75)</f>
        <v>1</v>
      </c>
      <c r="AV75" s="30" t="b">
        <f t="shared" ref="AV75:AW75" si="73">ISBLANK(W75)</f>
        <v>1</v>
      </c>
      <c r="AW75" s="30" t="b">
        <f t="shared" si="73"/>
        <v>1</v>
      </c>
      <c r="BF75" s="46">
        <f t="shared" ref="BF75:BF96" si="74">I75/H75</f>
        <v>0.375</v>
      </c>
      <c r="BI75" s="29">
        <f t="shared" si="8"/>
        <v>37.5</v>
      </c>
    </row>
    <row r="76" spans="1:61" ht="16.5" thickBot="1" x14ac:dyDescent="0.3">
      <c r="A76" s="226" t="s">
        <v>156</v>
      </c>
      <c r="B76" s="189" t="s">
        <v>157</v>
      </c>
      <c r="C76" s="200"/>
      <c r="D76" s="200">
        <v>5</v>
      </c>
      <c r="E76" s="200"/>
      <c r="F76" s="200"/>
      <c r="G76" s="202">
        <v>4</v>
      </c>
      <c r="H76" s="227">
        <f t="shared" ref="H76" si="75">G76*30</f>
        <v>120</v>
      </c>
      <c r="I76" s="199">
        <f t="shared" ref="I76" si="76">J76+L76+K76</f>
        <v>45</v>
      </c>
      <c r="J76" s="200">
        <v>30</v>
      </c>
      <c r="K76" s="200"/>
      <c r="L76" s="200">
        <v>15</v>
      </c>
      <c r="M76" s="228">
        <f t="shared" ref="M76" si="77">H76-I76</f>
        <v>75</v>
      </c>
      <c r="N76" s="229"/>
      <c r="O76" s="206"/>
      <c r="P76" s="201"/>
      <c r="Q76" s="199"/>
      <c r="R76" s="206"/>
      <c r="S76" s="201"/>
      <c r="T76" s="199">
        <v>3</v>
      </c>
      <c r="U76" s="206"/>
      <c r="V76" s="201"/>
      <c r="W76" s="199"/>
      <c r="X76" s="192"/>
      <c r="BF76" s="46">
        <f t="shared" si="74"/>
        <v>0.375</v>
      </c>
      <c r="BI76" s="29">
        <f t="shared" si="8"/>
        <v>37.5</v>
      </c>
    </row>
    <row r="77" spans="1:61" x14ac:dyDescent="0.25">
      <c r="A77" s="226" t="s">
        <v>158</v>
      </c>
      <c r="B77" s="207" t="s">
        <v>159</v>
      </c>
      <c r="C77" s="230"/>
      <c r="D77" s="126">
        <v>5</v>
      </c>
      <c r="E77" s="231"/>
      <c r="F77" s="134"/>
      <c r="G77" s="211">
        <v>4</v>
      </c>
      <c r="H77" s="232">
        <v>120</v>
      </c>
      <c r="I77" s="233">
        <v>45</v>
      </c>
      <c r="J77" s="234">
        <v>30</v>
      </c>
      <c r="K77" s="234"/>
      <c r="L77" s="234">
        <v>15</v>
      </c>
      <c r="M77" s="235">
        <v>75</v>
      </c>
      <c r="N77" s="236"/>
      <c r="O77" s="212"/>
      <c r="P77" s="210"/>
      <c r="Q77" s="208"/>
      <c r="R77" s="212"/>
      <c r="S77" s="210"/>
      <c r="T77" s="208">
        <v>3</v>
      </c>
      <c r="U77" s="212"/>
      <c r="V77" s="210"/>
      <c r="W77" s="208"/>
      <c r="X77" s="210"/>
      <c r="BF77" s="46">
        <f t="shared" si="74"/>
        <v>0.375</v>
      </c>
      <c r="BI77" s="29">
        <f t="shared" ref="BI77:BI96" si="78">I77/H77*100</f>
        <v>37.5</v>
      </c>
    </row>
    <row r="78" spans="1:61" x14ac:dyDescent="0.25">
      <c r="A78" s="347" t="s">
        <v>160</v>
      </c>
      <c r="B78" s="207" t="s">
        <v>161</v>
      </c>
      <c r="C78" s="230"/>
      <c r="D78" s="133">
        <v>5</v>
      </c>
      <c r="E78" s="231"/>
      <c r="F78" s="134"/>
      <c r="G78" s="211">
        <v>4</v>
      </c>
      <c r="H78" s="237">
        <f t="shared" ref="H78:H91" si="79">G78*30</f>
        <v>120</v>
      </c>
      <c r="I78" s="238">
        <f>J78+L78+K78</f>
        <v>45</v>
      </c>
      <c r="J78" s="239">
        <v>15</v>
      </c>
      <c r="K78" s="133"/>
      <c r="L78" s="133">
        <v>30</v>
      </c>
      <c r="M78" s="240">
        <f t="shared" ref="M78:M91" si="80">H78-I78</f>
        <v>75</v>
      </c>
      <c r="N78" s="129"/>
      <c r="O78" s="130"/>
      <c r="P78" s="131"/>
      <c r="Q78" s="132"/>
      <c r="R78" s="130"/>
      <c r="S78" s="131"/>
      <c r="T78" s="132">
        <v>3</v>
      </c>
      <c r="U78" s="130"/>
      <c r="V78" s="131"/>
      <c r="W78" s="132"/>
      <c r="X78" s="210"/>
      <c r="BF78" s="46">
        <f t="shared" si="74"/>
        <v>0.375</v>
      </c>
      <c r="BI78" s="29">
        <f t="shared" si="78"/>
        <v>37.5</v>
      </c>
    </row>
    <row r="79" spans="1:61" ht="16.5" thickBot="1" x14ac:dyDescent="0.3">
      <c r="A79" s="347" t="s">
        <v>162</v>
      </c>
      <c r="B79" s="207" t="s">
        <v>163</v>
      </c>
      <c r="C79" s="230"/>
      <c r="D79" s="126">
        <v>5</v>
      </c>
      <c r="E79" s="231"/>
      <c r="F79" s="134"/>
      <c r="G79" s="211">
        <v>4</v>
      </c>
      <c r="H79" s="237">
        <v>120</v>
      </c>
      <c r="I79" s="238">
        <v>45</v>
      </c>
      <c r="J79" s="239">
        <v>15</v>
      </c>
      <c r="K79" s="133"/>
      <c r="L79" s="133">
        <v>30</v>
      </c>
      <c r="M79" s="240">
        <v>75</v>
      </c>
      <c r="N79" s="129"/>
      <c r="O79" s="130"/>
      <c r="P79" s="131"/>
      <c r="Q79" s="132"/>
      <c r="R79" s="130"/>
      <c r="S79" s="131"/>
      <c r="T79" s="132">
        <v>3</v>
      </c>
      <c r="U79" s="130"/>
      <c r="V79" s="131"/>
      <c r="W79" s="132"/>
      <c r="X79" s="210"/>
      <c r="BF79" s="46">
        <f t="shared" si="74"/>
        <v>0.375</v>
      </c>
      <c r="BI79" s="29">
        <f t="shared" si="78"/>
        <v>37.5</v>
      </c>
    </row>
    <row r="80" spans="1:61" s="118" customFormat="1" ht="16.5" thickBot="1" x14ac:dyDescent="0.3">
      <c r="A80" s="711" t="s">
        <v>164</v>
      </c>
      <c r="B80" s="712"/>
      <c r="C80" s="241"/>
      <c r="D80" s="242" t="s">
        <v>165</v>
      </c>
      <c r="E80" s="243"/>
      <c r="F80" s="244"/>
      <c r="G80" s="245">
        <v>5</v>
      </c>
      <c r="H80" s="246">
        <v>150</v>
      </c>
      <c r="I80" s="247">
        <v>54</v>
      </c>
      <c r="J80" s="248">
        <v>36</v>
      </c>
      <c r="K80" s="249"/>
      <c r="L80" s="249">
        <v>18</v>
      </c>
      <c r="M80" s="250">
        <f t="shared" ref="M80:M81" si="81">H80-I80</f>
        <v>96</v>
      </c>
      <c r="N80" s="251"/>
      <c r="O80" s="252"/>
      <c r="P80" s="253"/>
      <c r="Q80" s="254"/>
      <c r="R80" s="252"/>
      <c r="S80" s="253"/>
      <c r="T80" s="254"/>
      <c r="U80" s="34">
        <f>U81</f>
        <v>3</v>
      </c>
      <c r="V80" s="34">
        <f>V81</f>
        <v>3</v>
      </c>
      <c r="W80" s="251"/>
      <c r="X80" s="255"/>
      <c r="AP80" s="30" t="b">
        <f>ISBLANK(N80)</f>
        <v>1</v>
      </c>
      <c r="AQ80" s="30" t="b">
        <f>ISBLANK(O80)</f>
        <v>1</v>
      </c>
      <c r="AR80" s="30" t="b">
        <f t="shared" ref="AR80:AS80" si="82">ISBLANK(Q80)</f>
        <v>1</v>
      </c>
      <c r="AS80" s="30" t="b">
        <f t="shared" si="82"/>
        <v>1</v>
      </c>
      <c r="AT80" s="30" t="b">
        <f t="shared" ref="AT80" si="83">ISBLANK(T80)</f>
        <v>1</v>
      </c>
      <c r="AU80" s="30" t="b">
        <f>ISBLANK(U80)</f>
        <v>0</v>
      </c>
      <c r="AV80" s="30" t="b">
        <f t="shared" ref="AV80:AW80" si="84">ISBLANK(W80)</f>
        <v>1</v>
      </c>
      <c r="AW80" s="30" t="b">
        <f t="shared" si="84"/>
        <v>1</v>
      </c>
      <c r="BF80" s="46">
        <f t="shared" si="74"/>
        <v>0.36</v>
      </c>
      <c r="BI80" s="29">
        <f t="shared" si="78"/>
        <v>36</v>
      </c>
    </row>
    <row r="81" spans="1:61" ht="16.5" thickBot="1" x14ac:dyDescent="0.3">
      <c r="A81" s="226" t="s">
        <v>166</v>
      </c>
      <c r="B81" s="207" t="s">
        <v>167</v>
      </c>
      <c r="C81" s="230"/>
      <c r="D81" s="133">
        <v>6</v>
      </c>
      <c r="E81" s="231"/>
      <c r="F81" s="134"/>
      <c r="G81" s="211">
        <v>5</v>
      </c>
      <c r="H81" s="237">
        <f t="shared" ref="H81" si="85">G81*30</f>
        <v>150</v>
      </c>
      <c r="I81" s="238">
        <f>J81+L81+K81</f>
        <v>54</v>
      </c>
      <c r="J81" s="239">
        <v>36</v>
      </c>
      <c r="K81" s="133"/>
      <c r="L81" s="133">
        <v>18</v>
      </c>
      <c r="M81" s="240">
        <f t="shared" si="81"/>
        <v>96</v>
      </c>
      <c r="N81" s="129"/>
      <c r="O81" s="130"/>
      <c r="P81" s="131"/>
      <c r="Q81" s="132"/>
      <c r="R81" s="130"/>
      <c r="S81" s="131"/>
      <c r="T81" s="132"/>
      <c r="U81" s="256">
        <v>3</v>
      </c>
      <c r="V81" s="256">
        <v>3</v>
      </c>
      <c r="W81" s="129"/>
      <c r="X81" s="210"/>
      <c r="BF81" s="46">
        <f t="shared" si="74"/>
        <v>0.36</v>
      </c>
      <c r="BI81" s="29">
        <f t="shared" si="78"/>
        <v>36</v>
      </c>
    </row>
    <row r="82" spans="1:61" ht="16.5" thickBot="1" x14ac:dyDescent="0.3">
      <c r="A82" s="226" t="s">
        <v>168</v>
      </c>
      <c r="B82" s="207" t="s">
        <v>169</v>
      </c>
      <c r="C82" s="230"/>
      <c r="D82" s="126">
        <v>6</v>
      </c>
      <c r="E82" s="231"/>
      <c r="F82" s="134"/>
      <c r="G82" s="211">
        <v>5</v>
      </c>
      <c r="H82" s="237">
        <v>150</v>
      </c>
      <c r="I82" s="238">
        <v>54</v>
      </c>
      <c r="J82" s="239">
        <v>36</v>
      </c>
      <c r="K82" s="133"/>
      <c r="L82" s="133">
        <v>18</v>
      </c>
      <c r="M82" s="240">
        <v>96</v>
      </c>
      <c r="N82" s="129"/>
      <c r="O82" s="130"/>
      <c r="P82" s="131"/>
      <c r="Q82" s="132"/>
      <c r="R82" s="130"/>
      <c r="S82" s="131"/>
      <c r="T82" s="132"/>
      <c r="U82" s="130">
        <v>3</v>
      </c>
      <c r="V82" s="131">
        <v>3</v>
      </c>
      <c r="W82" s="132"/>
      <c r="X82" s="210"/>
      <c r="BF82" s="46">
        <f t="shared" si="74"/>
        <v>0.36</v>
      </c>
      <c r="BI82" s="29">
        <f t="shared" si="78"/>
        <v>36</v>
      </c>
    </row>
    <row r="83" spans="1:61" s="118" customFormat="1" ht="16.5" thickBot="1" x14ac:dyDescent="0.3">
      <c r="A83" s="711" t="s">
        <v>170</v>
      </c>
      <c r="B83" s="712"/>
      <c r="C83" s="241" t="s">
        <v>171</v>
      </c>
      <c r="D83" s="242"/>
      <c r="E83" s="243"/>
      <c r="F83" s="244"/>
      <c r="G83" s="245">
        <f>G84+G86+G88</f>
        <v>13.5</v>
      </c>
      <c r="H83" s="257">
        <f t="shared" ref="H83:W83" si="86">H84+H86+H88</f>
        <v>405</v>
      </c>
      <c r="I83" s="257">
        <f t="shared" si="86"/>
        <v>135</v>
      </c>
      <c r="J83" s="257">
        <f t="shared" si="86"/>
        <v>90</v>
      </c>
      <c r="K83" s="257"/>
      <c r="L83" s="257">
        <f t="shared" si="86"/>
        <v>45</v>
      </c>
      <c r="M83" s="257">
        <f t="shared" si="86"/>
        <v>270</v>
      </c>
      <c r="N83" s="257"/>
      <c r="O83" s="257"/>
      <c r="P83" s="257"/>
      <c r="Q83" s="257"/>
      <c r="R83" s="257"/>
      <c r="S83" s="257"/>
      <c r="T83" s="257"/>
      <c r="U83" s="257"/>
      <c r="V83" s="257"/>
      <c r="W83" s="257">
        <f t="shared" si="86"/>
        <v>9</v>
      </c>
      <c r="X83" s="255"/>
      <c r="AP83" s="30" t="b">
        <f>ISBLANK(N83)</f>
        <v>1</v>
      </c>
      <c r="AQ83" s="30" t="b">
        <f>ISBLANK(O83)</f>
        <v>1</v>
      </c>
      <c r="AR83" s="30" t="b">
        <f t="shared" ref="AR83:AS83" si="87">ISBLANK(Q83)</f>
        <v>1</v>
      </c>
      <c r="AS83" s="30" t="b">
        <f t="shared" si="87"/>
        <v>1</v>
      </c>
      <c r="AT83" s="30" t="b">
        <f t="shared" ref="AT83" si="88">ISBLANK(T83)</f>
        <v>1</v>
      </c>
      <c r="AU83" s="30" t="b">
        <f>ISBLANK(U83)</f>
        <v>1</v>
      </c>
      <c r="AV83" s="30" t="b">
        <f t="shared" ref="AV83:AW83" si="89">ISBLANK(W83)</f>
        <v>0</v>
      </c>
      <c r="AW83" s="30" t="b">
        <f t="shared" si="89"/>
        <v>1</v>
      </c>
      <c r="BF83" s="46">
        <f t="shared" si="74"/>
        <v>0.33333333333333331</v>
      </c>
      <c r="BI83" s="29">
        <f t="shared" si="78"/>
        <v>33.333333333333329</v>
      </c>
    </row>
    <row r="84" spans="1:61" ht="16.5" thickBot="1" x14ac:dyDescent="0.3">
      <c r="A84" s="226" t="s">
        <v>172</v>
      </c>
      <c r="B84" s="207" t="s">
        <v>173</v>
      </c>
      <c r="C84" s="230">
        <v>7</v>
      </c>
      <c r="D84" s="126"/>
      <c r="E84" s="231"/>
      <c r="F84" s="134"/>
      <c r="G84" s="211">
        <v>4.5</v>
      </c>
      <c r="H84" s="237">
        <f t="shared" si="79"/>
        <v>135</v>
      </c>
      <c r="I84" s="238">
        <f>J84+L84+K84</f>
        <v>45</v>
      </c>
      <c r="J84" s="239">
        <v>30</v>
      </c>
      <c r="K84" s="133"/>
      <c r="L84" s="133">
        <v>15</v>
      </c>
      <c r="M84" s="240">
        <f t="shared" si="80"/>
        <v>90</v>
      </c>
      <c r="N84" s="129"/>
      <c r="O84" s="130"/>
      <c r="P84" s="258"/>
      <c r="Q84" s="132"/>
      <c r="R84" s="130"/>
      <c r="S84" s="131"/>
      <c r="T84" s="129"/>
      <c r="U84" s="130"/>
      <c r="V84" s="131"/>
      <c r="W84" s="132">
        <v>3</v>
      </c>
      <c r="X84" s="210"/>
      <c r="BF84" s="46">
        <f t="shared" si="74"/>
        <v>0.33333333333333331</v>
      </c>
      <c r="BI84" s="29">
        <f t="shared" si="78"/>
        <v>33.333333333333329</v>
      </c>
    </row>
    <row r="85" spans="1:61" ht="16.5" thickBot="1" x14ac:dyDescent="0.3">
      <c r="A85" s="226" t="s">
        <v>174</v>
      </c>
      <c r="B85" s="207" t="s">
        <v>175</v>
      </c>
      <c r="C85" s="230">
        <v>7</v>
      </c>
      <c r="D85" s="126"/>
      <c r="E85" s="231"/>
      <c r="F85" s="134"/>
      <c r="G85" s="211">
        <v>4.5</v>
      </c>
      <c r="H85" s="237">
        <v>135</v>
      </c>
      <c r="I85" s="238">
        <v>45</v>
      </c>
      <c r="J85" s="239">
        <v>30</v>
      </c>
      <c r="K85" s="133"/>
      <c r="L85" s="133">
        <v>15</v>
      </c>
      <c r="M85" s="41">
        <v>90</v>
      </c>
      <c r="N85" s="129"/>
      <c r="O85" s="130"/>
      <c r="P85" s="258"/>
      <c r="Q85" s="132"/>
      <c r="R85" s="130"/>
      <c r="S85" s="131"/>
      <c r="T85" s="129"/>
      <c r="U85" s="130"/>
      <c r="V85" s="131"/>
      <c r="W85" s="132">
        <v>3</v>
      </c>
      <c r="X85" s="210"/>
      <c r="BF85" s="46">
        <f t="shared" si="74"/>
        <v>0.33333333333333331</v>
      </c>
      <c r="BI85" s="29">
        <f t="shared" si="78"/>
        <v>33.333333333333329</v>
      </c>
    </row>
    <row r="86" spans="1:61" ht="16.5" thickBot="1" x14ac:dyDescent="0.3">
      <c r="A86" s="226" t="s">
        <v>176</v>
      </c>
      <c r="B86" s="207" t="s">
        <v>177</v>
      </c>
      <c r="C86" s="230">
        <v>7</v>
      </c>
      <c r="D86" s="126"/>
      <c r="E86" s="231"/>
      <c r="F86" s="231"/>
      <c r="G86" s="211">
        <v>4.5</v>
      </c>
      <c r="H86" s="259">
        <f t="shared" si="79"/>
        <v>135</v>
      </c>
      <c r="I86" s="238">
        <f>J86+L86+K86</f>
        <v>45</v>
      </c>
      <c r="J86" s="239">
        <v>30</v>
      </c>
      <c r="K86" s="133"/>
      <c r="L86" s="133">
        <v>15</v>
      </c>
      <c r="M86" s="240">
        <f t="shared" si="80"/>
        <v>90</v>
      </c>
      <c r="N86" s="129"/>
      <c r="O86" s="130"/>
      <c r="P86" s="258"/>
      <c r="Q86" s="132"/>
      <c r="R86" s="130"/>
      <c r="S86" s="131"/>
      <c r="T86" s="129"/>
      <c r="U86" s="130"/>
      <c r="V86" s="131"/>
      <c r="W86" s="132">
        <v>3</v>
      </c>
      <c r="X86" s="210"/>
      <c r="BF86" s="46">
        <f t="shared" si="74"/>
        <v>0.33333333333333331</v>
      </c>
      <c r="BI86" s="29">
        <f t="shared" si="78"/>
        <v>33.333333333333329</v>
      </c>
    </row>
    <row r="87" spans="1:61" ht="16.5" thickBot="1" x14ac:dyDescent="0.3">
      <c r="A87" s="226" t="s">
        <v>178</v>
      </c>
      <c r="B87" s="207" t="s">
        <v>179</v>
      </c>
      <c r="C87" s="230">
        <v>7</v>
      </c>
      <c r="D87" s="126"/>
      <c r="E87" s="231"/>
      <c r="F87" s="231"/>
      <c r="G87" s="211">
        <v>4.5</v>
      </c>
      <c r="H87" s="232">
        <v>135</v>
      </c>
      <c r="I87" s="233">
        <v>45</v>
      </c>
      <c r="J87" s="234">
        <v>30</v>
      </c>
      <c r="K87" s="234"/>
      <c r="L87" s="234">
        <v>15</v>
      </c>
      <c r="M87" s="260">
        <v>90</v>
      </c>
      <c r="N87" s="129"/>
      <c r="O87" s="130"/>
      <c r="P87" s="258"/>
      <c r="Q87" s="132"/>
      <c r="R87" s="130"/>
      <c r="S87" s="131"/>
      <c r="T87" s="129"/>
      <c r="U87" s="130"/>
      <c r="V87" s="131"/>
      <c r="W87" s="132">
        <v>3</v>
      </c>
      <c r="X87" s="210"/>
      <c r="BF87" s="46">
        <f t="shared" si="74"/>
        <v>0.33333333333333331</v>
      </c>
      <c r="BI87" s="29">
        <f t="shared" si="78"/>
        <v>33.333333333333329</v>
      </c>
    </row>
    <row r="88" spans="1:61" ht="16.5" thickBot="1" x14ac:dyDescent="0.3">
      <c r="A88" s="226" t="s">
        <v>180</v>
      </c>
      <c r="B88" s="261" t="s">
        <v>181</v>
      </c>
      <c r="C88" s="230">
        <v>7</v>
      </c>
      <c r="D88" s="126"/>
      <c r="E88" s="231"/>
      <c r="F88" s="134"/>
      <c r="G88" s="211">
        <v>4.5</v>
      </c>
      <c r="H88" s="259">
        <f t="shared" si="79"/>
        <v>135</v>
      </c>
      <c r="I88" s="238">
        <f>J88+L88</f>
        <v>45</v>
      </c>
      <c r="J88" s="239">
        <v>30</v>
      </c>
      <c r="K88" s="133"/>
      <c r="L88" s="133">
        <v>15</v>
      </c>
      <c r="M88" s="240">
        <f t="shared" si="80"/>
        <v>90</v>
      </c>
      <c r="N88" s="129"/>
      <c r="O88" s="130"/>
      <c r="P88" s="258"/>
      <c r="Q88" s="132"/>
      <c r="R88" s="130"/>
      <c r="S88" s="131"/>
      <c r="T88" s="129"/>
      <c r="U88" s="130"/>
      <c r="V88" s="131"/>
      <c r="W88" s="132">
        <v>3</v>
      </c>
      <c r="X88" s="131"/>
      <c r="BF88" s="46">
        <f t="shared" si="74"/>
        <v>0.33333333333333331</v>
      </c>
      <c r="BI88" s="29">
        <f t="shared" si="78"/>
        <v>33.333333333333329</v>
      </c>
    </row>
    <row r="89" spans="1:61" ht="16.5" thickBot="1" x14ac:dyDescent="0.3">
      <c r="A89" s="226" t="s">
        <v>182</v>
      </c>
      <c r="B89" s="262" t="s">
        <v>183</v>
      </c>
      <c r="C89" s="230">
        <v>7</v>
      </c>
      <c r="D89" s="126"/>
      <c r="E89" s="231"/>
      <c r="F89" s="134"/>
      <c r="G89" s="211">
        <v>4.5</v>
      </c>
      <c r="H89" s="38">
        <v>135</v>
      </c>
      <c r="I89" s="238">
        <v>45</v>
      </c>
      <c r="J89" s="239">
        <v>30</v>
      </c>
      <c r="K89" s="133"/>
      <c r="L89" s="133">
        <v>15</v>
      </c>
      <c r="M89" s="240">
        <v>90</v>
      </c>
      <c r="N89" s="129"/>
      <c r="O89" s="130"/>
      <c r="P89" s="258"/>
      <c r="Q89" s="132"/>
      <c r="R89" s="130"/>
      <c r="S89" s="131"/>
      <c r="T89" s="129"/>
      <c r="U89" s="130"/>
      <c r="V89" s="131"/>
      <c r="W89" s="132">
        <v>3</v>
      </c>
      <c r="X89" s="131"/>
      <c r="BF89" s="46">
        <f t="shared" si="74"/>
        <v>0.33333333333333331</v>
      </c>
      <c r="BI89" s="29">
        <f t="shared" si="78"/>
        <v>33.333333333333329</v>
      </c>
    </row>
    <row r="90" spans="1:61" ht="16.5" thickBot="1" x14ac:dyDescent="0.3">
      <c r="A90" s="711" t="s">
        <v>184</v>
      </c>
      <c r="B90" s="712"/>
      <c r="C90" s="241" t="s">
        <v>185</v>
      </c>
      <c r="D90" s="126"/>
      <c r="E90" s="231"/>
      <c r="F90" s="134"/>
      <c r="G90" s="245">
        <f>G91+G93+G95</f>
        <v>15</v>
      </c>
      <c r="H90" s="245">
        <f t="shared" ref="H90:X90" si="90">H91+H93+H95</f>
        <v>450</v>
      </c>
      <c r="I90" s="245">
        <f t="shared" si="90"/>
        <v>156</v>
      </c>
      <c r="J90" s="245">
        <f t="shared" si="90"/>
        <v>78</v>
      </c>
      <c r="K90" s="245">
        <f t="shared" si="90"/>
        <v>0</v>
      </c>
      <c r="L90" s="245">
        <f t="shared" si="90"/>
        <v>78</v>
      </c>
      <c r="M90" s="245">
        <f t="shared" si="90"/>
        <v>294</v>
      </c>
      <c r="N90" s="245"/>
      <c r="O90" s="245"/>
      <c r="P90" s="245"/>
      <c r="Q90" s="245"/>
      <c r="R90" s="245"/>
      <c r="S90" s="245"/>
      <c r="T90" s="245"/>
      <c r="U90" s="245"/>
      <c r="V90" s="245"/>
      <c r="W90" s="245"/>
      <c r="X90" s="257">
        <f t="shared" si="90"/>
        <v>12</v>
      </c>
      <c r="AN90" s="29" t="s">
        <v>19</v>
      </c>
      <c r="AO90" s="115"/>
      <c r="AP90" s="30" t="b">
        <f>ISBLANK(N90)</f>
        <v>1</v>
      </c>
      <c r="AQ90" s="30" t="b">
        <f>ISBLANK(O90)</f>
        <v>1</v>
      </c>
      <c r="AR90" s="30" t="b">
        <f t="shared" ref="AR90:AS90" si="91">ISBLANK(Q90)</f>
        <v>1</v>
      </c>
      <c r="AS90" s="30" t="b">
        <f t="shared" si="91"/>
        <v>1</v>
      </c>
      <c r="AT90" s="30" t="b">
        <f t="shared" ref="AT90" si="92">ISBLANK(T90)</f>
        <v>1</v>
      </c>
      <c r="AU90" s="30" t="b">
        <f>ISBLANK(U90)</f>
        <v>1</v>
      </c>
      <c r="AV90" s="30" t="b">
        <f t="shared" ref="AV90:AW90" si="93">ISBLANK(W90)</f>
        <v>1</v>
      </c>
      <c r="AW90" s="30" t="b">
        <f t="shared" si="93"/>
        <v>0</v>
      </c>
      <c r="BF90" s="46">
        <f t="shared" si="74"/>
        <v>0.34666666666666668</v>
      </c>
      <c r="BI90" s="29">
        <f t="shared" si="78"/>
        <v>34.666666666666671</v>
      </c>
    </row>
    <row r="91" spans="1:61" ht="16.5" thickBot="1" x14ac:dyDescent="0.3">
      <c r="A91" s="226" t="s">
        <v>186</v>
      </c>
      <c r="B91" s="207" t="s">
        <v>187</v>
      </c>
      <c r="C91" s="230">
        <v>8</v>
      </c>
      <c r="D91" s="133"/>
      <c r="E91" s="134"/>
      <c r="F91" s="231"/>
      <c r="G91" s="211">
        <v>5</v>
      </c>
      <c r="H91" s="237">
        <f t="shared" si="79"/>
        <v>150</v>
      </c>
      <c r="I91" s="238">
        <f>J91+L91+K91</f>
        <v>52</v>
      </c>
      <c r="J91" s="239">
        <v>26</v>
      </c>
      <c r="K91" s="133"/>
      <c r="L91" s="133">
        <v>26</v>
      </c>
      <c r="M91" s="240">
        <f t="shared" si="80"/>
        <v>98</v>
      </c>
      <c r="N91" s="129"/>
      <c r="O91" s="130"/>
      <c r="P91" s="258"/>
      <c r="Q91" s="132"/>
      <c r="R91" s="130"/>
      <c r="S91" s="131"/>
      <c r="T91" s="129"/>
      <c r="U91" s="130"/>
      <c r="V91" s="131"/>
      <c r="W91" s="132"/>
      <c r="X91" s="131">
        <v>4</v>
      </c>
      <c r="AN91" s="29" t="s">
        <v>20</v>
      </c>
      <c r="AO91" s="115"/>
      <c r="BF91" s="46">
        <f t="shared" si="74"/>
        <v>0.34666666666666668</v>
      </c>
      <c r="BI91" s="29">
        <f t="shared" si="78"/>
        <v>34.666666666666671</v>
      </c>
    </row>
    <row r="92" spans="1:61" ht="16.5" thickBot="1" x14ac:dyDescent="0.3">
      <c r="A92" s="226" t="s">
        <v>188</v>
      </c>
      <c r="B92" s="207" t="s">
        <v>189</v>
      </c>
      <c r="C92" s="230">
        <v>8</v>
      </c>
      <c r="D92" s="133"/>
      <c r="E92" s="134"/>
      <c r="F92" s="231"/>
      <c r="G92" s="211">
        <v>5</v>
      </c>
      <c r="H92" s="263">
        <v>150</v>
      </c>
      <c r="I92" s="264">
        <v>52</v>
      </c>
      <c r="J92" s="265">
        <v>26</v>
      </c>
      <c r="K92" s="265"/>
      <c r="L92" s="265">
        <v>26</v>
      </c>
      <c r="M92" s="260">
        <v>98</v>
      </c>
      <c r="N92" s="129"/>
      <c r="O92" s="130"/>
      <c r="P92" s="258"/>
      <c r="Q92" s="132"/>
      <c r="R92" s="130"/>
      <c r="S92" s="131"/>
      <c r="T92" s="129"/>
      <c r="U92" s="130"/>
      <c r="V92" s="131"/>
      <c r="W92" s="132"/>
      <c r="X92" s="131">
        <v>4</v>
      </c>
      <c r="AN92" s="29" t="s">
        <v>21</v>
      </c>
      <c r="AO92" s="115">
        <f>AT97+AU97</f>
        <v>13</v>
      </c>
      <c r="BF92" s="46">
        <f t="shared" si="74"/>
        <v>0.34666666666666668</v>
      </c>
      <c r="BI92" s="29">
        <f t="shared" si="78"/>
        <v>34.666666666666671</v>
      </c>
    </row>
    <row r="93" spans="1:61" ht="16.5" thickBot="1" x14ac:dyDescent="0.3">
      <c r="A93" s="226" t="s">
        <v>190</v>
      </c>
      <c r="B93" s="207" t="s">
        <v>191</v>
      </c>
      <c r="C93" s="230">
        <v>8</v>
      </c>
      <c r="D93" s="133"/>
      <c r="E93" s="134"/>
      <c r="F93" s="231"/>
      <c r="G93" s="211">
        <v>5</v>
      </c>
      <c r="H93" s="237">
        <f t="shared" ref="H93" si="94">G93*30</f>
        <v>150</v>
      </c>
      <c r="I93" s="238">
        <f>J93+L93+K93</f>
        <v>52</v>
      </c>
      <c r="J93" s="239">
        <v>26</v>
      </c>
      <c r="K93" s="133"/>
      <c r="L93" s="133">
        <v>26</v>
      </c>
      <c r="M93" s="240">
        <f t="shared" ref="M93" si="95">H93-I93</f>
        <v>98</v>
      </c>
      <c r="N93" s="129"/>
      <c r="O93" s="130"/>
      <c r="P93" s="258"/>
      <c r="Q93" s="132"/>
      <c r="R93" s="130"/>
      <c r="S93" s="131"/>
      <c r="T93" s="129"/>
      <c r="U93" s="130"/>
      <c r="V93" s="131"/>
      <c r="W93" s="132"/>
      <c r="X93" s="131">
        <v>4</v>
      </c>
      <c r="AN93" s="29" t="s">
        <v>22</v>
      </c>
      <c r="AO93" s="115">
        <f>AV97+AW97</f>
        <v>28.5</v>
      </c>
      <c r="BF93" s="46">
        <f t="shared" si="74"/>
        <v>0.34666666666666668</v>
      </c>
      <c r="BI93" s="29">
        <f t="shared" si="78"/>
        <v>34.666666666666671</v>
      </c>
    </row>
    <row r="94" spans="1:61" ht="16.5" thickBot="1" x14ac:dyDescent="0.3">
      <c r="A94" s="226" t="s">
        <v>192</v>
      </c>
      <c r="B94" s="207" t="s">
        <v>193</v>
      </c>
      <c r="C94" s="230">
        <v>8</v>
      </c>
      <c r="D94" s="133"/>
      <c r="E94" s="134"/>
      <c r="F94" s="231"/>
      <c r="G94" s="211">
        <v>5</v>
      </c>
      <c r="H94" s="266">
        <v>150</v>
      </c>
      <c r="I94" s="238">
        <v>52</v>
      </c>
      <c r="J94" s="267">
        <v>26</v>
      </c>
      <c r="K94" s="267"/>
      <c r="L94" s="267">
        <v>26</v>
      </c>
      <c r="M94" s="260">
        <v>98</v>
      </c>
      <c r="N94" s="129"/>
      <c r="O94" s="130"/>
      <c r="P94" s="258"/>
      <c r="Q94" s="132"/>
      <c r="R94" s="130"/>
      <c r="S94" s="131"/>
      <c r="T94" s="129"/>
      <c r="U94" s="130"/>
      <c r="V94" s="131"/>
      <c r="W94" s="132"/>
      <c r="X94" s="131">
        <v>4</v>
      </c>
      <c r="AO94" s="115">
        <f>SUM(AO90:AO93)</f>
        <v>41.5</v>
      </c>
      <c r="BF94" s="46">
        <f t="shared" si="74"/>
        <v>0.34666666666666668</v>
      </c>
      <c r="BI94" s="29">
        <f t="shared" si="78"/>
        <v>34.666666666666671</v>
      </c>
    </row>
    <row r="95" spans="1:61" ht="16.5" thickBot="1" x14ac:dyDescent="0.3">
      <c r="A95" s="226" t="s">
        <v>194</v>
      </c>
      <c r="B95" s="207" t="s">
        <v>195</v>
      </c>
      <c r="C95" s="230">
        <v>8</v>
      </c>
      <c r="D95" s="133"/>
      <c r="E95" s="134"/>
      <c r="F95" s="231"/>
      <c r="G95" s="211">
        <v>5</v>
      </c>
      <c r="H95" s="237">
        <f t="shared" ref="H95" si="96">G95*30</f>
        <v>150</v>
      </c>
      <c r="I95" s="238">
        <f>J95+L95+K95</f>
        <v>52</v>
      </c>
      <c r="J95" s="239">
        <v>26</v>
      </c>
      <c r="K95" s="133"/>
      <c r="L95" s="133">
        <v>26</v>
      </c>
      <c r="M95" s="240">
        <f t="shared" ref="M95" si="97">H95-I95</f>
        <v>98</v>
      </c>
      <c r="N95" s="129"/>
      <c r="O95" s="130"/>
      <c r="P95" s="258"/>
      <c r="Q95" s="132"/>
      <c r="R95" s="130"/>
      <c r="S95" s="131"/>
      <c r="T95" s="129"/>
      <c r="U95" s="130"/>
      <c r="V95" s="131"/>
      <c r="W95" s="132"/>
      <c r="X95" s="131">
        <v>4</v>
      </c>
      <c r="BF95" s="46">
        <f t="shared" si="74"/>
        <v>0.34666666666666668</v>
      </c>
      <c r="BI95" s="29">
        <f t="shared" si="78"/>
        <v>34.666666666666671</v>
      </c>
    </row>
    <row r="96" spans="1:61" ht="16.5" thickBot="1" x14ac:dyDescent="0.3">
      <c r="A96" s="226" t="s">
        <v>196</v>
      </c>
      <c r="B96" s="213" t="s">
        <v>197</v>
      </c>
      <c r="C96" s="268">
        <v>8</v>
      </c>
      <c r="D96" s="269"/>
      <c r="E96" s="270"/>
      <c r="F96" s="271"/>
      <c r="G96" s="217">
        <v>5</v>
      </c>
      <c r="H96" s="272">
        <v>150</v>
      </c>
      <c r="I96" s="273">
        <v>52</v>
      </c>
      <c r="J96" s="274">
        <v>26</v>
      </c>
      <c r="K96" s="274"/>
      <c r="L96" s="274">
        <v>26</v>
      </c>
      <c r="M96" s="275">
        <v>98</v>
      </c>
      <c r="N96" s="276"/>
      <c r="O96" s="277"/>
      <c r="P96" s="278"/>
      <c r="Q96" s="279"/>
      <c r="R96" s="277"/>
      <c r="S96" s="280"/>
      <c r="T96" s="276"/>
      <c r="U96" s="277"/>
      <c r="V96" s="280"/>
      <c r="W96" s="279"/>
      <c r="X96" s="280">
        <v>4</v>
      </c>
      <c r="BF96" s="46">
        <f t="shared" si="74"/>
        <v>0.34666666666666668</v>
      </c>
      <c r="BI96" s="29">
        <f t="shared" si="78"/>
        <v>34.666666666666671</v>
      </c>
    </row>
    <row r="97" spans="1:50" ht="16.5" thickBot="1" x14ac:dyDescent="0.3">
      <c r="A97" s="681" t="s">
        <v>198</v>
      </c>
      <c r="B97" s="687"/>
      <c r="C97" s="687"/>
      <c r="D97" s="687"/>
      <c r="E97" s="687"/>
      <c r="F97" s="682"/>
      <c r="G97" s="136">
        <f>G75+G80+G83+G90</f>
        <v>41.5</v>
      </c>
      <c r="H97" s="136">
        <f t="shared" ref="H97:X97" si="98">H75+H80+H83+H90</f>
        <v>1245</v>
      </c>
      <c r="I97" s="136">
        <f t="shared" si="98"/>
        <v>435</v>
      </c>
      <c r="J97" s="136">
        <f t="shared" si="98"/>
        <v>249</v>
      </c>
      <c r="K97" s="136">
        <f t="shared" si="98"/>
        <v>0</v>
      </c>
      <c r="L97" s="136">
        <f t="shared" si="98"/>
        <v>186</v>
      </c>
      <c r="M97" s="136">
        <f t="shared" si="98"/>
        <v>810</v>
      </c>
      <c r="N97" s="136"/>
      <c r="O97" s="136"/>
      <c r="P97" s="136"/>
      <c r="Q97" s="136"/>
      <c r="R97" s="136"/>
      <c r="S97" s="136"/>
      <c r="T97" s="137">
        <f t="shared" si="98"/>
        <v>6</v>
      </c>
      <c r="U97" s="137">
        <f t="shared" si="98"/>
        <v>3</v>
      </c>
      <c r="V97" s="137">
        <f t="shared" si="98"/>
        <v>3</v>
      </c>
      <c r="W97" s="137">
        <f t="shared" si="98"/>
        <v>9</v>
      </c>
      <c r="X97" s="137">
        <f t="shared" si="98"/>
        <v>12</v>
      </c>
      <c r="AP97" s="138">
        <f>SUMIF(AP75:AP96,FALSE,$G75:$G96)</f>
        <v>0</v>
      </c>
      <c r="AQ97" s="138">
        <f t="shared" ref="AQ97:AW97" si="99">SUMIF(AQ75:AQ96,FALSE,$G75:$G96)</f>
        <v>0</v>
      </c>
      <c r="AR97" s="138">
        <f t="shared" si="99"/>
        <v>0</v>
      </c>
      <c r="AS97" s="138">
        <f t="shared" si="99"/>
        <v>0</v>
      </c>
      <c r="AT97" s="138">
        <f t="shared" si="99"/>
        <v>8</v>
      </c>
      <c r="AU97" s="138">
        <f t="shared" si="99"/>
        <v>5</v>
      </c>
      <c r="AV97" s="138">
        <f t="shared" si="99"/>
        <v>13.5</v>
      </c>
      <c r="AW97" s="138">
        <f t="shared" si="99"/>
        <v>15</v>
      </c>
    </row>
    <row r="98" spans="1:50" s="1" customFormat="1" ht="16.5" thickBot="1" x14ac:dyDescent="0.3">
      <c r="A98" s="711" t="s">
        <v>199</v>
      </c>
      <c r="B98" s="715"/>
      <c r="C98" s="715"/>
      <c r="D98" s="715"/>
      <c r="E98" s="715"/>
      <c r="F98" s="716"/>
      <c r="G98" s="281">
        <f t="shared" ref="G98:X98" si="100">G97+G73</f>
        <v>63.5</v>
      </c>
      <c r="H98" s="282">
        <f t="shared" si="100"/>
        <v>1905</v>
      </c>
      <c r="I98" s="282">
        <f t="shared" si="100"/>
        <v>726</v>
      </c>
      <c r="J98" s="282">
        <f t="shared" si="100"/>
        <v>312</v>
      </c>
      <c r="K98" s="282">
        <f t="shared" si="100"/>
        <v>0</v>
      </c>
      <c r="L98" s="282">
        <f t="shared" si="100"/>
        <v>414</v>
      </c>
      <c r="M98" s="282">
        <f t="shared" si="100"/>
        <v>1179</v>
      </c>
      <c r="N98" s="137">
        <f t="shared" si="100"/>
        <v>0</v>
      </c>
      <c r="O98" s="137">
        <f t="shared" si="100"/>
        <v>0</v>
      </c>
      <c r="P98" s="137">
        <f t="shared" si="100"/>
        <v>0</v>
      </c>
      <c r="Q98" s="137">
        <f t="shared" si="100"/>
        <v>0</v>
      </c>
      <c r="R98" s="137">
        <f t="shared" si="100"/>
        <v>6</v>
      </c>
      <c r="S98" s="137">
        <f t="shared" si="100"/>
        <v>6</v>
      </c>
      <c r="T98" s="137">
        <f t="shared" si="100"/>
        <v>9</v>
      </c>
      <c r="U98" s="137">
        <f t="shared" si="100"/>
        <v>6</v>
      </c>
      <c r="V98" s="137">
        <f t="shared" si="100"/>
        <v>6</v>
      </c>
      <c r="W98" s="137">
        <f t="shared" si="100"/>
        <v>12</v>
      </c>
      <c r="X98" s="137">
        <f t="shared" si="100"/>
        <v>15</v>
      </c>
      <c r="Y98" s="283">
        <v>22</v>
      </c>
      <c r="Z98" s="284">
        <v>22</v>
      </c>
      <c r="AP98" s="2"/>
      <c r="AQ98" s="2"/>
      <c r="AR98" s="2"/>
      <c r="AS98" s="2"/>
      <c r="AT98" s="2"/>
      <c r="AU98" s="2"/>
      <c r="AV98" s="2"/>
    </row>
    <row r="99" spans="1:50" s="1" customFormat="1" ht="16.5" thickBot="1" x14ac:dyDescent="0.3">
      <c r="A99" s="717" t="s">
        <v>200</v>
      </c>
      <c r="B99" s="717"/>
      <c r="C99" s="717"/>
      <c r="D99" s="717"/>
      <c r="E99" s="717"/>
      <c r="F99" s="717"/>
      <c r="G99" s="281">
        <f t="shared" ref="G99:M99" si="101">G98+G58</f>
        <v>240</v>
      </c>
      <c r="H99" s="282">
        <f t="shared" si="101"/>
        <v>7200</v>
      </c>
      <c r="I99" s="282">
        <f t="shared" si="101"/>
        <v>2379</v>
      </c>
      <c r="J99" s="282">
        <f t="shared" si="101"/>
        <v>1064</v>
      </c>
      <c r="K99" s="282">
        <f t="shared" si="101"/>
        <v>60</v>
      </c>
      <c r="L99" s="282">
        <f t="shared" si="101"/>
        <v>1255</v>
      </c>
      <c r="M99" s="282">
        <f t="shared" si="101"/>
        <v>4821</v>
      </c>
      <c r="N99" s="137">
        <f t="shared" ref="N99:X99" si="102">N58+N98</f>
        <v>21</v>
      </c>
      <c r="O99" s="137">
        <f t="shared" si="102"/>
        <v>17</v>
      </c>
      <c r="P99" s="137">
        <f t="shared" si="102"/>
        <v>17</v>
      </c>
      <c r="Q99" s="137">
        <f t="shared" si="102"/>
        <v>22</v>
      </c>
      <c r="R99" s="137">
        <f t="shared" si="102"/>
        <v>16</v>
      </c>
      <c r="S99" s="137">
        <f t="shared" si="102"/>
        <v>16</v>
      </c>
      <c r="T99" s="137">
        <f t="shared" si="102"/>
        <v>23</v>
      </c>
      <c r="U99" s="137">
        <f t="shared" si="102"/>
        <v>16</v>
      </c>
      <c r="V99" s="137">
        <f t="shared" si="102"/>
        <v>16</v>
      </c>
      <c r="W99" s="137">
        <f t="shared" si="102"/>
        <v>21</v>
      </c>
      <c r="X99" s="137">
        <f t="shared" si="102"/>
        <v>15</v>
      </c>
      <c r="Y99" s="285">
        <f t="shared" ref="Y99:Z99" si="103">Y98</f>
        <v>22</v>
      </c>
      <c r="Z99" s="286">
        <f t="shared" si="103"/>
        <v>22</v>
      </c>
      <c r="AP99" s="2"/>
      <c r="AQ99" s="2"/>
      <c r="AR99" s="2"/>
      <c r="AS99" s="2"/>
      <c r="AT99" s="2"/>
      <c r="AU99" s="2"/>
      <c r="AV99" s="2"/>
    </row>
    <row r="100" spans="1:50" s="1" customFormat="1" ht="16.5" thickBot="1" x14ac:dyDescent="0.3">
      <c r="A100" s="718" t="s">
        <v>201</v>
      </c>
      <c r="B100" s="718"/>
      <c r="C100" s="718"/>
      <c r="D100" s="718"/>
      <c r="E100" s="718"/>
      <c r="F100" s="718"/>
      <c r="G100" s="718"/>
      <c r="H100" s="718"/>
      <c r="I100" s="718"/>
      <c r="J100" s="718"/>
      <c r="K100" s="718"/>
      <c r="L100" s="718"/>
      <c r="M100" s="718"/>
      <c r="N100" s="137">
        <f>N99</f>
        <v>21</v>
      </c>
      <c r="O100" s="137">
        <f t="shared" ref="O100:X100" si="104">O99</f>
        <v>17</v>
      </c>
      <c r="P100" s="137">
        <f t="shared" si="104"/>
        <v>17</v>
      </c>
      <c r="Q100" s="137">
        <f t="shared" si="104"/>
        <v>22</v>
      </c>
      <c r="R100" s="137">
        <f t="shared" si="104"/>
        <v>16</v>
      </c>
      <c r="S100" s="137">
        <f t="shared" si="104"/>
        <v>16</v>
      </c>
      <c r="T100" s="137">
        <f t="shared" si="104"/>
        <v>23</v>
      </c>
      <c r="U100" s="137">
        <f t="shared" si="104"/>
        <v>16</v>
      </c>
      <c r="V100" s="137">
        <f t="shared" si="104"/>
        <v>16</v>
      </c>
      <c r="W100" s="137">
        <f t="shared" si="104"/>
        <v>21</v>
      </c>
      <c r="X100" s="137">
        <f t="shared" si="104"/>
        <v>15</v>
      </c>
      <c r="AP100" s="2"/>
      <c r="AQ100" s="2"/>
      <c r="AR100" s="2"/>
      <c r="AS100" s="2"/>
      <c r="AT100" s="2"/>
      <c r="AU100" s="2"/>
      <c r="AV100" s="2"/>
    </row>
    <row r="101" spans="1:50" s="1" customFormat="1" ht="16.5" thickBot="1" x14ac:dyDescent="0.3">
      <c r="A101" s="719" t="s">
        <v>202</v>
      </c>
      <c r="B101" s="719"/>
      <c r="C101" s="719"/>
      <c r="D101" s="719"/>
      <c r="E101" s="719"/>
      <c r="F101" s="719"/>
      <c r="G101" s="719"/>
      <c r="H101" s="719"/>
      <c r="I101" s="719"/>
      <c r="J101" s="719"/>
      <c r="K101" s="719"/>
      <c r="L101" s="719"/>
      <c r="M101" s="719"/>
      <c r="N101" s="137">
        <v>3</v>
      </c>
      <c r="O101" s="287"/>
      <c r="P101" s="288">
        <v>4</v>
      </c>
      <c r="Q101" s="288">
        <v>3</v>
      </c>
      <c r="R101" s="288"/>
      <c r="S101" s="288">
        <v>3</v>
      </c>
      <c r="T101" s="288">
        <v>3</v>
      </c>
      <c r="U101" s="288"/>
      <c r="V101" s="288">
        <v>3</v>
      </c>
      <c r="W101" s="288">
        <v>3</v>
      </c>
      <c r="X101" s="288">
        <v>3</v>
      </c>
      <c r="AP101" s="2"/>
      <c r="AQ101" s="2"/>
      <c r="AR101" s="2"/>
      <c r="AS101" s="2"/>
      <c r="AT101" s="2"/>
      <c r="AU101" s="2"/>
      <c r="AV101" s="2"/>
    </row>
    <row r="102" spans="1:50" s="1" customFormat="1" ht="16.5" thickBot="1" x14ac:dyDescent="0.3">
      <c r="A102" s="719" t="s">
        <v>203</v>
      </c>
      <c r="B102" s="719"/>
      <c r="C102" s="719"/>
      <c r="D102" s="719"/>
      <c r="E102" s="719"/>
      <c r="F102" s="719"/>
      <c r="G102" s="719"/>
      <c r="H102" s="719"/>
      <c r="I102" s="719"/>
      <c r="J102" s="719"/>
      <c r="K102" s="719"/>
      <c r="L102" s="719"/>
      <c r="M102" s="719"/>
      <c r="N102" s="188">
        <v>3</v>
      </c>
      <c r="O102" s="289"/>
      <c r="P102" s="290">
        <v>2</v>
      </c>
      <c r="Q102" s="290">
        <v>3</v>
      </c>
      <c r="R102" s="290"/>
      <c r="S102" s="290">
        <v>4</v>
      </c>
      <c r="T102" s="290">
        <v>4</v>
      </c>
      <c r="U102" s="290"/>
      <c r="V102" s="290">
        <v>3</v>
      </c>
      <c r="W102" s="290">
        <v>4</v>
      </c>
      <c r="X102" s="290">
        <v>2</v>
      </c>
      <c r="AP102" s="2"/>
      <c r="AQ102" s="2"/>
      <c r="AR102" s="2"/>
      <c r="AS102" s="2"/>
      <c r="AT102" s="2"/>
      <c r="AU102" s="2"/>
      <c r="AV102" s="2"/>
    </row>
    <row r="103" spans="1:50" s="1" customFormat="1" ht="16.5" thickBot="1" x14ac:dyDescent="0.3">
      <c r="A103" s="719" t="s">
        <v>204</v>
      </c>
      <c r="B103" s="719"/>
      <c r="C103" s="719"/>
      <c r="D103" s="719"/>
      <c r="E103" s="719"/>
      <c r="F103" s="719"/>
      <c r="G103" s="719"/>
      <c r="H103" s="719"/>
      <c r="I103" s="719"/>
      <c r="J103" s="719"/>
      <c r="K103" s="719"/>
      <c r="L103" s="719"/>
      <c r="M103" s="719"/>
      <c r="N103" s="291"/>
      <c r="O103" s="292"/>
      <c r="P103" s="292"/>
      <c r="Q103" s="293"/>
      <c r="R103" s="293"/>
      <c r="S103" s="293"/>
      <c r="T103" s="293"/>
      <c r="U103" s="293"/>
      <c r="V103" s="293"/>
      <c r="W103" s="293"/>
      <c r="X103" s="293"/>
      <c r="AP103" s="2" t="s">
        <v>205</v>
      </c>
      <c r="AQ103" s="2" t="s">
        <v>206</v>
      </c>
      <c r="AR103" s="2" t="s">
        <v>207</v>
      </c>
      <c r="AS103" s="2" t="s">
        <v>208</v>
      </c>
      <c r="AT103" s="2" t="s">
        <v>209</v>
      </c>
      <c r="AU103" s="2" t="s">
        <v>210</v>
      </c>
      <c r="AV103" s="2" t="s">
        <v>211</v>
      </c>
      <c r="AW103" s="2" t="s">
        <v>212</v>
      </c>
    </row>
    <row r="104" spans="1:50" s="1" customFormat="1" ht="16.5" thickBot="1" x14ac:dyDescent="0.3">
      <c r="A104" s="720" t="s">
        <v>213</v>
      </c>
      <c r="B104" s="720"/>
      <c r="C104" s="720"/>
      <c r="D104" s="720"/>
      <c r="E104" s="720"/>
      <c r="F104" s="720"/>
      <c r="G104" s="720"/>
      <c r="H104" s="720"/>
      <c r="I104" s="720"/>
      <c r="J104" s="720"/>
      <c r="K104" s="720"/>
      <c r="L104" s="720"/>
      <c r="M104" s="720"/>
      <c r="N104" s="294"/>
      <c r="O104" s="292"/>
      <c r="P104" s="292"/>
      <c r="Q104" s="295"/>
      <c r="R104" s="295"/>
      <c r="S104" s="296">
        <v>1</v>
      </c>
      <c r="T104" s="296"/>
      <c r="U104" s="295"/>
      <c r="V104" s="296">
        <v>1</v>
      </c>
      <c r="W104" s="296"/>
      <c r="X104" s="296"/>
      <c r="AO104" s="1" t="s">
        <v>214</v>
      </c>
      <c r="AP104" s="2"/>
      <c r="AQ104" s="2"/>
      <c r="AR104" s="2"/>
      <c r="AS104" s="2"/>
      <c r="AT104" s="2"/>
      <c r="AU104" s="2"/>
      <c r="AV104" s="2"/>
    </row>
    <row r="105" spans="1:50" s="1" customFormat="1" ht="16.5" thickBot="1" x14ac:dyDescent="0.3">
      <c r="A105" s="721" t="s">
        <v>215</v>
      </c>
      <c r="B105" s="722"/>
      <c r="C105" s="722"/>
      <c r="D105" s="722"/>
      <c r="E105" s="722"/>
      <c r="F105" s="722"/>
      <c r="G105" s="722"/>
      <c r="H105" s="722"/>
      <c r="I105" s="722"/>
      <c r="J105" s="722"/>
      <c r="K105" s="722"/>
      <c r="L105" s="722"/>
      <c r="M105" s="723"/>
      <c r="N105" s="724" t="s">
        <v>216</v>
      </c>
      <c r="O105" s="725"/>
      <c r="P105" s="726"/>
      <c r="Q105" s="713">
        <f>G58/G99*100</f>
        <v>73.541666666666671</v>
      </c>
      <c r="R105" s="727"/>
      <c r="S105" s="714"/>
      <c r="T105" s="713" t="s">
        <v>217</v>
      </c>
      <c r="U105" s="727"/>
      <c r="V105" s="714"/>
      <c r="W105" s="713">
        <f>G98/G99*100</f>
        <v>26.458333333333332</v>
      </c>
      <c r="X105" s="714"/>
      <c r="AO105" s="297" t="s">
        <v>218</v>
      </c>
      <c r="AP105" s="2">
        <f>AP26</f>
        <v>30</v>
      </c>
      <c r="AQ105" s="2">
        <f t="shared" ref="AQ105:AW105" si="105">AQ26</f>
        <v>12</v>
      </c>
      <c r="AR105" s="2">
        <f t="shared" si="105"/>
        <v>11.5</v>
      </c>
      <c r="AS105" s="2">
        <f t="shared" si="105"/>
        <v>4.5</v>
      </c>
      <c r="AT105" s="2">
        <f t="shared" si="105"/>
        <v>0</v>
      </c>
      <c r="AU105" s="2">
        <f t="shared" si="105"/>
        <v>0</v>
      </c>
      <c r="AV105" s="2">
        <f t="shared" si="105"/>
        <v>3</v>
      </c>
      <c r="AW105" s="2">
        <f t="shared" si="105"/>
        <v>0</v>
      </c>
      <c r="AX105" s="166">
        <f>SUM(AP105:AW105)</f>
        <v>61</v>
      </c>
    </row>
    <row r="106" spans="1:50" s="1" customFormat="1" x14ac:dyDescent="0.25">
      <c r="A106" s="298"/>
      <c r="B106" s="298"/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9"/>
      <c r="O106" s="299"/>
      <c r="P106" s="299"/>
      <c r="Q106" s="300"/>
      <c r="R106" s="300"/>
      <c r="S106" s="300"/>
      <c r="T106" s="299"/>
      <c r="U106" s="299"/>
      <c r="V106" s="299"/>
      <c r="W106" s="299"/>
      <c r="X106" s="299"/>
      <c r="AO106" s="297" t="s">
        <v>219</v>
      </c>
      <c r="AP106" s="2">
        <f>AP49</f>
        <v>0</v>
      </c>
      <c r="AQ106" s="2">
        <f t="shared" ref="AQ106:AW106" si="106">AQ49</f>
        <v>18</v>
      </c>
      <c r="AR106" s="2">
        <f t="shared" si="106"/>
        <v>18.5</v>
      </c>
      <c r="AS106" s="2">
        <f t="shared" si="106"/>
        <v>12</v>
      </c>
      <c r="AT106" s="2">
        <f t="shared" si="106"/>
        <v>19</v>
      </c>
      <c r="AU106" s="2">
        <f t="shared" si="106"/>
        <v>16.5</v>
      </c>
      <c r="AV106" s="2">
        <f t="shared" si="106"/>
        <v>10.5</v>
      </c>
      <c r="AW106" s="2">
        <f t="shared" si="106"/>
        <v>0</v>
      </c>
      <c r="AX106" s="166">
        <f t="shared" ref="AX106:AX109" si="107">SUM(AP106:AW106)</f>
        <v>94.5</v>
      </c>
    </row>
    <row r="107" spans="1:50" x14ac:dyDescent="0.25">
      <c r="AO107" s="304" t="s">
        <v>116</v>
      </c>
      <c r="AP107" s="305"/>
      <c r="AQ107" s="305"/>
      <c r="AR107" s="305"/>
      <c r="AS107" s="305">
        <v>4.5</v>
      </c>
      <c r="AT107" s="305">
        <v>0</v>
      </c>
      <c r="AU107" s="305">
        <v>4.5</v>
      </c>
      <c r="AV107" s="305">
        <v>0</v>
      </c>
      <c r="AW107" s="305">
        <v>12</v>
      </c>
      <c r="AX107" s="166">
        <f t="shared" si="107"/>
        <v>21</v>
      </c>
    </row>
    <row r="108" spans="1:50" x14ac:dyDescent="0.25">
      <c r="A108" s="306" t="s">
        <v>49</v>
      </c>
      <c r="B108" s="307" t="s">
        <v>220</v>
      </c>
      <c r="C108" s="50"/>
      <c r="D108" s="51"/>
      <c r="E108" s="51"/>
      <c r="F108" s="308"/>
      <c r="G108" s="309">
        <f>G109+G110</f>
        <v>13.5</v>
      </c>
      <c r="H108" s="309">
        <f t="shared" ref="H108:M108" si="108">H109+H110</f>
        <v>405</v>
      </c>
      <c r="I108" s="309">
        <f t="shared" si="108"/>
        <v>264</v>
      </c>
      <c r="J108" s="309">
        <f t="shared" si="108"/>
        <v>4</v>
      </c>
      <c r="K108" s="309"/>
      <c r="L108" s="309">
        <f t="shared" si="108"/>
        <v>260</v>
      </c>
      <c r="M108" s="309">
        <f t="shared" si="108"/>
        <v>141</v>
      </c>
      <c r="N108" s="55"/>
      <c r="O108" s="56"/>
      <c r="P108" s="57"/>
      <c r="Q108" s="58"/>
      <c r="R108" s="56"/>
      <c r="S108" s="57"/>
      <c r="T108" s="58"/>
      <c r="U108" s="56"/>
      <c r="V108" s="57"/>
      <c r="W108" s="58"/>
      <c r="X108" s="57"/>
      <c r="AO108" s="304" t="s">
        <v>221</v>
      </c>
      <c r="AP108" s="154">
        <f>AP73</f>
        <v>0</v>
      </c>
      <c r="AQ108" s="154">
        <f t="shared" ref="AQ108:AW108" si="109">AQ73</f>
        <v>0</v>
      </c>
      <c r="AR108" s="154">
        <f t="shared" si="109"/>
        <v>0</v>
      </c>
      <c r="AS108" s="154">
        <f t="shared" si="109"/>
        <v>9</v>
      </c>
      <c r="AT108" s="154">
        <f t="shared" si="109"/>
        <v>3</v>
      </c>
      <c r="AU108" s="154">
        <f t="shared" si="109"/>
        <v>4</v>
      </c>
      <c r="AV108" s="154">
        <f t="shared" si="109"/>
        <v>3</v>
      </c>
      <c r="AW108" s="154">
        <f t="shared" si="109"/>
        <v>3</v>
      </c>
      <c r="AX108" s="166">
        <f t="shared" si="107"/>
        <v>22</v>
      </c>
    </row>
    <row r="109" spans="1:50" x14ac:dyDescent="0.25">
      <c r="A109" s="310" t="s">
        <v>218</v>
      </c>
      <c r="B109" s="311" t="s">
        <v>220</v>
      </c>
      <c r="C109" s="50"/>
      <c r="D109" s="312" t="s">
        <v>222</v>
      </c>
      <c r="E109" s="313"/>
      <c r="F109" s="314"/>
      <c r="G109" s="315">
        <v>6.5</v>
      </c>
      <c r="H109" s="316">
        <f t="shared" ref="H109:H110" si="110">G109*30</f>
        <v>195</v>
      </c>
      <c r="I109" s="317">
        <f>J109+K109+L109</f>
        <v>132</v>
      </c>
      <c r="J109" s="141">
        <v>4</v>
      </c>
      <c r="K109" s="141"/>
      <c r="L109" s="141">
        <v>128</v>
      </c>
      <c r="M109" s="318">
        <f>H109-I109</f>
        <v>63</v>
      </c>
      <c r="N109" s="42">
        <v>4</v>
      </c>
      <c r="O109" s="43">
        <v>4</v>
      </c>
      <c r="P109" s="44">
        <v>4</v>
      </c>
      <c r="Q109" s="45"/>
      <c r="R109" s="43"/>
      <c r="S109" s="44"/>
      <c r="T109" s="319"/>
      <c r="U109" s="320"/>
      <c r="V109" s="321"/>
      <c r="W109" s="319"/>
      <c r="X109" s="321"/>
      <c r="AO109" s="304" t="s">
        <v>223</v>
      </c>
      <c r="AP109" s="154">
        <f>AP97</f>
        <v>0</v>
      </c>
      <c r="AQ109" s="154">
        <f t="shared" ref="AQ109:AW109" si="111">AQ97</f>
        <v>0</v>
      </c>
      <c r="AR109" s="154">
        <f t="shared" si="111"/>
        <v>0</v>
      </c>
      <c r="AS109" s="154">
        <f t="shared" si="111"/>
        <v>0</v>
      </c>
      <c r="AT109" s="154">
        <f t="shared" si="111"/>
        <v>8</v>
      </c>
      <c r="AU109" s="154">
        <f t="shared" si="111"/>
        <v>5</v>
      </c>
      <c r="AV109" s="154">
        <f t="shared" si="111"/>
        <v>13.5</v>
      </c>
      <c r="AW109" s="154">
        <f t="shared" si="111"/>
        <v>15</v>
      </c>
      <c r="AX109" s="166">
        <f t="shared" si="107"/>
        <v>41.5</v>
      </c>
    </row>
    <row r="110" spans="1:50" x14ac:dyDescent="0.25">
      <c r="A110" s="310" t="s">
        <v>219</v>
      </c>
      <c r="B110" s="311" t="s">
        <v>220</v>
      </c>
      <c r="C110" s="50"/>
      <c r="D110" s="34" t="s">
        <v>224</v>
      </c>
      <c r="E110" s="313"/>
      <c r="F110" s="314"/>
      <c r="G110" s="322">
        <v>7</v>
      </c>
      <c r="H110" s="323">
        <f t="shared" si="110"/>
        <v>210</v>
      </c>
      <c r="I110" s="39">
        <f t="shared" ref="I110" si="112">J110+K110+L110</f>
        <v>132</v>
      </c>
      <c r="J110" s="151"/>
      <c r="K110" s="151"/>
      <c r="L110" s="151">
        <v>132</v>
      </c>
      <c r="M110" s="324">
        <f>H110-I110</f>
        <v>78</v>
      </c>
      <c r="N110" s="42"/>
      <c r="O110" s="43"/>
      <c r="P110" s="44"/>
      <c r="Q110" s="45">
        <v>4</v>
      </c>
      <c r="R110" s="43">
        <v>4</v>
      </c>
      <c r="S110" s="44">
        <v>4</v>
      </c>
      <c r="T110" s="319"/>
      <c r="U110" s="320"/>
      <c r="V110" s="321"/>
      <c r="W110" s="319"/>
      <c r="X110" s="321"/>
      <c r="AO110" s="304"/>
      <c r="AP110" s="154">
        <f>SUM(AP105:AP109)</f>
        <v>30</v>
      </c>
      <c r="AQ110" s="154">
        <f t="shared" ref="AQ110:AW110" si="113">SUM(AQ105:AQ109)</f>
        <v>30</v>
      </c>
      <c r="AR110" s="154">
        <f t="shared" si="113"/>
        <v>30</v>
      </c>
      <c r="AS110" s="154">
        <f t="shared" si="113"/>
        <v>30</v>
      </c>
      <c r="AT110" s="154">
        <f t="shared" si="113"/>
        <v>30</v>
      </c>
      <c r="AU110" s="154">
        <f t="shared" si="113"/>
        <v>30</v>
      </c>
      <c r="AV110" s="154">
        <f t="shared" si="113"/>
        <v>30</v>
      </c>
      <c r="AW110" s="154">
        <f t="shared" si="113"/>
        <v>30</v>
      </c>
    </row>
    <row r="111" spans="1:50" x14ac:dyDescent="0.25">
      <c r="A111" s="310" t="s">
        <v>225</v>
      </c>
      <c r="B111" s="311" t="s">
        <v>220</v>
      </c>
      <c r="C111" s="50"/>
      <c r="D111" s="313" t="s">
        <v>226</v>
      </c>
      <c r="E111" s="325"/>
      <c r="F111" s="314"/>
      <c r="G111" s="322"/>
      <c r="H111" s="323"/>
      <c r="I111" s="326"/>
      <c r="J111" s="151"/>
      <c r="K111" s="151"/>
      <c r="L111" s="151"/>
      <c r="M111" s="324">
        <f t="shared" ref="M111" si="114">H111-I111</f>
        <v>0</v>
      </c>
      <c r="N111" s="42"/>
      <c r="O111" s="43"/>
      <c r="P111" s="44"/>
      <c r="Q111" s="45"/>
      <c r="R111" s="43"/>
      <c r="S111" s="44"/>
      <c r="T111" s="327" t="s">
        <v>227</v>
      </c>
      <c r="U111" s="328" t="s">
        <v>227</v>
      </c>
      <c r="V111" s="329" t="s">
        <v>227</v>
      </c>
      <c r="W111" s="327" t="s">
        <v>227</v>
      </c>
      <c r="X111" s="321"/>
      <c r="AO111" s="304"/>
    </row>
    <row r="112" spans="1:50" ht="47.25" x14ac:dyDescent="0.25">
      <c r="A112" s="306" t="s">
        <v>228</v>
      </c>
      <c r="B112" s="330" t="s">
        <v>229</v>
      </c>
      <c r="C112" s="331"/>
      <c r="D112" s="332"/>
      <c r="E112" s="51"/>
      <c r="F112" s="333"/>
      <c r="G112" s="334">
        <f>SUM(G113:G116)</f>
        <v>18</v>
      </c>
      <c r="H112" s="334">
        <f t="shared" ref="H112:M112" si="115">SUM(H113:H116)</f>
        <v>540</v>
      </c>
      <c r="I112" s="334">
        <f t="shared" si="115"/>
        <v>294</v>
      </c>
      <c r="J112" s="334">
        <f t="shared" si="115"/>
        <v>0</v>
      </c>
      <c r="K112" s="334">
        <f t="shared" si="115"/>
        <v>0</v>
      </c>
      <c r="L112" s="334">
        <f t="shared" si="115"/>
        <v>294</v>
      </c>
      <c r="M112" s="334">
        <f t="shared" si="115"/>
        <v>246</v>
      </c>
      <c r="N112" s="335"/>
      <c r="O112" s="335"/>
      <c r="P112" s="335"/>
      <c r="Q112" s="335"/>
      <c r="R112" s="335"/>
      <c r="S112" s="335"/>
      <c r="T112" s="336"/>
      <c r="U112" s="336"/>
      <c r="V112" s="336"/>
      <c r="W112" s="336"/>
      <c r="X112" s="337"/>
      <c r="AO112" s="304"/>
    </row>
    <row r="113" spans="1:48" x14ac:dyDescent="0.25">
      <c r="A113" s="310"/>
      <c r="B113" s="338" t="s">
        <v>230</v>
      </c>
      <c r="C113" s="230">
        <v>2</v>
      </c>
      <c r="D113" s="230" t="s">
        <v>49</v>
      </c>
      <c r="E113" s="51"/>
      <c r="F113" s="333"/>
      <c r="G113" s="339">
        <v>6</v>
      </c>
      <c r="H113" s="151">
        <f>G113*30</f>
        <v>180</v>
      </c>
      <c r="I113" s="317">
        <f>J113+K113+L113</f>
        <v>99</v>
      </c>
      <c r="J113" s="151"/>
      <c r="K113" s="151"/>
      <c r="L113" s="151">
        <v>99</v>
      </c>
      <c r="M113" s="324">
        <f>H113-I113</f>
        <v>81</v>
      </c>
      <c r="N113" s="335">
        <v>3</v>
      </c>
      <c r="O113" s="335">
        <v>3</v>
      </c>
      <c r="P113" s="335">
        <v>3</v>
      </c>
      <c r="Q113" s="335"/>
      <c r="R113" s="335"/>
      <c r="S113" s="335"/>
      <c r="T113" s="336"/>
      <c r="U113" s="336"/>
      <c r="V113" s="336"/>
      <c r="W113" s="336"/>
      <c r="X113" s="337"/>
      <c r="AO113" s="304"/>
    </row>
    <row r="114" spans="1:48" x14ac:dyDescent="0.25">
      <c r="A114" s="310"/>
      <c r="B114" s="338" t="s">
        <v>230</v>
      </c>
      <c r="C114" s="230">
        <v>4</v>
      </c>
      <c r="D114" s="230" t="s">
        <v>231</v>
      </c>
      <c r="E114" s="51"/>
      <c r="F114" s="333"/>
      <c r="G114" s="339">
        <v>6</v>
      </c>
      <c r="H114" s="151">
        <f t="shared" ref="H114:H116" si="116">G114*30</f>
        <v>180</v>
      </c>
      <c r="I114" s="317">
        <f t="shared" ref="I114:I116" si="117">J114+K114+L114</f>
        <v>99</v>
      </c>
      <c r="J114" s="151"/>
      <c r="K114" s="151"/>
      <c r="L114" s="151">
        <v>99</v>
      </c>
      <c r="M114" s="324">
        <f t="shared" ref="M114:M116" si="118">H114-I114</f>
        <v>81</v>
      </c>
      <c r="N114" s="335"/>
      <c r="O114" s="335"/>
      <c r="P114" s="335"/>
      <c r="Q114" s="335">
        <v>3</v>
      </c>
      <c r="R114" s="335">
        <v>3</v>
      </c>
      <c r="S114" s="335">
        <v>3</v>
      </c>
      <c r="T114" s="336"/>
      <c r="U114" s="336"/>
      <c r="V114" s="336"/>
      <c r="W114" s="336"/>
      <c r="X114" s="337"/>
      <c r="AO114" s="304"/>
    </row>
    <row r="115" spans="1:48" x14ac:dyDescent="0.25">
      <c r="A115" s="310"/>
      <c r="B115" s="338" t="s">
        <v>230</v>
      </c>
      <c r="C115" s="230">
        <v>6</v>
      </c>
      <c r="D115" s="230" t="s">
        <v>232</v>
      </c>
      <c r="E115" s="51"/>
      <c r="F115" s="333"/>
      <c r="G115" s="339">
        <v>4</v>
      </c>
      <c r="H115" s="151">
        <f t="shared" si="116"/>
        <v>120</v>
      </c>
      <c r="I115" s="317">
        <f t="shared" si="117"/>
        <v>66</v>
      </c>
      <c r="J115" s="151"/>
      <c r="K115" s="151"/>
      <c r="L115" s="151">
        <v>66</v>
      </c>
      <c r="M115" s="324">
        <f t="shared" si="118"/>
        <v>54</v>
      </c>
      <c r="N115" s="335"/>
      <c r="O115" s="335"/>
      <c r="P115" s="335"/>
      <c r="Q115" s="335"/>
      <c r="R115" s="335"/>
      <c r="S115" s="335"/>
      <c r="T115" s="336">
        <v>2</v>
      </c>
      <c r="U115" s="336">
        <v>2</v>
      </c>
      <c r="V115" s="336">
        <v>2</v>
      </c>
      <c r="W115" s="336"/>
      <c r="X115" s="337"/>
      <c r="AO115" s="304"/>
    </row>
    <row r="116" spans="1:48" x14ac:dyDescent="0.25">
      <c r="A116" s="310"/>
      <c r="B116" s="338" t="s">
        <v>230</v>
      </c>
      <c r="C116" s="230">
        <v>7</v>
      </c>
      <c r="D116" s="230"/>
      <c r="E116" s="51"/>
      <c r="F116" s="333"/>
      <c r="G116" s="339">
        <v>2</v>
      </c>
      <c r="H116" s="151">
        <f t="shared" si="116"/>
        <v>60</v>
      </c>
      <c r="I116" s="317">
        <f t="shared" si="117"/>
        <v>30</v>
      </c>
      <c r="J116" s="151"/>
      <c r="K116" s="151"/>
      <c r="L116" s="151">
        <v>30</v>
      </c>
      <c r="M116" s="324">
        <f t="shared" si="118"/>
        <v>30</v>
      </c>
      <c r="N116" s="335"/>
      <c r="O116" s="335"/>
      <c r="P116" s="335"/>
      <c r="Q116" s="335"/>
      <c r="R116" s="335"/>
      <c r="S116" s="335"/>
      <c r="T116" s="336"/>
      <c r="U116" s="336"/>
      <c r="V116" s="336"/>
      <c r="W116" s="336">
        <v>2</v>
      </c>
      <c r="X116" s="337"/>
    </row>
    <row r="118" spans="1:48" s="1" customFormat="1" x14ac:dyDescent="0.25">
      <c r="B118" s="344" t="s">
        <v>233</v>
      </c>
      <c r="C118" s="344"/>
      <c r="D118" s="729"/>
      <c r="E118" s="729"/>
      <c r="F118" s="730"/>
      <c r="G118" s="730"/>
      <c r="H118" s="409"/>
      <c r="I118" s="731"/>
      <c r="J118" s="732"/>
      <c r="K118" s="732"/>
      <c r="AP118" s="2"/>
      <c r="AQ118" s="2"/>
      <c r="AR118" s="2"/>
      <c r="AS118" s="2"/>
      <c r="AT118" s="2"/>
      <c r="AU118" s="2"/>
      <c r="AV118" s="2"/>
    </row>
    <row r="119" spans="1:48" s="1" customFormat="1" x14ac:dyDescent="0.25">
      <c r="AP119" s="2"/>
      <c r="AQ119" s="2"/>
      <c r="AR119" s="2"/>
      <c r="AS119" s="2"/>
      <c r="AT119" s="2"/>
      <c r="AU119" s="2"/>
      <c r="AV119" s="2"/>
    </row>
    <row r="120" spans="1:48" s="1" customFormat="1" x14ac:dyDescent="0.25">
      <c r="B120" s="344" t="s">
        <v>234</v>
      </c>
      <c r="C120" s="344"/>
      <c r="D120" s="729"/>
      <c r="E120" s="729"/>
      <c r="F120" s="730"/>
      <c r="G120" s="730"/>
      <c r="H120" s="409"/>
      <c r="I120" s="731"/>
      <c r="J120" s="733"/>
      <c r="K120" s="733"/>
      <c r="AP120" s="2"/>
      <c r="AQ120" s="2"/>
      <c r="AR120" s="2"/>
      <c r="AS120" s="2"/>
      <c r="AT120" s="2"/>
      <c r="AU120" s="2"/>
      <c r="AV120" s="2"/>
    </row>
    <row r="121" spans="1:48" s="1" customFormat="1" x14ac:dyDescent="0.25">
      <c r="AP121" s="2"/>
      <c r="AQ121" s="2"/>
      <c r="AR121" s="2"/>
      <c r="AS121" s="2"/>
      <c r="AT121" s="2"/>
      <c r="AU121" s="2"/>
      <c r="AV121" s="2"/>
    </row>
    <row r="122" spans="1:48" s="1" customFormat="1" x14ac:dyDescent="0.25">
      <c r="B122" s="344" t="s">
        <v>235</v>
      </c>
      <c r="C122" s="344"/>
      <c r="D122" s="729"/>
      <c r="E122" s="729"/>
      <c r="F122" s="730"/>
      <c r="G122" s="730"/>
      <c r="H122" s="409"/>
      <c r="I122" s="731"/>
      <c r="J122" s="733"/>
      <c r="K122" s="733"/>
      <c r="AP122" s="2"/>
      <c r="AQ122" s="2"/>
      <c r="AR122" s="2"/>
      <c r="AS122" s="2"/>
      <c r="AT122" s="2"/>
      <c r="AU122" s="2"/>
      <c r="AV122" s="2"/>
    </row>
    <row r="123" spans="1:48" x14ac:dyDescent="0.25">
      <c r="A123" s="10"/>
      <c r="B123" s="340"/>
      <c r="C123" s="728" t="s">
        <v>142</v>
      </c>
      <c r="D123" s="728"/>
      <c r="E123" s="728"/>
      <c r="F123" s="728"/>
      <c r="G123" s="728"/>
      <c r="H123" s="728"/>
      <c r="I123" s="728"/>
      <c r="J123" s="728"/>
      <c r="K123" s="728"/>
      <c r="L123" s="341"/>
      <c r="M123" s="34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31" spans="3:3" x14ac:dyDescent="0.25">
      <c r="C131" s="302" t="s">
        <v>142</v>
      </c>
    </row>
  </sheetData>
  <mergeCells count="68">
    <mergeCell ref="C123:K123"/>
    <mergeCell ref="D118:G118"/>
    <mergeCell ref="I118:K118"/>
    <mergeCell ref="D120:G120"/>
    <mergeCell ref="I120:K120"/>
    <mergeCell ref="D122:G122"/>
    <mergeCell ref="I122:K122"/>
    <mergeCell ref="W105:X105"/>
    <mergeCell ref="A98:F98"/>
    <mergeCell ref="A99:F99"/>
    <mergeCell ref="A100:M100"/>
    <mergeCell ref="A101:M101"/>
    <mergeCell ref="A102:M102"/>
    <mergeCell ref="A103:M103"/>
    <mergeCell ref="A104:M104"/>
    <mergeCell ref="A105:M105"/>
    <mergeCell ref="N105:P105"/>
    <mergeCell ref="Q105:S105"/>
    <mergeCell ref="T105:V105"/>
    <mergeCell ref="A97:F97"/>
    <mergeCell ref="A63:A64"/>
    <mergeCell ref="A65:A66"/>
    <mergeCell ref="A67:A68"/>
    <mergeCell ref="A69:A70"/>
    <mergeCell ref="A71:A72"/>
    <mergeCell ref="A73:F73"/>
    <mergeCell ref="A74:X74"/>
    <mergeCell ref="A75:B75"/>
    <mergeCell ref="A80:B80"/>
    <mergeCell ref="A83:B83"/>
    <mergeCell ref="A90:B90"/>
    <mergeCell ref="A61:A62"/>
    <mergeCell ref="A10:X10"/>
    <mergeCell ref="A26:B26"/>
    <mergeCell ref="A27:X27"/>
    <mergeCell ref="A49:F49"/>
    <mergeCell ref="A50:X50"/>
    <mergeCell ref="A54:F54"/>
    <mergeCell ref="A55:X55"/>
    <mergeCell ref="A57:F57"/>
    <mergeCell ref="A58:F58"/>
    <mergeCell ref="A59:X59"/>
    <mergeCell ref="A60:X60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S4"/>
    <mergeCell ref="T4:V4"/>
    <mergeCell ref="W4:X4"/>
    <mergeCell ref="N6:X6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rowBreaks count="2" manualBreakCount="2">
    <brk id="40" max="16383" man="1"/>
    <brk id="7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38"/>
  <sheetViews>
    <sheetView view="pageBreakPreview" topLeftCell="A62" zoomScaleNormal="85" zoomScaleSheetLayoutView="100" workbookViewId="0">
      <selection activeCell="G15" sqref="G15"/>
    </sheetView>
  </sheetViews>
  <sheetFormatPr defaultColWidth="9.140625" defaultRowHeight="15.75" x14ac:dyDescent="0.25"/>
  <cols>
    <col min="1" max="1" width="11.42578125" style="301" customWidth="1"/>
    <col min="2" max="2" width="44.140625" style="114" customWidth="1"/>
    <col min="3" max="3" width="6.5703125" style="302" customWidth="1"/>
    <col min="4" max="4" width="12" style="303" customWidth="1"/>
    <col min="5" max="5" width="7.42578125" style="303" customWidth="1"/>
    <col min="6" max="6" width="6.42578125" style="302" customWidth="1"/>
    <col min="7" max="7" width="7.42578125" style="302" customWidth="1"/>
    <col min="8" max="8" width="9.85546875" style="302" customWidth="1"/>
    <col min="9" max="9" width="8.5703125" style="114" customWidth="1"/>
    <col min="10" max="10" width="8" style="114" customWidth="1"/>
    <col min="11" max="11" width="5.85546875" style="114" customWidth="1"/>
    <col min="12" max="12" width="7.85546875" style="114" customWidth="1"/>
    <col min="13" max="13" width="8.85546875" style="114" customWidth="1"/>
    <col min="14" max="22" width="3.85546875" style="114" customWidth="1"/>
    <col min="23" max="23" width="6" style="114" customWidth="1"/>
    <col min="24" max="24" width="5.42578125" style="114" customWidth="1"/>
    <col min="25" max="41" width="0" style="114" hidden="1" customWidth="1"/>
    <col min="42" max="43" width="10.42578125" style="154" hidden="1" customWidth="1"/>
    <col min="44" max="44" width="12" style="154" hidden="1" customWidth="1"/>
    <col min="45" max="46" width="10.42578125" style="154" hidden="1" customWidth="1"/>
    <col min="47" max="47" width="11" style="154" hidden="1" customWidth="1"/>
    <col min="48" max="48" width="10.42578125" style="154" hidden="1" customWidth="1"/>
    <col min="49" max="49" width="12.42578125" style="114" hidden="1" customWidth="1"/>
    <col min="50" max="56" width="0" style="114" hidden="1" customWidth="1"/>
    <col min="57" max="57" width="27.42578125" style="114" hidden="1" customWidth="1"/>
    <col min="58" max="58" width="12.7109375" style="114" hidden="1" customWidth="1"/>
    <col min="59" max="59" width="15.7109375" style="114" hidden="1" customWidth="1"/>
    <col min="60" max="61" width="0" style="114" hidden="1" customWidth="1"/>
    <col min="62" max="62" width="17.7109375" style="114" hidden="1" customWidth="1"/>
    <col min="63" max="64" width="0" style="114" hidden="1" customWidth="1"/>
    <col min="65" max="65" width="46.28515625" style="114" customWidth="1"/>
    <col min="66" max="16384" width="9.140625" style="114"/>
  </cols>
  <sheetData>
    <row r="1" spans="1:61" s="1" customFormat="1" ht="18.75" customHeight="1" thickBot="1" x14ac:dyDescent="0.3">
      <c r="A1" s="620" t="s">
        <v>0</v>
      </c>
      <c r="B1" s="621"/>
      <c r="C1" s="621"/>
      <c r="D1" s="621"/>
      <c r="E1" s="621"/>
      <c r="F1" s="621"/>
      <c r="G1" s="621"/>
      <c r="H1" s="621"/>
      <c r="I1" s="621"/>
      <c r="J1" s="621"/>
      <c r="K1" s="621"/>
      <c r="L1" s="621"/>
      <c r="M1" s="621"/>
      <c r="N1" s="621"/>
      <c r="O1" s="621"/>
      <c r="P1" s="621"/>
      <c r="Q1" s="621"/>
      <c r="R1" s="621"/>
      <c r="S1" s="621"/>
      <c r="T1" s="621"/>
      <c r="U1" s="621"/>
      <c r="V1" s="621"/>
      <c r="W1" s="621"/>
      <c r="X1" s="622"/>
      <c r="AP1" s="2"/>
      <c r="AQ1" s="2"/>
      <c r="AR1" s="2"/>
      <c r="AS1" s="2"/>
      <c r="AT1" s="2"/>
      <c r="AU1" s="2"/>
      <c r="AV1" s="2"/>
    </row>
    <row r="2" spans="1:61" s="1" customFormat="1" ht="15.75" customHeight="1" x14ac:dyDescent="0.25">
      <c r="A2" s="623" t="s">
        <v>1</v>
      </c>
      <c r="B2" s="626" t="s">
        <v>2</v>
      </c>
      <c r="C2" s="629" t="s">
        <v>3</v>
      </c>
      <c r="D2" s="630"/>
      <c r="E2" s="630"/>
      <c r="F2" s="631"/>
      <c r="G2" s="632" t="s">
        <v>4</v>
      </c>
      <c r="H2" s="635" t="s">
        <v>5</v>
      </c>
      <c r="I2" s="636"/>
      <c r="J2" s="636"/>
      <c r="K2" s="636"/>
      <c r="L2" s="636"/>
      <c r="M2" s="637"/>
      <c r="N2" s="638" t="s">
        <v>6</v>
      </c>
      <c r="O2" s="639"/>
      <c r="P2" s="639"/>
      <c r="Q2" s="639"/>
      <c r="R2" s="639"/>
      <c r="S2" s="639"/>
      <c r="T2" s="639"/>
      <c r="U2" s="639"/>
      <c r="V2" s="639"/>
      <c r="W2" s="639"/>
      <c r="X2" s="640"/>
      <c r="AP2" s="2"/>
      <c r="AQ2" s="2"/>
      <c r="AR2" s="2"/>
      <c r="AS2" s="2"/>
      <c r="AT2" s="2"/>
      <c r="AU2" s="2"/>
      <c r="AV2" s="2"/>
    </row>
    <row r="3" spans="1:61" s="1" customFormat="1" ht="16.5" customHeight="1" thickBot="1" x14ac:dyDescent="0.3">
      <c r="A3" s="624"/>
      <c r="B3" s="627"/>
      <c r="C3" s="644" t="s">
        <v>7</v>
      </c>
      <c r="D3" s="646" t="s">
        <v>8</v>
      </c>
      <c r="E3" s="648" t="s">
        <v>9</v>
      </c>
      <c r="F3" s="649"/>
      <c r="G3" s="633"/>
      <c r="H3" s="654" t="s">
        <v>10</v>
      </c>
      <c r="I3" s="657" t="s">
        <v>11</v>
      </c>
      <c r="J3" s="658"/>
      <c r="K3" s="658"/>
      <c r="L3" s="659"/>
      <c r="M3" s="660" t="s">
        <v>12</v>
      </c>
      <c r="N3" s="641"/>
      <c r="O3" s="642"/>
      <c r="P3" s="642"/>
      <c r="Q3" s="642"/>
      <c r="R3" s="642"/>
      <c r="S3" s="642"/>
      <c r="T3" s="642"/>
      <c r="U3" s="642"/>
      <c r="V3" s="642"/>
      <c r="W3" s="642"/>
      <c r="X3" s="643"/>
      <c r="AP3" s="2"/>
      <c r="AQ3" s="2"/>
      <c r="AR3" s="2"/>
      <c r="AS3" s="2"/>
      <c r="AT3" s="2"/>
      <c r="AU3" s="2"/>
      <c r="AV3" s="2"/>
    </row>
    <row r="4" spans="1:61" s="1" customFormat="1" ht="15.75" customHeight="1" thickBot="1" x14ac:dyDescent="0.3">
      <c r="A4" s="624"/>
      <c r="B4" s="627"/>
      <c r="C4" s="644"/>
      <c r="D4" s="646"/>
      <c r="E4" s="646" t="s">
        <v>13</v>
      </c>
      <c r="F4" s="664" t="s">
        <v>14</v>
      </c>
      <c r="G4" s="633"/>
      <c r="H4" s="655"/>
      <c r="I4" s="666" t="s">
        <v>15</v>
      </c>
      <c r="J4" s="666" t="s">
        <v>16</v>
      </c>
      <c r="K4" s="666" t="s">
        <v>17</v>
      </c>
      <c r="L4" s="666" t="s">
        <v>18</v>
      </c>
      <c r="M4" s="661"/>
      <c r="N4" s="669" t="s">
        <v>19</v>
      </c>
      <c r="O4" s="670"/>
      <c r="P4" s="671"/>
      <c r="Q4" s="669" t="s">
        <v>20</v>
      </c>
      <c r="R4" s="670"/>
      <c r="S4" s="671"/>
      <c r="T4" s="669" t="s">
        <v>21</v>
      </c>
      <c r="U4" s="670"/>
      <c r="V4" s="671"/>
      <c r="W4" s="669" t="s">
        <v>22</v>
      </c>
      <c r="X4" s="671"/>
      <c r="AP4" s="2"/>
      <c r="AQ4" s="2"/>
      <c r="AR4" s="2"/>
      <c r="AS4" s="2"/>
      <c r="AT4" s="2"/>
      <c r="AU4" s="2"/>
      <c r="AV4" s="2"/>
    </row>
    <row r="5" spans="1:61" s="1" customFormat="1" ht="16.5" thickBot="1" x14ac:dyDescent="0.3">
      <c r="A5" s="624"/>
      <c r="B5" s="627"/>
      <c r="C5" s="644"/>
      <c r="D5" s="646"/>
      <c r="E5" s="646"/>
      <c r="F5" s="664"/>
      <c r="G5" s="633"/>
      <c r="H5" s="655"/>
      <c r="I5" s="667"/>
      <c r="J5" s="667"/>
      <c r="K5" s="667"/>
      <c r="L5" s="667"/>
      <c r="M5" s="661"/>
      <c r="N5" s="3">
        <v>1</v>
      </c>
      <c r="O5" s="4" t="s">
        <v>23</v>
      </c>
      <c r="P5" s="5" t="s">
        <v>24</v>
      </c>
      <c r="Q5" s="3">
        <v>3</v>
      </c>
      <c r="R5" s="4" t="s">
        <v>25</v>
      </c>
      <c r="S5" s="6" t="s">
        <v>26</v>
      </c>
      <c r="T5" s="7">
        <v>5</v>
      </c>
      <c r="U5" s="4" t="s">
        <v>27</v>
      </c>
      <c r="V5" s="6" t="s">
        <v>28</v>
      </c>
      <c r="W5" s="3">
        <v>7</v>
      </c>
      <c r="X5" s="6">
        <v>8</v>
      </c>
      <c r="AP5" s="2"/>
      <c r="AQ5" s="2"/>
      <c r="AR5" s="2"/>
      <c r="AS5" s="2"/>
      <c r="AT5" s="2"/>
      <c r="AU5" s="2"/>
      <c r="AV5" s="2"/>
    </row>
    <row r="6" spans="1:61" s="1" customFormat="1" ht="16.5" thickBot="1" x14ac:dyDescent="0.3">
      <c r="A6" s="624"/>
      <c r="B6" s="627"/>
      <c r="C6" s="644"/>
      <c r="D6" s="646"/>
      <c r="E6" s="646"/>
      <c r="F6" s="664"/>
      <c r="G6" s="633"/>
      <c r="H6" s="655"/>
      <c r="I6" s="667"/>
      <c r="J6" s="667"/>
      <c r="K6" s="667"/>
      <c r="L6" s="667"/>
      <c r="M6" s="662"/>
      <c r="N6" s="672" t="s">
        <v>29</v>
      </c>
      <c r="O6" s="673"/>
      <c r="P6" s="674"/>
      <c r="Q6" s="674"/>
      <c r="R6" s="674"/>
      <c r="S6" s="674"/>
      <c r="T6" s="674"/>
      <c r="U6" s="674"/>
      <c r="V6" s="674"/>
      <c r="W6" s="674"/>
      <c r="X6" s="675"/>
      <c r="AP6" s="2" t="s">
        <v>30</v>
      </c>
      <c r="AQ6" s="2" t="s">
        <v>31</v>
      </c>
      <c r="AR6" s="2" t="s">
        <v>32</v>
      </c>
      <c r="AS6" s="2" t="s">
        <v>33</v>
      </c>
      <c r="AT6" s="2" t="s">
        <v>34</v>
      </c>
      <c r="AU6" s="2" t="s">
        <v>35</v>
      </c>
      <c r="AV6" s="2" t="s">
        <v>36</v>
      </c>
      <c r="AW6" s="1" t="s">
        <v>37</v>
      </c>
    </row>
    <row r="7" spans="1:61" s="1" customFormat="1" ht="16.5" thickBot="1" x14ac:dyDescent="0.3">
      <c r="A7" s="625"/>
      <c r="B7" s="628"/>
      <c r="C7" s="645"/>
      <c r="D7" s="647"/>
      <c r="E7" s="647"/>
      <c r="F7" s="665"/>
      <c r="G7" s="634"/>
      <c r="H7" s="656"/>
      <c r="I7" s="668"/>
      <c r="J7" s="668"/>
      <c r="K7" s="668"/>
      <c r="L7" s="668"/>
      <c r="M7" s="663"/>
      <c r="N7" s="3">
        <v>15</v>
      </c>
      <c r="O7" s="4">
        <v>9</v>
      </c>
      <c r="P7" s="6">
        <v>9</v>
      </c>
      <c r="Q7" s="3">
        <v>15</v>
      </c>
      <c r="R7" s="4">
        <v>9</v>
      </c>
      <c r="S7" s="6">
        <v>9</v>
      </c>
      <c r="T7" s="3">
        <v>15</v>
      </c>
      <c r="U7" s="4">
        <v>9</v>
      </c>
      <c r="V7" s="6">
        <v>9</v>
      </c>
      <c r="W7" s="3">
        <v>15</v>
      </c>
      <c r="X7" s="6">
        <v>13</v>
      </c>
      <c r="AP7" s="2"/>
      <c r="AQ7" s="2"/>
      <c r="AR7" s="2"/>
      <c r="AS7" s="2"/>
      <c r="AT7" s="2"/>
      <c r="AU7" s="2"/>
      <c r="AV7" s="2"/>
    </row>
    <row r="8" spans="1:61" s="1" customFormat="1" ht="48" thickBot="1" x14ac:dyDescent="0.3">
      <c r="A8" s="8">
        <v>1</v>
      </c>
      <c r="B8" s="9">
        <v>2</v>
      </c>
      <c r="C8" s="10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  <c r="L8" s="8">
        <v>12</v>
      </c>
      <c r="M8" s="11">
        <v>13</v>
      </c>
      <c r="N8" s="3">
        <v>14</v>
      </c>
      <c r="O8" s="12">
        <v>15</v>
      </c>
      <c r="P8" s="3">
        <v>16</v>
      </c>
      <c r="Q8" s="12">
        <v>17</v>
      </c>
      <c r="R8" s="3">
        <v>18</v>
      </c>
      <c r="S8" s="12">
        <v>19</v>
      </c>
      <c r="T8" s="3">
        <v>20</v>
      </c>
      <c r="U8" s="12">
        <v>21</v>
      </c>
      <c r="V8" s="3">
        <v>22</v>
      </c>
      <c r="W8" s="12">
        <v>23</v>
      </c>
      <c r="X8" s="9">
        <v>24</v>
      </c>
      <c r="Y8" s="13">
        <v>25</v>
      </c>
      <c r="Z8" s="14">
        <v>26</v>
      </c>
      <c r="AP8" s="2"/>
      <c r="AQ8" s="2"/>
      <c r="AR8" s="2"/>
      <c r="AS8" s="2"/>
      <c r="AT8" s="2"/>
      <c r="AU8" s="2"/>
      <c r="AV8" s="2"/>
      <c r="BF8" s="343" t="s">
        <v>236</v>
      </c>
      <c r="BG8" s="343" t="s">
        <v>237</v>
      </c>
    </row>
    <row r="9" spans="1:61" s="1" customFormat="1" ht="16.5" thickBot="1" x14ac:dyDescent="0.3">
      <c r="A9" s="650" t="s">
        <v>38</v>
      </c>
      <c r="B9" s="651"/>
      <c r="C9" s="652"/>
      <c r="D9" s="652"/>
      <c r="E9" s="652"/>
      <c r="F9" s="652"/>
      <c r="G9" s="652"/>
      <c r="H9" s="652"/>
      <c r="I9" s="652"/>
      <c r="J9" s="652"/>
      <c r="K9" s="652"/>
      <c r="L9" s="652"/>
      <c r="M9" s="652"/>
      <c r="N9" s="651"/>
      <c r="O9" s="651"/>
      <c r="P9" s="651"/>
      <c r="Q9" s="651"/>
      <c r="R9" s="651"/>
      <c r="S9" s="651"/>
      <c r="T9" s="651"/>
      <c r="U9" s="651"/>
      <c r="V9" s="651"/>
      <c r="W9" s="651"/>
      <c r="X9" s="653"/>
      <c r="AP9" s="2"/>
      <c r="AQ9" s="2"/>
      <c r="AR9" s="2"/>
      <c r="AS9" s="2"/>
      <c r="AT9" s="2"/>
      <c r="AU9" s="2"/>
      <c r="AV9" s="2"/>
    </row>
    <row r="10" spans="1:61" s="1" customFormat="1" ht="16.5" thickBot="1" x14ac:dyDescent="0.3">
      <c r="A10" s="678" t="s">
        <v>39</v>
      </c>
      <c r="B10" s="679"/>
      <c r="C10" s="679"/>
      <c r="D10" s="679"/>
      <c r="E10" s="679"/>
      <c r="F10" s="679"/>
      <c r="G10" s="679"/>
      <c r="H10" s="679"/>
      <c r="I10" s="679"/>
      <c r="J10" s="679"/>
      <c r="K10" s="679"/>
      <c r="L10" s="679"/>
      <c r="M10" s="679"/>
      <c r="N10" s="679"/>
      <c r="O10" s="679"/>
      <c r="P10" s="679"/>
      <c r="Q10" s="679"/>
      <c r="R10" s="679"/>
      <c r="S10" s="679"/>
      <c r="T10" s="679"/>
      <c r="U10" s="679"/>
      <c r="V10" s="679"/>
      <c r="W10" s="679"/>
      <c r="X10" s="680"/>
      <c r="AP10" s="2"/>
      <c r="AQ10" s="2"/>
      <c r="AR10" s="2"/>
      <c r="AS10" s="2"/>
      <c r="AT10" s="2"/>
      <c r="AU10" s="2"/>
      <c r="AV10" s="2"/>
    </row>
    <row r="11" spans="1:61" s="29" customFormat="1" x14ac:dyDescent="0.25">
      <c r="A11" s="415" t="s">
        <v>40</v>
      </c>
      <c r="B11" s="15" t="s">
        <v>41</v>
      </c>
      <c r="C11" s="16"/>
      <c r="D11" s="17"/>
      <c r="E11" s="18"/>
      <c r="F11" s="19"/>
      <c r="G11" s="20">
        <f>G12+G13+G14+G15</f>
        <v>13.5</v>
      </c>
      <c r="H11" s="21">
        <f>SUM(H12:H15)</f>
        <v>405</v>
      </c>
      <c r="I11" s="22">
        <f>SUM(I12:I15)</f>
        <v>162</v>
      </c>
      <c r="J11" s="23"/>
      <c r="K11" s="23"/>
      <c r="L11" s="23">
        <f>SUM(L12:L15)</f>
        <v>162</v>
      </c>
      <c r="M11" s="24">
        <f>SUM(M12:M15)</f>
        <v>243</v>
      </c>
      <c r="N11" s="25"/>
      <c r="O11" s="26"/>
      <c r="P11" s="27"/>
      <c r="Q11" s="28"/>
      <c r="R11" s="26"/>
      <c r="S11" s="27"/>
      <c r="T11" s="28"/>
      <c r="U11" s="26"/>
      <c r="V11" s="27"/>
      <c r="W11" s="28"/>
      <c r="X11" s="27"/>
      <c r="AN11" s="29" t="s">
        <v>19</v>
      </c>
      <c r="AO11" s="29">
        <f>AP27+AQ27</f>
        <v>42</v>
      </c>
      <c r="AP11" s="30" t="b">
        <f>ISBLANK(N11)</f>
        <v>1</v>
      </c>
      <c r="AQ11" s="30" t="b">
        <f>ISBLANK(O11)</f>
        <v>1</v>
      </c>
      <c r="AR11" s="30" t="b">
        <f>ISBLANK(Q11)</f>
        <v>1</v>
      </c>
      <c r="AS11" s="30" t="b">
        <f>ISBLANK(R11)</f>
        <v>1</v>
      </c>
      <c r="AT11" s="30" t="b">
        <f>ISBLANK(T11)</f>
        <v>1</v>
      </c>
      <c r="AU11" s="30" t="b">
        <f>ISBLANK(U11)</f>
        <v>1</v>
      </c>
      <c r="AV11" s="30" t="b">
        <f>ISBLANK(W11)</f>
        <v>1</v>
      </c>
      <c r="AW11" s="30" t="b">
        <f>ISBLANK(X11)</f>
        <v>1</v>
      </c>
    </row>
    <row r="12" spans="1:61" s="29" customFormat="1" x14ac:dyDescent="0.25">
      <c r="A12" s="31" t="s">
        <v>42</v>
      </c>
      <c r="B12" s="32" t="s">
        <v>41</v>
      </c>
      <c r="C12" s="33"/>
      <c r="D12" s="34">
        <v>1</v>
      </c>
      <c r="E12" s="35"/>
      <c r="F12" s="36"/>
      <c r="G12" s="37">
        <v>4</v>
      </c>
      <c r="H12" s="38">
        <f t="shared" ref="H12:H25" si="0">G12*30</f>
        <v>120</v>
      </c>
      <c r="I12" s="39">
        <f>J12+K12+L12</f>
        <v>45</v>
      </c>
      <c r="J12" s="40"/>
      <c r="K12" s="40"/>
      <c r="L12" s="40">
        <v>45</v>
      </c>
      <c r="M12" s="41">
        <f t="shared" ref="M12:M25" si="1">H12-I12</f>
        <v>75</v>
      </c>
      <c r="N12" s="42">
        <v>3</v>
      </c>
      <c r="O12" s="43"/>
      <c r="P12" s="44"/>
      <c r="Q12" s="45"/>
      <c r="R12" s="43"/>
      <c r="S12" s="44"/>
      <c r="T12" s="45"/>
      <c r="U12" s="43"/>
      <c r="V12" s="44"/>
      <c r="W12" s="45"/>
      <c r="X12" s="44"/>
      <c r="AN12" s="29" t="s">
        <v>20</v>
      </c>
      <c r="AO12" s="29">
        <f>AR27+AS27</f>
        <v>14.5</v>
      </c>
      <c r="AP12" s="30" t="b">
        <f t="shared" ref="AP12:AQ25" si="2">ISBLANK(N12)</f>
        <v>0</v>
      </c>
      <c r="AQ12" s="30" t="b">
        <f t="shared" si="2"/>
        <v>1</v>
      </c>
      <c r="AR12" s="30" t="b">
        <f t="shared" ref="AR12:AS25" si="3">ISBLANK(Q12)</f>
        <v>1</v>
      </c>
      <c r="AS12" s="30" t="b">
        <f t="shared" si="3"/>
        <v>1</v>
      </c>
      <c r="AT12" s="30" t="b">
        <f t="shared" ref="AT12:AU25" si="4">ISBLANK(T12)</f>
        <v>1</v>
      </c>
      <c r="AU12" s="30" t="b">
        <f t="shared" si="4"/>
        <v>1</v>
      </c>
      <c r="AV12" s="30" t="b">
        <f t="shared" ref="AV12:AW25" si="5">ISBLANK(W12)</f>
        <v>1</v>
      </c>
      <c r="AW12" s="30" t="b">
        <f t="shared" si="5"/>
        <v>1</v>
      </c>
      <c r="BF12" s="46">
        <f>I12/H12</f>
        <v>0.375</v>
      </c>
      <c r="BI12" s="29">
        <f>I12/H12*100</f>
        <v>37.5</v>
      </c>
    </row>
    <row r="13" spans="1:61" s="29" customFormat="1" x14ac:dyDescent="0.25">
      <c r="A13" s="31" t="s">
        <v>43</v>
      </c>
      <c r="B13" s="32" t="s">
        <v>41</v>
      </c>
      <c r="C13" s="33"/>
      <c r="D13" s="34">
        <v>2</v>
      </c>
      <c r="E13" s="35"/>
      <c r="F13" s="36"/>
      <c r="G13" s="37">
        <v>3.5</v>
      </c>
      <c r="H13" s="38">
        <f t="shared" si="0"/>
        <v>105</v>
      </c>
      <c r="I13" s="39">
        <f t="shared" ref="I13:I15" si="6">J13+K13+L13</f>
        <v>36</v>
      </c>
      <c r="J13" s="40"/>
      <c r="K13" s="40"/>
      <c r="L13" s="40">
        <v>36</v>
      </c>
      <c r="M13" s="41">
        <f t="shared" si="1"/>
        <v>69</v>
      </c>
      <c r="N13" s="42"/>
      <c r="O13" s="43">
        <v>2</v>
      </c>
      <c r="P13" s="44">
        <v>2</v>
      </c>
      <c r="Q13" s="45"/>
      <c r="R13" s="43"/>
      <c r="S13" s="44"/>
      <c r="T13" s="45"/>
      <c r="U13" s="43"/>
      <c r="V13" s="44"/>
      <c r="W13" s="45"/>
      <c r="X13" s="44"/>
      <c r="AN13" s="29" t="s">
        <v>21</v>
      </c>
      <c r="AP13" s="30" t="b">
        <f t="shared" si="2"/>
        <v>1</v>
      </c>
      <c r="AQ13" s="30" t="b">
        <f t="shared" si="2"/>
        <v>0</v>
      </c>
      <c r="AR13" s="30" t="b">
        <f t="shared" si="3"/>
        <v>1</v>
      </c>
      <c r="AS13" s="30" t="b">
        <f t="shared" si="3"/>
        <v>1</v>
      </c>
      <c r="AT13" s="30" t="b">
        <f t="shared" si="4"/>
        <v>1</v>
      </c>
      <c r="AU13" s="30" t="b">
        <f t="shared" si="4"/>
        <v>1</v>
      </c>
      <c r="AV13" s="30" t="b">
        <f t="shared" si="5"/>
        <v>1</v>
      </c>
      <c r="AW13" s="30" t="b">
        <f t="shared" si="5"/>
        <v>1</v>
      </c>
      <c r="BF13" s="46">
        <f t="shared" ref="BF13:BF25" si="7">I13/H13</f>
        <v>0.34285714285714286</v>
      </c>
      <c r="BI13" s="29">
        <f t="shared" ref="BI13:BI81" si="8">I13/H13*100</f>
        <v>34.285714285714285</v>
      </c>
    </row>
    <row r="14" spans="1:61" s="29" customFormat="1" x14ac:dyDescent="0.25">
      <c r="A14" s="31" t="s">
        <v>44</v>
      </c>
      <c r="B14" s="32" t="s">
        <v>41</v>
      </c>
      <c r="C14" s="33"/>
      <c r="D14" s="34">
        <v>3</v>
      </c>
      <c r="E14" s="47"/>
      <c r="F14" s="36"/>
      <c r="G14" s="37">
        <f>'[1]семестровка 052'!D49</f>
        <v>3</v>
      </c>
      <c r="H14" s="38">
        <f t="shared" si="0"/>
        <v>90</v>
      </c>
      <c r="I14" s="39">
        <f t="shared" si="6"/>
        <v>45</v>
      </c>
      <c r="J14" s="40"/>
      <c r="K14" s="40"/>
      <c r="L14" s="40">
        <v>45</v>
      </c>
      <c r="M14" s="41">
        <f t="shared" si="1"/>
        <v>45</v>
      </c>
      <c r="N14" s="42"/>
      <c r="O14" s="43"/>
      <c r="P14" s="44"/>
      <c r="Q14" s="45">
        <v>3</v>
      </c>
      <c r="R14" s="43"/>
      <c r="S14" s="44"/>
      <c r="T14" s="45"/>
      <c r="U14" s="43"/>
      <c r="V14" s="44"/>
      <c r="W14" s="48"/>
      <c r="X14" s="49"/>
      <c r="AN14" s="29" t="s">
        <v>22</v>
      </c>
      <c r="AO14" s="29">
        <f>AV27</f>
        <v>3</v>
      </c>
      <c r="AP14" s="30" t="b">
        <f t="shared" si="2"/>
        <v>1</v>
      </c>
      <c r="AQ14" s="30" t="b">
        <f t="shared" si="2"/>
        <v>1</v>
      </c>
      <c r="AR14" s="30" t="b">
        <f t="shared" si="3"/>
        <v>0</v>
      </c>
      <c r="AS14" s="30" t="b">
        <f t="shared" si="3"/>
        <v>1</v>
      </c>
      <c r="AT14" s="30" t="b">
        <f t="shared" si="4"/>
        <v>1</v>
      </c>
      <c r="AU14" s="30" t="b">
        <f t="shared" si="4"/>
        <v>1</v>
      </c>
      <c r="AV14" s="30" t="b">
        <f t="shared" si="5"/>
        <v>1</v>
      </c>
      <c r="AW14" s="30" t="b">
        <f t="shared" si="5"/>
        <v>1</v>
      </c>
      <c r="BF14" s="46">
        <f t="shared" si="7"/>
        <v>0.5</v>
      </c>
      <c r="BI14" s="29">
        <f t="shared" si="8"/>
        <v>50</v>
      </c>
    </row>
    <row r="15" spans="1:61" s="29" customFormat="1" x14ac:dyDescent="0.25">
      <c r="A15" s="31" t="s">
        <v>45</v>
      </c>
      <c r="B15" s="32" t="s">
        <v>41</v>
      </c>
      <c r="C15" s="50"/>
      <c r="D15" s="51" t="s">
        <v>46</v>
      </c>
      <c r="E15" s="51"/>
      <c r="F15" s="52"/>
      <c r="G15" s="422">
        <v>3</v>
      </c>
      <c r="H15" s="38">
        <f t="shared" si="0"/>
        <v>90</v>
      </c>
      <c r="I15" s="39">
        <f t="shared" si="6"/>
        <v>36</v>
      </c>
      <c r="J15" s="54"/>
      <c r="K15" s="54"/>
      <c r="L15" s="54">
        <v>36</v>
      </c>
      <c r="M15" s="41">
        <f t="shared" si="1"/>
        <v>54</v>
      </c>
      <c r="N15" s="55"/>
      <c r="O15" s="56"/>
      <c r="P15" s="57"/>
      <c r="Q15" s="58"/>
      <c r="R15" s="423">
        <v>2</v>
      </c>
      <c r="S15" s="424">
        <v>2</v>
      </c>
      <c r="T15" s="58"/>
      <c r="U15" s="56"/>
      <c r="V15" s="57"/>
      <c r="W15" s="58"/>
      <c r="X15" s="57"/>
      <c r="AO15" s="29">
        <f>SUM(AO11:AO14)</f>
        <v>59.5</v>
      </c>
      <c r="AP15" s="30" t="b">
        <f t="shared" si="2"/>
        <v>1</v>
      </c>
      <c r="AQ15" s="30" t="b">
        <f t="shared" si="2"/>
        <v>1</v>
      </c>
      <c r="AR15" s="30" t="b">
        <f t="shared" si="3"/>
        <v>1</v>
      </c>
      <c r="AS15" s="30" t="b">
        <f t="shared" si="3"/>
        <v>0</v>
      </c>
      <c r="AT15" s="30" t="b">
        <f t="shared" si="4"/>
        <v>1</v>
      </c>
      <c r="AU15" s="30" t="b">
        <f t="shared" si="4"/>
        <v>1</v>
      </c>
      <c r="AV15" s="30" t="b">
        <f t="shared" si="5"/>
        <v>1</v>
      </c>
      <c r="AW15" s="30" t="b">
        <f t="shared" si="5"/>
        <v>1</v>
      </c>
      <c r="BF15" s="46">
        <f t="shared" si="7"/>
        <v>0.4</v>
      </c>
      <c r="BI15" s="29">
        <f t="shared" si="8"/>
        <v>40</v>
      </c>
    </row>
    <row r="16" spans="1:61" s="29" customFormat="1" x14ac:dyDescent="0.25">
      <c r="A16" s="59" t="s">
        <v>47</v>
      </c>
      <c r="B16" s="60" t="s">
        <v>48</v>
      </c>
      <c r="C16" s="33"/>
      <c r="D16" s="61" t="s">
        <v>49</v>
      </c>
      <c r="E16" s="47"/>
      <c r="F16" s="62"/>
      <c r="G16" s="63">
        <f>'[1]семестровка 052'!D12</f>
        <v>1</v>
      </c>
      <c r="H16" s="64">
        <f t="shared" si="0"/>
        <v>30</v>
      </c>
      <c r="I16" s="33">
        <f t="shared" ref="I16:I18" si="9">J16+L16</f>
        <v>15</v>
      </c>
      <c r="J16" s="65">
        <v>8</v>
      </c>
      <c r="K16" s="65"/>
      <c r="L16" s="65">
        <v>7</v>
      </c>
      <c r="M16" s="66">
        <f t="shared" si="1"/>
        <v>15</v>
      </c>
      <c r="N16" s="42">
        <v>1</v>
      </c>
      <c r="O16" s="43"/>
      <c r="P16" s="44"/>
      <c r="Q16" s="45"/>
      <c r="R16" s="43"/>
      <c r="S16" s="44"/>
      <c r="T16" s="45"/>
      <c r="U16" s="43"/>
      <c r="V16" s="44"/>
      <c r="W16" s="45"/>
      <c r="X16" s="67"/>
      <c r="AP16" s="30" t="b">
        <f t="shared" si="2"/>
        <v>0</v>
      </c>
      <c r="AQ16" s="30" t="b">
        <f t="shared" si="2"/>
        <v>1</v>
      </c>
      <c r="AR16" s="30" t="b">
        <f t="shared" si="3"/>
        <v>1</v>
      </c>
      <c r="AS16" s="30" t="b">
        <f t="shared" si="3"/>
        <v>1</v>
      </c>
      <c r="AT16" s="30" t="b">
        <f t="shared" si="4"/>
        <v>1</v>
      </c>
      <c r="AU16" s="30" t="b">
        <f t="shared" si="4"/>
        <v>1</v>
      </c>
      <c r="AV16" s="30" t="b">
        <f t="shared" si="5"/>
        <v>1</v>
      </c>
      <c r="AW16" s="30" t="b">
        <f t="shared" si="5"/>
        <v>1</v>
      </c>
      <c r="BF16" s="46">
        <f t="shared" si="7"/>
        <v>0.5</v>
      </c>
      <c r="BI16" s="29">
        <f t="shared" si="8"/>
        <v>50</v>
      </c>
    </row>
    <row r="17" spans="1:62" s="29" customFormat="1" ht="30.75" customHeight="1" x14ac:dyDescent="0.25">
      <c r="A17" s="59" t="s">
        <v>50</v>
      </c>
      <c r="B17" s="60" t="s">
        <v>51</v>
      </c>
      <c r="C17" s="33">
        <v>1</v>
      </c>
      <c r="D17" s="61"/>
      <c r="E17" s="47"/>
      <c r="F17" s="62"/>
      <c r="G17" s="63">
        <f>'[1]семестровка 052'!D13</f>
        <v>7</v>
      </c>
      <c r="H17" s="64">
        <f t="shared" si="0"/>
        <v>210</v>
      </c>
      <c r="I17" s="33">
        <f t="shared" si="9"/>
        <v>75</v>
      </c>
      <c r="J17" s="65">
        <v>45</v>
      </c>
      <c r="K17" s="65"/>
      <c r="L17" s="65">
        <v>30</v>
      </c>
      <c r="M17" s="66">
        <f t="shared" si="1"/>
        <v>135</v>
      </c>
      <c r="N17" s="42">
        <v>5</v>
      </c>
      <c r="O17" s="43"/>
      <c r="P17" s="44"/>
      <c r="Q17" s="45"/>
      <c r="R17" s="43"/>
      <c r="S17" s="44"/>
      <c r="T17" s="45"/>
      <c r="U17" s="43"/>
      <c r="V17" s="44"/>
      <c r="W17" s="45"/>
      <c r="X17" s="67"/>
      <c r="AP17" s="30" t="b">
        <f t="shared" si="2"/>
        <v>0</v>
      </c>
      <c r="AQ17" s="30" t="b">
        <f t="shared" si="2"/>
        <v>1</v>
      </c>
      <c r="AR17" s="30" t="b">
        <f t="shared" si="3"/>
        <v>1</v>
      </c>
      <c r="AS17" s="30" t="b">
        <f t="shared" si="3"/>
        <v>1</v>
      </c>
      <c r="AT17" s="30" t="b">
        <f t="shared" si="4"/>
        <v>1</v>
      </c>
      <c r="AU17" s="30" t="b">
        <f t="shared" si="4"/>
        <v>1</v>
      </c>
      <c r="AV17" s="30" t="b">
        <f t="shared" si="5"/>
        <v>1</v>
      </c>
      <c r="AW17" s="30" t="b">
        <f t="shared" si="5"/>
        <v>1</v>
      </c>
      <c r="BF17" s="46">
        <f t="shared" si="7"/>
        <v>0.35714285714285715</v>
      </c>
      <c r="BI17" s="29">
        <f t="shared" si="8"/>
        <v>35.714285714285715</v>
      </c>
    </row>
    <row r="18" spans="1:62" s="29" customFormat="1" ht="31.5" x14ac:dyDescent="0.25">
      <c r="A18" s="59" t="s">
        <v>52</v>
      </c>
      <c r="B18" s="60" t="s">
        <v>53</v>
      </c>
      <c r="C18" s="33"/>
      <c r="D18" s="65">
        <v>2</v>
      </c>
      <c r="E18" s="68"/>
      <c r="F18" s="69"/>
      <c r="G18" s="63">
        <v>3.5</v>
      </c>
      <c r="H18" s="64">
        <f t="shared" si="0"/>
        <v>105</v>
      </c>
      <c r="I18" s="33">
        <f t="shared" si="9"/>
        <v>36</v>
      </c>
      <c r="J18" s="65">
        <v>18</v>
      </c>
      <c r="K18" s="65"/>
      <c r="L18" s="65">
        <v>18</v>
      </c>
      <c r="M18" s="66">
        <f t="shared" si="1"/>
        <v>69</v>
      </c>
      <c r="N18" s="42"/>
      <c r="O18" s="43">
        <v>2</v>
      </c>
      <c r="P18" s="67">
        <v>2</v>
      </c>
      <c r="Q18" s="45"/>
      <c r="R18" s="43"/>
      <c r="S18" s="44"/>
      <c r="T18" s="45"/>
      <c r="U18" s="43"/>
      <c r="V18" s="44"/>
      <c r="W18" s="45"/>
      <c r="X18" s="44"/>
      <c r="AP18" s="30" t="b">
        <f t="shared" si="2"/>
        <v>1</v>
      </c>
      <c r="AQ18" s="30" t="b">
        <f t="shared" si="2"/>
        <v>0</v>
      </c>
      <c r="AR18" s="30" t="b">
        <f t="shared" si="3"/>
        <v>1</v>
      </c>
      <c r="AS18" s="30" t="b">
        <f t="shared" si="3"/>
        <v>1</v>
      </c>
      <c r="AT18" s="30" t="b">
        <f t="shared" si="4"/>
        <v>1</v>
      </c>
      <c r="AU18" s="30" t="b">
        <f t="shared" si="4"/>
        <v>1</v>
      </c>
      <c r="AV18" s="30" t="b">
        <f t="shared" si="5"/>
        <v>1</v>
      </c>
      <c r="AW18" s="30" t="b">
        <f t="shared" si="5"/>
        <v>1</v>
      </c>
      <c r="BF18" s="46">
        <f t="shared" si="7"/>
        <v>0.34285714285714286</v>
      </c>
      <c r="BI18" s="29">
        <f t="shared" si="8"/>
        <v>34.285714285714285</v>
      </c>
    </row>
    <row r="19" spans="1:62" s="70" customFormat="1" x14ac:dyDescent="0.25">
      <c r="A19" s="59" t="s">
        <v>54</v>
      </c>
      <c r="B19" s="60" t="s">
        <v>55</v>
      </c>
      <c r="C19" s="33">
        <v>2</v>
      </c>
      <c r="D19" s="65"/>
      <c r="E19" s="68"/>
      <c r="F19" s="69"/>
      <c r="G19" s="63">
        <v>5</v>
      </c>
      <c r="H19" s="64">
        <f>G19*30</f>
        <v>150</v>
      </c>
      <c r="I19" s="33">
        <f>J19+L19</f>
        <v>54</v>
      </c>
      <c r="J19" s="65">
        <v>36</v>
      </c>
      <c r="K19" s="65"/>
      <c r="L19" s="65">
        <v>18</v>
      </c>
      <c r="M19" s="66">
        <f>H19-I19</f>
        <v>96</v>
      </c>
      <c r="N19" s="42"/>
      <c r="O19" s="43">
        <v>3</v>
      </c>
      <c r="P19" s="67">
        <v>3</v>
      </c>
      <c r="Q19" s="45"/>
      <c r="R19" s="43"/>
      <c r="S19" s="44"/>
      <c r="T19" s="45"/>
      <c r="U19" s="43"/>
      <c r="V19" s="44"/>
      <c r="W19" s="45"/>
      <c r="X19" s="44"/>
      <c r="AP19" s="30" t="b">
        <f t="shared" si="2"/>
        <v>1</v>
      </c>
      <c r="AQ19" s="30" t="b">
        <f t="shared" si="2"/>
        <v>0</v>
      </c>
      <c r="AR19" s="30" t="b">
        <f t="shared" si="3"/>
        <v>1</v>
      </c>
      <c r="AS19" s="30" t="b">
        <f t="shared" si="3"/>
        <v>1</v>
      </c>
      <c r="AT19" s="30" t="b">
        <f t="shared" si="4"/>
        <v>1</v>
      </c>
      <c r="AU19" s="30" t="b">
        <f t="shared" si="4"/>
        <v>1</v>
      </c>
      <c r="AV19" s="30" t="b">
        <f t="shared" si="5"/>
        <v>1</v>
      </c>
      <c r="AW19" s="30" t="b">
        <f t="shared" si="5"/>
        <v>1</v>
      </c>
      <c r="BF19" s="46">
        <f t="shared" si="7"/>
        <v>0.36</v>
      </c>
      <c r="BI19" s="29">
        <f t="shared" si="8"/>
        <v>36</v>
      </c>
    </row>
    <row r="20" spans="1:62" s="29" customFormat="1" x14ac:dyDescent="0.25">
      <c r="A20" s="59" t="s">
        <v>56</v>
      </c>
      <c r="B20" s="60" t="s">
        <v>57</v>
      </c>
      <c r="C20" s="33">
        <v>1</v>
      </c>
      <c r="D20" s="65"/>
      <c r="E20" s="68"/>
      <c r="F20" s="69"/>
      <c r="G20" s="63">
        <v>6</v>
      </c>
      <c r="H20" s="64">
        <f t="shared" si="0"/>
        <v>180</v>
      </c>
      <c r="I20" s="33">
        <f t="shared" ref="I20:I25" si="10">J20+K20+L20</f>
        <v>60</v>
      </c>
      <c r="J20" s="65">
        <v>30</v>
      </c>
      <c r="K20" s="65"/>
      <c r="L20" s="65">
        <v>30</v>
      </c>
      <c r="M20" s="66">
        <f t="shared" si="1"/>
        <v>120</v>
      </c>
      <c r="N20" s="71">
        <v>4</v>
      </c>
      <c r="O20" s="72"/>
      <c r="P20" s="73"/>
      <c r="Q20" s="39"/>
      <c r="R20" s="72"/>
      <c r="S20" s="41"/>
      <c r="T20" s="39"/>
      <c r="U20" s="72"/>
      <c r="V20" s="41"/>
      <c r="W20" s="39"/>
      <c r="X20" s="41"/>
      <c r="AP20" s="30" t="b">
        <f t="shared" si="2"/>
        <v>0</v>
      </c>
      <c r="AQ20" s="30" t="b">
        <f t="shared" si="2"/>
        <v>1</v>
      </c>
      <c r="AR20" s="30" t="b">
        <f t="shared" si="3"/>
        <v>1</v>
      </c>
      <c r="AS20" s="30" t="b">
        <f t="shared" si="3"/>
        <v>1</v>
      </c>
      <c r="AT20" s="30" t="b">
        <f t="shared" si="4"/>
        <v>1</v>
      </c>
      <c r="AU20" s="30" t="b">
        <f t="shared" si="4"/>
        <v>1</v>
      </c>
      <c r="AV20" s="30" t="b">
        <f t="shared" si="5"/>
        <v>1</v>
      </c>
      <c r="AW20" s="30" t="b">
        <f t="shared" si="5"/>
        <v>1</v>
      </c>
      <c r="BF20" s="46">
        <f t="shared" si="7"/>
        <v>0.33333333333333331</v>
      </c>
      <c r="BI20" s="29">
        <f t="shared" si="8"/>
        <v>33.333333333333329</v>
      </c>
    </row>
    <row r="21" spans="1:62" s="29" customFormat="1" x14ac:dyDescent="0.25">
      <c r="A21" s="59" t="s">
        <v>58</v>
      </c>
      <c r="B21" s="74" t="s">
        <v>59</v>
      </c>
      <c r="C21" s="75"/>
      <c r="D21" s="65">
        <v>1</v>
      </c>
      <c r="E21" s="65"/>
      <c r="F21" s="66"/>
      <c r="G21" s="76">
        <v>6</v>
      </c>
      <c r="H21" s="64">
        <f t="shared" si="0"/>
        <v>180</v>
      </c>
      <c r="I21" s="33">
        <f t="shared" si="10"/>
        <v>60</v>
      </c>
      <c r="J21" s="65">
        <v>15</v>
      </c>
      <c r="K21" s="65">
        <v>45</v>
      </c>
      <c r="L21" s="65"/>
      <c r="M21" s="66">
        <f t="shared" si="1"/>
        <v>120</v>
      </c>
      <c r="N21" s="71">
        <v>4</v>
      </c>
      <c r="O21" s="72"/>
      <c r="P21" s="41"/>
      <c r="Q21" s="39"/>
      <c r="R21" s="72"/>
      <c r="S21" s="41"/>
      <c r="T21" s="39"/>
      <c r="U21" s="72"/>
      <c r="V21" s="41"/>
      <c r="W21" s="39"/>
      <c r="X21" s="41"/>
      <c r="AP21" s="30" t="b">
        <f t="shared" si="2"/>
        <v>0</v>
      </c>
      <c r="AQ21" s="30" t="b">
        <f t="shared" si="2"/>
        <v>1</v>
      </c>
      <c r="AR21" s="30" t="b">
        <f t="shared" si="3"/>
        <v>1</v>
      </c>
      <c r="AS21" s="30" t="b">
        <f t="shared" si="3"/>
        <v>1</v>
      </c>
      <c r="AT21" s="30" t="b">
        <f t="shared" si="4"/>
        <v>1</v>
      </c>
      <c r="AU21" s="30" t="b">
        <f t="shared" si="4"/>
        <v>1</v>
      </c>
      <c r="AV21" s="30" t="b">
        <f t="shared" si="5"/>
        <v>1</v>
      </c>
      <c r="AW21" s="30" t="b">
        <f t="shared" si="5"/>
        <v>1</v>
      </c>
      <c r="BF21" s="46">
        <f t="shared" si="7"/>
        <v>0.33333333333333331</v>
      </c>
      <c r="BI21" s="29">
        <f t="shared" si="8"/>
        <v>33.333333333333329</v>
      </c>
    </row>
    <row r="22" spans="1:62" s="29" customFormat="1" x14ac:dyDescent="0.25">
      <c r="A22" s="59" t="s">
        <v>60</v>
      </c>
      <c r="B22" s="74" t="s">
        <v>61</v>
      </c>
      <c r="C22" s="75">
        <v>1</v>
      </c>
      <c r="D22" s="65"/>
      <c r="E22" s="65"/>
      <c r="F22" s="66"/>
      <c r="G22" s="76">
        <f>'[1]семестровка 052'!D16</f>
        <v>6</v>
      </c>
      <c r="H22" s="64">
        <f t="shared" si="0"/>
        <v>180</v>
      </c>
      <c r="I22" s="33">
        <f t="shared" si="10"/>
        <v>60</v>
      </c>
      <c r="J22" s="65">
        <v>30</v>
      </c>
      <c r="K22" s="65"/>
      <c r="L22" s="65">
        <v>30</v>
      </c>
      <c r="M22" s="66">
        <f t="shared" si="1"/>
        <v>120</v>
      </c>
      <c r="N22" s="42">
        <v>4</v>
      </c>
      <c r="O22" s="43"/>
      <c r="P22" s="44"/>
      <c r="Q22" s="45"/>
      <c r="R22" s="43"/>
      <c r="S22" s="44"/>
      <c r="T22" s="45"/>
      <c r="U22" s="43"/>
      <c r="V22" s="44"/>
      <c r="W22" s="45"/>
      <c r="X22" s="44"/>
      <c r="AP22" s="30" t="b">
        <f t="shared" si="2"/>
        <v>0</v>
      </c>
      <c r="AQ22" s="30" t="b">
        <f t="shared" si="2"/>
        <v>1</v>
      </c>
      <c r="AR22" s="30" t="b">
        <f t="shared" si="3"/>
        <v>1</v>
      </c>
      <c r="AS22" s="30" t="b">
        <f t="shared" si="3"/>
        <v>1</v>
      </c>
      <c r="AT22" s="30" t="b">
        <f t="shared" si="4"/>
        <v>1</v>
      </c>
      <c r="AU22" s="30" t="b">
        <f t="shared" si="4"/>
        <v>1</v>
      </c>
      <c r="AV22" s="30" t="b">
        <f t="shared" si="5"/>
        <v>1</v>
      </c>
      <c r="AW22" s="30" t="b">
        <f t="shared" si="5"/>
        <v>1</v>
      </c>
      <c r="BF22" s="46">
        <f t="shared" si="7"/>
        <v>0.33333333333333331</v>
      </c>
      <c r="BI22" s="29">
        <f t="shared" si="8"/>
        <v>33.333333333333329</v>
      </c>
    </row>
    <row r="23" spans="1:62" s="29" customFormat="1" x14ac:dyDescent="0.25">
      <c r="A23" s="59" t="s">
        <v>62</v>
      </c>
      <c r="B23" s="77" t="s">
        <v>63</v>
      </c>
      <c r="C23" s="78"/>
      <c r="D23" s="414">
        <v>3</v>
      </c>
      <c r="E23" s="414"/>
      <c r="F23" s="79"/>
      <c r="G23" s="76">
        <v>4.5</v>
      </c>
      <c r="H23" s="80">
        <f t="shared" si="0"/>
        <v>135</v>
      </c>
      <c r="I23" s="33">
        <f t="shared" si="10"/>
        <v>45</v>
      </c>
      <c r="J23" s="414">
        <v>30</v>
      </c>
      <c r="K23" s="414"/>
      <c r="L23" s="414">
        <v>15</v>
      </c>
      <c r="M23" s="66">
        <f t="shared" si="1"/>
        <v>90</v>
      </c>
      <c r="N23" s="81"/>
      <c r="O23" s="82"/>
      <c r="P23" s="83"/>
      <c r="Q23" s="84">
        <v>3</v>
      </c>
      <c r="R23" s="82"/>
      <c r="S23" s="83"/>
      <c r="T23" s="84"/>
      <c r="U23" s="82"/>
      <c r="V23" s="83"/>
      <c r="W23" s="84"/>
      <c r="X23" s="83"/>
      <c r="AP23" s="30" t="b">
        <f t="shared" si="2"/>
        <v>1</v>
      </c>
      <c r="AQ23" s="30" t="b">
        <f t="shared" si="2"/>
        <v>1</v>
      </c>
      <c r="AR23" s="30" t="b">
        <f t="shared" si="3"/>
        <v>0</v>
      </c>
      <c r="AS23" s="30" t="b">
        <f t="shared" si="3"/>
        <v>1</v>
      </c>
      <c r="AT23" s="30" t="b">
        <f t="shared" si="4"/>
        <v>1</v>
      </c>
      <c r="AU23" s="30" t="b">
        <f t="shared" si="4"/>
        <v>1</v>
      </c>
      <c r="AV23" s="30" t="b">
        <f t="shared" si="5"/>
        <v>1</v>
      </c>
      <c r="AW23" s="30" t="b">
        <f t="shared" si="5"/>
        <v>1</v>
      </c>
      <c r="BF23" s="46">
        <f t="shared" si="7"/>
        <v>0.33333333333333331</v>
      </c>
      <c r="BI23" s="29">
        <f t="shared" si="8"/>
        <v>33.333333333333329</v>
      </c>
    </row>
    <row r="24" spans="1:62" s="29" customFormat="1" x14ac:dyDescent="0.25">
      <c r="A24" s="59" t="s">
        <v>64</v>
      </c>
      <c r="B24" s="77" t="s">
        <v>65</v>
      </c>
      <c r="C24" s="78"/>
      <c r="D24" s="414">
        <v>3</v>
      </c>
      <c r="E24" s="414"/>
      <c r="F24" s="79"/>
      <c r="G24" s="76">
        <v>4</v>
      </c>
      <c r="H24" s="80">
        <f t="shared" si="0"/>
        <v>120</v>
      </c>
      <c r="I24" s="33">
        <f t="shared" si="10"/>
        <v>45</v>
      </c>
      <c r="J24" s="414">
        <v>30</v>
      </c>
      <c r="K24" s="414"/>
      <c r="L24" s="414">
        <v>15</v>
      </c>
      <c r="M24" s="66">
        <f t="shared" si="1"/>
        <v>75</v>
      </c>
      <c r="N24" s="81"/>
      <c r="O24" s="82"/>
      <c r="P24" s="83"/>
      <c r="Q24" s="84">
        <v>3</v>
      </c>
      <c r="R24" s="82"/>
      <c r="S24" s="83"/>
      <c r="T24" s="84"/>
      <c r="U24" s="82"/>
      <c r="V24" s="83"/>
      <c r="W24" s="84"/>
      <c r="X24" s="83"/>
      <c r="AP24" s="30" t="b">
        <f t="shared" si="2"/>
        <v>1</v>
      </c>
      <c r="AQ24" s="30" t="b">
        <f t="shared" si="2"/>
        <v>1</v>
      </c>
      <c r="AR24" s="30" t="b">
        <f t="shared" si="3"/>
        <v>0</v>
      </c>
      <c r="AS24" s="30" t="b">
        <f t="shared" si="3"/>
        <v>1</v>
      </c>
      <c r="AT24" s="30" t="b">
        <f t="shared" si="4"/>
        <v>1</v>
      </c>
      <c r="AU24" s="30" t="b">
        <f t="shared" si="4"/>
        <v>1</v>
      </c>
      <c r="AV24" s="30" t="b">
        <f t="shared" si="5"/>
        <v>1</v>
      </c>
      <c r="AW24" s="30" t="b">
        <f t="shared" si="5"/>
        <v>1</v>
      </c>
      <c r="BE24" s="29" t="s">
        <v>239</v>
      </c>
      <c r="BF24" s="46">
        <f t="shared" si="7"/>
        <v>0.375</v>
      </c>
      <c r="BI24" s="29">
        <f t="shared" si="8"/>
        <v>37.5</v>
      </c>
    </row>
    <row r="25" spans="1:62" s="29" customFormat="1" ht="32.25" thickBot="1" x14ac:dyDescent="0.3">
      <c r="A25" s="59" t="s">
        <v>66</v>
      </c>
      <c r="B25" s="85" t="s">
        <v>67</v>
      </c>
      <c r="C25" s="86"/>
      <c r="D25" s="87">
        <v>7</v>
      </c>
      <c r="E25" s="87"/>
      <c r="F25" s="88"/>
      <c r="G25" s="89">
        <v>3</v>
      </c>
      <c r="H25" s="90">
        <f t="shared" si="0"/>
        <v>90</v>
      </c>
      <c r="I25" s="91">
        <f t="shared" si="10"/>
        <v>30</v>
      </c>
      <c r="J25" s="87">
        <v>15</v>
      </c>
      <c r="K25" s="87">
        <v>15</v>
      </c>
      <c r="L25" s="87">
        <v>0</v>
      </c>
      <c r="M25" s="426">
        <f t="shared" si="1"/>
        <v>60</v>
      </c>
      <c r="N25" s="335"/>
      <c r="O25" s="335"/>
      <c r="P25" s="335"/>
      <c r="Q25" s="335"/>
      <c r="R25" s="335"/>
      <c r="S25" s="335"/>
      <c r="T25" s="335"/>
      <c r="U25" s="335"/>
      <c r="V25" s="335"/>
      <c r="W25" s="335">
        <v>2</v>
      </c>
      <c r="X25" s="335"/>
      <c r="AC25" s="29" t="s">
        <v>68</v>
      </c>
      <c r="AP25" s="30" t="b">
        <f t="shared" si="2"/>
        <v>1</v>
      </c>
      <c r="AQ25" s="30" t="b">
        <f t="shared" si="2"/>
        <v>1</v>
      </c>
      <c r="AR25" s="30" t="b">
        <f t="shared" si="3"/>
        <v>1</v>
      </c>
      <c r="AS25" s="30" t="b">
        <f t="shared" si="3"/>
        <v>1</v>
      </c>
      <c r="AT25" s="30" t="b">
        <f t="shared" si="4"/>
        <v>1</v>
      </c>
      <c r="AU25" s="30" t="b">
        <f t="shared" si="4"/>
        <v>1</v>
      </c>
      <c r="AV25" s="30" t="b">
        <f t="shared" si="5"/>
        <v>0</v>
      </c>
      <c r="AW25" s="30" t="b">
        <f t="shared" si="5"/>
        <v>1</v>
      </c>
      <c r="BF25" s="46">
        <f t="shared" si="7"/>
        <v>0.33333333333333331</v>
      </c>
      <c r="BI25" s="29">
        <f t="shared" si="8"/>
        <v>33.333333333333329</v>
      </c>
    </row>
    <row r="26" spans="1:62" s="29" customFormat="1" ht="32.25" thickBot="1" x14ac:dyDescent="0.3">
      <c r="A26" s="59" t="s">
        <v>295</v>
      </c>
      <c r="B26" s="417" t="s">
        <v>293</v>
      </c>
      <c r="C26" s="418"/>
      <c r="D26" s="418" t="s">
        <v>294</v>
      </c>
      <c r="E26" s="151"/>
      <c r="F26" s="419"/>
      <c r="G26" s="334">
        <v>3</v>
      </c>
      <c r="H26" s="420">
        <f>G26*30</f>
        <v>90</v>
      </c>
      <c r="I26" s="421">
        <v>62</v>
      </c>
      <c r="J26" s="421">
        <v>38</v>
      </c>
      <c r="K26" s="421"/>
      <c r="L26" s="421">
        <v>24</v>
      </c>
      <c r="M26" s="427">
        <f>H26-I26</f>
        <v>28</v>
      </c>
      <c r="N26" s="335"/>
      <c r="O26" s="335"/>
      <c r="P26" s="335"/>
      <c r="Q26" s="335"/>
      <c r="R26" s="335">
        <v>5</v>
      </c>
      <c r="S26" s="335">
        <v>5</v>
      </c>
      <c r="T26" s="335"/>
      <c r="U26" s="335"/>
      <c r="V26" s="335"/>
      <c r="W26" s="335"/>
      <c r="X26" s="335"/>
      <c r="AP26" s="30"/>
      <c r="AQ26" s="30"/>
      <c r="AR26" s="30"/>
      <c r="AS26" s="30"/>
      <c r="AT26" s="30"/>
      <c r="AU26" s="30"/>
      <c r="AV26" s="30"/>
      <c r="AW26" s="30"/>
      <c r="BF26" s="46"/>
    </row>
    <row r="27" spans="1:62" s="29" customFormat="1" x14ac:dyDescent="0.25">
      <c r="A27" s="736" t="s">
        <v>297</v>
      </c>
      <c r="B27" s="737"/>
      <c r="C27" s="429"/>
      <c r="D27" s="430"/>
      <c r="E27" s="431"/>
      <c r="F27" s="431"/>
      <c r="G27" s="432">
        <f>SUM(G16:G25)+G11+G26</f>
        <v>62.5</v>
      </c>
      <c r="H27" s="432">
        <f t="shared" ref="H27:M27" si="11">SUM(H16:H25)+H11+H26</f>
        <v>1875</v>
      </c>
      <c r="I27" s="432">
        <f t="shared" si="11"/>
        <v>704</v>
      </c>
      <c r="J27" s="432">
        <f t="shared" si="11"/>
        <v>295</v>
      </c>
      <c r="K27" s="432">
        <f t="shared" si="11"/>
        <v>60</v>
      </c>
      <c r="L27" s="432">
        <f t="shared" si="11"/>
        <v>349</v>
      </c>
      <c r="M27" s="433">
        <f t="shared" si="11"/>
        <v>1171</v>
      </c>
      <c r="N27" s="434">
        <f>SUM(N11:N26)</f>
        <v>21</v>
      </c>
      <c r="O27" s="434">
        <f t="shared" ref="O27:X27" si="12">SUM(O11:O26)</f>
        <v>7</v>
      </c>
      <c r="P27" s="434">
        <f t="shared" si="12"/>
        <v>7</v>
      </c>
      <c r="Q27" s="434">
        <f t="shared" si="12"/>
        <v>9</v>
      </c>
      <c r="R27" s="434">
        <f t="shared" si="12"/>
        <v>7</v>
      </c>
      <c r="S27" s="434">
        <f t="shared" si="12"/>
        <v>7</v>
      </c>
      <c r="T27" s="434">
        <f t="shared" si="12"/>
        <v>0</v>
      </c>
      <c r="U27" s="434">
        <f t="shared" si="12"/>
        <v>0</v>
      </c>
      <c r="V27" s="434">
        <f t="shared" si="12"/>
        <v>0</v>
      </c>
      <c r="W27" s="434">
        <f t="shared" si="12"/>
        <v>2</v>
      </c>
      <c r="X27" s="434">
        <f t="shared" si="12"/>
        <v>0</v>
      </c>
      <c r="AP27" s="95">
        <f>SUMIF(AP11:AP25,FALSE,$G11:$G25)</f>
        <v>30</v>
      </c>
      <c r="AQ27" s="95">
        <f t="shared" ref="AQ27:AW27" si="13">SUMIF(AQ11:AQ25,FALSE,$G11:$G25)</f>
        <v>12</v>
      </c>
      <c r="AR27" s="95">
        <f t="shared" si="13"/>
        <v>11.5</v>
      </c>
      <c r="AS27" s="95">
        <f t="shared" si="13"/>
        <v>3</v>
      </c>
      <c r="AT27" s="95">
        <f t="shared" si="13"/>
        <v>0</v>
      </c>
      <c r="AU27" s="95">
        <f t="shared" si="13"/>
        <v>0</v>
      </c>
      <c r="AV27" s="95">
        <f t="shared" si="13"/>
        <v>3</v>
      </c>
      <c r="AW27" s="95">
        <f t="shared" si="13"/>
        <v>0</v>
      </c>
      <c r="AY27" s="29" t="s">
        <v>70</v>
      </c>
      <c r="BI27" s="29">
        <f t="shared" si="8"/>
        <v>37.546666666666667</v>
      </c>
    </row>
    <row r="28" spans="1:62" s="29" customFormat="1" ht="16.5" thickBot="1" x14ac:dyDescent="0.3">
      <c r="A28" s="739" t="s">
        <v>298</v>
      </c>
      <c r="B28" s="739"/>
      <c r="C28" s="65"/>
      <c r="D28" s="65"/>
      <c r="E28" s="65"/>
      <c r="F28" s="65"/>
      <c r="G28" s="435">
        <f>SUM(G16:G25)+G11</f>
        <v>59.5</v>
      </c>
      <c r="H28" s="435">
        <f t="shared" ref="H28:M28" si="14">SUM(H16:H25)+H11</f>
        <v>1785</v>
      </c>
      <c r="I28" s="435">
        <f t="shared" si="14"/>
        <v>642</v>
      </c>
      <c r="J28" s="435">
        <f t="shared" si="14"/>
        <v>257</v>
      </c>
      <c r="K28" s="435">
        <f t="shared" si="14"/>
        <v>60</v>
      </c>
      <c r="L28" s="435">
        <f t="shared" si="14"/>
        <v>325</v>
      </c>
      <c r="M28" s="435">
        <f t="shared" si="14"/>
        <v>1143</v>
      </c>
      <c r="N28" s="428">
        <f>N27</f>
        <v>21</v>
      </c>
      <c r="O28" s="428">
        <f t="shared" ref="O28:X28" si="15">O27</f>
        <v>7</v>
      </c>
      <c r="P28" s="428">
        <f t="shared" si="15"/>
        <v>7</v>
      </c>
      <c r="Q28" s="428">
        <f t="shared" si="15"/>
        <v>9</v>
      </c>
      <c r="R28" s="428">
        <f>R27-R26</f>
        <v>2</v>
      </c>
      <c r="S28" s="428">
        <f>S27-S26</f>
        <v>2</v>
      </c>
      <c r="T28" s="428">
        <f t="shared" si="15"/>
        <v>0</v>
      </c>
      <c r="U28" s="428">
        <f t="shared" si="15"/>
        <v>0</v>
      </c>
      <c r="V28" s="428">
        <f t="shared" si="15"/>
        <v>0</v>
      </c>
      <c r="W28" s="428">
        <f t="shared" si="15"/>
        <v>2</v>
      </c>
      <c r="X28" s="428">
        <f t="shared" si="15"/>
        <v>0</v>
      </c>
      <c r="AP28" s="95"/>
      <c r="AQ28" s="95"/>
      <c r="AR28" s="95"/>
      <c r="AS28" s="95"/>
      <c r="AT28" s="95"/>
      <c r="AU28" s="95"/>
      <c r="AV28" s="95"/>
      <c r="AW28" s="95"/>
    </row>
    <row r="29" spans="1:62" s="1" customFormat="1" ht="16.5" thickBot="1" x14ac:dyDescent="0.3">
      <c r="A29" s="738" t="s">
        <v>71</v>
      </c>
      <c r="B29" s="685"/>
      <c r="C29" s="685"/>
      <c r="D29" s="685"/>
      <c r="E29" s="685"/>
      <c r="F29" s="685"/>
      <c r="G29" s="685"/>
      <c r="H29" s="685"/>
      <c r="I29" s="685"/>
      <c r="J29" s="685"/>
      <c r="K29" s="685"/>
      <c r="L29" s="685"/>
      <c r="M29" s="685"/>
      <c r="N29" s="685"/>
      <c r="O29" s="685"/>
      <c r="P29" s="685"/>
      <c r="Q29" s="685"/>
      <c r="R29" s="685"/>
      <c r="S29" s="685"/>
      <c r="T29" s="685"/>
      <c r="U29" s="685"/>
      <c r="V29" s="685"/>
      <c r="W29" s="685"/>
      <c r="X29" s="686"/>
      <c r="Y29" s="96" t="e">
        <f>SUM(Y16:Y27)+#REF!+Y11</f>
        <v>#REF!</v>
      </c>
      <c r="Z29" s="94" t="e">
        <f>SUM(Z16:Z27)+#REF!+Z11</f>
        <v>#REF!</v>
      </c>
      <c r="AP29" s="2"/>
      <c r="AQ29" s="2"/>
      <c r="AR29" s="2"/>
      <c r="AS29" s="2"/>
      <c r="AT29" s="2"/>
      <c r="AU29" s="2"/>
      <c r="AV29" s="2"/>
      <c r="BI29" s="29" t="e">
        <f t="shared" si="8"/>
        <v>#DIV/0!</v>
      </c>
    </row>
    <row r="30" spans="1:62" ht="16.5" thickBot="1" x14ac:dyDescent="0.3">
      <c r="A30" s="97" t="s">
        <v>72</v>
      </c>
      <c r="B30" s="98" t="s">
        <v>73</v>
      </c>
      <c r="C30" s="99" t="s">
        <v>74</v>
      </c>
      <c r="D30" s="100"/>
      <c r="E30" s="100"/>
      <c r="F30" s="101"/>
      <c r="G30" s="102">
        <v>6.5</v>
      </c>
      <c r="H30" s="103">
        <f>G30*30</f>
        <v>195</v>
      </c>
      <c r="I30" s="104">
        <f>J30+K30+L30</f>
        <v>63</v>
      </c>
      <c r="J30" s="105">
        <v>27</v>
      </c>
      <c r="K30" s="105"/>
      <c r="L30" s="105">
        <v>36</v>
      </c>
      <c r="M30" s="106">
        <f>H30-I30</f>
        <v>132</v>
      </c>
      <c r="N30" s="107"/>
      <c r="O30" s="108">
        <v>4</v>
      </c>
      <c r="P30" s="350">
        <v>3</v>
      </c>
      <c r="Q30" s="109"/>
      <c r="R30" s="110"/>
      <c r="S30" s="111"/>
      <c r="T30" s="16"/>
      <c r="U30" s="112"/>
      <c r="V30" s="111"/>
      <c r="W30" s="113"/>
      <c r="X30" s="111"/>
      <c r="AM30" s="114">
        <v>123</v>
      </c>
      <c r="AN30" s="29" t="s">
        <v>19</v>
      </c>
      <c r="AO30" s="115">
        <f>AP51+AQ51</f>
        <v>18</v>
      </c>
      <c r="AP30" s="30" t="b">
        <f t="shared" ref="AP30:AQ50" si="16">ISBLANK(N30)</f>
        <v>1</v>
      </c>
      <c r="AQ30" s="30" t="b">
        <f t="shared" si="16"/>
        <v>0</v>
      </c>
      <c r="AR30" s="30" t="b">
        <f>ISBLANK(Q30)</f>
        <v>1</v>
      </c>
      <c r="AS30" s="30" t="b">
        <f t="shared" ref="AS30:AS50" si="17">ISBLANK(R30)</f>
        <v>1</v>
      </c>
      <c r="AT30" s="30" t="b">
        <f t="shared" ref="AT30:AU50" si="18">ISBLANK(T30)</f>
        <v>1</v>
      </c>
      <c r="AU30" s="30" t="b">
        <f t="shared" si="18"/>
        <v>1</v>
      </c>
      <c r="AV30" s="30" t="b">
        <f t="shared" ref="AV30:AW50" si="19">ISBLANK(W30)</f>
        <v>1</v>
      </c>
      <c r="AW30" s="30" t="b">
        <f t="shared" si="19"/>
        <v>1</v>
      </c>
      <c r="AY30" s="115">
        <v>6.5</v>
      </c>
      <c r="AZ30" s="114">
        <f>AY30-G30</f>
        <v>0</v>
      </c>
      <c r="BF30" s="46">
        <f t="shared" ref="BF30:BF50" si="20">I30/H30</f>
        <v>0.32307692307692309</v>
      </c>
      <c r="BI30" s="29">
        <f t="shared" si="8"/>
        <v>32.307692307692307</v>
      </c>
      <c r="BJ30" s="114" t="s">
        <v>292</v>
      </c>
    </row>
    <row r="31" spans="1:62" s="118" customFormat="1" ht="16.5" thickBot="1" x14ac:dyDescent="0.3">
      <c r="A31" s="116" t="s">
        <v>75</v>
      </c>
      <c r="B31" s="117" t="s">
        <v>76</v>
      </c>
      <c r="C31" s="33">
        <v>3</v>
      </c>
      <c r="D31" s="65"/>
      <c r="E31" s="68"/>
      <c r="F31" s="69"/>
      <c r="G31" s="63">
        <v>6</v>
      </c>
      <c r="H31" s="64">
        <f t="shared" ref="H31:H39" si="21">G31*30</f>
        <v>180</v>
      </c>
      <c r="I31" s="33">
        <f t="shared" ref="I31" si="22">J31+L31</f>
        <v>60</v>
      </c>
      <c r="J31" s="65">
        <v>30</v>
      </c>
      <c r="K31" s="65"/>
      <c r="L31" s="65">
        <v>30</v>
      </c>
      <c r="M31" s="106">
        <f t="shared" ref="M31:M50" si="23">H31-I31</f>
        <v>120</v>
      </c>
      <c r="N31" s="42"/>
      <c r="O31" s="43"/>
      <c r="P31" s="67"/>
      <c r="Q31" s="45">
        <v>4</v>
      </c>
      <c r="R31" s="43"/>
      <c r="S31" s="44"/>
      <c r="T31" s="45"/>
      <c r="U31" s="43"/>
      <c r="V31" s="44"/>
      <c r="W31" s="45"/>
      <c r="X31" s="44"/>
      <c r="AM31" s="118">
        <v>120</v>
      </c>
      <c r="AN31" s="29" t="s">
        <v>20</v>
      </c>
      <c r="AO31" s="119">
        <f>AR51+AS51</f>
        <v>29</v>
      </c>
      <c r="AP31" s="30" t="b">
        <f t="shared" si="16"/>
        <v>1</v>
      </c>
      <c r="AQ31" s="30" t="b">
        <f t="shared" si="16"/>
        <v>1</v>
      </c>
      <c r="AR31" s="30" t="b">
        <f t="shared" ref="AR31:AR50" si="24">ISBLANK(Q31)</f>
        <v>0</v>
      </c>
      <c r="AS31" s="30" t="b">
        <f t="shared" si="17"/>
        <v>1</v>
      </c>
      <c r="AT31" s="30" t="b">
        <f t="shared" si="18"/>
        <v>1</v>
      </c>
      <c r="AU31" s="30" t="b">
        <f t="shared" si="18"/>
        <v>1</v>
      </c>
      <c r="AV31" s="30" t="b">
        <f t="shared" si="19"/>
        <v>1</v>
      </c>
      <c r="AW31" s="30" t="b">
        <f t="shared" si="19"/>
        <v>1</v>
      </c>
      <c r="AY31" s="115">
        <v>6</v>
      </c>
      <c r="AZ31" s="114">
        <f t="shared" ref="AZ31:AZ50" si="25">AY31-G31</f>
        <v>0</v>
      </c>
      <c r="BF31" s="46">
        <f t="shared" si="20"/>
        <v>0.33333333333333331</v>
      </c>
      <c r="BI31" s="29">
        <f t="shared" si="8"/>
        <v>33.333333333333329</v>
      </c>
    </row>
    <row r="32" spans="1:62" ht="16.5" thickBot="1" x14ac:dyDescent="0.3">
      <c r="A32" s="116" t="s">
        <v>77</v>
      </c>
      <c r="B32" s="120" t="s">
        <v>78</v>
      </c>
      <c r="C32" s="75">
        <v>4</v>
      </c>
      <c r="D32" s="65"/>
      <c r="E32" s="68"/>
      <c r="F32" s="66"/>
      <c r="G32" s="63">
        <v>5</v>
      </c>
      <c r="H32" s="64">
        <f>G32*30</f>
        <v>150</v>
      </c>
      <c r="I32" s="33">
        <f>J32+K32+L32</f>
        <v>54</v>
      </c>
      <c r="J32" s="65">
        <v>18</v>
      </c>
      <c r="K32" s="65"/>
      <c r="L32" s="65">
        <v>36</v>
      </c>
      <c r="M32" s="106">
        <f t="shared" si="23"/>
        <v>96</v>
      </c>
      <c r="N32" s="71"/>
      <c r="O32" s="72"/>
      <c r="P32" s="41"/>
      <c r="Q32" s="39"/>
      <c r="R32" s="72">
        <v>3</v>
      </c>
      <c r="S32" s="41">
        <v>3</v>
      </c>
      <c r="T32" s="39"/>
      <c r="U32" s="72"/>
      <c r="V32" s="41"/>
      <c r="W32" s="39"/>
      <c r="X32" s="41"/>
      <c r="AM32" s="114">
        <v>96</v>
      </c>
      <c r="AN32" s="29" t="s">
        <v>21</v>
      </c>
      <c r="AO32" s="115">
        <f>AT51+AU51</f>
        <v>35.5</v>
      </c>
      <c r="AP32" s="30" t="b">
        <f t="shared" si="16"/>
        <v>1</v>
      </c>
      <c r="AQ32" s="30" t="b">
        <f t="shared" si="16"/>
        <v>1</v>
      </c>
      <c r="AR32" s="30" t="b">
        <f t="shared" si="24"/>
        <v>1</v>
      </c>
      <c r="AS32" s="30" t="b">
        <f t="shared" si="17"/>
        <v>0</v>
      </c>
      <c r="AT32" s="30" t="b">
        <f t="shared" si="18"/>
        <v>1</v>
      </c>
      <c r="AU32" s="30" t="b">
        <f t="shared" si="18"/>
        <v>1</v>
      </c>
      <c r="AV32" s="30" t="b">
        <f t="shared" si="19"/>
        <v>1</v>
      </c>
      <c r="AW32" s="30" t="b">
        <f t="shared" si="19"/>
        <v>1</v>
      </c>
      <c r="AY32" s="115">
        <v>7</v>
      </c>
      <c r="AZ32" s="114">
        <f t="shared" si="25"/>
        <v>2</v>
      </c>
      <c r="BF32" s="46">
        <f t="shared" si="20"/>
        <v>0.36</v>
      </c>
      <c r="BI32" s="29">
        <f t="shared" si="8"/>
        <v>36</v>
      </c>
    </row>
    <row r="33" spans="1:61" ht="16.5" thickBot="1" x14ac:dyDescent="0.3">
      <c r="A33" s="116" t="s">
        <v>79</v>
      </c>
      <c r="B33" s="120" t="s">
        <v>80</v>
      </c>
      <c r="C33" s="75">
        <v>3</v>
      </c>
      <c r="D33" s="65"/>
      <c r="E33" s="68"/>
      <c r="F33" s="66"/>
      <c r="G33" s="63">
        <v>5</v>
      </c>
      <c r="H33" s="64">
        <f>G33*30</f>
        <v>150</v>
      </c>
      <c r="I33" s="33">
        <f>J33+K33+L33</f>
        <v>60</v>
      </c>
      <c r="J33" s="65">
        <v>30</v>
      </c>
      <c r="K33" s="65"/>
      <c r="L33" s="65">
        <v>30</v>
      </c>
      <c r="M33" s="106">
        <f t="shared" si="23"/>
        <v>90</v>
      </c>
      <c r="N33" s="71"/>
      <c r="O33" s="72"/>
      <c r="P33" s="41"/>
      <c r="Q33" s="39">
        <v>4</v>
      </c>
      <c r="R33" s="72"/>
      <c r="S33" s="41"/>
      <c r="T33" s="39"/>
      <c r="U33" s="72"/>
      <c r="V33" s="41"/>
      <c r="W33" s="39"/>
      <c r="X33" s="41"/>
      <c r="AM33" s="114">
        <v>90</v>
      </c>
      <c r="AN33" s="29" t="s">
        <v>22</v>
      </c>
      <c r="AO33" s="115">
        <f>AV51+AW51</f>
        <v>10.5</v>
      </c>
      <c r="AP33" s="30" t="b">
        <f t="shared" si="16"/>
        <v>1</v>
      </c>
      <c r="AQ33" s="30" t="b">
        <f t="shared" si="16"/>
        <v>1</v>
      </c>
      <c r="AR33" s="30" t="b">
        <f t="shared" si="24"/>
        <v>0</v>
      </c>
      <c r="AS33" s="30" t="b">
        <f t="shared" si="17"/>
        <v>1</v>
      </c>
      <c r="AT33" s="30" t="b">
        <f t="shared" si="18"/>
        <v>1</v>
      </c>
      <c r="AU33" s="30" t="b">
        <f t="shared" si="18"/>
        <v>1</v>
      </c>
      <c r="AV33" s="30" t="b">
        <f t="shared" si="19"/>
        <v>1</v>
      </c>
      <c r="AW33" s="30" t="b">
        <f t="shared" si="19"/>
        <v>1</v>
      </c>
      <c r="AY33" s="115">
        <v>5</v>
      </c>
      <c r="AZ33" s="114">
        <f t="shared" si="25"/>
        <v>0</v>
      </c>
      <c r="BF33" s="46">
        <f t="shared" si="20"/>
        <v>0.4</v>
      </c>
      <c r="BI33" s="29">
        <f t="shared" si="8"/>
        <v>40</v>
      </c>
    </row>
    <row r="34" spans="1:61" ht="16.5" thickBot="1" x14ac:dyDescent="0.3">
      <c r="A34" s="116" t="s">
        <v>81</v>
      </c>
      <c r="B34" s="120" t="s">
        <v>82</v>
      </c>
      <c r="C34" s="75">
        <v>3</v>
      </c>
      <c r="D34" s="65"/>
      <c r="E34" s="68"/>
      <c r="F34" s="66"/>
      <c r="G34" s="63">
        <v>6</v>
      </c>
      <c r="H34" s="64">
        <f>G34*30</f>
        <v>180</v>
      </c>
      <c r="I34" s="33">
        <f>J34+K34+L34</f>
        <v>60</v>
      </c>
      <c r="J34" s="65">
        <v>30</v>
      </c>
      <c r="K34" s="65"/>
      <c r="L34" s="65">
        <v>30</v>
      </c>
      <c r="M34" s="106">
        <f t="shared" si="23"/>
        <v>120</v>
      </c>
      <c r="N34" s="71"/>
      <c r="O34" s="72"/>
      <c r="P34" s="41"/>
      <c r="Q34" s="39">
        <v>4</v>
      </c>
      <c r="R34" s="72"/>
      <c r="S34" s="41"/>
      <c r="T34" s="39"/>
      <c r="U34" s="72"/>
      <c r="V34" s="41"/>
      <c r="W34" s="39"/>
      <c r="X34" s="41"/>
      <c r="AM34" s="114">
        <v>105</v>
      </c>
      <c r="AO34" s="115">
        <f>SUM(AO30:AO33)</f>
        <v>93</v>
      </c>
      <c r="AP34" s="30" t="b">
        <f t="shared" si="16"/>
        <v>1</v>
      </c>
      <c r="AQ34" s="30" t="b">
        <f t="shared" si="16"/>
        <v>1</v>
      </c>
      <c r="AR34" s="30" t="b">
        <f t="shared" si="24"/>
        <v>0</v>
      </c>
      <c r="AS34" s="30" t="b">
        <f t="shared" si="17"/>
        <v>1</v>
      </c>
      <c r="AT34" s="30" t="b">
        <f t="shared" si="18"/>
        <v>1</v>
      </c>
      <c r="AU34" s="30" t="b">
        <f t="shared" si="18"/>
        <v>1</v>
      </c>
      <c r="AV34" s="30" t="b">
        <f t="shared" si="19"/>
        <v>1</v>
      </c>
      <c r="AW34" s="30" t="b">
        <f t="shared" si="19"/>
        <v>1</v>
      </c>
      <c r="AY34" s="115">
        <v>6</v>
      </c>
      <c r="AZ34" s="114">
        <f t="shared" si="25"/>
        <v>0</v>
      </c>
      <c r="BF34" s="46">
        <f t="shared" si="20"/>
        <v>0.33333333333333331</v>
      </c>
      <c r="BG34" s="114">
        <v>15</v>
      </c>
      <c r="BI34" s="29">
        <f t="shared" si="8"/>
        <v>33.333333333333329</v>
      </c>
    </row>
    <row r="35" spans="1:61" ht="16.5" thickBot="1" x14ac:dyDescent="0.3">
      <c r="A35" s="116" t="s">
        <v>83</v>
      </c>
      <c r="B35" s="117" t="s">
        <v>84</v>
      </c>
      <c r="C35" s="33"/>
      <c r="D35" s="65"/>
      <c r="E35" s="68"/>
      <c r="F35" s="69"/>
      <c r="G35" s="63">
        <f>G36+G37</f>
        <v>8</v>
      </c>
      <c r="H35" s="121">
        <f>H36+H37</f>
        <v>240</v>
      </c>
      <c r="I35" s="413">
        <f>L35+J35</f>
        <v>78</v>
      </c>
      <c r="J35" s="122">
        <f t="shared" ref="J35:L35" si="26">J36+J37</f>
        <v>27</v>
      </c>
      <c r="K35" s="122">
        <f t="shared" si="26"/>
        <v>0</v>
      </c>
      <c r="L35" s="122">
        <f t="shared" si="26"/>
        <v>51</v>
      </c>
      <c r="M35" s="106">
        <f t="shared" si="23"/>
        <v>162</v>
      </c>
      <c r="N35" s="42"/>
      <c r="O35" s="43"/>
      <c r="P35" s="49"/>
      <c r="Q35" s="45"/>
      <c r="R35" s="43"/>
      <c r="S35" s="44"/>
      <c r="T35" s="45"/>
      <c r="U35" s="43"/>
      <c r="V35" s="44"/>
      <c r="W35" s="45"/>
      <c r="X35" s="44"/>
      <c r="AM35" s="114">
        <v>153</v>
      </c>
      <c r="AP35" s="30" t="b">
        <f t="shared" si="16"/>
        <v>1</v>
      </c>
      <c r="AQ35" s="30" t="b">
        <f t="shared" si="16"/>
        <v>1</v>
      </c>
      <c r="AR35" s="30" t="b">
        <f t="shared" si="24"/>
        <v>1</v>
      </c>
      <c r="AS35" s="30" t="b">
        <f t="shared" si="17"/>
        <v>1</v>
      </c>
      <c r="AT35" s="30" t="b">
        <f t="shared" si="18"/>
        <v>1</v>
      </c>
      <c r="AU35" s="30" t="b">
        <f t="shared" si="18"/>
        <v>1</v>
      </c>
      <c r="AV35" s="30" t="b">
        <f t="shared" si="19"/>
        <v>1</v>
      </c>
      <c r="AW35" s="30" t="b">
        <f t="shared" si="19"/>
        <v>1</v>
      </c>
      <c r="AY35" s="115">
        <v>8</v>
      </c>
      <c r="AZ35" s="114">
        <f t="shared" si="25"/>
        <v>0</v>
      </c>
      <c r="BF35" s="46">
        <f t="shared" si="20"/>
        <v>0.32500000000000001</v>
      </c>
      <c r="BI35" s="29">
        <f t="shared" si="8"/>
        <v>32.5</v>
      </c>
    </row>
    <row r="36" spans="1:61" ht="16.5" thickBot="1" x14ac:dyDescent="0.3">
      <c r="A36" s="123" t="s">
        <v>85</v>
      </c>
      <c r="B36" s="124" t="s">
        <v>84</v>
      </c>
      <c r="C36" s="125">
        <v>2</v>
      </c>
      <c r="D36" s="126"/>
      <c r="E36" s="126"/>
      <c r="F36" s="127"/>
      <c r="G36" s="128">
        <v>6.5</v>
      </c>
      <c r="H36" s="38">
        <f>G36*30</f>
        <v>195</v>
      </c>
      <c r="I36" s="39">
        <f>J36+K36+L36</f>
        <v>63</v>
      </c>
      <c r="J36" s="40">
        <v>27</v>
      </c>
      <c r="K36" s="40"/>
      <c r="L36" s="40">
        <v>36</v>
      </c>
      <c r="M36" s="106">
        <f t="shared" si="23"/>
        <v>132</v>
      </c>
      <c r="N36" s="129"/>
      <c r="O36" s="130">
        <v>3</v>
      </c>
      <c r="P36" s="131">
        <v>4</v>
      </c>
      <c r="Q36" s="132"/>
      <c r="R36" s="130"/>
      <c r="S36" s="131"/>
      <c r="T36" s="132"/>
      <c r="U36" s="130"/>
      <c r="V36" s="131"/>
      <c r="W36" s="129"/>
      <c r="X36" s="131"/>
      <c r="AM36" s="114">
        <v>123</v>
      </c>
      <c r="AP36" s="30" t="b">
        <f t="shared" si="16"/>
        <v>1</v>
      </c>
      <c r="AQ36" s="30" t="b">
        <f t="shared" si="16"/>
        <v>0</v>
      </c>
      <c r="AR36" s="30" t="b">
        <f t="shared" si="24"/>
        <v>1</v>
      </c>
      <c r="AS36" s="30" t="b">
        <f t="shared" si="17"/>
        <v>1</v>
      </c>
      <c r="AT36" s="30" t="b">
        <f t="shared" si="18"/>
        <v>1</v>
      </c>
      <c r="AU36" s="30" t="b">
        <f t="shared" si="18"/>
        <v>1</v>
      </c>
      <c r="AV36" s="30" t="b">
        <f t="shared" si="19"/>
        <v>1</v>
      </c>
      <c r="AW36" s="30" t="b">
        <f t="shared" si="19"/>
        <v>1</v>
      </c>
      <c r="AY36" s="115">
        <v>6.5</v>
      </c>
      <c r="AZ36" s="114">
        <f t="shared" si="25"/>
        <v>0</v>
      </c>
      <c r="BF36" s="46">
        <f t="shared" si="20"/>
        <v>0.32307692307692309</v>
      </c>
      <c r="BI36" s="29">
        <f t="shared" si="8"/>
        <v>32.307692307692307</v>
      </c>
    </row>
    <row r="37" spans="1:61" ht="16.5" thickBot="1" x14ac:dyDescent="0.3">
      <c r="A37" s="123" t="s">
        <v>86</v>
      </c>
      <c r="B37" s="124" t="s">
        <v>87</v>
      </c>
      <c r="C37" s="125"/>
      <c r="D37" s="133"/>
      <c r="E37" s="134"/>
      <c r="F37" s="127" t="s">
        <v>88</v>
      </c>
      <c r="G37" s="128">
        <v>1.5</v>
      </c>
      <c r="H37" s="38">
        <f>G37*30</f>
        <v>45</v>
      </c>
      <c r="I37" s="39">
        <v>15</v>
      </c>
      <c r="J37" s="40"/>
      <c r="K37" s="40"/>
      <c r="L37" s="40">
        <v>15</v>
      </c>
      <c r="M37" s="106">
        <f t="shared" si="23"/>
        <v>30</v>
      </c>
      <c r="N37" s="129"/>
      <c r="O37" s="130"/>
      <c r="P37" s="131"/>
      <c r="Q37" s="132">
        <v>1</v>
      </c>
      <c r="R37" s="72"/>
      <c r="S37" s="41"/>
      <c r="T37" s="132"/>
      <c r="U37" s="130"/>
      <c r="V37" s="131"/>
      <c r="W37" s="129"/>
      <c r="X37" s="131"/>
      <c r="AM37" s="114">
        <v>30</v>
      </c>
      <c r="AP37" s="30" t="b">
        <f t="shared" si="16"/>
        <v>1</v>
      </c>
      <c r="AQ37" s="30" t="b">
        <f t="shared" si="16"/>
        <v>1</v>
      </c>
      <c r="AR37" s="30" t="b">
        <f t="shared" si="24"/>
        <v>0</v>
      </c>
      <c r="AS37" s="30" t="b">
        <f t="shared" si="17"/>
        <v>1</v>
      </c>
      <c r="AT37" s="30" t="b">
        <f t="shared" si="18"/>
        <v>1</v>
      </c>
      <c r="AU37" s="30" t="b">
        <f t="shared" si="18"/>
        <v>1</v>
      </c>
      <c r="AV37" s="30" t="b">
        <f t="shared" si="19"/>
        <v>1</v>
      </c>
      <c r="AW37" s="30" t="b">
        <f t="shared" si="19"/>
        <v>1</v>
      </c>
      <c r="AY37" s="115">
        <v>1.5</v>
      </c>
      <c r="AZ37" s="114">
        <f t="shared" si="25"/>
        <v>0</v>
      </c>
      <c r="BF37" s="46">
        <f t="shared" si="20"/>
        <v>0.33333333333333331</v>
      </c>
      <c r="BI37" s="29">
        <f t="shared" si="8"/>
        <v>33.333333333333329</v>
      </c>
    </row>
    <row r="38" spans="1:61" ht="16.5" thickBot="1" x14ac:dyDescent="0.3">
      <c r="A38" s="116" t="s">
        <v>89</v>
      </c>
      <c r="B38" s="117" t="s">
        <v>90</v>
      </c>
      <c r="C38" s="33">
        <v>4</v>
      </c>
      <c r="D38" s="65"/>
      <c r="E38" s="68"/>
      <c r="F38" s="69"/>
      <c r="G38" s="425">
        <v>5.5</v>
      </c>
      <c r="H38" s="64">
        <f t="shared" si="21"/>
        <v>165</v>
      </c>
      <c r="I38" s="33">
        <f t="shared" ref="I38:I43" si="27">J38+K38+L38</f>
        <v>72</v>
      </c>
      <c r="J38" s="65">
        <v>36</v>
      </c>
      <c r="K38" s="65"/>
      <c r="L38" s="65">
        <v>36</v>
      </c>
      <c r="M38" s="106">
        <f t="shared" si="23"/>
        <v>93</v>
      </c>
      <c r="N38" s="71"/>
      <c r="O38" s="72"/>
      <c r="P38" s="73"/>
      <c r="Q38" s="39"/>
      <c r="R38" s="72">
        <v>4</v>
      </c>
      <c r="S38" s="41">
        <v>4</v>
      </c>
      <c r="T38" s="39"/>
      <c r="U38" s="72"/>
      <c r="V38" s="41"/>
      <c r="W38" s="39"/>
      <c r="X38" s="41"/>
      <c r="AM38" s="114">
        <v>138</v>
      </c>
      <c r="AP38" s="30" t="b">
        <f t="shared" si="16"/>
        <v>1</v>
      </c>
      <c r="AQ38" s="30" t="b">
        <f t="shared" si="16"/>
        <v>1</v>
      </c>
      <c r="AR38" s="30" t="b">
        <f t="shared" si="24"/>
        <v>1</v>
      </c>
      <c r="AS38" s="30" t="b">
        <f t="shared" si="17"/>
        <v>0</v>
      </c>
      <c r="AT38" s="30" t="b">
        <f t="shared" si="18"/>
        <v>1</v>
      </c>
      <c r="AU38" s="30" t="b">
        <f t="shared" si="18"/>
        <v>1</v>
      </c>
      <c r="AV38" s="30" t="b">
        <f t="shared" si="19"/>
        <v>1</v>
      </c>
      <c r="AW38" s="30" t="b">
        <f t="shared" si="19"/>
        <v>1</v>
      </c>
      <c r="AY38" s="115">
        <v>7</v>
      </c>
      <c r="AZ38" s="114">
        <f t="shared" si="25"/>
        <v>1.5</v>
      </c>
      <c r="BF38" s="46">
        <f t="shared" si="20"/>
        <v>0.43636363636363634</v>
      </c>
      <c r="BI38" s="29">
        <f t="shared" si="8"/>
        <v>43.636363636363633</v>
      </c>
    </row>
    <row r="39" spans="1:61" ht="16.5" thickBot="1" x14ac:dyDescent="0.3">
      <c r="A39" s="116" t="s">
        <v>91</v>
      </c>
      <c r="B39" s="117" t="s">
        <v>92</v>
      </c>
      <c r="C39" s="33">
        <v>2</v>
      </c>
      <c r="D39" s="65"/>
      <c r="E39" s="68"/>
      <c r="F39" s="69"/>
      <c r="G39" s="63">
        <v>5</v>
      </c>
      <c r="H39" s="64">
        <f t="shared" si="21"/>
        <v>150</v>
      </c>
      <c r="I39" s="33">
        <f t="shared" si="27"/>
        <v>54</v>
      </c>
      <c r="J39" s="65">
        <v>27</v>
      </c>
      <c r="K39" s="65"/>
      <c r="L39" s="65">
        <v>27</v>
      </c>
      <c r="M39" s="106">
        <f t="shared" si="23"/>
        <v>96</v>
      </c>
      <c r="N39" s="71"/>
      <c r="O39" s="72">
        <v>3</v>
      </c>
      <c r="P39" s="73">
        <v>3</v>
      </c>
      <c r="Q39" s="39"/>
      <c r="R39" s="72"/>
      <c r="S39" s="41"/>
      <c r="T39" s="39"/>
      <c r="U39" s="72"/>
      <c r="V39" s="41"/>
      <c r="W39" s="39"/>
      <c r="X39" s="41"/>
      <c r="AM39" s="114">
        <v>78</v>
      </c>
      <c r="AP39" s="30" t="b">
        <f t="shared" si="16"/>
        <v>1</v>
      </c>
      <c r="AQ39" s="30" t="b">
        <f t="shared" si="16"/>
        <v>0</v>
      </c>
      <c r="AR39" s="30" t="b">
        <f t="shared" si="24"/>
        <v>1</v>
      </c>
      <c r="AS39" s="30" t="b">
        <f t="shared" si="17"/>
        <v>1</v>
      </c>
      <c r="AT39" s="30" t="b">
        <f t="shared" si="18"/>
        <v>1</v>
      </c>
      <c r="AU39" s="30" t="b">
        <f t="shared" si="18"/>
        <v>1</v>
      </c>
      <c r="AV39" s="30" t="b">
        <f t="shared" si="19"/>
        <v>1</v>
      </c>
      <c r="AW39" s="30" t="b">
        <f t="shared" si="19"/>
        <v>1</v>
      </c>
      <c r="AY39" s="115">
        <v>5</v>
      </c>
      <c r="AZ39" s="114">
        <f t="shared" si="25"/>
        <v>0</v>
      </c>
      <c r="BF39" s="46">
        <f t="shared" si="20"/>
        <v>0.36</v>
      </c>
      <c r="BG39" s="114">
        <v>18</v>
      </c>
      <c r="BI39" s="29">
        <f t="shared" si="8"/>
        <v>36</v>
      </c>
    </row>
    <row r="40" spans="1:61" ht="16.5" thickBot="1" x14ac:dyDescent="0.3">
      <c r="A40" s="116" t="s">
        <v>93</v>
      </c>
      <c r="B40" s="120" t="s">
        <v>94</v>
      </c>
      <c r="C40" s="75">
        <v>5</v>
      </c>
      <c r="D40" s="65"/>
      <c r="E40" s="68"/>
      <c r="F40" s="66"/>
      <c r="G40" s="63">
        <v>5</v>
      </c>
      <c r="H40" s="64">
        <f>G40*30</f>
        <v>150</v>
      </c>
      <c r="I40" s="33">
        <f t="shared" si="27"/>
        <v>60</v>
      </c>
      <c r="J40" s="65">
        <v>30</v>
      </c>
      <c r="K40" s="65"/>
      <c r="L40" s="65">
        <v>30</v>
      </c>
      <c r="M40" s="106">
        <f t="shared" si="23"/>
        <v>90</v>
      </c>
      <c r="N40" s="71"/>
      <c r="O40" s="72"/>
      <c r="P40" s="41"/>
      <c r="Q40" s="39"/>
      <c r="R40" s="72"/>
      <c r="S40" s="41"/>
      <c r="T40" s="39">
        <v>4</v>
      </c>
      <c r="U40" s="72"/>
      <c r="V40" s="41"/>
      <c r="W40" s="39"/>
      <c r="X40" s="41"/>
      <c r="AM40" s="114">
        <v>90</v>
      </c>
      <c r="AP40" s="30" t="b">
        <f t="shared" si="16"/>
        <v>1</v>
      </c>
      <c r="AQ40" s="30" t="b">
        <f t="shared" si="16"/>
        <v>1</v>
      </c>
      <c r="AR40" s="30" t="b">
        <f t="shared" si="24"/>
        <v>1</v>
      </c>
      <c r="AS40" s="30" t="b">
        <f t="shared" si="17"/>
        <v>1</v>
      </c>
      <c r="AT40" s="30" t="b">
        <f t="shared" si="18"/>
        <v>0</v>
      </c>
      <c r="AU40" s="30" t="b">
        <f t="shared" si="18"/>
        <v>1</v>
      </c>
      <c r="AV40" s="30" t="b">
        <f t="shared" si="19"/>
        <v>1</v>
      </c>
      <c r="AW40" s="30" t="b">
        <f t="shared" si="19"/>
        <v>1</v>
      </c>
      <c r="AY40" s="115">
        <v>5</v>
      </c>
      <c r="AZ40" s="114">
        <f t="shared" si="25"/>
        <v>0</v>
      </c>
      <c r="BF40" s="46">
        <f t="shared" si="20"/>
        <v>0.4</v>
      </c>
      <c r="BG40" s="114">
        <v>15</v>
      </c>
      <c r="BI40" s="29">
        <f t="shared" si="8"/>
        <v>40</v>
      </c>
    </row>
    <row r="41" spans="1:61" ht="32.25" thickBot="1" x14ac:dyDescent="0.3">
      <c r="A41" s="116" t="s">
        <v>95</v>
      </c>
      <c r="B41" s="120" t="s">
        <v>96</v>
      </c>
      <c r="C41" s="75"/>
      <c r="D41" s="65">
        <v>5</v>
      </c>
      <c r="E41" s="68"/>
      <c r="F41" s="66"/>
      <c r="G41" s="63">
        <v>4</v>
      </c>
      <c r="H41" s="64">
        <f>G41*30</f>
        <v>120</v>
      </c>
      <c r="I41" s="33">
        <f t="shared" si="27"/>
        <v>45</v>
      </c>
      <c r="J41" s="65">
        <v>30</v>
      </c>
      <c r="K41" s="65"/>
      <c r="L41" s="65">
        <v>15</v>
      </c>
      <c r="M41" s="106">
        <f t="shared" si="23"/>
        <v>75</v>
      </c>
      <c r="N41" s="71"/>
      <c r="O41" s="72"/>
      <c r="P41" s="41"/>
      <c r="Q41" s="39"/>
      <c r="R41" s="72"/>
      <c r="S41" s="41"/>
      <c r="T41" s="39">
        <v>3</v>
      </c>
      <c r="U41" s="72"/>
      <c r="V41" s="41"/>
      <c r="W41" s="39"/>
      <c r="X41" s="41"/>
      <c r="AM41" s="114">
        <v>75</v>
      </c>
      <c r="AP41" s="30" t="b">
        <f t="shared" si="16"/>
        <v>1</v>
      </c>
      <c r="AQ41" s="30" t="b">
        <f t="shared" si="16"/>
        <v>1</v>
      </c>
      <c r="AR41" s="30" t="b">
        <f t="shared" si="24"/>
        <v>1</v>
      </c>
      <c r="AS41" s="30" t="b">
        <f t="shared" si="17"/>
        <v>1</v>
      </c>
      <c r="AT41" s="30" t="b">
        <f t="shared" si="18"/>
        <v>0</v>
      </c>
      <c r="AU41" s="30" t="b">
        <f t="shared" si="18"/>
        <v>1</v>
      </c>
      <c r="AV41" s="30" t="b">
        <f t="shared" si="19"/>
        <v>1</v>
      </c>
      <c r="AW41" s="30" t="b">
        <f t="shared" si="19"/>
        <v>1</v>
      </c>
      <c r="AY41" s="115">
        <v>4</v>
      </c>
      <c r="AZ41" s="114">
        <f t="shared" si="25"/>
        <v>0</v>
      </c>
      <c r="BF41" s="46">
        <f t="shared" si="20"/>
        <v>0.375</v>
      </c>
      <c r="BI41" s="29">
        <f t="shared" si="8"/>
        <v>37.5</v>
      </c>
    </row>
    <row r="42" spans="1:61" ht="16.5" thickBot="1" x14ac:dyDescent="0.3">
      <c r="A42" s="116" t="s">
        <v>97</v>
      </c>
      <c r="B42" s="120" t="s">
        <v>98</v>
      </c>
      <c r="C42" s="75"/>
      <c r="D42" s="65">
        <v>5</v>
      </c>
      <c r="E42" s="68"/>
      <c r="F42" s="66"/>
      <c r="G42" s="63">
        <v>4</v>
      </c>
      <c r="H42" s="64">
        <f>G42*30</f>
        <v>120</v>
      </c>
      <c r="I42" s="33">
        <f t="shared" si="27"/>
        <v>45</v>
      </c>
      <c r="J42" s="65">
        <v>30</v>
      </c>
      <c r="K42" s="65"/>
      <c r="L42" s="65">
        <v>15</v>
      </c>
      <c r="M42" s="106">
        <f t="shared" si="23"/>
        <v>75</v>
      </c>
      <c r="N42" s="71"/>
      <c r="O42" s="72"/>
      <c r="P42" s="41"/>
      <c r="Q42" s="39"/>
      <c r="R42" s="72"/>
      <c r="S42" s="41"/>
      <c r="T42" s="39">
        <v>3</v>
      </c>
      <c r="U42" s="72"/>
      <c r="V42" s="41"/>
      <c r="W42" s="39"/>
      <c r="X42" s="41"/>
      <c r="AM42" s="114">
        <v>75</v>
      </c>
      <c r="AP42" s="30" t="b">
        <f t="shared" si="16"/>
        <v>1</v>
      </c>
      <c r="AQ42" s="30" t="b">
        <f t="shared" si="16"/>
        <v>1</v>
      </c>
      <c r="AR42" s="30" t="b">
        <f t="shared" si="24"/>
        <v>1</v>
      </c>
      <c r="AS42" s="30" t="b">
        <f t="shared" si="17"/>
        <v>1</v>
      </c>
      <c r="AT42" s="30" t="b">
        <f t="shared" si="18"/>
        <v>0</v>
      </c>
      <c r="AU42" s="30" t="b">
        <f t="shared" si="18"/>
        <v>1</v>
      </c>
      <c r="AV42" s="30" t="b">
        <f t="shared" si="19"/>
        <v>1</v>
      </c>
      <c r="AW42" s="30" t="b">
        <f t="shared" si="19"/>
        <v>1</v>
      </c>
      <c r="AY42" s="115">
        <v>4</v>
      </c>
      <c r="AZ42" s="114">
        <f t="shared" si="25"/>
        <v>0</v>
      </c>
      <c r="BF42" s="46">
        <f t="shared" si="20"/>
        <v>0.375</v>
      </c>
      <c r="BI42" s="29">
        <f t="shared" si="8"/>
        <v>37.5</v>
      </c>
    </row>
    <row r="43" spans="1:61" ht="16.5" thickBot="1" x14ac:dyDescent="0.3">
      <c r="A43" s="116" t="s">
        <v>99</v>
      </c>
      <c r="B43" s="120" t="s">
        <v>100</v>
      </c>
      <c r="C43" s="75">
        <v>5</v>
      </c>
      <c r="D43" s="65"/>
      <c r="E43" s="68"/>
      <c r="F43" s="66"/>
      <c r="G43" s="63">
        <v>6</v>
      </c>
      <c r="H43" s="64">
        <f>G43*30</f>
        <v>180</v>
      </c>
      <c r="I43" s="33">
        <f t="shared" si="27"/>
        <v>60</v>
      </c>
      <c r="J43" s="65">
        <v>30</v>
      </c>
      <c r="K43" s="65"/>
      <c r="L43" s="65">
        <v>30</v>
      </c>
      <c r="M43" s="106">
        <f t="shared" si="23"/>
        <v>120</v>
      </c>
      <c r="N43" s="71"/>
      <c r="O43" s="72"/>
      <c r="P43" s="41"/>
      <c r="Q43" s="39"/>
      <c r="R43" s="72"/>
      <c r="S43" s="41"/>
      <c r="T43" s="39">
        <v>4</v>
      </c>
      <c r="U43" s="72"/>
      <c r="V43" s="41"/>
      <c r="W43" s="39"/>
      <c r="X43" s="41"/>
      <c r="AM43" s="114">
        <v>120</v>
      </c>
      <c r="AP43" s="30" t="b">
        <f t="shared" si="16"/>
        <v>1</v>
      </c>
      <c r="AQ43" s="30" t="b">
        <f t="shared" si="16"/>
        <v>1</v>
      </c>
      <c r="AR43" s="30" t="b">
        <f t="shared" si="24"/>
        <v>1</v>
      </c>
      <c r="AS43" s="30" t="b">
        <f t="shared" si="17"/>
        <v>1</v>
      </c>
      <c r="AT43" s="30" t="b">
        <f t="shared" si="18"/>
        <v>0</v>
      </c>
      <c r="AU43" s="30" t="b">
        <f t="shared" si="18"/>
        <v>1</v>
      </c>
      <c r="AV43" s="30" t="b">
        <f t="shared" si="19"/>
        <v>1</v>
      </c>
      <c r="AW43" s="30" t="b">
        <f t="shared" si="19"/>
        <v>1</v>
      </c>
      <c r="AY43" s="115">
        <v>6</v>
      </c>
      <c r="AZ43" s="114">
        <f t="shared" si="25"/>
        <v>0</v>
      </c>
      <c r="BF43" s="46">
        <f t="shared" si="20"/>
        <v>0.33333333333333331</v>
      </c>
      <c r="BI43" s="29">
        <f t="shared" si="8"/>
        <v>33.333333333333329</v>
      </c>
    </row>
    <row r="44" spans="1:61" ht="16.5" thickBot="1" x14ac:dyDescent="0.3">
      <c r="A44" s="116" t="s">
        <v>101</v>
      </c>
      <c r="B44" s="117" t="s">
        <v>102</v>
      </c>
      <c r="C44" s="33"/>
      <c r="D44" s="65"/>
      <c r="E44" s="68"/>
      <c r="F44" s="69"/>
      <c r="G44" s="63">
        <f>G45+G46</f>
        <v>6.5</v>
      </c>
      <c r="H44" s="121">
        <f>H45+H46</f>
        <v>195</v>
      </c>
      <c r="I44" s="413">
        <f>J44+L44</f>
        <v>69</v>
      </c>
      <c r="J44" s="122">
        <f t="shared" ref="J44:L44" si="28">J45+J46</f>
        <v>18</v>
      </c>
      <c r="K44" s="122">
        <f t="shared" si="28"/>
        <v>0</v>
      </c>
      <c r="L44" s="122">
        <f t="shared" si="28"/>
        <v>51</v>
      </c>
      <c r="M44" s="106">
        <f t="shared" si="23"/>
        <v>126</v>
      </c>
      <c r="N44" s="42"/>
      <c r="O44" s="43"/>
      <c r="P44" s="49"/>
      <c r="Q44" s="45"/>
      <c r="R44" s="43"/>
      <c r="S44" s="44"/>
      <c r="T44" s="45"/>
      <c r="U44" s="43"/>
      <c r="V44" s="44"/>
      <c r="W44" s="45"/>
      <c r="X44" s="44"/>
      <c r="AM44" s="114">
        <v>108</v>
      </c>
      <c r="AP44" s="30" t="b">
        <f t="shared" si="16"/>
        <v>1</v>
      </c>
      <c r="AQ44" s="30" t="b">
        <f t="shared" si="16"/>
        <v>1</v>
      </c>
      <c r="AR44" s="30" t="b">
        <f t="shared" si="24"/>
        <v>1</v>
      </c>
      <c r="AS44" s="30" t="b">
        <f t="shared" si="17"/>
        <v>1</v>
      </c>
      <c r="AT44" s="30" t="b">
        <f t="shared" si="18"/>
        <v>1</v>
      </c>
      <c r="AU44" s="30" t="b">
        <f t="shared" si="18"/>
        <v>1</v>
      </c>
      <c r="AV44" s="30" t="b">
        <f t="shared" si="19"/>
        <v>1</v>
      </c>
      <c r="AW44" s="30" t="b">
        <f t="shared" si="19"/>
        <v>1</v>
      </c>
      <c r="AY44" s="115">
        <v>6.5</v>
      </c>
      <c r="AZ44" s="114">
        <f t="shared" si="25"/>
        <v>0</v>
      </c>
      <c r="BF44" s="46">
        <f t="shared" si="20"/>
        <v>0.35384615384615387</v>
      </c>
      <c r="BI44" s="29">
        <f t="shared" si="8"/>
        <v>35.384615384615387</v>
      </c>
    </row>
    <row r="45" spans="1:61" ht="16.5" thickBot="1" x14ac:dyDescent="0.3">
      <c r="A45" s="123" t="s">
        <v>103</v>
      </c>
      <c r="B45" s="124" t="s">
        <v>102</v>
      </c>
      <c r="C45" s="125">
        <v>6</v>
      </c>
      <c r="D45" s="126"/>
      <c r="E45" s="126"/>
      <c r="F45" s="127"/>
      <c r="G45" s="128">
        <v>5.5</v>
      </c>
      <c r="H45" s="38">
        <f>G45*30</f>
        <v>165</v>
      </c>
      <c r="I45" s="39">
        <f>J45+K45+L45</f>
        <v>54</v>
      </c>
      <c r="J45" s="40">
        <v>18</v>
      </c>
      <c r="K45" s="40"/>
      <c r="L45" s="40">
        <v>36</v>
      </c>
      <c r="M45" s="106">
        <f t="shared" si="23"/>
        <v>111</v>
      </c>
      <c r="N45" s="129"/>
      <c r="O45" s="130"/>
      <c r="P45" s="131"/>
      <c r="Q45" s="132"/>
      <c r="R45" s="130"/>
      <c r="S45" s="131"/>
      <c r="T45" s="132"/>
      <c r="U45" s="130">
        <v>3</v>
      </c>
      <c r="V45" s="131">
        <v>3</v>
      </c>
      <c r="W45" s="129"/>
      <c r="X45" s="131"/>
      <c r="AM45" s="114">
        <v>93</v>
      </c>
      <c r="AP45" s="30" t="b">
        <f t="shared" si="16"/>
        <v>1</v>
      </c>
      <c r="AQ45" s="30" t="b">
        <f t="shared" si="16"/>
        <v>1</v>
      </c>
      <c r="AR45" s="30" t="b">
        <f t="shared" si="24"/>
        <v>1</v>
      </c>
      <c r="AS45" s="30" t="b">
        <f t="shared" si="17"/>
        <v>1</v>
      </c>
      <c r="AT45" s="30" t="b">
        <f t="shared" si="18"/>
        <v>1</v>
      </c>
      <c r="AU45" s="30" t="b">
        <f t="shared" si="18"/>
        <v>0</v>
      </c>
      <c r="AV45" s="30" t="b">
        <f t="shared" si="19"/>
        <v>1</v>
      </c>
      <c r="AW45" s="30" t="b">
        <f t="shared" si="19"/>
        <v>1</v>
      </c>
      <c r="AY45" s="115">
        <v>5.5</v>
      </c>
      <c r="AZ45" s="114">
        <f t="shared" si="25"/>
        <v>0</v>
      </c>
      <c r="BF45" s="46">
        <f t="shared" si="20"/>
        <v>0.32727272727272727</v>
      </c>
      <c r="BG45" s="114">
        <v>18</v>
      </c>
      <c r="BI45" s="29">
        <f t="shared" si="8"/>
        <v>32.727272727272727</v>
      </c>
    </row>
    <row r="46" spans="1:61" ht="16.5" thickBot="1" x14ac:dyDescent="0.3">
      <c r="A46" s="123" t="s">
        <v>104</v>
      </c>
      <c r="B46" s="124" t="s">
        <v>105</v>
      </c>
      <c r="C46" s="125"/>
      <c r="D46" s="133"/>
      <c r="E46" s="134"/>
      <c r="F46" s="127" t="s">
        <v>106</v>
      </c>
      <c r="G46" s="128">
        <v>1</v>
      </c>
      <c r="H46" s="38">
        <f>G46*30</f>
        <v>30</v>
      </c>
      <c r="I46" s="39"/>
      <c r="J46" s="40"/>
      <c r="K46" s="40"/>
      <c r="L46" s="40">
        <v>15</v>
      </c>
      <c r="M46" s="106">
        <f t="shared" si="23"/>
        <v>30</v>
      </c>
      <c r="N46" s="129"/>
      <c r="O46" s="130"/>
      <c r="P46" s="131"/>
      <c r="Q46" s="132"/>
      <c r="R46" s="130"/>
      <c r="S46" s="135"/>
      <c r="T46" s="132"/>
      <c r="U46" s="130">
        <v>1</v>
      </c>
      <c r="V46" s="131">
        <v>1</v>
      </c>
      <c r="W46" s="129"/>
      <c r="X46" s="131"/>
      <c r="AM46" s="114">
        <v>30</v>
      </c>
      <c r="AP46" s="30" t="b">
        <f t="shared" si="16"/>
        <v>1</v>
      </c>
      <c r="AQ46" s="30" t="b">
        <f t="shared" si="16"/>
        <v>1</v>
      </c>
      <c r="AR46" s="30" t="b">
        <f t="shared" si="24"/>
        <v>1</v>
      </c>
      <c r="AS46" s="30" t="b">
        <f t="shared" si="17"/>
        <v>1</v>
      </c>
      <c r="AT46" s="30" t="b">
        <f t="shared" si="18"/>
        <v>1</v>
      </c>
      <c r="AU46" s="30" t="b">
        <f t="shared" si="18"/>
        <v>0</v>
      </c>
      <c r="AV46" s="30" t="b">
        <f t="shared" si="19"/>
        <v>1</v>
      </c>
      <c r="AW46" s="30" t="b">
        <f t="shared" si="19"/>
        <v>1</v>
      </c>
      <c r="AY46" s="115">
        <v>1</v>
      </c>
      <c r="AZ46" s="114">
        <f t="shared" si="25"/>
        <v>0</v>
      </c>
      <c r="BF46" s="46">
        <f t="shared" si="20"/>
        <v>0</v>
      </c>
      <c r="BI46" s="29">
        <f t="shared" si="8"/>
        <v>0</v>
      </c>
    </row>
    <row r="47" spans="1:61" ht="16.5" thickBot="1" x14ac:dyDescent="0.3">
      <c r="A47" s="116" t="s">
        <v>107</v>
      </c>
      <c r="B47" s="117" t="s">
        <v>108</v>
      </c>
      <c r="C47" s="33">
        <v>6</v>
      </c>
      <c r="D47" s="65"/>
      <c r="E47" s="68"/>
      <c r="F47" s="69"/>
      <c r="G47" s="63">
        <v>5</v>
      </c>
      <c r="H47" s="64">
        <f t="shared" ref="H47" si="29">G47*30</f>
        <v>150</v>
      </c>
      <c r="I47" s="33">
        <f>J47+K47+L47</f>
        <v>54</v>
      </c>
      <c r="J47" s="65">
        <v>36</v>
      </c>
      <c r="K47" s="65"/>
      <c r="L47" s="65">
        <v>18</v>
      </c>
      <c r="M47" s="106">
        <f t="shared" si="23"/>
        <v>96</v>
      </c>
      <c r="N47" s="71"/>
      <c r="O47" s="72"/>
      <c r="P47" s="73"/>
      <c r="Q47" s="39"/>
      <c r="R47" s="72"/>
      <c r="S47" s="41"/>
      <c r="T47" s="39"/>
      <c r="U47" s="72">
        <v>3</v>
      </c>
      <c r="V47" s="41">
        <v>3</v>
      </c>
      <c r="W47" s="39"/>
      <c r="X47" s="41"/>
      <c r="AM47" s="114">
        <v>78</v>
      </c>
      <c r="AP47" s="30" t="b">
        <f t="shared" si="16"/>
        <v>1</v>
      </c>
      <c r="AQ47" s="30" t="b">
        <f t="shared" si="16"/>
        <v>1</v>
      </c>
      <c r="AR47" s="30" t="b">
        <f t="shared" si="24"/>
        <v>1</v>
      </c>
      <c r="AS47" s="30" t="b">
        <f t="shared" si="17"/>
        <v>1</v>
      </c>
      <c r="AT47" s="30" t="b">
        <f t="shared" si="18"/>
        <v>1</v>
      </c>
      <c r="AU47" s="30" t="b">
        <f t="shared" si="18"/>
        <v>0</v>
      </c>
      <c r="AV47" s="30" t="b">
        <f t="shared" si="19"/>
        <v>1</v>
      </c>
      <c r="AW47" s="30" t="b">
        <f t="shared" si="19"/>
        <v>1</v>
      </c>
      <c r="AY47" s="115">
        <v>5</v>
      </c>
      <c r="AZ47" s="114">
        <f t="shared" si="25"/>
        <v>0</v>
      </c>
      <c r="BF47" s="46">
        <f t="shared" si="20"/>
        <v>0.36</v>
      </c>
      <c r="BG47" s="114">
        <v>18</v>
      </c>
      <c r="BI47" s="29">
        <f t="shared" si="8"/>
        <v>36</v>
      </c>
    </row>
    <row r="48" spans="1:61" ht="16.5" thickBot="1" x14ac:dyDescent="0.3">
      <c r="A48" s="116" t="s">
        <v>109</v>
      </c>
      <c r="B48" s="120" t="s">
        <v>110</v>
      </c>
      <c r="C48" s="75">
        <v>6</v>
      </c>
      <c r="D48" s="65"/>
      <c r="E48" s="68"/>
      <c r="F48" s="66"/>
      <c r="G48" s="63">
        <v>5</v>
      </c>
      <c r="H48" s="64">
        <f>G48*30</f>
        <v>150</v>
      </c>
      <c r="I48" s="33">
        <f>J48+K48+L48</f>
        <v>54</v>
      </c>
      <c r="J48" s="65">
        <v>36</v>
      </c>
      <c r="K48" s="65"/>
      <c r="L48" s="65">
        <v>18</v>
      </c>
      <c r="M48" s="106">
        <f t="shared" si="23"/>
        <v>96</v>
      </c>
      <c r="N48" s="71"/>
      <c r="O48" s="72"/>
      <c r="P48" s="41"/>
      <c r="Q48" s="39"/>
      <c r="R48" s="72"/>
      <c r="S48" s="41"/>
      <c r="T48" s="39"/>
      <c r="U48" s="72">
        <v>3</v>
      </c>
      <c r="V48" s="41">
        <v>3</v>
      </c>
      <c r="W48" s="39"/>
      <c r="X48" s="41"/>
      <c r="AM48" s="114">
        <v>96</v>
      </c>
      <c r="AP48" s="30" t="b">
        <f t="shared" si="16"/>
        <v>1</v>
      </c>
      <c r="AQ48" s="30" t="b">
        <f t="shared" si="16"/>
        <v>1</v>
      </c>
      <c r="AR48" s="30" t="b">
        <f t="shared" si="24"/>
        <v>1</v>
      </c>
      <c r="AS48" s="30" t="b">
        <f t="shared" si="17"/>
        <v>1</v>
      </c>
      <c r="AT48" s="30" t="b">
        <f t="shared" si="18"/>
        <v>1</v>
      </c>
      <c r="AU48" s="30" t="b">
        <f t="shared" si="18"/>
        <v>0</v>
      </c>
      <c r="AV48" s="30" t="b">
        <f t="shared" si="19"/>
        <v>1</v>
      </c>
      <c r="AW48" s="30" t="b">
        <f t="shared" si="19"/>
        <v>1</v>
      </c>
      <c r="AY48" s="115">
        <v>5</v>
      </c>
      <c r="AZ48" s="114">
        <f t="shared" si="25"/>
        <v>0</v>
      </c>
      <c r="BE48" s="114" t="s">
        <v>240</v>
      </c>
      <c r="BF48" s="46">
        <f t="shared" si="20"/>
        <v>0.36</v>
      </c>
      <c r="BI48" s="29">
        <f t="shared" si="8"/>
        <v>36</v>
      </c>
    </row>
    <row r="49" spans="1:65" ht="32.25" thickBot="1" x14ac:dyDescent="0.3">
      <c r="A49" s="116" t="s">
        <v>111</v>
      </c>
      <c r="B49" s="117" t="s">
        <v>112</v>
      </c>
      <c r="C49" s="33">
        <v>7</v>
      </c>
      <c r="D49" s="65"/>
      <c r="E49" s="68"/>
      <c r="F49" s="69"/>
      <c r="G49" s="63">
        <v>6</v>
      </c>
      <c r="H49" s="64">
        <f t="shared" ref="H49" si="30">G49*30</f>
        <v>180</v>
      </c>
      <c r="I49" s="33">
        <f>J49+K49+L49</f>
        <v>60</v>
      </c>
      <c r="J49" s="65">
        <v>30</v>
      </c>
      <c r="K49" s="65"/>
      <c r="L49" s="65">
        <v>30</v>
      </c>
      <c r="M49" s="106">
        <f t="shared" si="23"/>
        <v>120</v>
      </c>
      <c r="N49" s="71"/>
      <c r="O49" s="72"/>
      <c r="P49" s="73"/>
      <c r="Q49" s="39"/>
      <c r="R49" s="72"/>
      <c r="S49" s="41"/>
      <c r="T49" s="39"/>
      <c r="U49" s="72"/>
      <c r="V49" s="41"/>
      <c r="W49" s="39">
        <v>4</v>
      </c>
      <c r="X49" s="41"/>
      <c r="AM49" s="114">
        <v>120</v>
      </c>
      <c r="AP49" s="30" t="b">
        <f t="shared" si="16"/>
        <v>1</v>
      </c>
      <c r="AQ49" s="30" t="b">
        <f t="shared" si="16"/>
        <v>1</v>
      </c>
      <c r="AR49" s="30" t="b">
        <f t="shared" si="24"/>
        <v>1</v>
      </c>
      <c r="AS49" s="30" t="b">
        <f t="shared" si="17"/>
        <v>1</v>
      </c>
      <c r="AT49" s="30" t="b">
        <f t="shared" si="18"/>
        <v>1</v>
      </c>
      <c r="AU49" s="30" t="b">
        <f t="shared" si="18"/>
        <v>1</v>
      </c>
      <c r="AV49" s="30" t="b">
        <f t="shared" si="19"/>
        <v>0</v>
      </c>
      <c r="AW49" s="30" t="b">
        <f t="shared" si="19"/>
        <v>1</v>
      </c>
      <c r="AY49" s="115">
        <v>6</v>
      </c>
      <c r="AZ49" s="114">
        <f t="shared" si="25"/>
        <v>0</v>
      </c>
      <c r="BF49" s="46">
        <f t="shared" si="20"/>
        <v>0.33333333333333331</v>
      </c>
      <c r="BI49" s="29">
        <f t="shared" si="8"/>
        <v>33.333333333333329</v>
      </c>
    </row>
    <row r="50" spans="1:65" ht="16.5" thickBot="1" x14ac:dyDescent="0.3">
      <c r="A50" s="116" t="s">
        <v>113</v>
      </c>
      <c r="B50" s="120" t="s">
        <v>114</v>
      </c>
      <c r="C50" s="75"/>
      <c r="D50" s="65">
        <v>7</v>
      </c>
      <c r="E50" s="68"/>
      <c r="F50" s="66"/>
      <c r="G50" s="63">
        <v>4.5</v>
      </c>
      <c r="H50" s="64">
        <f>G50*30</f>
        <v>135</v>
      </c>
      <c r="I50" s="33">
        <f>J50+K50+L50</f>
        <v>45</v>
      </c>
      <c r="J50" s="65">
        <v>30</v>
      </c>
      <c r="K50" s="65"/>
      <c r="L50" s="65">
        <v>15</v>
      </c>
      <c r="M50" s="106">
        <f t="shared" si="23"/>
        <v>90</v>
      </c>
      <c r="N50" s="71"/>
      <c r="O50" s="72"/>
      <c r="P50" s="41"/>
      <c r="Q50" s="39"/>
      <c r="R50" s="72"/>
      <c r="S50" s="41"/>
      <c r="T50" s="39"/>
      <c r="U50" s="72"/>
      <c r="V50" s="41"/>
      <c r="W50" s="39">
        <v>3</v>
      </c>
      <c r="X50" s="41"/>
      <c r="AM50" s="114">
        <v>90</v>
      </c>
      <c r="AP50" s="30" t="b">
        <f t="shared" si="16"/>
        <v>1</v>
      </c>
      <c r="AQ50" s="30" t="b">
        <f t="shared" si="16"/>
        <v>1</v>
      </c>
      <c r="AR50" s="30" t="b">
        <f t="shared" si="24"/>
        <v>1</v>
      </c>
      <c r="AS50" s="30" t="b">
        <f t="shared" si="17"/>
        <v>1</v>
      </c>
      <c r="AT50" s="30" t="b">
        <f t="shared" si="18"/>
        <v>1</v>
      </c>
      <c r="AU50" s="30" t="b">
        <f t="shared" si="18"/>
        <v>1</v>
      </c>
      <c r="AV50" s="30" t="b">
        <f t="shared" si="19"/>
        <v>0</v>
      </c>
      <c r="AW50" s="30" t="b">
        <f t="shared" si="19"/>
        <v>1</v>
      </c>
      <c r="AY50" s="115">
        <v>4.5</v>
      </c>
      <c r="AZ50" s="114">
        <f t="shared" si="25"/>
        <v>0</v>
      </c>
      <c r="BE50" s="114" t="s">
        <v>240</v>
      </c>
      <c r="BF50" s="46">
        <f t="shared" si="20"/>
        <v>0.33333333333333331</v>
      </c>
      <c r="BI50" s="29">
        <f t="shared" si="8"/>
        <v>33.333333333333329</v>
      </c>
    </row>
    <row r="51" spans="1:65" s="1" customFormat="1" ht="16.5" thickBot="1" x14ac:dyDescent="0.3">
      <c r="A51" s="681" t="s">
        <v>115</v>
      </c>
      <c r="B51" s="687"/>
      <c r="C51" s="687"/>
      <c r="D51" s="687"/>
      <c r="E51" s="687"/>
      <c r="F51" s="682"/>
      <c r="G51" s="136">
        <f>SUM(G30:G50)-G36-G37-G45-G46</f>
        <v>93</v>
      </c>
      <c r="H51" s="137">
        <f t="shared" ref="H51:M51" si="31">SUM(H30:H50)-H36-H37-H45-H46</f>
        <v>2790</v>
      </c>
      <c r="I51" s="137">
        <f t="shared" si="31"/>
        <v>993</v>
      </c>
      <c r="J51" s="137">
        <f t="shared" si="31"/>
        <v>495</v>
      </c>
      <c r="K51" s="137"/>
      <c r="L51" s="137">
        <f t="shared" si="31"/>
        <v>498</v>
      </c>
      <c r="M51" s="137">
        <f t="shared" si="31"/>
        <v>1797</v>
      </c>
      <c r="N51" s="137">
        <f t="shared" ref="N51:X51" si="32">SUM(N30:N50)</f>
        <v>0</v>
      </c>
      <c r="O51" s="137">
        <f t="shared" si="32"/>
        <v>10</v>
      </c>
      <c r="P51" s="137">
        <f t="shared" si="32"/>
        <v>10</v>
      </c>
      <c r="Q51" s="137">
        <f t="shared" si="32"/>
        <v>13</v>
      </c>
      <c r="R51" s="137">
        <f t="shared" si="32"/>
        <v>7</v>
      </c>
      <c r="S51" s="137">
        <f t="shared" si="32"/>
        <v>7</v>
      </c>
      <c r="T51" s="137">
        <f t="shared" si="32"/>
        <v>14</v>
      </c>
      <c r="U51" s="137">
        <f t="shared" si="32"/>
        <v>10</v>
      </c>
      <c r="V51" s="137">
        <f t="shared" si="32"/>
        <v>10</v>
      </c>
      <c r="W51" s="137">
        <f t="shared" si="32"/>
        <v>7</v>
      </c>
      <c r="X51" s="137">
        <f t="shared" si="32"/>
        <v>0</v>
      </c>
      <c r="AN51" s="1" t="s">
        <v>116</v>
      </c>
      <c r="AP51" s="138">
        <f>SUMIF(AP30:AP50,FALSE,$G30:$G50)</f>
        <v>0</v>
      </c>
      <c r="AQ51" s="138">
        <f t="shared" ref="AQ51:AW51" si="33">SUMIF(AQ30:AQ50,FALSE,$G30:$G50)</f>
        <v>18</v>
      </c>
      <c r="AR51" s="138">
        <f t="shared" si="33"/>
        <v>18.5</v>
      </c>
      <c r="AS51" s="138">
        <f t="shared" si="33"/>
        <v>10.5</v>
      </c>
      <c r="AT51" s="138">
        <f t="shared" si="33"/>
        <v>19</v>
      </c>
      <c r="AU51" s="138">
        <f t="shared" si="33"/>
        <v>16.5</v>
      </c>
      <c r="AV51" s="138">
        <f t="shared" si="33"/>
        <v>10.5</v>
      </c>
      <c r="AW51" s="138">
        <f t="shared" si="33"/>
        <v>0</v>
      </c>
      <c r="BI51" s="29">
        <f t="shared" si="8"/>
        <v>35.591397849462361</v>
      </c>
    </row>
    <row r="52" spans="1:65" s="1" customFormat="1" x14ac:dyDescent="0.25">
      <c r="A52" s="688" t="s">
        <v>117</v>
      </c>
      <c r="B52" s="689"/>
      <c r="C52" s="689"/>
      <c r="D52" s="689"/>
      <c r="E52" s="689"/>
      <c r="F52" s="689"/>
      <c r="G52" s="689"/>
      <c r="H52" s="689"/>
      <c r="I52" s="690"/>
      <c r="J52" s="690"/>
      <c r="K52" s="690"/>
      <c r="L52" s="690"/>
      <c r="M52" s="690"/>
      <c r="N52" s="689"/>
      <c r="O52" s="689"/>
      <c r="P52" s="689"/>
      <c r="Q52" s="689"/>
      <c r="R52" s="689"/>
      <c r="S52" s="689"/>
      <c r="T52" s="689"/>
      <c r="U52" s="689"/>
      <c r="V52" s="689"/>
      <c r="W52" s="689"/>
      <c r="X52" s="691"/>
      <c r="AP52" s="2"/>
      <c r="AQ52" s="2"/>
      <c r="AR52" s="2"/>
      <c r="AS52" s="2"/>
      <c r="AT52" s="2"/>
      <c r="AU52" s="2"/>
      <c r="AV52" s="2"/>
      <c r="BF52" s="70" t="s">
        <v>238</v>
      </c>
      <c r="BG52" s="70">
        <f>SUM(BG34:BG51)</f>
        <v>84</v>
      </c>
      <c r="BI52" s="29" t="e">
        <f t="shared" si="8"/>
        <v>#DIV/0!</v>
      </c>
    </row>
    <row r="53" spans="1:65" s="1" customFormat="1" ht="31.5" x14ac:dyDescent="0.25">
      <c r="A53" s="59" t="s">
        <v>118</v>
      </c>
      <c r="B53" s="139" t="s">
        <v>119</v>
      </c>
      <c r="C53" s="140"/>
      <c r="D53" s="141">
        <v>4</v>
      </c>
      <c r="E53" s="141"/>
      <c r="F53" s="142"/>
      <c r="G53" s="143">
        <v>4.5</v>
      </c>
      <c r="H53" s="144">
        <f>G53*30</f>
        <v>135</v>
      </c>
      <c r="I53" s="33">
        <f>J53+K53+L53</f>
        <v>0</v>
      </c>
      <c r="J53" s="65"/>
      <c r="K53" s="65"/>
      <c r="L53" s="65"/>
      <c r="M53" s="66">
        <f t="shared" ref="M53:M55" si="34">H53-I53</f>
        <v>135</v>
      </c>
      <c r="N53" s="145"/>
      <c r="O53" s="146"/>
      <c r="P53" s="147"/>
      <c r="Q53" s="148"/>
      <c r="R53" s="146"/>
      <c r="S53" s="147"/>
      <c r="T53" s="148"/>
      <c r="U53" s="146"/>
      <c r="V53" s="147"/>
      <c r="W53" s="148"/>
      <c r="X53" s="147"/>
      <c r="AN53" s="29" t="s">
        <v>19</v>
      </c>
      <c r="AP53" s="2"/>
      <c r="AQ53" s="30"/>
      <c r="AR53" s="2"/>
      <c r="AS53" s="30" t="b">
        <f>ISBLANK(R53)</f>
        <v>1</v>
      </c>
      <c r="AT53" s="2"/>
      <c r="AU53" s="30" t="b">
        <f>ISBLANK(U53)</f>
        <v>1</v>
      </c>
      <c r="AV53" s="2"/>
      <c r="AW53" s="30" t="b">
        <f t="shared" ref="AW53:AW55" si="35">ISBLANK(X53)</f>
        <v>1</v>
      </c>
      <c r="BI53" s="29">
        <f t="shared" si="8"/>
        <v>0</v>
      </c>
      <c r="BM53" s="1" t="s">
        <v>296</v>
      </c>
    </row>
    <row r="54" spans="1:65" x14ac:dyDescent="0.25">
      <c r="A54" s="59" t="s">
        <v>120</v>
      </c>
      <c r="B54" s="149" t="s">
        <v>121</v>
      </c>
      <c r="C54" s="150"/>
      <c r="D54" s="151">
        <v>6</v>
      </c>
      <c r="E54" s="151"/>
      <c r="F54" s="152"/>
      <c r="G54" s="153">
        <v>4.5</v>
      </c>
      <c r="H54" s="144">
        <f>G54*30</f>
        <v>135</v>
      </c>
      <c r="I54" s="33">
        <f>J54+K54+L54</f>
        <v>0</v>
      </c>
      <c r="J54" s="65"/>
      <c r="K54" s="65"/>
      <c r="L54" s="65"/>
      <c r="M54" s="66">
        <f t="shared" si="34"/>
        <v>135</v>
      </c>
      <c r="N54" s="145"/>
      <c r="O54" s="146"/>
      <c r="P54" s="147"/>
      <c r="Q54" s="148"/>
      <c r="R54" s="146"/>
      <c r="S54" s="147"/>
      <c r="T54" s="148"/>
      <c r="U54" s="146"/>
      <c r="V54" s="147"/>
      <c r="W54" s="148"/>
      <c r="X54" s="147"/>
      <c r="AN54" s="29" t="s">
        <v>20</v>
      </c>
      <c r="AO54" s="115">
        <v>4.5</v>
      </c>
      <c r="AQ54" s="30"/>
      <c r="AS54" s="30" t="b">
        <f>ISBLANK(R54)</f>
        <v>1</v>
      </c>
      <c r="AU54" s="30" t="b">
        <f t="shared" ref="AU54:AU55" si="36">ISBLANK(U54)</f>
        <v>1</v>
      </c>
      <c r="AW54" s="30" t="b">
        <f t="shared" si="35"/>
        <v>1</v>
      </c>
      <c r="BI54" s="29">
        <f t="shared" si="8"/>
        <v>0</v>
      </c>
    </row>
    <row r="55" spans="1:65" s="1" customFormat="1" ht="16.5" thickBot="1" x14ac:dyDescent="0.3">
      <c r="A55" s="155" t="s">
        <v>122</v>
      </c>
      <c r="B55" s="156" t="s">
        <v>123</v>
      </c>
      <c r="C55" s="157"/>
      <c r="D55" s="158">
        <v>8</v>
      </c>
      <c r="E55" s="158"/>
      <c r="F55" s="159"/>
      <c r="G55" s="160">
        <v>6</v>
      </c>
      <c r="H55" s="161">
        <f>G55*30</f>
        <v>180</v>
      </c>
      <c r="I55" s="91">
        <f>J55+K55+L55</f>
        <v>0</v>
      </c>
      <c r="J55" s="87"/>
      <c r="K55" s="87"/>
      <c r="L55" s="87"/>
      <c r="M55" s="88">
        <f t="shared" si="34"/>
        <v>180</v>
      </c>
      <c r="N55" s="162"/>
      <c r="O55" s="163"/>
      <c r="P55" s="164"/>
      <c r="Q55" s="165"/>
      <c r="R55" s="163"/>
      <c r="S55" s="164"/>
      <c r="T55" s="165"/>
      <c r="U55" s="163"/>
      <c r="V55" s="164"/>
      <c r="W55" s="165"/>
      <c r="X55" s="164"/>
      <c r="AN55" s="29" t="s">
        <v>21</v>
      </c>
      <c r="AO55" s="166">
        <v>4.5</v>
      </c>
      <c r="AP55" s="2"/>
      <c r="AQ55" s="30"/>
      <c r="AR55" s="2"/>
      <c r="AS55" s="30" t="b">
        <f>ISBLANK(R55)</f>
        <v>1</v>
      </c>
      <c r="AT55" s="2"/>
      <c r="AU55" s="30" t="b">
        <f t="shared" si="36"/>
        <v>1</v>
      </c>
      <c r="AV55" s="2"/>
      <c r="AW55" s="30" t="b">
        <f t="shared" si="35"/>
        <v>1</v>
      </c>
      <c r="BI55" s="29">
        <f t="shared" si="8"/>
        <v>0</v>
      </c>
    </row>
    <row r="56" spans="1:65" s="1" customFormat="1" ht="16.5" thickBot="1" x14ac:dyDescent="0.3">
      <c r="A56" s="692" t="s">
        <v>124</v>
      </c>
      <c r="B56" s="690"/>
      <c r="C56" s="690"/>
      <c r="D56" s="690"/>
      <c r="E56" s="690"/>
      <c r="F56" s="693"/>
      <c r="G56" s="167">
        <f t="shared" ref="G56:X56" si="37">SUM(G53:G55)</f>
        <v>15</v>
      </c>
      <c r="H56" s="168">
        <f t="shared" si="37"/>
        <v>450</v>
      </c>
      <c r="I56" s="169">
        <f t="shared" si="37"/>
        <v>0</v>
      </c>
      <c r="J56" s="169">
        <f t="shared" si="37"/>
        <v>0</v>
      </c>
      <c r="K56" s="169">
        <f t="shared" si="37"/>
        <v>0</v>
      </c>
      <c r="L56" s="169">
        <f t="shared" si="37"/>
        <v>0</v>
      </c>
      <c r="M56" s="169">
        <f t="shared" si="37"/>
        <v>450</v>
      </c>
      <c r="N56" s="168">
        <f t="shared" si="37"/>
        <v>0</v>
      </c>
      <c r="O56" s="168">
        <f t="shared" si="37"/>
        <v>0</v>
      </c>
      <c r="P56" s="168">
        <f t="shared" si="37"/>
        <v>0</v>
      </c>
      <c r="Q56" s="168">
        <f t="shared" si="37"/>
        <v>0</v>
      </c>
      <c r="R56" s="168">
        <f t="shared" si="37"/>
        <v>0</v>
      </c>
      <c r="S56" s="168">
        <f t="shared" si="37"/>
        <v>0</v>
      </c>
      <c r="T56" s="168">
        <f t="shared" si="37"/>
        <v>0</v>
      </c>
      <c r="U56" s="168">
        <f t="shared" si="37"/>
        <v>0</v>
      </c>
      <c r="V56" s="168">
        <f t="shared" si="37"/>
        <v>0</v>
      </c>
      <c r="W56" s="168">
        <f t="shared" si="37"/>
        <v>0</v>
      </c>
      <c r="X56" s="168">
        <f t="shared" si="37"/>
        <v>0</v>
      </c>
      <c r="AN56" s="29" t="s">
        <v>22</v>
      </c>
      <c r="AO56" s="166">
        <v>12</v>
      </c>
      <c r="AP56" s="95"/>
      <c r="AQ56" s="95"/>
      <c r="AR56" s="95"/>
      <c r="AS56" s="138">
        <v>4.5</v>
      </c>
      <c r="AT56" s="138"/>
      <c r="AU56" s="138">
        <v>4.5</v>
      </c>
      <c r="AV56" s="138"/>
      <c r="AW56" s="170">
        <v>6</v>
      </c>
      <c r="BI56" s="29">
        <f t="shared" si="8"/>
        <v>0</v>
      </c>
    </row>
    <row r="57" spans="1:65" s="1" customFormat="1" ht="16.5" customHeight="1" thickBot="1" x14ac:dyDescent="0.3">
      <c r="A57" s="692" t="s">
        <v>125</v>
      </c>
      <c r="B57" s="690"/>
      <c r="C57" s="690"/>
      <c r="D57" s="690"/>
      <c r="E57" s="690"/>
      <c r="F57" s="690"/>
      <c r="G57" s="690"/>
      <c r="H57" s="690"/>
      <c r="I57" s="690"/>
      <c r="J57" s="690"/>
      <c r="K57" s="690"/>
      <c r="L57" s="690"/>
      <c r="M57" s="690"/>
      <c r="N57" s="690"/>
      <c r="O57" s="690"/>
      <c r="P57" s="690"/>
      <c r="Q57" s="690"/>
      <c r="R57" s="690"/>
      <c r="S57" s="690"/>
      <c r="T57" s="690"/>
      <c r="U57" s="690"/>
      <c r="V57" s="690"/>
      <c r="W57" s="690"/>
      <c r="X57" s="693"/>
      <c r="AP57" s="2"/>
      <c r="AQ57" s="2"/>
      <c r="AR57" s="2"/>
      <c r="AS57" s="2"/>
      <c r="AT57" s="2"/>
      <c r="AU57" s="2"/>
      <c r="AV57" s="2"/>
      <c r="BI57" s="29" t="e">
        <f t="shared" si="8"/>
        <v>#DIV/0!</v>
      </c>
    </row>
    <row r="58" spans="1:65" ht="16.5" customHeight="1" x14ac:dyDescent="0.25">
      <c r="A58" s="97" t="s">
        <v>126</v>
      </c>
      <c r="B58" s="171" t="s">
        <v>127</v>
      </c>
      <c r="C58" s="172"/>
      <c r="D58" s="173"/>
      <c r="E58" s="173"/>
      <c r="F58" s="174"/>
      <c r="G58" s="175">
        <v>6</v>
      </c>
      <c r="H58" s="176">
        <f>G58*30</f>
        <v>180</v>
      </c>
      <c r="I58" s="177">
        <f>J58+K58+L58</f>
        <v>0</v>
      </c>
      <c r="J58" s="178"/>
      <c r="K58" s="178"/>
      <c r="L58" s="178"/>
      <c r="M58" s="111">
        <f t="shared" ref="M58" si="38">H58-I58</f>
        <v>180</v>
      </c>
      <c r="N58" s="179"/>
      <c r="O58" s="180"/>
      <c r="P58" s="181"/>
      <c r="Q58" s="182"/>
      <c r="R58" s="180"/>
      <c r="S58" s="181"/>
      <c r="T58" s="182"/>
      <c r="U58" s="180"/>
      <c r="V58" s="181"/>
      <c r="W58" s="182"/>
      <c r="X58" s="408"/>
      <c r="AW58" s="30" t="b">
        <f t="shared" ref="AW58" si="39">ISBLANK(X58)</f>
        <v>1</v>
      </c>
      <c r="BI58" s="29">
        <f t="shared" si="8"/>
        <v>0</v>
      </c>
    </row>
    <row r="59" spans="1:65" ht="16.5" thickBot="1" x14ac:dyDescent="0.3">
      <c r="A59" s="694" t="s">
        <v>128</v>
      </c>
      <c r="B59" s="695"/>
      <c r="C59" s="695"/>
      <c r="D59" s="695"/>
      <c r="E59" s="695"/>
      <c r="F59" s="696"/>
      <c r="G59" s="183">
        <f>SUM(G58:G58)</f>
        <v>6</v>
      </c>
      <c r="H59" s="184">
        <f>SUM(H58:H58)</f>
        <v>180</v>
      </c>
      <c r="I59" s="184">
        <f>I58</f>
        <v>0</v>
      </c>
      <c r="J59" s="184">
        <f>J58</f>
        <v>0</v>
      </c>
      <c r="K59" s="184">
        <f>K58</f>
        <v>0</v>
      </c>
      <c r="L59" s="184">
        <f>L58</f>
        <v>0</v>
      </c>
      <c r="M59" s="184">
        <f>SUM(M58:M58)</f>
        <v>180</v>
      </c>
      <c r="N59" s="184">
        <f t="shared" ref="N59:W59" si="40">N58</f>
        <v>0</v>
      </c>
      <c r="O59" s="184">
        <f t="shared" si="40"/>
        <v>0</v>
      </c>
      <c r="P59" s="184">
        <f t="shared" si="40"/>
        <v>0</v>
      </c>
      <c r="Q59" s="184">
        <f t="shared" si="40"/>
        <v>0</v>
      </c>
      <c r="R59" s="184">
        <f t="shared" si="40"/>
        <v>0</v>
      </c>
      <c r="S59" s="184">
        <f t="shared" si="40"/>
        <v>0</v>
      </c>
      <c r="T59" s="184">
        <f t="shared" si="40"/>
        <v>0</v>
      </c>
      <c r="U59" s="184">
        <f t="shared" si="40"/>
        <v>0</v>
      </c>
      <c r="V59" s="184">
        <f t="shared" si="40"/>
        <v>0</v>
      </c>
      <c r="W59" s="184">
        <f t="shared" si="40"/>
        <v>0</v>
      </c>
      <c r="X59" s="185">
        <v>0</v>
      </c>
      <c r="AW59" s="186">
        <v>6</v>
      </c>
      <c r="BI59" s="29">
        <f t="shared" si="8"/>
        <v>0</v>
      </c>
    </row>
    <row r="60" spans="1:65" ht="16.5" thickBot="1" x14ac:dyDescent="0.3">
      <c r="A60" s="697" t="s">
        <v>299</v>
      </c>
      <c r="B60" s="698"/>
      <c r="C60" s="698"/>
      <c r="D60" s="698"/>
      <c r="E60" s="698"/>
      <c r="F60" s="698"/>
      <c r="G60" s="187">
        <f>G59+G56+G51+G27</f>
        <v>176.5</v>
      </c>
      <c r="H60" s="188">
        <f>H59+H56+H51+H27</f>
        <v>5295</v>
      </c>
      <c r="I60" s="188">
        <f t="shared" ref="I60:V60" si="41">I51+I27+I56+I59</f>
        <v>1697</v>
      </c>
      <c r="J60" s="188">
        <f t="shared" si="41"/>
        <v>790</v>
      </c>
      <c r="K60" s="188">
        <f t="shared" si="41"/>
        <v>60</v>
      </c>
      <c r="L60" s="188">
        <f t="shared" si="41"/>
        <v>847</v>
      </c>
      <c r="M60" s="188">
        <f t="shared" si="41"/>
        <v>3598</v>
      </c>
      <c r="N60" s="188">
        <f t="shared" si="41"/>
        <v>21</v>
      </c>
      <c r="O60" s="188">
        <f t="shared" si="41"/>
        <v>17</v>
      </c>
      <c r="P60" s="188">
        <f t="shared" si="41"/>
        <v>17</v>
      </c>
      <c r="Q60" s="188">
        <f t="shared" si="41"/>
        <v>22</v>
      </c>
      <c r="R60" s="188">
        <f t="shared" si="41"/>
        <v>14</v>
      </c>
      <c r="S60" s="188">
        <f t="shared" si="41"/>
        <v>14</v>
      </c>
      <c r="T60" s="188">
        <f t="shared" si="41"/>
        <v>14</v>
      </c>
      <c r="U60" s="188">
        <f t="shared" si="41"/>
        <v>10</v>
      </c>
      <c r="V60" s="188">
        <f t="shared" si="41"/>
        <v>10</v>
      </c>
      <c r="W60" s="188">
        <f>W51+W27+W56+W59</f>
        <v>9</v>
      </c>
      <c r="X60" s="188">
        <f>X51+X27+X56+X59</f>
        <v>0</v>
      </c>
      <c r="AS60" s="154">
        <f>AS56</f>
        <v>4.5</v>
      </c>
      <c r="AT60" s="154">
        <f t="shared" ref="AT60:AV60" si="42">AT56</f>
        <v>0</v>
      </c>
      <c r="AU60" s="154">
        <f t="shared" si="42"/>
        <v>4.5</v>
      </c>
      <c r="AV60" s="154">
        <f t="shared" si="42"/>
        <v>0</v>
      </c>
      <c r="AW60" s="114">
        <v>12</v>
      </c>
      <c r="BI60" s="29">
        <f t="shared" si="8"/>
        <v>32.049102927289894</v>
      </c>
    </row>
    <row r="61" spans="1:65" ht="16.5" thickBot="1" x14ac:dyDescent="0.3">
      <c r="A61" s="697" t="s">
        <v>300</v>
      </c>
      <c r="B61" s="698"/>
      <c r="C61" s="698"/>
      <c r="D61" s="698"/>
      <c r="E61" s="698"/>
      <c r="F61" s="698"/>
      <c r="G61" s="436">
        <f>G59+G56+G51+G28</f>
        <v>173.5</v>
      </c>
      <c r="H61" s="437">
        <f t="shared" ref="H61:X61" si="43">H59+H56+H51+H28</f>
        <v>5205</v>
      </c>
      <c r="I61" s="437">
        <f t="shared" si="43"/>
        <v>1635</v>
      </c>
      <c r="J61" s="437">
        <f t="shared" si="43"/>
        <v>752</v>
      </c>
      <c r="K61" s="437">
        <f t="shared" si="43"/>
        <v>60</v>
      </c>
      <c r="L61" s="437">
        <f t="shared" si="43"/>
        <v>823</v>
      </c>
      <c r="M61" s="437">
        <f t="shared" si="43"/>
        <v>3570</v>
      </c>
      <c r="N61" s="437">
        <f t="shared" si="43"/>
        <v>21</v>
      </c>
      <c r="O61" s="437">
        <f t="shared" si="43"/>
        <v>17</v>
      </c>
      <c r="P61" s="437">
        <f t="shared" si="43"/>
        <v>17</v>
      </c>
      <c r="Q61" s="437">
        <f t="shared" si="43"/>
        <v>22</v>
      </c>
      <c r="R61" s="437">
        <f t="shared" si="43"/>
        <v>9</v>
      </c>
      <c r="S61" s="437">
        <f t="shared" si="43"/>
        <v>9</v>
      </c>
      <c r="T61" s="437">
        <f t="shared" si="43"/>
        <v>14</v>
      </c>
      <c r="U61" s="437">
        <f t="shared" si="43"/>
        <v>10</v>
      </c>
      <c r="V61" s="437">
        <f t="shared" si="43"/>
        <v>10</v>
      </c>
      <c r="W61" s="437">
        <f t="shared" si="43"/>
        <v>9</v>
      </c>
      <c r="X61" s="437">
        <f t="shared" si="43"/>
        <v>0</v>
      </c>
      <c r="BI61" s="29"/>
    </row>
    <row r="62" spans="1:65" x14ac:dyDescent="0.25">
      <c r="A62" s="699" t="s">
        <v>130</v>
      </c>
      <c r="B62" s="700"/>
      <c r="C62" s="700"/>
      <c r="D62" s="700"/>
      <c r="E62" s="700"/>
      <c r="F62" s="700"/>
      <c r="G62" s="700"/>
      <c r="H62" s="700"/>
      <c r="I62" s="700"/>
      <c r="J62" s="700"/>
      <c r="K62" s="700"/>
      <c r="L62" s="700"/>
      <c r="M62" s="700"/>
      <c r="N62" s="700"/>
      <c r="O62" s="700"/>
      <c r="P62" s="700"/>
      <c r="Q62" s="700"/>
      <c r="R62" s="700"/>
      <c r="S62" s="700"/>
      <c r="T62" s="700"/>
      <c r="U62" s="700"/>
      <c r="V62" s="700"/>
      <c r="W62" s="700"/>
      <c r="X62" s="701"/>
      <c r="BI62" s="29" t="e">
        <f t="shared" si="8"/>
        <v>#DIV/0!</v>
      </c>
    </row>
    <row r="63" spans="1:65" ht="16.5" thickBot="1" x14ac:dyDescent="0.3">
      <c r="A63" s="702" t="s">
        <v>131</v>
      </c>
      <c r="B63" s="703"/>
      <c r="C63" s="703"/>
      <c r="D63" s="703"/>
      <c r="E63" s="703"/>
      <c r="F63" s="703"/>
      <c r="G63" s="703"/>
      <c r="H63" s="703"/>
      <c r="I63" s="703"/>
      <c r="J63" s="703"/>
      <c r="K63" s="703"/>
      <c r="L63" s="703"/>
      <c r="M63" s="703"/>
      <c r="N63" s="703"/>
      <c r="O63" s="703"/>
      <c r="P63" s="703"/>
      <c r="Q63" s="703"/>
      <c r="R63" s="703"/>
      <c r="S63" s="703"/>
      <c r="T63" s="703"/>
      <c r="U63" s="703"/>
      <c r="V63" s="703"/>
      <c r="W63" s="703"/>
      <c r="X63" s="704"/>
      <c r="BI63" s="29" t="e">
        <f t="shared" si="8"/>
        <v>#DIV/0!</v>
      </c>
    </row>
    <row r="64" spans="1:65" ht="16.5" thickBot="1" x14ac:dyDescent="0.3">
      <c r="A64" s="676" t="s">
        <v>132</v>
      </c>
      <c r="B64" s="189" t="s">
        <v>133</v>
      </c>
      <c r="C64" s="190"/>
      <c r="D64" s="191">
        <v>4</v>
      </c>
      <c r="E64" s="191"/>
      <c r="F64" s="192"/>
      <c r="G64" s="193">
        <v>4.5</v>
      </c>
      <c r="H64" s="193">
        <f>G64*30</f>
        <v>135</v>
      </c>
      <c r="I64" s="194">
        <f>J64+K64+L64</f>
        <v>54</v>
      </c>
      <c r="J64" s="195">
        <f>'[1]семестровка 052'!G32</f>
        <v>36</v>
      </c>
      <c r="K64" s="195"/>
      <c r="L64" s="195">
        <f>'[1]семестровка 052'!I32</f>
        <v>18</v>
      </c>
      <c r="M64" s="196">
        <f>H64-I64</f>
        <v>81</v>
      </c>
      <c r="N64" s="190"/>
      <c r="O64" s="197"/>
      <c r="P64" s="192"/>
      <c r="Q64" s="190"/>
      <c r="R64" s="197">
        <v>3</v>
      </c>
      <c r="S64" s="192">
        <v>3</v>
      </c>
      <c r="T64" s="190"/>
      <c r="U64" s="197"/>
      <c r="V64" s="192"/>
      <c r="W64" s="190"/>
      <c r="X64" s="192"/>
      <c r="AN64" s="29" t="s">
        <v>19</v>
      </c>
      <c r="AO64" s="114">
        <f>AP76+AQ76</f>
        <v>0</v>
      </c>
      <c r="AP64" s="30" t="b">
        <f t="shared" ref="AP64:AQ64" si="44">ISBLANK(N64)</f>
        <v>1</v>
      </c>
      <c r="AQ64" s="30" t="b">
        <f t="shared" si="44"/>
        <v>1</v>
      </c>
      <c r="AR64" s="30" t="b">
        <f t="shared" ref="AR64:AS64" si="45">ISBLANK(Q64)</f>
        <v>1</v>
      </c>
      <c r="AS64" s="30" t="b">
        <f t="shared" si="45"/>
        <v>0</v>
      </c>
      <c r="AT64" s="30" t="b">
        <f t="shared" ref="AT64" si="46">ISBLANK(T64)</f>
        <v>1</v>
      </c>
      <c r="AU64" s="30" t="b">
        <f>ISBLANK(U64)</f>
        <v>1</v>
      </c>
      <c r="AV64" s="30" t="b">
        <f t="shared" ref="AV64:AW64" si="47">ISBLANK(W64)</f>
        <v>1</v>
      </c>
      <c r="AW64" s="30" t="b">
        <f t="shared" si="47"/>
        <v>1</v>
      </c>
      <c r="BF64" s="46">
        <f t="shared" ref="BF64:BF75" si="48">I64/H64</f>
        <v>0.4</v>
      </c>
      <c r="BI64" s="29">
        <f t="shared" si="8"/>
        <v>40</v>
      </c>
    </row>
    <row r="65" spans="1:65" x14ac:dyDescent="0.25">
      <c r="A65" s="677"/>
      <c r="B65" s="198" t="s">
        <v>134</v>
      </c>
      <c r="C65" s="199"/>
      <c r="D65" s="200">
        <v>4</v>
      </c>
      <c r="E65" s="200"/>
      <c r="F65" s="201"/>
      <c r="G65" s="202">
        <v>4.5</v>
      </c>
      <c r="H65" s="193">
        <f>G65*30</f>
        <v>135</v>
      </c>
      <c r="I65" s="203">
        <v>54</v>
      </c>
      <c r="J65" s="204">
        <v>36</v>
      </c>
      <c r="K65" s="204"/>
      <c r="L65" s="204">
        <v>18</v>
      </c>
      <c r="M65" s="205">
        <v>51</v>
      </c>
      <c r="N65" s="199"/>
      <c r="O65" s="206"/>
      <c r="P65" s="201"/>
      <c r="Q65" s="199"/>
      <c r="R65" s="206">
        <v>3</v>
      </c>
      <c r="S65" s="201">
        <v>3</v>
      </c>
      <c r="T65" s="199"/>
      <c r="U65" s="206"/>
      <c r="V65" s="201"/>
      <c r="W65" s="199"/>
      <c r="X65" s="201"/>
      <c r="AN65" s="29" t="s">
        <v>20</v>
      </c>
      <c r="AO65" s="114">
        <f>AR76+AS76</f>
        <v>9</v>
      </c>
      <c r="BF65" s="46">
        <f t="shared" si="48"/>
        <v>0.4</v>
      </c>
      <c r="BH65" s="342"/>
      <c r="BI65" s="29">
        <f t="shared" si="8"/>
        <v>40</v>
      </c>
    </row>
    <row r="66" spans="1:65" x14ac:dyDescent="0.25">
      <c r="A66" s="705" t="s">
        <v>135</v>
      </c>
      <c r="B66" s="198" t="s">
        <v>136</v>
      </c>
      <c r="C66" s="199"/>
      <c r="D66" s="200">
        <v>4</v>
      </c>
      <c r="E66" s="200"/>
      <c r="F66" s="201"/>
      <c r="G66" s="202">
        <v>4.5</v>
      </c>
      <c r="H66" s="202">
        <f t="shared" ref="H66:H74" si="49">G66*30</f>
        <v>135</v>
      </c>
      <c r="I66" s="203">
        <f t="shared" ref="I66:I75" si="50">J66+K66+L66</f>
        <v>54</v>
      </c>
      <c r="J66" s="204">
        <v>27</v>
      </c>
      <c r="K66" s="204"/>
      <c r="L66" s="204">
        <v>27</v>
      </c>
      <c r="M66" s="205">
        <f>H66-I66</f>
        <v>81</v>
      </c>
      <c r="N66" s="199"/>
      <c r="O66" s="206"/>
      <c r="P66" s="201"/>
      <c r="Q66" s="199"/>
      <c r="R66" s="206">
        <v>3</v>
      </c>
      <c r="S66" s="201">
        <v>3</v>
      </c>
      <c r="T66" s="199"/>
      <c r="U66" s="206"/>
      <c r="V66" s="201"/>
      <c r="W66" s="199"/>
      <c r="X66" s="201"/>
      <c r="AN66" s="29" t="s">
        <v>21</v>
      </c>
      <c r="AO66" s="114">
        <f>AT76+AU76</f>
        <v>7</v>
      </c>
      <c r="AP66" s="30" t="b">
        <f t="shared" ref="AP66:AQ66" si="51">ISBLANK(N66)</f>
        <v>1</v>
      </c>
      <c r="AQ66" s="30" t="b">
        <f t="shared" si="51"/>
        <v>1</v>
      </c>
      <c r="AR66" s="30" t="b">
        <f t="shared" ref="AR66:AS66" si="52">ISBLANK(Q66)</f>
        <v>1</v>
      </c>
      <c r="AS66" s="30" t="b">
        <f t="shared" si="52"/>
        <v>0</v>
      </c>
      <c r="AT66" s="30" t="b">
        <f t="shared" ref="AT66" si="53">ISBLANK(T66)</f>
        <v>1</v>
      </c>
      <c r="AU66" s="30" t="b">
        <f>ISBLANK(U66)</f>
        <v>1</v>
      </c>
      <c r="AV66" s="30" t="b">
        <f t="shared" ref="AV66:AW66" si="54">ISBLANK(W66)</f>
        <v>1</v>
      </c>
      <c r="AW66" s="30" t="b">
        <f t="shared" si="54"/>
        <v>1</v>
      </c>
      <c r="BF66" s="46">
        <f t="shared" si="48"/>
        <v>0.4</v>
      </c>
      <c r="BI66" s="29">
        <f t="shared" si="8"/>
        <v>40</v>
      </c>
    </row>
    <row r="67" spans="1:65" x14ac:dyDescent="0.25">
      <c r="A67" s="677"/>
      <c r="B67" s="198" t="s">
        <v>137</v>
      </c>
      <c r="C67" s="199"/>
      <c r="D67" s="200">
        <v>4</v>
      </c>
      <c r="E67" s="200"/>
      <c r="F67" s="201"/>
      <c r="G67" s="202">
        <v>4.5</v>
      </c>
      <c r="H67" s="202">
        <f t="shared" si="49"/>
        <v>135</v>
      </c>
      <c r="I67" s="203">
        <f t="shared" si="50"/>
        <v>54</v>
      </c>
      <c r="J67" s="204">
        <v>36</v>
      </c>
      <c r="K67" s="204"/>
      <c r="L67" s="204">
        <v>18</v>
      </c>
      <c r="M67" s="205">
        <f>H67-I67</f>
        <v>81</v>
      </c>
      <c r="N67" s="199"/>
      <c r="O67" s="206"/>
      <c r="P67" s="201"/>
      <c r="Q67" s="199"/>
      <c r="R67" s="206">
        <v>3</v>
      </c>
      <c r="S67" s="201">
        <v>3</v>
      </c>
      <c r="T67" s="199"/>
      <c r="U67" s="206"/>
      <c r="V67" s="201"/>
      <c r="W67" s="199"/>
      <c r="X67" s="201"/>
      <c r="AN67" s="29" t="s">
        <v>22</v>
      </c>
      <c r="AO67" s="114">
        <f>AV76+AW76</f>
        <v>6</v>
      </c>
      <c r="BF67" s="46">
        <f t="shared" si="48"/>
        <v>0.4</v>
      </c>
      <c r="BI67" s="29">
        <f t="shared" si="8"/>
        <v>40</v>
      </c>
    </row>
    <row r="68" spans="1:65" ht="31.5" x14ac:dyDescent="0.25">
      <c r="A68" s="705" t="s">
        <v>138</v>
      </c>
      <c r="B68" s="198" t="s">
        <v>139</v>
      </c>
      <c r="C68" s="199"/>
      <c r="D68" s="200">
        <v>5</v>
      </c>
      <c r="E68" s="200"/>
      <c r="F68" s="201"/>
      <c r="G68" s="202">
        <v>3</v>
      </c>
      <c r="H68" s="202">
        <f t="shared" si="49"/>
        <v>90</v>
      </c>
      <c r="I68" s="203">
        <f t="shared" si="50"/>
        <v>45</v>
      </c>
      <c r="J68" s="204"/>
      <c r="K68" s="204"/>
      <c r="L68" s="204">
        <v>45</v>
      </c>
      <c r="M68" s="205">
        <f>H68-I68</f>
        <v>45</v>
      </c>
      <c r="N68" s="199"/>
      <c r="O68" s="206"/>
      <c r="P68" s="201"/>
      <c r="Q68" s="199"/>
      <c r="R68" s="206"/>
      <c r="S68" s="201"/>
      <c r="T68" s="199">
        <v>3</v>
      </c>
      <c r="U68" s="206"/>
      <c r="V68" s="201"/>
      <c r="W68" s="199"/>
      <c r="X68" s="201"/>
      <c r="AB68" s="114" t="s">
        <v>140</v>
      </c>
      <c r="AI68" s="114">
        <v>6.5</v>
      </c>
      <c r="AO68" s="114">
        <f>SUM(AO64:AO67)</f>
        <v>22</v>
      </c>
      <c r="AP68" s="30" t="b">
        <f t="shared" ref="AP68:AQ68" si="55">ISBLANK(N68)</f>
        <v>1</v>
      </c>
      <c r="AQ68" s="30" t="b">
        <f t="shared" si="55"/>
        <v>1</v>
      </c>
      <c r="AR68" s="30" t="b">
        <f t="shared" ref="AR68:AS68" si="56">ISBLANK(Q68)</f>
        <v>1</v>
      </c>
      <c r="AS68" s="30" t="b">
        <f t="shared" si="56"/>
        <v>1</v>
      </c>
      <c r="AT68" s="30" t="b">
        <f t="shared" ref="AT68" si="57">ISBLANK(T68)</f>
        <v>0</v>
      </c>
      <c r="AU68" s="30" t="b">
        <f>ISBLANK(U68)</f>
        <v>1</v>
      </c>
      <c r="AV68" s="30" t="b">
        <f t="shared" ref="AV68:AW68" si="58">ISBLANK(W68)</f>
        <v>1</v>
      </c>
      <c r="AW68" s="30" t="b">
        <f t="shared" si="58"/>
        <v>1</v>
      </c>
      <c r="BF68" s="46">
        <f t="shared" si="48"/>
        <v>0.5</v>
      </c>
      <c r="BI68" s="29">
        <f t="shared" si="8"/>
        <v>50</v>
      </c>
    </row>
    <row r="69" spans="1:65" x14ac:dyDescent="0.25">
      <c r="A69" s="677"/>
      <c r="B69" s="198" t="s">
        <v>141</v>
      </c>
      <c r="C69" s="199"/>
      <c r="D69" s="200">
        <v>5</v>
      </c>
      <c r="E69" s="200"/>
      <c r="F69" s="201"/>
      <c r="G69" s="202">
        <v>3</v>
      </c>
      <c r="H69" s="202">
        <v>90</v>
      </c>
      <c r="I69" s="203">
        <v>45</v>
      </c>
      <c r="J69" s="204">
        <v>15</v>
      </c>
      <c r="K69" s="204"/>
      <c r="L69" s="204">
        <v>30</v>
      </c>
      <c r="M69" s="205">
        <v>45</v>
      </c>
      <c r="N69" s="199"/>
      <c r="O69" s="206"/>
      <c r="P69" s="201"/>
      <c r="Q69" s="199"/>
      <c r="R69" s="206"/>
      <c r="S69" s="201"/>
      <c r="T69" s="199">
        <v>3</v>
      </c>
      <c r="U69" s="206"/>
      <c r="V69" s="201"/>
      <c r="W69" s="199"/>
      <c r="X69" s="201"/>
      <c r="AI69" s="114">
        <f>AI68/60*100</f>
        <v>10.833333333333334</v>
      </c>
      <c r="AN69" s="114" t="s">
        <v>142</v>
      </c>
      <c r="BF69" s="46">
        <f t="shared" si="48"/>
        <v>0.5</v>
      </c>
      <c r="BI69" s="29">
        <f t="shared" si="8"/>
        <v>50</v>
      </c>
    </row>
    <row r="70" spans="1:65" ht="31.5" x14ac:dyDescent="0.25">
      <c r="A70" s="705" t="s">
        <v>143</v>
      </c>
      <c r="B70" s="198" t="s">
        <v>144</v>
      </c>
      <c r="C70" s="199"/>
      <c r="D70" s="200">
        <v>6</v>
      </c>
      <c r="E70" s="200"/>
      <c r="F70" s="201"/>
      <c r="G70" s="202">
        <v>4</v>
      </c>
      <c r="H70" s="202">
        <f t="shared" si="49"/>
        <v>120</v>
      </c>
      <c r="I70" s="203">
        <f t="shared" si="50"/>
        <v>54</v>
      </c>
      <c r="J70" s="204"/>
      <c r="K70" s="204"/>
      <c r="L70" s="204">
        <v>54</v>
      </c>
      <c r="M70" s="205">
        <f>H70-I70</f>
        <v>66</v>
      </c>
      <c r="N70" s="199"/>
      <c r="O70" s="206"/>
      <c r="P70" s="201"/>
      <c r="Q70" s="199"/>
      <c r="R70" s="206"/>
      <c r="S70" s="201"/>
      <c r="T70" s="199"/>
      <c r="U70" s="206">
        <v>3</v>
      </c>
      <c r="V70" s="201">
        <v>3</v>
      </c>
      <c r="W70" s="199"/>
      <c r="X70" s="201"/>
      <c r="AP70" s="30" t="b">
        <f t="shared" ref="AP70:AQ70" si="59">ISBLANK(N70)</f>
        <v>1</v>
      </c>
      <c r="AQ70" s="30" t="b">
        <f t="shared" si="59"/>
        <v>1</v>
      </c>
      <c r="AR70" s="30" t="b">
        <f t="shared" ref="AR70:AS70" si="60">ISBLANK(Q70)</f>
        <v>1</v>
      </c>
      <c r="AS70" s="30" t="b">
        <f t="shared" si="60"/>
        <v>1</v>
      </c>
      <c r="AT70" s="30" t="b">
        <f t="shared" ref="AT70" si="61">ISBLANK(T70)</f>
        <v>1</v>
      </c>
      <c r="AU70" s="30" t="b">
        <f>ISBLANK(U70)</f>
        <v>0</v>
      </c>
      <c r="AV70" s="30" t="b">
        <f t="shared" ref="AV70:AW70" si="62">ISBLANK(W70)</f>
        <v>1</v>
      </c>
      <c r="AW70" s="30" t="b">
        <f t="shared" si="62"/>
        <v>1</v>
      </c>
      <c r="BF70" s="46">
        <f t="shared" si="48"/>
        <v>0.45</v>
      </c>
      <c r="BI70" s="29">
        <f t="shared" si="8"/>
        <v>45</v>
      </c>
    </row>
    <row r="71" spans="1:65" ht="16.5" customHeight="1" x14ac:dyDescent="0.25">
      <c r="A71" s="677"/>
      <c r="B71" s="207" t="s">
        <v>145</v>
      </c>
      <c r="C71" s="208"/>
      <c r="D71" s="209">
        <v>6</v>
      </c>
      <c r="E71" s="209"/>
      <c r="F71" s="210"/>
      <c r="G71" s="211">
        <v>4</v>
      </c>
      <c r="H71" s="202">
        <v>120</v>
      </c>
      <c r="I71" s="203">
        <f t="shared" si="50"/>
        <v>54</v>
      </c>
      <c r="J71" s="204">
        <v>36</v>
      </c>
      <c r="K71" s="204"/>
      <c r="L71" s="204">
        <v>18</v>
      </c>
      <c r="M71" s="205">
        <v>84</v>
      </c>
      <c r="N71" s="208"/>
      <c r="O71" s="212"/>
      <c r="P71" s="210"/>
      <c r="Q71" s="208"/>
      <c r="R71" s="212"/>
      <c r="S71" s="210"/>
      <c r="T71" s="208"/>
      <c r="U71" s="212">
        <v>3</v>
      </c>
      <c r="V71" s="210">
        <v>3</v>
      </c>
      <c r="W71" s="208"/>
      <c r="X71" s="210"/>
      <c r="BF71" s="46">
        <f t="shared" si="48"/>
        <v>0.45</v>
      </c>
      <c r="BI71" s="29">
        <f t="shared" si="8"/>
        <v>45</v>
      </c>
    </row>
    <row r="72" spans="1:65" ht="31.5" x14ac:dyDescent="0.25">
      <c r="A72" s="705" t="s">
        <v>146</v>
      </c>
      <c r="B72" s="198" t="s">
        <v>147</v>
      </c>
      <c r="C72" s="199"/>
      <c r="D72" s="200">
        <v>7</v>
      </c>
      <c r="E72" s="200"/>
      <c r="F72" s="201"/>
      <c r="G72" s="202">
        <v>3</v>
      </c>
      <c r="H72" s="202">
        <f t="shared" si="49"/>
        <v>90</v>
      </c>
      <c r="I72" s="203">
        <f t="shared" si="50"/>
        <v>45</v>
      </c>
      <c r="J72" s="204"/>
      <c r="K72" s="204"/>
      <c r="L72" s="204">
        <v>45</v>
      </c>
      <c r="M72" s="205">
        <f>H72-I72</f>
        <v>45</v>
      </c>
      <c r="N72" s="199"/>
      <c r="O72" s="206"/>
      <c r="P72" s="201"/>
      <c r="Q72" s="199"/>
      <c r="R72" s="206"/>
      <c r="S72" s="201"/>
      <c r="T72" s="199"/>
      <c r="U72" s="206"/>
      <c r="V72" s="201"/>
      <c r="W72" s="199">
        <v>3</v>
      </c>
      <c r="X72" s="201"/>
      <c r="AP72" s="30" t="b">
        <f t="shared" ref="AP72:AQ72" si="63">ISBLANK(N72)</f>
        <v>1</v>
      </c>
      <c r="AQ72" s="30" t="b">
        <f t="shared" si="63"/>
        <v>1</v>
      </c>
      <c r="AR72" s="30" t="b">
        <f t="shared" ref="AR72:AS72" si="64">ISBLANK(Q72)</f>
        <v>1</v>
      </c>
      <c r="AS72" s="30" t="b">
        <f t="shared" si="64"/>
        <v>1</v>
      </c>
      <c r="AT72" s="30" t="b">
        <f t="shared" ref="AT72" si="65">ISBLANK(T72)</f>
        <v>1</v>
      </c>
      <c r="AU72" s="30" t="b">
        <f>ISBLANK(U72)</f>
        <v>1</v>
      </c>
      <c r="AV72" s="30" t="b">
        <f t="shared" ref="AV72:AW72" si="66">ISBLANK(W72)</f>
        <v>0</v>
      </c>
      <c r="AW72" s="30" t="b">
        <f t="shared" si="66"/>
        <v>1</v>
      </c>
      <c r="BF72" s="46">
        <f t="shared" si="48"/>
        <v>0.5</v>
      </c>
      <c r="BI72" s="29">
        <f t="shared" si="8"/>
        <v>50</v>
      </c>
    </row>
    <row r="73" spans="1:65" ht="16.5" customHeight="1" x14ac:dyDescent="0.25">
      <c r="A73" s="677"/>
      <c r="B73" s="207" t="s">
        <v>148</v>
      </c>
      <c r="C73" s="208"/>
      <c r="D73" s="209">
        <v>7</v>
      </c>
      <c r="E73" s="209"/>
      <c r="F73" s="210"/>
      <c r="G73" s="211">
        <v>3</v>
      </c>
      <c r="H73" s="202">
        <v>90</v>
      </c>
      <c r="I73" s="203">
        <v>45</v>
      </c>
      <c r="J73" s="204">
        <v>15</v>
      </c>
      <c r="K73" s="204"/>
      <c r="L73" s="204">
        <v>30</v>
      </c>
      <c r="M73" s="205">
        <v>45</v>
      </c>
      <c r="N73" s="208"/>
      <c r="O73" s="212"/>
      <c r="P73" s="210"/>
      <c r="Q73" s="208"/>
      <c r="R73" s="212"/>
      <c r="S73" s="210"/>
      <c r="T73" s="208"/>
      <c r="U73" s="212"/>
      <c r="V73" s="210"/>
      <c r="W73" s="208">
        <v>3</v>
      </c>
      <c r="X73" s="210"/>
      <c r="BF73" s="46">
        <f t="shared" si="48"/>
        <v>0.5</v>
      </c>
      <c r="BI73" s="29">
        <f t="shared" si="8"/>
        <v>50</v>
      </c>
    </row>
    <row r="74" spans="1:65" ht="31.5" x14ac:dyDescent="0.25">
      <c r="A74" s="706" t="s">
        <v>149</v>
      </c>
      <c r="B74" s="198" t="s">
        <v>150</v>
      </c>
      <c r="C74" s="208"/>
      <c r="D74" s="209">
        <v>8</v>
      </c>
      <c r="E74" s="209"/>
      <c r="F74" s="210"/>
      <c r="G74" s="211">
        <v>3</v>
      </c>
      <c r="H74" s="202">
        <f t="shared" si="49"/>
        <v>90</v>
      </c>
      <c r="I74" s="203">
        <f t="shared" si="50"/>
        <v>39</v>
      </c>
      <c r="J74" s="204"/>
      <c r="K74" s="204"/>
      <c r="L74" s="204">
        <v>39</v>
      </c>
      <c r="M74" s="205">
        <f>H74-I74</f>
        <v>51</v>
      </c>
      <c r="N74" s="208"/>
      <c r="O74" s="212"/>
      <c r="P74" s="210"/>
      <c r="Q74" s="208"/>
      <c r="R74" s="212"/>
      <c r="S74" s="210"/>
      <c r="T74" s="208"/>
      <c r="U74" s="212"/>
      <c r="V74" s="210"/>
      <c r="W74" s="208"/>
      <c r="X74" s="210">
        <v>3</v>
      </c>
      <c r="AP74" s="30" t="b">
        <f t="shared" ref="AP74:AQ74" si="67">ISBLANK(N74)</f>
        <v>1</v>
      </c>
      <c r="AQ74" s="30" t="b">
        <f t="shared" si="67"/>
        <v>1</v>
      </c>
      <c r="AR74" s="30" t="b">
        <f t="shared" ref="AR74:AS74" si="68">ISBLANK(Q74)</f>
        <v>1</v>
      </c>
      <c r="AS74" s="30" t="b">
        <f t="shared" si="68"/>
        <v>1</v>
      </c>
      <c r="AT74" s="30" t="b">
        <f t="shared" ref="AT74" si="69">ISBLANK(T74)</f>
        <v>1</v>
      </c>
      <c r="AU74" s="30" t="b">
        <f>ISBLANK(U74)</f>
        <v>1</v>
      </c>
      <c r="AV74" s="30" t="b">
        <f t="shared" ref="AV74:AW74" si="70">ISBLANK(W74)</f>
        <v>1</v>
      </c>
      <c r="AW74" s="30" t="b">
        <f t="shared" si="70"/>
        <v>0</v>
      </c>
      <c r="BF74" s="46">
        <f t="shared" si="48"/>
        <v>0.43333333333333335</v>
      </c>
      <c r="BI74" s="29">
        <f t="shared" si="8"/>
        <v>43.333333333333336</v>
      </c>
    </row>
    <row r="75" spans="1:65" ht="16.5" thickBot="1" x14ac:dyDescent="0.3">
      <c r="A75" s="707"/>
      <c r="B75" s="213" t="s">
        <v>151</v>
      </c>
      <c r="C75" s="214"/>
      <c r="D75" s="215">
        <v>8</v>
      </c>
      <c r="E75" s="215"/>
      <c r="F75" s="216"/>
      <c r="G75" s="217">
        <v>3</v>
      </c>
      <c r="H75" s="218">
        <v>90</v>
      </c>
      <c r="I75" s="219">
        <f t="shared" si="50"/>
        <v>39</v>
      </c>
      <c r="J75" s="220">
        <v>13</v>
      </c>
      <c r="K75" s="220"/>
      <c r="L75" s="220">
        <v>26</v>
      </c>
      <c r="M75" s="221">
        <f>H74-I75</f>
        <v>51</v>
      </c>
      <c r="N75" s="214"/>
      <c r="O75" s="222"/>
      <c r="P75" s="216"/>
      <c r="Q75" s="214"/>
      <c r="R75" s="222"/>
      <c r="S75" s="216"/>
      <c r="T75" s="214"/>
      <c r="U75" s="222"/>
      <c r="V75" s="216"/>
      <c r="W75" s="214"/>
      <c r="X75" s="216">
        <v>3</v>
      </c>
      <c r="BF75" s="46">
        <f t="shared" si="48"/>
        <v>0.43333333333333335</v>
      </c>
      <c r="BI75" s="29">
        <f t="shared" si="8"/>
        <v>43.333333333333336</v>
      </c>
    </row>
    <row r="76" spans="1:65" ht="16.5" thickBot="1" x14ac:dyDescent="0.3">
      <c r="A76" s="708" t="s">
        <v>152</v>
      </c>
      <c r="B76" s="709"/>
      <c r="C76" s="709"/>
      <c r="D76" s="709"/>
      <c r="E76" s="709"/>
      <c r="F76" s="710"/>
      <c r="G76" s="223">
        <f>G64+G66+G68+G70+G72+G74</f>
        <v>22</v>
      </c>
      <c r="H76" s="224">
        <f t="shared" ref="H76:X76" si="71">H64+H66+H68+H70+H72+H74</f>
        <v>660</v>
      </c>
      <c r="I76" s="224">
        <f t="shared" si="71"/>
        <v>291</v>
      </c>
      <c r="J76" s="224">
        <f t="shared" si="71"/>
        <v>63</v>
      </c>
      <c r="K76" s="224"/>
      <c r="L76" s="224">
        <f t="shared" si="71"/>
        <v>228</v>
      </c>
      <c r="M76" s="224">
        <f t="shared" si="71"/>
        <v>369</v>
      </c>
      <c r="N76" s="224">
        <f t="shared" si="71"/>
        <v>0</v>
      </c>
      <c r="O76" s="224">
        <f t="shared" si="71"/>
        <v>0</v>
      </c>
      <c r="P76" s="224">
        <f t="shared" si="71"/>
        <v>0</v>
      </c>
      <c r="Q76" s="224">
        <f t="shared" si="71"/>
        <v>0</v>
      </c>
      <c r="R76" s="224">
        <f t="shared" si="71"/>
        <v>6</v>
      </c>
      <c r="S76" s="224">
        <f t="shared" si="71"/>
        <v>6</v>
      </c>
      <c r="T76" s="224">
        <f t="shared" si="71"/>
        <v>3</v>
      </c>
      <c r="U76" s="224">
        <f t="shared" si="71"/>
        <v>3</v>
      </c>
      <c r="V76" s="224">
        <f t="shared" si="71"/>
        <v>3</v>
      </c>
      <c r="W76" s="224">
        <f t="shared" si="71"/>
        <v>3</v>
      </c>
      <c r="X76" s="224">
        <f t="shared" si="71"/>
        <v>3</v>
      </c>
      <c r="AP76" s="138">
        <f>SUMIF(AP64:AP75,FALSE,$G64:$G75)</f>
        <v>0</v>
      </c>
      <c r="AQ76" s="138">
        <f t="shared" ref="AQ76:AW76" si="72">SUMIF(AQ64:AQ75,FALSE,$G64:$G75)</f>
        <v>0</v>
      </c>
      <c r="AR76" s="138">
        <f t="shared" si="72"/>
        <v>0</v>
      </c>
      <c r="AS76" s="138">
        <f t="shared" si="72"/>
        <v>9</v>
      </c>
      <c r="AT76" s="138">
        <f t="shared" si="72"/>
        <v>3</v>
      </c>
      <c r="AU76" s="138">
        <f t="shared" si="72"/>
        <v>4</v>
      </c>
      <c r="AV76" s="138">
        <f t="shared" si="72"/>
        <v>3</v>
      </c>
      <c r="AW76" s="138">
        <f t="shared" si="72"/>
        <v>3</v>
      </c>
      <c r="BI76" s="29">
        <f t="shared" si="8"/>
        <v>44.090909090909093</v>
      </c>
    </row>
    <row r="77" spans="1:65" ht="16.5" thickBot="1" x14ac:dyDescent="0.3">
      <c r="A77" s="702" t="s">
        <v>153</v>
      </c>
      <c r="B77" s="703"/>
      <c r="C77" s="679"/>
      <c r="D77" s="679"/>
      <c r="E77" s="679"/>
      <c r="F77" s="679"/>
      <c r="G77" s="679"/>
      <c r="H77" s="679"/>
      <c r="I77" s="679"/>
      <c r="J77" s="679"/>
      <c r="K77" s="679"/>
      <c r="L77" s="679"/>
      <c r="M77" s="679"/>
      <c r="N77" s="679"/>
      <c r="O77" s="679"/>
      <c r="P77" s="679"/>
      <c r="Q77" s="679"/>
      <c r="R77" s="679"/>
      <c r="S77" s="679"/>
      <c r="T77" s="679"/>
      <c r="U77" s="679"/>
      <c r="V77" s="679"/>
      <c r="W77" s="679"/>
      <c r="X77" s="680"/>
      <c r="BI77" s="29" t="e">
        <f t="shared" si="8"/>
        <v>#DIV/0!</v>
      </c>
    </row>
    <row r="78" spans="1:65" ht="36" customHeight="1" thickBot="1" x14ac:dyDescent="0.3">
      <c r="A78" s="734" t="s">
        <v>301</v>
      </c>
      <c r="B78" s="735"/>
      <c r="C78" s="241"/>
      <c r="D78" s="242" t="s">
        <v>46</v>
      </c>
      <c r="E78" s="243"/>
      <c r="F78" s="244"/>
      <c r="G78" s="245">
        <v>3</v>
      </c>
      <c r="H78" s="237">
        <f t="shared" ref="H78:H80" si="73">G78*30</f>
        <v>90</v>
      </c>
      <c r="I78" s="247">
        <v>36</v>
      </c>
      <c r="J78" s="248">
        <v>18</v>
      </c>
      <c r="K78" s="249"/>
      <c r="L78" s="249">
        <v>18</v>
      </c>
      <c r="M78" s="250">
        <f t="shared" ref="M78:M80" si="74">H78-I78</f>
        <v>54</v>
      </c>
      <c r="N78" s="251"/>
      <c r="O78" s="252"/>
      <c r="P78" s="253"/>
      <c r="Q78" s="254"/>
      <c r="R78" s="252">
        <v>2</v>
      </c>
      <c r="S78" s="35">
        <v>2</v>
      </c>
      <c r="T78" s="34"/>
      <c r="U78" s="34"/>
      <c r="V78" s="34"/>
      <c r="W78" s="122"/>
      <c r="X78" s="122"/>
      <c r="BI78" s="29"/>
      <c r="BM78" s="114" t="s">
        <v>308</v>
      </c>
    </row>
    <row r="79" spans="1:65" ht="16.5" thickBot="1" x14ac:dyDescent="0.3">
      <c r="A79" s="226" t="s">
        <v>156</v>
      </c>
      <c r="B79" s="438" t="s">
        <v>157</v>
      </c>
      <c r="C79" s="230"/>
      <c r="D79" s="133">
        <v>4</v>
      </c>
      <c r="E79" s="231"/>
      <c r="F79" s="134"/>
      <c r="G79" s="211">
        <v>3</v>
      </c>
      <c r="H79" s="237">
        <f t="shared" si="73"/>
        <v>90</v>
      </c>
      <c r="I79" s="238">
        <f>J79+L79+K79</f>
        <v>36</v>
      </c>
      <c r="J79" s="239">
        <v>18</v>
      </c>
      <c r="K79" s="133"/>
      <c r="L79" s="133">
        <v>18</v>
      </c>
      <c r="M79" s="240">
        <f t="shared" si="74"/>
        <v>54</v>
      </c>
      <c r="N79" s="129"/>
      <c r="O79" s="130"/>
      <c r="P79" s="131"/>
      <c r="Q79" s="132"/>
      <c r="R79" s="130">
        <v>2</v>
      </c>
      <c r="S79" s="258">
        <v>2</v>
      </c>
      <c r="T79" s="256"/>
      <c r="U79" s="256"/>
      <c r="V79" s="256"/>
      <c r="W79" s="122"/>
      <c r="X79" s="122"/>
      <c r="BI79" s="29"/>
    </row>
    <row r="80" spans="1:65" ht="16.5" thickBot="1" x14ac:dyDescent="0.3">
      <c r="A80" s="226" t="s">
        <v>158</v>
      </c>
      <c r="B80" s="439" t="s">
        <v>197</v>
      </c>
      <c r="C80" s="230"/>
      <c r="D80" s="126" t="s">
        <v>46</v>
      </c>
      <c r="E80" s="231"/>
      <c r="F80" s="134"/>
      <c r="G80" s="211">
        <v>3</v>
      </c>
      <c r="H80" s="237">
        <f t="shared" si="73"/>
        <v>90</v>
      </c>
      <c r="I80" s="238">
        <v>36</v>
      </c>
      <c r="J80" s="239">
        <v>18</v>
      </c>
      <c r="K80" s="133"/>
      <c r="L80" s="133">
        <v>18</v>
      </c>
      <c r="M80" s="240">
        <f t="shared" si="74"/>
        <v>54</v>
      </c>
      <c r="N80" s="129"/>
      <c r="O80" s="130"/>
      <c r="P80" s="131"/>
      <c r="Q80" s="132"/>
      <c r="R80" s="130">
        <v>2</v>
      </c>
      <c r="S80" s="258">
        <v>2</v>
      </c>
      <c r="T80" s="256"/>
      <c r="U80" s="256"/>
      <c r="V80" s="256"/>
      <c r="W80" s="122"/>
      <c r="X80" s="122"/>
      <c r="BI80" s="29"/>
    </row>
    <row r="81" spans="1:65" s="118" customFormat="1" ht="16.5" thickBot="1" x14ac:dyDescent="0.3">
      <c r="A81" s="711" t="s">
        <v>154</v>
      </c>
      <c r="B81" s="712"/>
      <c r="C81" s="122"/>
      <c r="D81" s="122" t="s">
        <v>155</v>
      </c>
      <c r="E81" s="122"/>
      <c r="F81" s="122"/>
      <c r="G81" s="122">
        <f>G83+G82</f>
        <v>8</v>
      </c>
      <c r="H81" s="122">
        <f t="shared" ref="H81:M81" si="75">H83+H82</f>
        <v>240</v>
      </c>
      <c r="I81" s="122">
        <f t="shared" si="75"/>
        <v>90</v>
      </c>
      <c r="J81" s="122">
        <f t="shared" si="75"/>
        <v>45</v>
      </c>
      <c r="K81" s="122">
        <f t="shared" si="75"/>
        <v>0</v>
      </c>
      <c r="L81" s="122">
        <f t="shared" si="75"/>
        <v>45</v>
      </c>
      <c r="M81" s="122">
        <f t="shared" si="75"/>
        <v>150</v>
      </c>
      <c r="N81" s="122"/>
      <c r="O81" s="122"/>
      <c r="P81" s="122"/>
      <c r="Q81" s="122"/>
      <c r="R81" s="122"/>
      <c r="S81" s="122"/>
      <c r="T81" s="441">
        <f t="shared" ref="T81" si="76">T83+T82</f>
        <v>6</v>
      </c>
      <c r="U81" s="441"/>
      <c r="V81" s="441"/>
      <c r="W81" s="441"/>
      <c r="X81" s="225"/>
      <c r="AP81" s="30" t="b">
        <f>ISBLANK(N81)</f>
        <v>1</v>
      </c>
      <c r="AQ81" s="30" t="b">
        <f>ISBLANK(O81)</f>
        <v>1</v>
      </c>
      <c r="AR81" s="30" t="b">
        <f t="shared" ref="AR81:AS81" si="77">ISBLANK(Q81)</f>
        <v>1</v>
      </c>
      <c r="AS81" s="30" t="b">
        <f t="shared" si="77"/>
        <v>1</v>
      </c>
      <c r="AT81" s="30" t="b">
        <f t="shared" ref="AT81" si="78">ISBLANK(T81)</f>
        <v>0</v>
      </c>
      <c r="AU81" s="30" t="b">
        <f>ISBLANK(U81)</f>
        <v>1</v>
      </c>
      <c r="AV81" s="30" t="b">
        <f t="shared" ref="AV81:AW81" si="79">ISBLANK(W81)</f>
        <v>1</v>
      </c>
      <c r="AW81" s="30" t="b">
        <f t="shared" si="79"/>
        <v>1</v>
      </c>
      <c r="BF81" s="46">
        <f t="shared" ref="BF81:BF100" si="80">I81/H81</f>
        <v>0.375</v>
      </c>
      <c r="BI81" s="29">
        <f t="shared" si="8"/>
        <v>37.5</v>
      </c>
      <c r="BM81" s="114"/>
    </row>
    <row r="82" spans="1:65" ht="16.5" thickBot="1" x14ac:dyDescent="0.3">
      <c r="A82" s="226" t="s">
        <v>160</v>
      </c>
      <c r="B82" s="207" t="s">
        <v>159</v>
      </c>
      <c r="C82" s="230"/>
      <c r="D82" s="126">
        <v>5</v>
      </c>
      <c r="E82" s="231"/>
      <c r="F82" s="134"/>
      <c r="G82" s="211">
        <v>4</v>
      </c>
      <c r="H82" s="232">
        <v>120</v>
      </c>
      <c r="I82" s="233">
        <v>45</v>
      </c>
      <c r="J82" s="234">
        <v>30</v>
      </c>
      <c r="K82" s="234"/>
      <c r="L82" s="234">
        <v>15</v>
      </c>
      <c r="M82" s="235">
        <v>75</v>
      </c>
      <c r="N82" s="236"/>
      <c r="O82" s="212"/>
      <c r="P82" s="210"/>
      <c r="Q82" s="208"/>
      <c r="R82" s="212"/>
      <c r="S82" s="210"/>
      <c r="T82" s="208">
        <v>3</v>
      </c>
      <c r="U82" s="212"/>
      <c r="V82" s="210"/>
      <c r="W82" s="208"/>
      <c r="X82" s="210"/>
      <c r="BF82" s="46">
        <f t="shared" si="80"/>
        <v>0.375</v>
      </c>
      <c r="BI82" s="29">
        <f t="shared" ref="BI82:BI100" si="81">I82/H82*100</f>
        <v>37.5</v>
      </c>
    </row>
    <row r="83" spans="1:65" ht="16.5" thickBot="1" x14ac:dyDescent="0.3">
      <c r="A83" s="226" t="s">
        <v>162</v>
      </c>
      <c r="B83" s="207" t="s">
        <v>161</v>
      </c>
      <c r="C83" s="230"/>
      <c r="D83" s="133">
        <v>5</v>
      </c>
      <c r="E83" s="231"/>
      <c r="F83" s="134"/>
      <c r="G83" s="211">
        <v>4</v>
      </c>
      <c r="H83" s="237">
        <f t="shared" ref="H83:H96" si="82">G83*30</f>
        <v>120</v>
      </c>
      <c r="I83" s="238">
        <f>J83+L83+K83</f>
        <v>45</v>
      </c>
      <c r="J83" s="239">
        <v>15</v>
      </c>
      <c r="K83" s="133"/>
      <c r="L83" s="133">
        <v>30</v>
      </c>
      <c r="M83" s="240">
        <f t="shared" ref="M83:M96" si="83">H83-I83</f>
        <v>75</v>
      </c>
      <c r="N83" s="129"/>
      <c r="O83" s="130"/>
      <c r="P83" s="131"/>
      <c r="Q83" s="132"/>
      <c r="R83" s="130"/>
      <c r="S83" s="131"/>
      <c r="T83" s="132">
        <v>3</v>
      </c>
      <c r="U83" s="130"/>
      <c r="V83" s="131"/>
      <c r="W83" s="132"/>
      <c r="X83" s="210"/>
      <c r="BF83" s="46">
        <f t="shared" si="80"/>
        <v>0.375</v>
      </c>
      <c r="BI83" s="29">
        <f t="shared" si="81"/>
        <v>37.5</v>
      </c>
    </row>
    <row r="84" spans="1:65" ht="16.5" thickBot="1" x14ac:dyDescent="0.3">
      <c r="A84" s="226" t="s">
        <v>166</v>
      </c>
      <c r="B84" s="207" t="s">
        <v>163</v>
      </c>
      <c r="C84" s="230"/>
      <c r="D84" s="126">
        <v>5</v>
      </c>
      <c r="E84" s="231"/>
      <c r="F84" s="134"/>
      <c r="G84" s="211">
        <v>4</v>
      </c>
      <c r="H84" s="237">
        <v>120</v>
      </c>
      <c r="I84" s="238">
        <v>45</v>
      </c>
      <c r="J84" s="239">
        <v>15</v>
      </c>
      <c r="K84" s="133"/>
      <c r="L84" s="133">
        <v>30</v>
      </c>
      <c r="M84" s="240">
        <v>75</v>
      </c>
      <c r="N84" s="129"/>
      <c r="O84" s="130"/>
      <c r="P84" s="131"/>
      <c r="Q84" s="132"/>
      <c r="R84" s="130"/>
      <c r="S84" s="131"/>
      <c r="T84" s="132">
        <v>3</v>
      </c>
      <c r="U84" s="130"/>
      <c r="V84" s="131"/>
      <c r="W84" s="132"/>
      <c r="X84" s="210"/>
      <c r="BF84" s="46">
        <f t="shared" si="80"/>
        <v>0.375</v>
      </c>
      <c r="BI84" s="29">
        <f t="shared" si="81"/>
        <v>37.5</v>
      </c>
    </row>
    <row r="85" spans="1:65" s="118" customFormat="1" ht="16.5" thickBot="1" x14ac:dyDescent="0.3">
      <c r="A85" s="711" t="s">
        <v>164</v>
      </c>
      <c r="B85" s="712"/>
      <c r="C85" s="241"/>
      <c r="D85" s="242" t="s">
        <v>165</v>
      </c>
      <c r="E85" s="243"/>
      <c r="F85" s="244"/>
      <c r="G85" s="245">
        <v>5</v>
      </c>
      <c r="H85" s="246">
        <v>150</v>
      </c>
      <c r="I85" s="247">
        <v>54</v>
      </c>
      <c r="J85" s="248">
        <v>36</v>
      </c>
      <c r="K85" s="249"/>
      <c r="L85" s="249">
        <v>18</v>
      </c>
      <c r="M85" s="250">
        <f t="shared" ref="M85:M86" si="84">H85-I85</f>
        <v>96</v>
      </c>
      <c r="N85" s="251"/>
      <c r="O85" s="252"/>
      <c r="P85" s="253"/>
      <c r="Q85" s="254"/>
      <c r="R85" s="252"/>
      <c r="S85" s="253"/>
      <c r="T85" s="254"/>
      <c r="U85" s="34">
        <f>U86</f>
        <v>3</v>
      </c>
      <c r="V85" s="34">
        <f>V86</f>
        <v>3</v>
      </c>
      <c r="W85" s="251"/>
      <c r="X85" s="255"/>
      <c r="AP85" s="30" t="b">
        <f>ISBLANK(N85)</f>
        <v>1</v>
      </c>
      <c r="AQ85" s="30" t="b">
        <f>ISBLANK(O85)</f>
        <v>1</v>
      </c>
      <c r="AR85" s="30" t="b">
        <f t="shared" ref="AR85:AS85" si="85">ISBLANK(Q85)</f>
        <v>1</v>
      </c>
      <c r="AS85" s="30" t="b">
        <f t="shared" si="85"/>
        <v>1</v>
      </c>
      <c r="AT85" s="30" t="b">
        <f t="shared" ref="AT85" si="86">ISBLANK(T85)</f>
        <v>1</v>
      </c>
      <c r="AU85" s="30" t="b">
        <f>ISBLANK(U85)</f>
        <v>0</v>
      </c>
      <c r="AV85" s="30" t="b">
        <f t="shared" ref="AV85:AW85" si="87">ISBLANK(W85)</f>
        <v>1</v>
      </c>
      <c r="AW85" s="30" t="b">
        <f t="shared" si="87"/>
        <v>1</v>
      </c>
      <c r="BF85" s="46">
        <f t="shared" si="80"/>
        <v>0.36</v>
      </c>
      <c r="BI85" s="29">
        <f t="shared" si="81"/>
        <v>36</v>
      </c>
    </row>
    <row r="86" spans="1:65" ht="16.5" thickBot="1" x14ac:dyDescent="0.3">
      <c r="A86" s="226" t="s">
        <v>168</v>
      </c>
      <c r="B86" s="207" t="s">
        <v>167</v>
      </c>
      <c r="C86" s="230"/>
      <c r="D86" s="133">
        <v>6</v>
      </c>
      <c r="E86" s="231"/>
      <c r="F86" s="134"/>
      <c r="G86" s="211">
        <v>5</v>
      </c>
      <c r="H86" s="237">
        <f t="shared" ref="H86" si="88">G86*30</f>
        <v>150</v>
      </c>
      <c r="I86" s="238">
        <f>J86+L86+K86</f>
        <v>54</v>
      </c>
      <c r="J86" s="239">
        <v>36</v>
      </c>
      <c r="K86" s="133"/>
      <c r="L86" s="133">
        <v>18</v>
      </c>
      <c r="M86" s="240">
        <f t="shared" si="84"/>
        <v>96</v>
      </c>
      <c r="N86" s="129"/>
      <c r="O86" s="130"/>
      <c r="P86" s="131"/>
      <c r="Q86" s="132"/>
      <c r="R86" s="130"/>
      <c r="S86" s="131"/>
      <c r="T86" s="132"/>
      <c r="U86" s="256">
        <v>3</v>
      </c>
      <c r="V86" s="256">
        <v>3</v>
      </c>
      <c r="W86" s="129"/>
      <c r="X86" s="210"/>
      <c r="BF86" s="46">
        <f t="shared" si="80"/>
        <v>0.36</v>
      </c>
      <c r="BI86" s="29">
        <f t="shared" si="81"/>
        <v>36</v>
      </c>
    </row>
    <row r="87" spans="1:65" ht="16.5" thickBot="1" x14ac:dyDescent="0.3">
      <c r="A87" s="226" t="s">
        <v>172</v>
      </c>
      <c r="B87" s="207" t="s">
        <v>169</v>
      </c>
      <c r="C87" s="230"/>
      <c r="D87" s="126">
        <v>6</v>
      </c>
      <c r="E87" s="231"/>
      <c r="F87" s="134"/>
      <c r="G87" s="211">
        <v>5</v>
      </c>
      <c r="H87" s="237">
        <v>150</v>
      </c>
      <c r="I87" s="238">
        <v>54</v>
      </c>
      <c r="J87" s="239">
        <v>36</v>
      </c>
      <c r="K87" s="133"/>
      <c r="L87" s="133">
        <v>18</v>
      </c>
      <c r="M87" s="240">
        <v>96</v>
      </c>
      <c r="N87" s="129"/>
      <c r="O87" s="130"/>
      <c r="P87" s="131"/>
      <c r="Q87" s="132"/>
      <c r="R87" s="130"/>
      <c r="S87" s="131"/>
      <c r="T87" s="132"/>
      <c r="U87" s="130">
        <v>3</v>
      </c>
      <c r="V87" s="131">
        <v>3</v>
      </c>
      <c r="W87" s="132"/>
      <c r="X87" s="210"/>
      <c r="BF87" s="46">
        <f t="shared" si="80"/>
        <v>0.36</v>
      </c>
      <c r="BI87" s="29">
        <f t="shared" si="81"/>
        <v>36</v>
      </c>
    </row>
    <row r="88" spans="1:65" s="118" customFormat="1" ht="16.5" thickBot="1" x14ac:dyDescent="0.3">
      <c r="A88" s="711" t="s">
        <v>170</v>
      </c>
      <c r="B88" s="712"/>
      <c r="C88" s="241" t="s">
        <v>171</v>
      </c>
      <c r="D88" s="242"/>
      <c r="E88" s="243"/>
      <c r="F88" s="244"/>
      <c r="G88" s="245">
        <f>G89+G91+G93</f>
        <v>13.5</v>
      </c>
      <c r="H88" s="257">
        <f t="shared" ref="H88:W88" si="89">H89+H91+H93</f>
        <v>405</v>
      </c>
      <c r="I88" s="257">
        <f t="shared" si="89"/>
        <v>135</v>
      </c>
      <c r="J88" s="257">
        <f t="shared" si="89"/>
        <v>90</v>
      </c>
      <c r="K88" s="257"/>
      <c r="L88" s="257">
        <f t="shared" si="89"/>
        <v>45</v>
      </c>
      <c r="M88" s="257">
        <f t="shared" si="89"/>
        <v>270</v>
      </c>
      <c r="N88" s="257"/>
      <c r="O88" s="257"/>
      <c r="P88" s="257"/>
      <c r="Q88" s="257"/>
      <c r="R88" s="257"/>
      <c r="S88" s="257"/>
      <c r="T88" s="257"/>
      <c r="U88" s="257"/>
      <c r="V88" s="257"/>
      <c r="W88" s="257">
        <f t="shared" si="89"/>
        <v>9</v>
      </c>
      <c r="X88" s="255"/>
      <c r="AP88" s="30" t="b">
        <f>ISBLANK(N88)</f>
        <v>1</v>
      </c>
      <c r="AQ88" s="30" t="b">
        <f>ISBLANK(O88)</f>
        <v>1</v>
      </c>
      <c r="AR88" s="30" t="b">
        <f t="shared" ref="AR88:AS88" si="90">ISBLANK(Q88)</f>
        <v>1</v>
      </c>
      <c r="AS88" s="30" t="b">
        <f t="shared" si="90"/>
        <v>1</v>
      </c>
      <c r="AT88" s="30" t="b">
        <f t="shared" ref="AT88" si="91">ISBLANK(T88)</f>
        <v>1</v>
      </c>
      <c r="AU88" s="30" t="b">
        <f>ISBLANK(U88)</f>
        <v>1</v>
      </c>
      <c r="AV88" s="30" t="b">
        <f t="shared" ref="AV88:AW88" si="92">ISBLANK(W88)</f>
        <v>0</v>
      </c>
      <c r="AW88" s="30" t="b">
        <f t="shared" si="92"/>
        <v>1</v>
      </c>
      <c r="BF88" s="46">
        <f t="shared" si="80"/>
        <v>0.33333333333333331</v>
      </c>
      <c r="BI88" s="29">
        <f t="shared" si="81"/>
        <v>33.333333333333329</v>
      </c>
    </row>
    <row r="89" spans="1:65" ht="16.5" thickBot="1" x14ac:dyDescent="0.3">
      <c r="A89" s="226" t="s">
        <v>174</v>
      </c>
      <c r="B89" s="207" t="s">
        <v>173</v>
      </c>
      <c r="C89" s="230">
        <v>7</v>
      </c>
      <c r="D89" s="126"/>
      <c r="E89" s="231"/>
      <c r="F89" s="134"/>
      <c r="G89" s="211">
        <v>4.5</v>
      </c>
      <c r="H89" s="237">
        <f t="shared" si="82"/>
        <v>135</v>
      </c>
      <c r="I89" s="238">
        <f>J89+L89+K89</f>
        <v>45</v>
      </c>
      <c r="J89" s="239">
        <v>30</v>
      </c>
      <c r="K89" s="133"/>
      <c r="L89" s="133">
        <v>15</v>
      </c>
      <c r="M89" s="240">
        <f t="shared" si="83"/>
        <v>90</v>
      </c>
      <c r="N89" s="129"/>
      <c r="O89" s="130"/>
      <c r="P89" s="258"/>
      <c r="Q89" s="132"/>
      <c r="R89" s="130"/>
      <c r="S89" s="131"/>
      <c r="T89" s="129"/>
      <c r="U89" s="130"/>
      <c r="V89" s="131"/>
      <c r="W89" s="132">
        <v>3</v>
      </c>
      <c r="X89" s="210"/>
      <c r="BF89" s="46">
        <f t="shared" si="80"/>
        <v>0.33333333333333331</v>
      </c>
      <c r="BI89" s="29">
        <f t="shared" si="81"/>
        <v>33.333333333333329</v>
      </c>
    </row>
    <row r="90" spans="1:65" ht="16.5" thickBot="1" x14ac:dyDescent="0.3">
      <c r="A90" s="226" t="s">
        <v>176</v>
      </c>
      <c r="B90" s="207" t="s">
        <v>175</v>
      </c>
      <c r="C90" s="230">
        <v>7</v>
      </c>
      <c r="D90" s="126"/>
      <c r="E90" s="231"/>
      <c r="F90" s="134"/>
      <c r="G90" s="211">
        <v>4.5</v>
      </c>
      <c r="H90" s="237">
        <v>135</v>
      </c>
      <c r="I90" s="238">
        <v>45</v>
      </c>
      <c r="J90" s="239">
        <v>30</v>
      </c>
      <c r="K90" s="133"/>
      <c r="L90" s="133">
        <v>15</v>
      </c>
      <c r="M90" s="41">
        <v>90</v>
      </c>
      <c r="N90" s="129"/>
      <c r="O90" s="130"/>
      <c r="P90" s="258"/>
      <c r="Q90" s="132"/>
      <c r="R90" s="130"/>
      <c r="S90" s="131"/>
      <c r="T90" s="129"/>
      <c r="U90" s="130"/>
      <c r="V90" s="131"/>
      <c r="W90" s="132">
        <v>3</v>
      </c>
      <c r="X90" s="210"/>
      <c r="BF90" s="46">
        <f t="shared" si="80"/>
        <v>0.33333333333333331</v>
      </c>
      <c r="BI90" s="29">
        <f t="shared" si="81"/>
        <v>33.333333333333329</v>
      </c>
    </row>
    <row r="91" spans="1:65" ht="16.5" thickBot="1" x14ac:dyDescent="0.3">
      <c r="A91" s="226" t="s">
        <v>178</v>
      </c>
      <c r="B91" s="207" t="s">
        <v>177</v>
      </c>
      <c r="C91" s="230">
        <v>7</v>
      </c>
      <c r="D91" s="126"/>
      <c r="E91" s="231"/>
      <c r="F91" s="231"/>
      <c r="G91" s="211">
        <v>4.5</v>
      </c>
      <c r="H91" s="259">
        <f t="shared" si="82"/>
        <v>135</v>
      </c>
      <c r="I91" s="238">
        <f>J91+L91+K91</f>
        <v>45</v>
      </c>
      <c r="J91" s="239">
        <v>30</v>
      </c>
      <c r="K91" s="133"/>
      <c r="L91" s="133">
        <v>15</v>
      </c>
      <c r="M91" s="240">
        <f t="shared" si="83"/>
        <v>90</v>
      </c>
      <c r="N91" s="129"/>
      <c r="O91" s="130"/>
      <c r="P91" s="258"/>
      <c r="Q91" s="132"/>
      <c r="R91" s="130"/>
      <c r="S91" s="131"/>
      <c r="T91" s="129"/>
      <c r="U91" s="130"/>
      <c r="V91" s="131"/>
      <c r="W91" s="132">
        <v>3</v>
      </c>
      <c r="X91" s="210"/>
      <c r="BF91" s="46">
        <f t="shared" si="80"/>
        <v>0.33333333333333331</v>
      </c>
      <c r="BI91" s="29">
        <f t="shared" si="81"/>
        <v>33.333333333333329</v>
      </c>
    </row>
    <row r="92" spans="1:65" ht="16.5" thickBot="1" x14ac:dyDescent="0.3">
      <c r="A92" s="226" t="s">
        <v>180</v>
      </c>
      <c r="B92" s="207" t="s">
        <v>179</v>
      </c>
      <c r="C92" s="230">
        <v>7</v>
      </c>
      <c r="D92" s="126"/>
      <c r="E92" s="231"/>
      <c r="F92" s="231"/>
      <c r="G92" s="211">
        <v>4.5</v>
      </c>
      <c r="H92" s="232">
        <v>135</v>
      </c>
      <c r="I92" s="233">
        <v>45</v>
      </c>
      <c r="J92" s="234">
        <v>30</v>
      </c>
      <c r="K92" s="234"/>
      <c r="L92" s="234">
        <v>15</v>
      </c>
      <c r="M92" s="260">
        <v>90</v>
      </c>
      <c r="N92" s="129"/>
      <c r="O92" s="130"/>
      <c r="P92" s="258"/>
      <c r="Q92" s="132"/>
      <c r="R92" s="130"/>
      <c r="S92" s="131"/>
      <c r="T92" s="129"/>
      <c r="U92" s="130"/>
      <c r="V92" s="131"/>
      <c r="W92" s="132">
        <v>3</v>
      </c>
      <c r="X92" s="210"/>
      <c r="BF92" s="46">
        <f t="shared" si="80"/>
        <v>0.33333333333333331</v>
      </c>
      <c r="BI92" s="29">
        <f t="shared" si="81"/>
        <v>33.333333333333329</v>
      </c>
    </row>
    <row r="93" spans="1:65" ht="16.5" thickBot="1" x14ac:dyDescent="0.3">
      <c r="A93" s="226" t="s">
        <v>182</v>
      </c>
      <c r="B93" s="261" t="s">
        <v>181</v>
      </c>
      <c r="C93" s="230">
        <v>7</v>
      </c>
      <c r="D93" s="126"/>
      <c r="E93" s="231"/>
      <c r="F93" s="134"/>
      <c r="G93" s="211">
        <v>4.5</v>
      </c>
      <c r="H93" s="259">
        <f t="shared" si="82"/>
        <v>135</v>
      </c>
      <c r="I93" s="238">
        <f>J93+L93</f>
        <v>45</v>
      </c>
      <c r="J93" s="239">
        <v>30</v>
      </c>
      <c r="K93" s="133"/>
      <c r="L93" s="133">
        <v>15</v>
      </c>
      <c r="M93" s="240">
        <f t="shared" si="83"/>
        <v>90</v>
      </c>
      <c r="N93" s="129"/>
      <c r="O93" s="130"/>
      <c r="P93" s="258"/>
      <c r="Q93" s="132"/>
      <c r="R93" s="130"/>
      <c r="S93" s="131"/>
      <c r="T93" s="129"/>
      <c r="U93" s="130"/>
      <c r="V93" s="131"/>
      <c r="W93" s="132">
        <v>3</v>
      </c>
      <c r="X93" s="131"/>
      <c r="BF93" s="46">
        <f t="shared" si="80"/>
        <v>0.33333333333333331</v>
      </c>
      <c r="BI93" s="29">
        <f t="shared" si="81"/>
        <v>33.333333333333329</v>
      </c>
    </row>
    <row r="94" spans="1:65" ht="16.5" thickBot="1" x14ac:dyDescent="0.3">
      <c r="A94" s="226" t="s">
        <v>186</v>
      </c>
      <c r="B94" s="262" t="s">
        <v>183</v>
      </c>
      <c r="C94" s="230">
        <v>7</v>
      </c>
      <c r="D94" s="126"/>
      <c r="E94" s="231"/>
      <c r="F94" s="134"/>
      <c r="G94" s="211">
        <v>4.5</v>
      </c>
      <c r="H94" s="38">
        <v>135</v>
      </c>
      <c r="I94" s="238">
        <v>45</v>
      </c>
      <c r="J94" s="239">
        <v>30</v>
      </c>
      <c r="K94" s="133"/>
      <c r="L94" s="133">
        <v>15</v>
      </c>
      <c r="M94" s="240">
        <v>90</v>
      </c>
      <c r="N94" s="129"/>
      <c r="O94" s="130"/>
      <c r="P94" s="258"/>
      <c r="Q94" s="132"/>
      <c r="R94" s="130"/>
      <c r="S94" s="131"/>
      <c r="T94" s="129"/>
      <c r="U94" s="130"/>
      <c r="V94" s="131"/>
      <c r="W94" s="132">
        <v>3</v>
      </c>
      <c r="X94" s="131"/>
      <c r="BF94" s="46">
        <f t="shared" si="80"/>
        <v>0.33333333333333331</v>
      </c>
      <c r="BI94" s="29">
        <f t="shared" si="81"/>
        <v>33.333333333333329</v>
      </c>
    </row>
    <row r="95" spans="1:65" ht="16.5" thickBot="1" x14ac:dyDescent="0.3">
      <c r="A95" s="711" t="s">
        <v>184</v>
      </c>
      <c r="B95" s="712"/>
      <c r="C95" s="241" t="s">
        <v>185</v>
      </c>
      <c r="D95" s="126"/>
      <c r="E95" s="231"/>
      <c r="F95" s="134"/>
      <c r="G95" s="245">
        <f>G96+G98+G100</f>
        <v>15</v>
      </c>
      <c r="H95" s="245">
        <f t="shared" ref="H95:X95" si="93">H96+H98+H100</f>
        <v>450</v>
      </c>
      <c r="I95" s="245">
        <f t="shared" si="93"/>
        <v>156</v>
      </c>
      <c r="J95" s="245">
        <f t="shared" si="93"/>
        <v>78</v>
      </c>
      <c r="K95" s="245">
        <f t="shared" si="93"/>
        <v>0</v>
      </c>
      <c r="L95" s="245">
        <f t="shared" si="93"/>
        <v>78</v>
      </c>
      <c r="M95" s="245">
        <f t="shared" si="93"/>
        <v>294</v>
      </c>
      <c r="N95" s="245"/>
      <c r="O95" s="245"/>
      <c r="P95" s="245"/>
      <c r="Q95" s="245"/>
      <c r="R95" s="245"/>
      <c r="S95" s="245"/>
      <c r="T95" s="245"/>
      <c r="U95" s="245"/>
      <c r="V95" s="245"/>
      <c r="W95" s="245"/>
      <c r="X95" s="257">
        <f t="shared" si="93"/>
        <v>12</v>
      </c>
      <c r="AN95" s="29" t="s">
        <v>19</v>
      </c>
      <c r="AO95" s="115"/>
      <c r="AP95" s="30" t="b">
        <f>ISBLANK(N95)</f>
        <v>1</v>
      </c>
      <c r="AQ95" s="30" t="b">
        <f>ISBLANK(O95)</f>
        <v>1</v>
      </c>
      <c r="AR95" s="30" t="b">
        <f t="shared" ref="AR95:AS95" si="94">ISBLANK(Q95)</f>
        <v>1</v>
      </c>
      <c r="AS95" s="30" t="b">
        <f t="shared" si="94"/>
        <v>1</v>
      </c>
      <c r="AT95" s="30" t="b">
        <f t="shared" ref="AT95" si="95">ISBLANK(T95)</f>
        <v>1</v>
      </c>
      <c r="AU95" s="30" t="b">
        <f>ISBLANK(U95)</f>
        <v>1</v>
      </c>
      <c r="AV95" s="30" t="b">
        <f t="shared" ref="AV95:AW95" si="96">ISBLANK(W95)</f>
        <v>1</v>
      </c>
      <c r="AW95" s="30" t="b">
        <f t="shared" si="96"/>
        <v>0</v>
      </c>
      <c r="BF95" s="46">
        <f t="shared" si="80"/>
        <v>0.34666666666666668</v>
      </c>
      <c r="BI95" s="29">
        <f t="shared" si="81"/>
        <v>34.666666666666671</v>
      </c>
    </row>
    <row r="96" spans="1:65" ht="16.5" thickBot="1" x14ac:dyDescent="0.3">
      <c r="A96" s="226" t="s">
        <v>188</v>
      </c>
      <c r="B96" s="207" t="s">
        <v>187</v>
      </c>
      <c r="C96" s="230">
        <v>8</v>
      </c>
      <c r="D96" s="133"/>
      <c r="E96" s="134"/>
      <c r="F96" s="231"/>
      <c r="G96" s="211">
        <v>5</v>
      </c>
      <c r="H96" s="237">
        <f t="shared" si="82"/>
        <v>150</v>
      </c>
      <c r="I96" s="238">
        <f>J96+L96+K96</f>
        <v>52</v>
      </c>
      <c r="J96" s="239">
        <v>26</v>
      </c>
      <c r="K96" s="133"/>
      <c r="L96" s="133">
        <v>26</v>
      </c>
      <c r="M96" s="240">
        <f t="shared" si="83"/>
        <v>98</v>
      </c>
      <c r="N96" s="129"/>
      <c r="O96" s="130"/>
      <c r="P96" s="258"/>
      <c r="Q96" s="132"/>
      <c r="R96" s="130"/>
      <c r="S96" s="131"/>
      <c r="T96" s="129"/>
      <c r="U96" s="130"/>
      <c r="V96" s="131"/>
      <c r="W96" s="132"/>
      <c r="X96" s="131">
        <v>4</v>
      </c>
      <c r="AN96" s="29" t="s">
        <v>20</v>
      </c>
      <c r="AO96" s="115"/>
      <c r="BF96" s="46">
        <f t="shared" si="80"/>
        <v>0.34666666666666668</v>
      </c>
      <c r="BI96" s="29">
        <f t="shared" si="81"/>
        <v>34.666666666666671</v>
      </c>
    </row>
    <row r="97" spans="1:61" ht="16.5" thickBot="1" x14ac:dyDescent="0.3">
      <c r="A97" s="226" t="s">
        <v>190</v>
      </c>
      <c r="B97" s="207" t="s">
        <v>189</v>
      </c>
      <c r="C97" s="230">
        <v>8</v>
      </c>
      <c r="D97" s="133"/>
      <c r="E97" s="134"/>
      <c r="F97" s="231"/>
      <c r="G97" s="211">
        <v>5</v>
      </c>
      <c r="H97" s="263">
        <v>150</v>
      </c>
      <c r="I97" s="264">
        <v>52</v>
      </c>
      <c r="J97" s="265">
        <v>26</v>
      </c>
      <c r="K97" s="265"/>
      <c r="L97" s="265">
        <v>26</v>
      </c>
      <c r="M97" s="260">
        <v>98</v>
      </c>
      <c r="N97" s="129"/>
      <c r="O97" s="130"/>
      <c r="P97" s="258"/>
      <c r="Q97" s="132"/>
      <c r="R97" s="130"/>
      <c r="S97" s="131"/>
      <c r="T97" s="129"/>
      <c r="U97" s="130"/>
      <c r="V97" s="131"/>
      <c r="W97" s="132"/>
      <c r="X97" s="131">
        <v>4</v>
      </c>
      <c r="AN97" s="29" t="s">
        <v>21</v>
      </c>
      <c r="AO97" s="115">
        <f>AT101+AU101</f>
        <v>13</v>
      </c>
      <c r="BF97" s="46">
        <f t="shared" si="80"/>
        <v>0.34666666666666668</v>
      </c>
      <c r="BI97" s="29">
        <f t="shared" si="81"/>
        <v>34.666666666666671</v>
      </c>
    </row>
    <row r="98" spans="1:61" ht="16.5" thickBot="1" x14ac:dyDescent="0.3">
      <c r="A98" s="226" t="s">
        <v>192</v>
      </c>
      <c r="B98" s="207" t="s">
        <v>191</v>
      </c>
      <c r="C98" s="230">
        <v>8</v>
      </c>
      <c r="D98" s="133"/>
      <c r="E98" s="134"/>
      <c r="F98" s="231"/>
      <c r="G98" s="211">
        <v>5</v>
      </c>
      <c r="H98" s="237">
        <f t="shared" ref="H98" si="97">G98*30</f>
        <v>150</v>
      </c>
      <c r="I98" s="238">
        <f>J98+L98+K98</f>
        <v>52</v>
      </c>
      <c r="J98" s="239">
        <v>26</v>
      </c>
      <c r="K98" s="133"/>
      <c r="L98" s="133">
        <v>26</v>
      </c>
      <c r="M98" s="240">
        <f t="shared" ref="M98" si="98">H98-I98</f>
        <v>98</v>
      </c>
      <c r="N98" s="129"/>
      <c r="O98" s="130"/>
      <c r="P98" s="258"/>
      <c r="Q98" s="132"/>
      <c r="R98" s="130"/>
      <c r="S98" s="131"/>
      <c r="T98" s="129"/>
      <c r="U98" s="130"/>
      <c r="V98" s="131"/>
      <c r="W98" s="132"/>
      <c r="X98" s="131">
        <v>4</v>
      </c>
      <c r="AN98" s="29" t="s">
        <v>22</v>
      </c>
      <c r="AO98" s="115">
        <f>AV101+AW101</f>
        <v>28.5</v>
      </c>
      <c r="BF98" s="46">
        <f t="shared" si="80"/>
        <v>0.34666666666666668</v>
      </c>
      <c r="BI98" s="29">
        <f t="shared" si="81"/>
        <v>34.666666666666671</v>
      </c>
    </row>
    <row r="99" spans="1:61" ht="16.5" thickBot="1" x14ac:dyDescent="0.3">
      <c r="A99" s="226" t="s">
        <v>194</v>
      </c>
      <c r="B99" s="207" t="s">
        <v>193</v>
      </c>
      <c r="C99" s="230">
        <v>8</v>
      </c>
      <c r="D99" s="133"/>
      <c r="E99" s="134"/>
      <c r="F99" s="231"/>
      <c r="G99" s="211">
        <v>5</v>
      </c>
      <c r="H99" s="266">
        <v>150</v>
      </c>
      <c r="I99" s="238">
        <v>52</v>
      </c>
      <c r="J99" s="267">
        <v>26</v>
      </c>
      <c r="K99" s="267"/>
      <c r="L99" s="267">
        <v>26</v>
      </c>
      <c r="M99" s="260">
        <v>98</v>
      </c>
      <c r="N99" s="129"/>
      <c r="O99" s="130"/>
      <c r="P99" s="258"/>
      <c r="Q99" s="132"/>
      <c r="R99" s="130"/>
      <c r="S99" s="131"/>
      <c r="T99" s="129"/>
      <c r="U99" s="130"/>
      <c r="V99" s="131"/>
      <c r="W99" s="132"/>
      <c r="X99" s="131">
        <v>4</v>
      </c>
      <c r="AO99" s="115">
        <f>SUM(AO95:AO98)</f>
        <v>41.5</v>
      </c>
      <c r="BF99" s="46">
        <f t="shared" si="80"/>
        <v>0.34666666666666668</v>
      </c>
      <c r="BI99" s="29">
        <f t="shared" si="81"/>
        <v>34.666666666666671</v>
      </c>
    </row>
    <row r="100" spans="1:61" ht="16.5" thickBot="1" x14ac:dyDescent="0.3">
      <c r="A100" s="226" t="s">
        <v>196</v>
      </c>
      <c r="B100" s="207" t="s">
        <v>195</v>
      </c>
      <c r="C100" s="230">
        <v>8</v>
      </c>
      <c r="D100" s="133"/>
      <c r="E100" s="134"/>
      <c r="F100" s="231"/>
      <c r="G100" s="211">
        <v>5</v>
      </c>
      <c r="H100" s="237">
        <f t="shared" ref="H100" si="99">G100*30</f>
        <v>150</v>
      </c>
      <c r="I100" s="238">
        <f>J100+L100+K100</f>
        <v>52</v>
      </c>
      <c r="J100" s="239">
        <v>26</v>
      </c>
      <c r="K100" s="133"/>
      <c r="L100" s="133">
        <v>26</v>
      </c>
      <c r="M100" s="240">
        <f t="shared" ref="M100" si="100">H100-I100</f>
        <v>98</v>
      </c>
      <c r="N100" s="129"/>
      <c r="O100" s="130"/>
      <c r="P100" s="258"/>
      <c r="Q100" s="132"/>
      <c r="R100" s="130"/>
      <c r="S100" s="131"/>
      <c r="T100" s="129"/>
      <c r="U100" s="130"/>
      <c r="V100" s="131"/>
      <c r="W100" s="132"/>
      <c r="X100" s="131">
        <v>4</v>
      </c>
      <c r="BF100" s="46">
        <f t="shared" si="80"/>
        <v>0.34666666666666668</v>
      </c>
      <c r="BI100" s="29">
        <f t="shared" si="81"/>
        <v>34.666666666666671</v>
      </c>
    </row>
    <row r="101" spans="1:61" ht="16.5" thickBot="1" x14ac:dyDescent="0.3">
      <c r="A101" s="681" t="s">
        <v>303</v>
      </c>
      <c r="B101" s="687"/>
      <c r="C101" s="687"/>
      <c r="D101" s="687"/>
      <c r="E101" s="687"/>
      <c r="F101" s="682"/>
      <c r="G101" s="136">
        <f t="shared" ref="G101:M101" si="101">G81+G85+G88+G95</f>
        <v>41.5</v>
      </c>
      <c r="H101" s="136">
        <f t="shared" si="101"/>
        <v>1245</v>
      </c>
      <c r="I101" s="136">
        <f t="shared" si="101"/>
        <v>435</v>
      </c>
      <c r="J101" s="136">
        <f t="shared" si="101"/>
        <v>249</v>
      </c>
      <c r="K101" s="136">
        <f t="shared" si="101"/>
        <v>0</v>
      </c>
      <c r="L101" s="136">
        <f t="shared" si="101"/>
        <v>186</v>
      </c>
      <c r="M101" s="136">
        <f t="shared" si="101"/>
        <v>810</v>
      </c>
      <c r="N101" s="136"/>
      <c r="O101" s="136"/>
      <c r="P101" s="136"/>
      <c r="Q101" s="136"/>
      <c r="R101" s="136"/>
      <c r="S101" s="136"/>
      <c r="T101" s="137">
        <f>T81+T85+T88+T95</f>
        <v>6</v>
      </c>
      <c r="U101" s="137">
        <f>U81+U85+U88+U95</f>
        <v>3</v>
      </c>
      <c r="V101" s="137">
        <f>V81+V85+V88+V95</f>
        <v>3</v>
      </c>
      <c r="W101" s="137">
        <f>W81+W85+W88+W95</f>
        <v>9</v>
      </c>
      <c r="X101" s="137">
        <f>X81+X85+X88+X95</f>
        <v>12</v>
      </c>
      <c r="AP101" s="138">
        <f t="shared" ref="AP101:AW101" si="102">SUMIF(AP81:AP100,FALSE,$G81:$G100)</f>
        <v>0</v>
      </c>
      <c r="AQ101" s="138">
        <f t="shared" si="102"/>
        <v>0</v>
      </c>
      <c r="AR101" s="138">
        <f t="shared" si="102"/>
        <v>0</v>
      </c>
      <c r="AS101" s="138">
        <f t="shared" si="102"/>
        <v>0</v>
      </c>
      <c r="AT101" s="138">
        <f t="shared" si="102"/>
        <v>8</v>
      </c>
      <c r="AU101" s="138">
        <f t="shared" si="102"/>
        <v>5</v>
      </c>
      <c r="AV101" s="138">
        <f t="shared" si="102"/>
        <v>13.5</v>
      </c>
      <c r="AW101" s="138">
        <f t="shared" si="102"/>
        <v>15</v>
      </c>
    </row>
    <row r="102" spans="1:61" ht="16.5" thickBot="1" x14ac:dyDescent="0.3">
      <c r="A102" s="681" t="s">
        <v>304</v>
      </c>
      <c r="B102" s="687"/>
      <c r="C102" s="687"/>
      <c r="D102" s="687"/>
      <c r="E102" s="687"/>
      <c r="F102" s="682"/>
      <c r="G102" s="136">
        <f>G101+G78</f>
        <v>44.5</v>
      </c>
      <c r="H102" s="136">
        <f t="shared" ref="H102:X102" si="103">H101+H78</f>
        <v>1335</v>
      </c>
      <c r="I102" s="136">
        <f t="shared" si="103"/>
        <v>471</v>
      </c>
      <c r="J102" s="136">
        <f t="shared" si="103"/>
        <v>267</v>
      </c>
      <c r="K102" s="136">
        <f t="shared" si="103"/>
        <v>0</v>
      </c>
      <c r="L102" s="136">
        <f t="shared" si="103"/>
        <v>204</v>
      </c>
      <c r="M102" s="136">
        <f t="shared" si="103"/>
        <v>864</v>
      </c>
      <c r="N102" s="136">
        <f t="shared" si="103"/>
        <v>0</v>
      </c>
      <c r="O102" s="136">
        <f t="shared" si="103"/>
        <v>0</v>
      </c>
      <c r="P102" s="136">
        <f t="shared" si="103"/>
        <v>0</v>
      </c>
      <c r="Q102" s="136">
        <f t="shared" si="103"/>
        <v>0</v>
      </c>
      <c r="R102" s="136">
        <f t="shared" si="103"/>
        <v>2</v>
      </c>
      <c r="S102" s="136">
        <f t="shared" si="103"/>
        <v>2</v>
      </c>
      <c r="T102" s="136">
        <f t="shared" si="103"/>
        <v>6</v>
      </c>
      <c r="U102" s="136">
        <f t="shared" si="103"/>
        <v>3</v>
      </c>
      <c r="V102" s="136">
        <f t="shared" si="103"/>
        <v>3</v>
      </c>
      <c r="W102" s="136">
        <f t="shared" si="103"/>
        <v>9</v>
      </c>
      <c r="X102" s="136">
        <f t="shared" si="103"/>
        <v>12</v>
      </c>
      <c r="AP102" s="138"/>
      <c r="AQ102" s="138"/>
      <c r="AR102" s="138"/>
      <c r="AS102" s="138"/>
      <c r="AT102" s="138"/>
      <c r="AU102" s="138"/>
      <c r="AV102" s="138"/>
      <c r="AW102" s="138"/>
    </row>
    <row r="103" spans="1:61" s="1" customFormat="1" ht="16.5" thickBot="1" x14ac:dyDescent="0.3">
      <c r="A103" s="711" t="s">
        <v>302</v>
      </c>
      <c r="B103" s="715"/>
      <c r="C103" s="715"/>
      <c r="D103" s="715"/>
      <c r="E103" s="715"/>
      <c r="F103" s="716"/>
      <c r="G103" s="281">
        <f t="shared" ref="G103:X103" si="104">G101+G76</f>
        <v>63.5</v>
      </c>
      <c r="H103" s="282">
        <f t="shared" si="104"/>
        <v>1905</v>
      </c>
      <c r="I103" s="282">
        <f t="shared" si="104"/>
        <v>726</v>
      </c>
      <c r="J103" s="282">
        <f t="shared" si="104"/>
        <v>312</v>
      </c>
      <c r="K103" s="282">
        <f t="shared" si="104"/>
        <v>0</v>
      </c>
      <c r="L103" s="282">
        <f t="shared" si="104"/>
        <v>414</v>
      </c>
      <c r="M103" s="282">
        <f t="shared" si="104"/>
        <v>1179</v>
      </c>
      <c r="N103" s="137">
        <f t="shared" si="104"/>
        <v>0</v>
      </c>
      <c r="O103" s="137">
        <f t="shared" si="104"/>
        <v>0</v>
      </c>
      <c r="P103" s="137">
        <f t="shared" si="104"/>
        <v>0</v>
      </c>
      <c r="Q103" s="137">
        <f t="shared" si="104"/>
        <v>0</v>
      </c>
      <c r="R103" s="137">
        <f t="shared" si="104"/>
        <v>6</v>
      </c>
      <c r="S103" s="137">
        <f t="shared" si="104"/>
        <v>6</v>
      </c>
      <c r="T103" s="137">
        <f t="shared" si="104"/>
        <v>9</v>
      </c>
      <c r="U103" s="137">
        <f t="shared" si="104"/>
        <v>6</v>
      </c>
      <c r="V103" s="137">
        <f t="shared" si="104"/>
        <v>6</v>
      </c>
      <c r="W103" s="137">
        <f t="shared" si="104"/>
        <v>12</v>
      </c>
      <c r="X103" s="137">
        <f t="shared" si="104"/>
        <v>15</v>
      </c>
      <c r="Y103" s="283">
        <v>22</v>
      </c>
      <c r="Z103" s="284">
        <v>22</v>
      </c>
      <c r="AP103" s="2"/>
      <c r="AQ103" s="2"/>
      <c r="AR103" s="2"/>
      <c r="AS103" s="2"/>
      <c r="AT103" s="2"/>
      <c r="AU103" s="2"/>
      <c r="AV103" s="2"/>
    </row>
    <row r="104" spans="1:61" s="1" customFormat="1" ht="16.5" thickBot="1" x14ac:dyDescent="0.3">
      <c r="A104" s="711" t="s">
        <v>305</v>
      </c>
      <c r="B104" s="715"/>
      <c r="C104" s="715"/>
      <c r="D104" s="715"/>
      <c r="E104" s="715"/>
      <c r="F104" s="716"/>
      <c r="G104" s="281">
        <f>G102+G76</f>
        <v>66.5</v>
      </c>
      <c r="H104" s="281">
        <f t="shared" ref="H104:X104" si="105">H102+H76</f>
        <v>1995</v>
      </c>
      <c r="I104" s="281">
        <f t="shared" si="105"/>
        <v>762</v>
      </c>
      <c r="J104" s="281">
        <f t="shared" si="105"/>
        <v>330</v>
      </c>
      <c r="K104" s="281">
        <f t="shared" si="105"/>
        <v>0</v>
      </c>
      <c r="L104" s="281">
        <f t="shared" si="105"/>
        <v>432</v>
      </c>
      <c r="M104" s="281">
        <f t="shared" si="105"/>
        <v>1233</v>
      </c>
      <c r="N104" s="137">
        <f t="shared" si="105"/>
        <v>0</v>
      </c>
      <c r="O104" s="137">
        <f t="shared" si="105"/>
        <v>0</v>
      </c>
      <c r="P104" s="137">
        <f t="shared" si="105"/>
        <v>0</v>
      </c>
      <c r="Q104" s="137">
        <f t="shared" si="105"/>
        <v>0</v>
      </c>
      <c r="R104" s="137">
        <f t="shared" si="105"/>
        <v>8</v>
      </c>
      <c r="S104" s="137">
        <f t="shared" si="105"/>
        <v>8</v>
      </c>
      <c r="T104" s="137">
        <f t="shared" si="105"/>
        <v>9</v>
      </c>
      <c r="U104" s="137">
        <f t="shared" si="105"/>
        <v>6</v>
      </c>
      <c r="V104" s="137">
        <f t="shared" si="105"/>
        <v>6</v>
      </c>
      <c r="W104" s="137">
        <f t="shared" si="105"/>
        <v>12</v>
      </c>
      <c r="X104" s="137">
        <f t="shared" si="105"/>
        <v>15</v>
      </c>
      <c r="Y104" s="283"/>
      <c r="Z104" s="284"/>
      <c r="AP104" s="2"/>
      <c r="AQ104" s="2"/>
      <c r="AR104" s="2"/>
      <c r="AS104" s="2"/>
      <c r="AT104" s="2"/>
      <c r="AU104" s="2"/>
      <c r="AV104" s="2"/>
    </row>
    <row r="105" spans="1:61" s="1" customFormat="1" ht="16.5" thickBot="1" x14ac:dyDescent="0.3">
      <c r="A105" s="717" t="s">
        <v>200</v>
      </c>
      <c r="B105" s="717"/>
      <c r="C105" s="717"/>
      <c r="D105" s="717"/>
      <c r="E105" s="717"/>
      <c r="F105" s="717"/>
      <c r="G105" s="281">
        <f t="shared" ref="G105:M105" si="106">G103+G60</f>
        <v>240</v>
      </c>
      <c r="H105" s="282">
        <f t="shared" si="106"/>
        <v>7200</v>
      </c>
      <c r="I105" s="282">
        <f t="shared" si="106"/>
        <v>2423</v>
      </c>
      <c r="J105" s="282">
        <f t="shared" si="106"/>
        <v>1102</v>
      </c>
      <c r="K105" s="282">
        <f t="shared" si="106"/>
        <v>60</v>
      </c>
      <c r="L105" s="282">
        <f t="shared" si="106"/>
        <v>1261</v>
      </c>
      <c r="M105" s="282">
        <f t="shared" si="106"/>
        <v>4777</v>
      </c>
      <c r="N105" s="137"/>
      <c r="O105" s="137"/>
      <c r="P105" s="137"/>
      <c r="Q105" s="137"/>
      <c r="R105" s="137"/>
      <c r="S105" s="137"/>
      <c r="T105" s="137"/>
      <c r="U105" s="137"/>
      <c r="V105" s="137"/>
      <c r="W105" s="137"/>
      <c r="X105" s="137"/>
      <c r="Y105" s="285">
        <f t="shared" ref="Y105:Z105" si="107">Y103</f>
        <v>22</v>
      </c>
      <c r="Z105" s="286">
        <f t="shared" si="107"/>
        <v>22</v>
      </c>
      <c r="AP105" s="2"/>
      <c r="AQ105" s="2"/>
      <c r="AR105" s="2"/>
      <c r="AS105" s="2"/>
      <c r="AT105" s="2"/>
      <c r="AU105" s="2"/>
      <c r="AV105" s="2"/>
    </row>
    <row r="106" spans="1:61" s="1" customFormat="1" ht="16.5" thickBot="1" x14ac:dyDescent="0.3">
      <c r="A106" s="718" t="s">
        <v>306</v>
      </c>
      <c r="B106" s="718"/>
      <c r="C106" s="718"/>
      <c r="D106" s="718"/>
      <c r="E106" s="718"/>
      <c r="F106" s="718"/>
      <c r="G106" s="718"/>
      <c r="H106" s="718"/>
      <c r="I106" s="718"/>
      <c r="J106" s="718"/>
      <c r="K106" s="718"/>
      <c r="L106" s="718"/>
      <c r="M106" s="718"/>
      <c r="N106" s="137">
        <f>N103+N60</f>
        <v>21</v>
      </c>
      <c r="O106" s="137">
        <f t="shared" ref="O106:X106" si="108">O103+O60</f>
        <v>17</v>
      </c>
      <c r="P106" s="137">
        <f t="shared" si="108"/>
        <v>17</v>
      </c>
      <c r="Q106" s="137">
        <f t="shared" si="108"/>
        <v>22</v>
      </c>
      <c r="R106" s="137">
        <f t="shared" si="108"/>
        <v>20</v>
      </c>
      <c r="S106" s="137">
        <f t="shared" si="108"/>
        <v>20</v>
      </c>
      <c r="T106" s="137">
        <f t="shared" si="108"/>
        <v>23</v>
      </c>
      <c r="U106" s="137">
        <f t="shared" si="108"/>
        <v>16</v>
      </c>
      <c r="V106" s="137">
        <f t="shared" si="108"/>
        <v>16</v>
      </c>
      <c r="W106" s="137">
        <f t="shared" si="108"/>
        <v>21</v>
      </c>
      <c r="X106" s="137">
        <f t="shared" si="108"/>
        <v>15</v>
      </c>
      <c r="AP106" s="2"/>
      <c r="AQ106" s="2"/>
      <c r="AR106" s="2"/>
      <c r="AS106" s="2"/>
      <c r="AT106" s="2"/>
      <c r="AU106" s="2"/>
      <c r="AV106" s="2"/>
    </row>
    <row r="107" spans="1:61" s="1" customFormat="1" ht="16.5" thickBot="1" x14ac:dyDescent="0.3">
      <c r="A107" s="718" t="s">
        <v>307</v>
      </c>
      <c r="B107" s="718"/>
      <c r="C107" s="718"/>
      <c r="D107" s="718"/>
      <c r="E107" s="718"/>
      <c r="F107" s="718"/>
      <c r="G107" s="718"/>
      <c r="H107" s="718"/>
      <c r="I107" s="718"/>
      <c r="J107" s="718"/>
      <c r="K107" s="718"/>
      <c r="L107" s="718"/>
      <c r="M107" s="718"/>
      <c r="N107" s="137">
        <f>N104+N61</f>
        <v>21</v>
      </c>
      <c r="O107" s="137">
        <f t="shared" ref="O107:X107" si="109">O104+O61</f>
        <v>17</v>
      </c>
      <c r="P107" s="137">
        <f t="shared" si="109"/>
        <v>17</v>
      </c>
      <c r="Q107" s="137">
        <f t="shared" si="109"/>
        <v>22</v>
      </c>
      <c r="R107" s="137">
        <f t="shared" si="109"/>
        <v>17</v>
      </c>
      <c r="S107" s="137">
        <f t="shared" si="109"/>
        <v>17</v>
      </c>
      <c r="T107" s="137">
        <f t="shared" si="109"/>
        <v>23</v>
      </c>
      <c r="U107" s="137">
        <f t="shared" si="109"/>
        <v>16</v>
      </c>
      <c r="V107" s="137">
        <f t="shared" si="109"/>
        <v>16</v>
      </c>
      <c r="W107" s="137">
        <f t="shared" si="109"/>
        <v>21</v>
      </c>
      <c r="X107" s="137">
        <f t="shared" si="109"/>
        <v>15</v>
      </c>
      <c r="AP107" s="2"/>
      <c r="AQ107" s="2"/>
      <c r="AR107" s="2"/>
      <c r="AS107" s="2"/>
      <c r="AT107" s="2"/>
      <c r="AU107" s="2"/>
      <c r="AV107" s="2"/>
    </row>
    <row r="108" spans="1:61" s="1" customFormat="1" ht="16.5" thickBot="1" x14ac:dyDescent="0.3">
      <c r="A108" s="719" t="s">
        <v>202</v>
      </c>
      <c r="B108" s="719"/>
      <c r="C108" s="719"/>
      <c r="D108" s="719"/>
      <c r="E108" s="719"/>
      <c r="F108" s="719"/>
      <c r="G108" s="719"/>
      <c r="H108" s="719"/>
      <c r="I108" s="719"/>
      <c r="J108" s="719"/>
      <c r="K108" s="719"/>
      <c r="L108" s="719"/>
      <c r="M108" s="719"/>
      <c r="N108" s="137">
        <v>3</v>
      </c>
      <c r="O108" s="287"/>
      <c r="P108" s="288">
        <v>4</v>
      </c>
      <c r="Q108" s="288">
        <v>3</v>
      </c>
      <c r="R108" s="288"/>
      <c r="S108" s="288">
        <v>3</v>
      </c>
      <c r="T108" s="288">
        <v>3</v>
      </c>
      <c r="U108" s="288"/>
      <c r="V108" s="288">
        <v>3</v>
      </c>
      <c r="W108" s="288">
        <v>3</v>
      </c>
      <c r="X108" s="288">
        <v>3</v>
      </c>
      <c r="AP108" s="2"/>
      <c r="AQ108" s="2"/>
      <c r="AR108" s="2"/>
      <c r="AS108" s="2"/>
      <c r="AT108" s="2"/>
      <c r="AU108" s="2"/>
      <c r="AV108" s="2"/>
    </row>
    <row r="109" spans="1:61" s="1" customFormat="1" ht="16.5" thickBot="1" x14ac:dyDescent="0.3">
      <c r="A109" s="719" t="s">
        <v>203</v>
      </c>
      <c r="B109" s="719"/>
      <c r="C109" s="719"/>
      <c r="D109" s="719"/>
      <c r="E109" s="719"/>
      <c r="F109" s="719"/>
      <c r="G109" s="719"/>
      <c r="H109" s="719"/>
      <c r="I109" s="719"/>
      <c r="J109" s="719"/>
      <c r="K109" s="719"/>
      <c r="L109" s="719"/>
      <c r="M109" s="719"/>
      <c r="N109" s="188">
        <v>3</v>
      </c>
      <c r="O109" s="289"/>
      <c r="P109" s="290">
        <v>2</v>
      </c>
      <c r="Q109" s="290">
        <v>3</v>
      </c>
      <c r="R109" s="290"/>
      <c r="S109" s="440">
        <v>5</v>
      </c>
      <c r="T109" s="290">
        <v>4</v>
      </c>
      <c r="U109" s="290"/>
      <c r="V109" s="290">
        <v>3</v>
      </c>
      <c r="W109" s="290">
        <v>4</v>
      </c>
      <c r="X109" s="290">
        <v>2</v>
      </c>
      <c r="AP109" s="2"/>
      <c r="AQ109" s="2"/>
      <c r="AR109" s="2"/>
      <c r="AS109" s="2"/>
      <c r="AT109" s="2"/>
      <c r="AU109" s="2"/>
      <c r="AV109" s="2"/>
    </row>
    <row r="110" spans="1:61" s="1" customFormat="1" ht="16.5" thickBot="1" x14ac:dyDescent="0.3">
      <c r="A110" s="719" t="s">
        <v>204</v>
      </c>
      <c r="B110" s="719"/>
      <c r="C110" s="719"/>
      <c r="D110" s="719"/>
      <c r="E110" s="719"/>
      <c r="F110" s="719"/>
      <c r="G110" s="719"/>
      <c r="H110" s="719"/>
      <c r="I110" s="719"/>
      <c r="J110" s="719"/>
      <c r="K110" s="719"/>
      <c r="L110" s="719"/>
      <c r="M110" s="719"/>
      <c r="N110" s="291"/>
      <c r="O110" s="292"/>
      <c r="P110" s="292"/>
      <c r="Q110" s="293"/>
      <c r="R110" s="293"/>
      <c r="S110" s="293"/>
      <c r="T110" s="293"/>
      <c r="U110" s="293"/>
      <c r="V110" s="293"/>
      <c r="W110" s="293"/>
      <c r="X110" s="293"/>
      <c r="AP110" s="2" t="s">
        <v>205</v>
      </c>
      <c r="AQ110" s="2" t="s">
        <v>206</v>
      </c>
      <c r="AR110" s="2" t="s">
        <v>207</v>
      </c>
      <c r="AS110" s="2" t="s">
        <v>208</v>
      </c>
      <c r="AT110" s="2" t="s">
        <v>209</v>
      </c>
      <c r="AU110" s="2" t="s">
        <v>210</v>
      </c>
      <c r="AV110" s="2" t="s">
        <v>211</v>
      </c>
      <c r="AW110" s="2" t="s">
        <v>212</v>
      </c>
    </row>
    <row r="111" spans="1:61" s="1" customFormat="1" ht="16.5" thickBot="1" x14ac:dyDescent="0.3">
      <c r="A111" s="720" t="s">
        <v>213</v>
      </c>
      <c r="B111" s="720"/>
      <c r="C111" s="720"/>
      <c r="D111" s="720"/>
      <c r="E111" s="720"/>
      <c r="F111" s="720"/>
      <c r="G111" s="720"/>
      <c r="H111" s="720"/>
      <c r="I111" s="720"/>
      <c r="J111" s="720"/>
      <c r="K111" s="720"/>
      <c r="L111" s="720"/>
      <c r="M111" s="720"/>
      <c r="N111" s="294"/>
      <c r="O111" s="292"/>
      <c r="P111" s="292"/>
      <c r="Q111" s="295"/>
      <c r="R111" s="295"/>
      <c r="S111" s="296">
        <v>1</v>
      </c>
      <c r="T111" s="296"/>
      <c r="U111" s="295"/>
      <c r="V111" s="296">
        <v>1</v>
      </c>
      <c r="W111" s="296"/>
      <c r="X111" s="296"/>
      <c r="AO111" s="1" t="s">
        <v>214</v>
      </c>
      <c r="AP111" s="2"/>
      <c r="AQ111" s="2"/>
      <c r="AR111" s="2"/>
      <c r="AS111" s="2"/>
      <c r="AT111" s="2"/>
      <c r="AU111" s="2"/>
      <c r="AV111" s="2"/>
    </row>
    <row r="112" spans="1:61" s="1" customFormat="1" ht="16.5" thickBot="1" x14ac:dyDescent="0.3">
      <c r="A112" s="721" t="s">
        <v>215</v>
      </c>
      <c r="B112" s="722"/>
      <c r="C112" s="722"/>
      <c r="D112" s="722"/>
      <c r="E112" s="722"/>
      <c r="F112" s="722"/>
      <c r="G112" s="722"/>
      <c r="H112" s="722"/>
      <c r="I112" s="722"/>
      <c r="J112" s="722"/>
      <c r="K112" s="722"/>
      <c r="L112" s="722"/>
      <c r="M112" s="723"/>
      <c r="N112" s="724" t="s">
        <v>216</v>
      </c>
      <c r="O112" s="725"/>
      <c r="P112" s="726"/>
      <c r="Q112" s="713">
        <f>G60/G105*100</f>
        <v>73.541666666666671</v>
      </c>
      <c r="R112" s="727"/>
      <c r="S112" s="714"/>
      <c r="T112" s="713" t="s">
        <v>217</v>
      </c>
      <c r="U112" s="727"/>
      <c r="V112" s="714"/>
      <c r="W112" s="713">
        <f>G103/G105*100</f>
        <v>26.458333333333332</v>
      </c>
      <c r="X112" s="714"/>
      <c r="AO112" s="297" t="s">
        <v>218</v>
      </c>
      <c r="AP112" s="2">
        <f t="shared" ref="AP112:AW112" si="110">AP27</f>
        <v>30</v>
      </c>
      <c r="AQ112" s="2">
        <f t="shared" si="110"/>
        <v>12</v>
      </c>
      <c r="AR112" s="2">
        <f t="shared" si="110"/>
        <v>11.5</v>
      </c>
      <c r="AS112" s="2">
        <f t="shared" si="110"/>
        <v>3</v>
      </c>
      <c r="AT112" s="2">
        <f t="shared" si="110"/>
        <v>0</v>
      </c>
      <c r="AU112" s="2">
        <f t="shared" si="110"/>
        <v>0</v>
      </c>
      <c r="AV112" s="2">
        <f t="shared" si="110"/>
        <v>3</v>
      </c>
      <c r="AW112" s="2">
        <f t="shared" si="110"/>
        <v>0</v>
      </c>
      <c r="AX112" s="166">
        <f>SUM(AP112:AW112)</f>
        <v>59.5</v>
      </c>
    </row>
    <row r="113" spans="1:50" s="1" customFormat="1" x14ac:dyDescent="0.25">
      <c r="A113" s="298"/>
      <c r="B113" s="298"/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9"/>
      <c r="O113" s="299"/>
      <c r="P113" s="299"/>
      <c r="Q113" s="300"/>
      <c r="R113" s="300"/>
      <c r="S113" s="300"/>
      <c r="T113" s="299"/>
      <c r="U113" s="299"/>
      <c r="V113" s="299"/>
      <c r="W113" s="299"/>
      <c r="X113" s="299"/>
      <c r="AO113" s="297" t="s">
        <v>219</v>
      </c>
      <c r="AP113" s="2">
        <f t="shared" ref="AP113:AW113" si="111">AP51</f>
        <v>0</v>
      </c>
      <c r="AQ113" s="2">
        <f t="shared" si="111"/>
        <v>18</v>
      </c>
      <c r="AR113" s="2">
        <f t="shared" si="111"/>
        <v>18.5</v>
      </c>
      <c r="AS113" s="2">
        <f t="shared" si="111"/>
        <v>10.5</v>
      </c>
      <c r="AT113" s="2">
        <f t="shared" si="111"/>
        <v>19</v>
      </c>
      <c r="AU113" s="2">
        <f t="shared" si="111"/>
        <v>16.5</v>
      </c>
      <c r="AV113" s="2">
        <f t="shared" si="111"/>
        <v>10.5</v>
      </c>
      <c r="AW113" s="2">
        <f t="shared" si="111"/>
        <v>0</v>
      </c>
      <c r="AX113" s="166">
        <f t="shared" ref="AX113:AX116" si="112">SUM(AP113:AW113)</f>
        <v>93</v>
      </c>
    </row>
    <row r="114" spans="1:50" x14ac:dyDescent="0.25">
      <c r="AO114" s="304" t="s">
        <v>116</v>
      </c>
      <c r="AP114" s="305"/>
      <c r="AQ114" s="305"/>
      <c r="AR114" s="305"/>
      <c r="AS114" s="305">
        <v>4.5</v>
      </c>
      <c r="AT114" s="305">
        <v>0</v>
      </c>
      <c r="AU114" s="305">
        <v>4.5</v>
      </c>
      <c r="AV114" s="305">
        <v>0</v>
      </c>
      <c r="AW114" s="305">
        <v>12</v>
      </c>
      <c r="AX114" s="166">
        <f t="shared" si="112"/>
        <v>21</v>
      </c>
    </row>
    <row r="115" spans="1:50" x14ac:dyDescent="0.25">
      <c r="A115" s="306" t="s">
        <v>49</v>
      </c>
      <c r="B115" s="307" t="s">
        <v>220</v>
      </c>
      <c r="C115" s="50"/>
      <c r="D115" s="51"/>
      <c r="E115" s="51"/>
      <c r="F115" s="308"/>
      <c r="G115" s="309">
        <f>G116+G117</f>
        <v>13.5</v>
      </c>
      <c r="H115" s="309">
        <f t="shared" ref="H115:M115" si="113">H116+H117</f>
        <v>405</v>
      </c>
      <c r="I115" s="309">
        <f t="shared" si="113"/>
        <v>264</v>
      </c>
      <c r="J115" s="309">
        <f t="shared" si="113"/>
        <v>4</v>
      </c>
      <c r="K115" s="309"/>
      <c r="L115" s="309">
        <f t="shared" si="113"/>
        <v>260</v>
      </c>
      <c r="M115" s="309">
        <f t="shared" si="113"/>
        <v>141</v>
      </c>
      <c r="N115" s="55"/>
      <c r="O115" s="56"/>
      <c r="P115" s="57"/>
      <c r="Q115" s="58"/>
      <c r="R115" s="56"/>
      <c r="S115" s="57"/>
      <c r="T115" s="58"/>
      <c r="U115" s="56"/>
      <c r="V115" s="57"/>
      <c r="W115" s="58"/>
      <c r="X115" s="57"/>
      <c r="AO115" s="304" t="s">
        <v>221</v>
      </c>
      <c r="AP115" s="154">
        <f t="shared" ref="AP115:AW115" si="114">AP76</f>
        <v>0</v>
      </c>
      <c r="AQ115" s="154">
        <f t="shared" si="114"/>
        <v>0</v>
      </c>
      <c r="AR115" s="154">
        <f t="shared" si="114"/>
        <v>0</v>
      </c>
      <c r="AS115" s="154">
        <f t="shared" si="114"/>
        <v>9</v>
      </c>
      <c r="AT115" s="154">
        <f t="shared" si="114"/>
        <v>3</v>
      </c>
      <c r="AU115" s="154">
        <f t="shared" si="114"/>
        <v>4</v>
      </c>
      <c r="AV115" s="154">
        <f t="shared" si="114"/>
        <v>3</v>
      </c>
      <c r="AW115" s="154">
        <f t="shared" si="114"/>
        <v>3</v>
      </c>
      <c r="AX115" s="166">
        <f t="shared" si="112"/>
        <v>22</v>
      </c>
    </row>
    <row r="116" spans="1:50" x14ac:dyDescent="0.25">
      <c r="A116" s="310" t="s">
        <v>218</v>
      </c>
      <c r="B116" s="311" t="s">
        <v>220</v>
      </c>
      <c r="C116" s="50"/>
      <c r="D116" s="312" t="s">
        <v>222</v>
      </c>
      <c r="E116" s="313"/>
      <c r="F116" s="314"/>
      <c r="G116" s="315">
        <v>6.5</v>
      </c>
      <c r="H116" s="316">
        <f t="shared" ref="H116:H117" si="115">G116*30</f>
        <v>195</v>
      </c>
      <c r="I116" s="317">
        <f>J116+K116+L116</f>
        <v>132</v>
      </c>
      <c r="J116" s="141">
        <v>4</v>
      </c>
      <c r="K116" s="141"/>
      <c r="L116" s="141">
        <v>128</v>
      </c>
      <c r="M116" s="318">
        <f>H116-I116</f>
        <v>63</v>
      </c>
      <c r="N116" s="42">
        <v>4</v>
      </c>
      <c r="O116" s="43">
        <v>4</v>
      </c>
      <c r="P116" s="44">
        <v>4</v>
      </c>
      <c r="Q116" s="45"/>
      <c r="R116" s="43"/>
      <c r="S116" s="44"/>
      <c r="T116" s="319"/>
      <c r="U116" s="320"/>
      <c r="V116" s="321"/>
      <c r="W116" s="319"/>
      <c r="X116" s="321"/>
      <c r="AO116" s="304" t="s">
        <v>223</v>
      </c>
      <c r="AP116" s="154">
        <f t="shared" ref="AP116:AW116" si="116">AP101</f>
        <v>0</v>
      </c>
      <c r="AQ116" s="154">
        <f t="shared" si="116"/>
        <v>0</v>
      </c>
      <c r="AR116" s="154">
        <f t="shared" si="116"/>
        <v>0</v>
      </c>
      <c r="AS116" s="154">
        <f t="shared" si="116"/>
        <v>0</v>
      </c>
      <c r="AT116" s="154">
        <f t="shared" si="116"/>
        <v>8</v>
      </c>
      <c r="AU116" s="154">
        <f t="shared" si="116"/>
        <v>5</v>
      </c>
      <c r="AV116" s="154">
        <f t="shared" si="116"/>
        <v>13.5</v>
      </c>
      <c r="AW116" s="154">
        <f t="shared" si="116"/>
        <v>15</v>
      </c>
      <c r="AX116" s="166">
        <f t="shared" si="112"/>
        <v>41.5</v>
      </c>
    </row>
    <row r="117" spans="1:50" x14ac:dyDescent="0.25">
      <c r="A117" s="310" t="s">
        <v>219</v>
      </c>
      <c r="B117" s="311" t="s">
        <v>220</v>
      </c>
      <c r="C117" s="50"/>
      <c r="D117" s="34" t="s">
        <v>224</v>
      </c>
      <c r="E117" s="313"/>
      <c r="F117" s="314"/>
      <c r="G117" s="322">
        <v>7</v>
      </c>
      <c r="H117" s="323">
        <f t="shared" si="115"/>
        <v>210</v>
      </c>
      <c r="I117" s="39">
        <f t="shared" ref="I117" si="117">J117+K117+L117</f>
        <v>132</v>
      </c>
      <c r="J117" s="151"/>
      <c r="K117" s="151"/>
      <c r="L117" s="151">
        <v>132</v>
      </c>
      <c r="M117" s="324">
        <f>H117-I117</f>
        <v>78</v>
      </c>
      <c r="N117" s="42"/>
      <c r="O117" s="43"/>
      <c r="P117" s="44"/>
      <c r="Q117" s="45">
        <v>4</v>
      </c>
      <c r="R117" s="43">
        <v>4</v>
      </c>
      <c r="S117" s="44">
        <v>4</v>
      </c>
      <c r="T117" s="319"/>
      <c r="U117" s="320"/>
      <c r="V117" s="321"/>
      <c r="W117" s="319"/>
      <c r="X117" s="321"/>
      <c r="AO117" s="304"/>
      <c r="AP117" s="154">
        <f>SUM(AP112:AP116)</f>
        <v>30</v>
      </c>
      <c r="AQ117" s="154">
        <f t="shared" ref="AQ117:AW117" si="118">SUM(AQ112:AQ116)</f>
        <v>30</v>
      </c>
      <c r="AR117" s="154">
        <f t="shared" si="118"/>
        <v>30</v>
      </c>
      <c r="AS117" s="154">
        <f t="shared" si="118"/>
        <v>27</v>
      </c>
      <c r="AT117" s="154">
        <f t="shared" si="118"/>
        <v>30</v>
      </c>
      <c r="AU117" s="154">
        <f t="shared" si="118"/>
        <v>30</v>
      </c>
      <c r="AV117" s="154">
        <f t="shared" si="118"/>
        <v>30</v>
      </c>
      <c r="AW117" s="154">
        <f t="shared" si="118"/>
        <v>30</v>
      </c>
    </row>
    <row r="118" spans="1:50" x14ac:dyDescent="0.25">
      <c r="A118" s="310" t="s">
        <v>225</v>
      </c>
      <c r="B118" s="311" t="s">
        <v>220</v>
      </c>
      <c r="C118" s="50"/>
      <c r="D118" s="313" t="s">
        <v>226</v>
      </c>
      <c r="E118" s="325"/>
      <c r="F118" s="314"/>
      <c r="G118" s="322"/>
      <c r="H118" s="323"/>
      <c r="I118" s="326"/>
      <c r="J118" s="151"/>
      <c r="K118" s="151"/>
      <c r="L118" s="151"/>
      <c r="M118" s="324">
        <f t="shared" ref="M118" si="119">H118-I118</f>
        <v>0</v>
      </c>
      <c r="N118" s="42"/>
      <c r="O118" s="43"/>
      <c r="P118" s="44"/>
      <c r="Q118" s="45"/>
      <c r="R118" s="43"/>
      <c r="S118" s="44"/>
      <c r="T118" s="327" t="s">
        <v>227</v>
      </c>
      <c r="U118" s="328" t="s">
        <v>227</v>
      </c>
      <c r="V118" s="329" t="s">
        <v>227</v>
      </c>
      <c r="W118" s="327" t="s">
        <v>227</v>
      </c>
      <c r="X118" s="321"/>
      <c r="AO118" s="304"/>
    </row>
    <row r="119" spans="1:50" ht="47.25" x14ac:dyDescent="0.25">
      <c r="A119" s="306" t="s">
        <v>228</v>
      </c>
      <c r="B119" s="330" t="s">
        <v>229</v>
      </c>
      <c r="C119" s="331"/>
      <c r="D119" s="332"/>
      <c r="E119" s="51"/>
      <c r="F119" s="333"/>
      <c r="G119" s="334">
        <f>SUM(G120:G123)</f>
        <v>18</v>
      </c>
      <c r="H119" s="334">
        <f t="shared" ref="H119:M119" si="120">SUM(H120:H123)</f>
        <v>540</v>
      </c>
      <c r="I119" s="334">
        <f t="shared" si="120"/>
        <v>294</v>
      </c>
      <c r="J119" s="334">
        <f t="shared" si="120"/>
        <v>0</v>
      </c>
      <c r="K119" s="334">
        <f t="shared" si="120"/>
        <v>0</v>
      </c>
      <c r="L119" s="334">
        <f t="shared" si="120"/>
        <v>294</v>
      </c>
      <c r="M119" s="334">
        <f t="shared" si="120"/>
        <v>246</v>
      </c>
      <c r="N119" s="335"/>
      <c r="O119" s="335"/>
      <c r="P119" s="335"/>
      <c r="Q119" s="335"/>
      <c r="R119" s="335"/>
      <c r="S119" s="335"/>
      <c r="T119" s="336"/>
      <c r="U119" s="336"/>
      <c r="V119" s="336"/>
      <c r="W119" s="336"/>
      <c r="X119" s="337"/>
      <c r="AO119" s="304"/>
    </row>
    <row r="120" spans="1:50" x14ac:dyDescent="0.25">
      <c r="A120" s="310"/>
      <c r="B120" s="338" t="s">
        <v>230</v>
      </c>
      <c r="C120" s="230">
        <v>2</v>
      </c>
      <c r="D120" s="230" t="s">
        <v>49</v>
      </c>
      <c r="E120" s="51"/>
      <c r="F120" s="333"/>
      <c r="G120" s="339">
        <v>6</v>
      </c>
      <c r="H120" s="151">
        <f>G120*30</f>
        <v>180</v>
      </c>
      <c r="I120" s="317">
        <f>J120+K120+L120</f>
        <v>99</v>
      </c>
      <c r="J120" s="151"/>
      <c r="K120" s="151"/>
      <c r="L120" s="151">
        <v>99</v>
      </c>
      <c r="M120" s="324">
        <f>H120-I120</f>
        <v>81</v>
      </c>
      <c r="N120" s="335">
        <v>3</v>
      </c>
      <c r="O120" s="335">
        <v>3</v>
      </c>
      <c r="P120" s="335">
        <v>3</v>
      </c>
      <c r="Q120" s="335"/>
      <c r="R120" s="335"/>
      <c r="S120" s="335"/>
      <c r="T120" s="336"/>
      <c r="U120" s="336"/>
      <c r="V120" s="336"/>
      <c r="W120" s="336"/>
      <c r="X120" s="337"/>
      <c r="AO120" s="304"/>
    </row>
    <row r="121" spans="1:50" x14ac:dyDescent="0.25">
      <c r="A121" s="310"/>
      <c r="B121" s="338" t="s">
        <v>230</v>
      </c>
      <c r="C121" s="230">
        <v>4</v>
      </c>
      <c r="D121" s="230" t="s">
        <v>231</v>
      </c>
      <c r="E121" s="51"/>
      <c r="F121" s="333"/>
      <c r="G121" s="339">
        <v>6</v>
      </c>
      <c r="H121" s="151">
        <f t="shared" ref="H121:H123" si="121">G121*30</f>
        <v>180</v>
      </c>
      <c r="I121" s="317">
        <f t="shared" ref="I121:I123" si="122">J121+K121+L121</f>
        <v>99</v>
      </c>
      <c r="J121" s="151"/>
      <c r="K121" s="151"/>
      <c r="L121" s="151">
        <v>99</v>
      </c>
      <c r="M121" s="324">
        <f t="shared" ref="M121:M123" si="123">H121-I121</f>
        <v>81</v>
      </c>
      <c r="N121" s="335"/>
      <c r="O121" s="335"/>
      <c r="P121" s="335"/>
      <c r="Q121" s="335">
        <v>3</v>
      </c>
      <c r="R121" s="335">
        <v>3</v>
      </c>
      <c r="S121" s="335">
        <v>3</v>
      </c>
      <c r="T121" s="336"/>
      <c r="U121" s="336"/>
      <c r="V121" s="336"/>
      <c r="W121" s="336"/>
      <c r="X121" s="337"/>
      <c r="AO121" s="304"/>
    </row>
    <row r="122" spans="1:50" x14ac:dyDescent="0.25">
      <c r="A122" s="310"/>
      <c r="B122" s="338" t="s">
        <v>230</v>
      </c>
      <c r="C122" s="230">
        <v>6</v>
      </c>
      <c r="D122" s="230" t="s">
        <v>232</v>
      </c>
      <c r="E122" s="51"/>
      <c r="F122" s="333"/>
      <c r="G122" s="339">
        <v>4</v>
      </c>
      <c r="H122" s="151">
        <f t="shared" si="121"/>
        <v>120</v>
      </c>
      <c r="I122" s="317">
        <f t="shared" si="122"/>
        <v>66</v>
      </c>
      <c r="J122" s="151"/>
      <c r="K122" s="151"/>
      <c r="L122" s="151">
        <v>66</v>
      </c>
      <c r="M122" s="324">
        <f t="shared" si="123"/>
        <v>54</v>
      </c>
      <c r="N122" s="335"/>
      <c r="O122" s="335"/>
      <c r="P122" s="335"/>
      <c r="Q122" s="335"/>
      <c r="R122" s="335"/>
      <c r="S122" s="335"/>
      <c r="T122" s="336">
        <v>2</v>
      </c>
      <c r="U122" s="336">
        <v>2</v>
      </c>
      <c r="V122" s="336">
        <v>2</v>
      </c>
      <c r="W122" s="336"/>
      <c r="X122" s="337"/>
      <c r="AO122" s="304"/>
    </row>
    <row r="123" spans="1:50" x14ac:dyDescent="0.25">
      <c r="A123" s="310"/>
      <c r="B123" s="338" t="s">
        <v>230</v>
      </c>
      <c r="C123" s="230">
        <v>7</v>
      </c>
      <c r="D123" s="230"/>
      <c r="E123" s="51"/>
      <c r="F123" s="333"/>
      <c r="G123" s="339">
        <v>2</v>
      </c>
      <c r="H123" s="151">
        <f t="shared" si="121"/>
        <v>60</v>
      </c>
      <c r="I123" s="317">
        <f t="shared" si="122"/>
        <v>30</v>
      </c>
      <c r="J123" s="151"/>
      <c r="K123" s="151"/>
      <c r="L123" s="151">
        <v>30</v>
      </c>
      <c r="M123" s="324">
        <f t="shared" si="123"/>
        <v>30</v>
      </c>
      <c r="N123" s="335"/>
      <c r="O123" s="335"/>
      <c r="P123" s="335"/>
      <c r="Q123" s="335"/>
      <c r="R123" s="335"/>
      <c r="S123" s="335"/>
      <c r="T123" s="336"/>
      <c r="U123" s="336"/>
      <c r="V123" s="336"/>
      <c r="W123" s="336">
        <v>2</v>
      </c>
      <c r="X123" s="337"/>
    </row>
    <row r="125" spans="1:50" s="1" customFormat="1" x14ac:dyDescent="0.25">
      <c r="B125" s="416" t="s">
        <v>233</v>
      </c>
      <c r="C125" s="416"/>
      <c r="D125" s="729"/>
      <c r="E125" s="729"/>
      <c r="F125" s="730"/>
      <c r="G125" s="730"/>
      <c r="H125" s="416"/>
      <c r="I125" s="731"/>
      <c r="J125" s="732"/>
      <c r="K125" s="732"/>
      <c r="AP125" s="2"/>
      <c r="AQ125" s="2"/>
      <c r="AR125" s="2"/>
      <c r="AS125" s="2"/>
      <c r="AT125" s="2"/>
      <c r="AU125" s="2"/>
      <c r="AV125" s="2"/>
    </row>
    <row r="126" spans="1:50" s="1" customFormat="1" x14ac:dyDescent="0.25">
      <c r="AP126" s="2"/>
      <c r="AQ126" s="2"/>
      <c r="AR126" s="2"/>
      <c r="AS126" s="2"/>
      <c r="AT126" s="2"/>
      <c r="AU126" s="2"/>
      <c r="AV126" s="2"/>
    </row>
    <row r="127" spans="1:50" s="1" customFormat="1" x14ac:dyDescent="0.25">
      <c r="B127" s="416" t="s">
        <v>234</v>
      </c>
      <c r="C127" s="416"/>
      <c r="D127" s="729"/>
      <c r="E127" s="729"/>
      <c r="F127" s="730"/>
      <c r="G127" s="730"/>
      <c r="H127" s="416"/>
      <c r="I127" s="731"/>
      <c r="J127" s="733"/>
      <c r="K127" s="733"/>
      <c r="AP127" s="2"/>
      <c r="AQ127" s="2"/>
      <c r="AR127" s="2"/>
      <c r="AS127" s="2"/>
      <c r="AT127" s="2"/>
      <c r="AU127" s="2"/>
      <c r="AV127" s="2"/>
    </row>
    <row r="128" spans="1:50" s="1" customFormat="1" x14ac:dyDescent="0.25">
      <c r="AP128" s="2"/>
      <c r="AQ128" s="2"/>
      <c r="AR128" s="2"/>
      <c r="AS128" s="2"/>
      <c r="AT128" s="2"/>
      <c r="AU128" s="2"/>
      <c r="AV128" s="2"/>
    </row>
    <row r="129" spans="1:64" s="1" customFormat="1" x14ac:dyDescent="0.25">
      <c r="B129" s="416" t="s">
        <v>235</v>
      </c>
      <c r="C129" s="416"/>
      <c r="D129" s="729"/>
      <c r="E129" s="729"/>
      <c r="F129" s="730"/>
      <c r="G129" s="730"/>
      <c r="H129" s="416"/>
      <c r="I129" s="731"/>
      <c r="J129" s="733"/>
      <c r="K129" s="733"/>
      <c r="AP129" s="2"/>
      <c r="AQ129" s="2"/>
      <c r="AR129" s="2"/>
      <c r="AS129" s="2"/>
      <c r="AT129" s="2"/>
      <c r="AU129" s="2"/>
      <c r="AV129" s="2"/>
    </row>
    <row r="130" spans="1:64" x14ac:dyDescent="0.25">
      <c r="A130" s="10"/>
      <c r="B130" s="340"/>
      <c r="C130" s="728" t="s">
        <v>142</v>
      </c>
      <c r="D130" s="728"/>
      <c r="E130" s="728"/>
      <c r="F130" s="728"/>
      <c r="G130" s="728"/>
      <c r="H130" s="728"/>
      <c r="I130" s="728"/>
      <c r="J130" s="728"/>
      <c r="K130" s="728"/>
      <c r="L130" s="341"/>
      <c r="M130" s="34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8" spans="1:64" s="303" customFormat="1" x14ac:dyDescent="0.25">
      <c r="A138" s="301"/>
      <c r="B138" s="114"/>
      <c r="C138" s="302" t="s">
        <v>142</v>
      </c>
      <c r="F138" s="302"/>
      <c r="G138" s="302"/>
      <c r="H138" s="302"/>
      <c r="I138" s="114"/>
      <c r="J138" s="114"/>
      <c r="K138" s="114"/>
      <c r="L138" s="114"/>
      <c r="M138" s="114"/>
      <c r="N138" s="114"/>
      <c r="O138" s="114"/>
      <c r="P138" s="114"/>
      <c r="Q138" s="114"/>
      <c r="R138" s="114"/>
      <c r="S138" s="114"/>
      <c r="T138" s="114"/>
      <c r="U138" s="114"/>
      <c r="V138" s="114"/>
      <c r="W138" s="114"/>
      <c r="X138" s="114"/>
      <c r="Y138" s="114"/>
      <c r="Z138" s="114"/>
      <c r="AA138" s="114"/>
      <c r="AB138" s="114"/>
      <c r="AC138" s="114"/>
      <c r="AD138" s="114"/>
      <c r="AE138" s="114"/>
      <c r="AF138" s="114"/>
      <c r="AG138" s="114"/>
      <c r="AH138" s="114"/>
      <c r="AI138" s="114"/>
      <c r="AJ138" s="114"/>
      <c r="AK138" s="114"/>
      <c r="AL138" s="114"/>
      <c r="AM138" s="114"/>
      <c r="AN138" s="114"/>
      <c r="AO138" s="114"/>
      <c r="AP138" s="154"/>
      <c r="AQ138" s="154"/>
      <c r="AR138" s="154"/>
      <c r="AS138" s="154"/>
      <c r="AT138" s="154"/>
      <c r="AU138" s="154"/>
      <c r="AV138" s="154"/>
      <c r="AW138" s="114"/>
      <c r="AX138" s="114"/>
      <c r="AY138" s="114"/>
      <c r="AZ138" s="114"/>
      <c r="BA138" s="114"/>
      <c r="BB138" s="114"/>
      <c r="BC138" s="114"/>
      <c r="BD138" s="114"/>
      <c r="BE138" s="114"/>
      <c r="BF138" s="114"/>
      <c r="BG138" s="114"/>
      <c r="BH138" s="114"/>
      <c r="BI138" s="114"/>
      <c r="BJ138" s="114"/>
      <c r="BK138" s="114"/>
      <c r="BL138" s="114"/>
    </row>
  </sheetData>
  <mergeCells count="74"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S4"/>
    <mergeCell ref="T4:V4"/>
    <mergeCell ref="W4:X4"/>
    <mergeCell ref="N6:X6"/>
    <mergeCell ref="A64:A65"/>
    <mergeCell ref="A10:X10"/>
    <mergeCell ref="A27:B27"/>
    <mergeCell ref="A29:X29"/>
    <mergeCell ref="A51:F51"/>
    <mergeCell ref="A52:X52"/>
    <mergeCell ref="A56:F56"/>
    <mergeCell ref="A57:X57"/>
    <mergeCell ref="A59:F59"/>
    <mergeCell ref="A60:F60"/>
    <mergeCell ref="A62:X62"/>
    <mergeCell ref="A63:X63"/>
    <mergeCell ref="A28:B28"/>
    <mergeCell ref="A61:F61"/>
    <mergeCell ref="A101:F101"/>
    <mergeCell ref="A66:A67"/>
    <mergeCell ref="A68:A69"/>
    <mergeCell ref="A70:A71"/>
    <mergeCell ref="A72:A73"/>
    <mergeCell ref="A74:A75"/>
    <mergeCell ref="A76:F76"/>
    <mergeCell ref="A77:X77"/>
    <mergeCell ref="A81:B81"/>
    <mergeCell ref="A85:B85"/>
    <mergeCell ref="A88:B88"/>
    <mergeCell ref="A95:B95"/>
    <mergeCell ref="A78:B78"/>
    <mergeCell ref="W112:X112"/>
    <mergeCell ref="A103:F103"/>
    <mergeCell ref="A105:F105"/>
    <mergeCell ref="A106:M106"/>
    <mergeCell ref="A108:M108"/>
    <mergeCell ref="A109:M109"/>
    <mergeCell ref="A110:M110"/>
    <mergeCell ref="A111:M111"/>
    <mergeCell ref="A112:M112"/>
    <mergeCell ref="N112:P112"/>
    <mergeCell ref="Q112:S112"/>
    <mergeCell ref="T112:V112"/>
    <mergeCell ref="A102:F102"/>
    <mergeCell ref="A104:F104"/>
    <mergeCell ref="A107:M107"/>
    <mergeCell ref="C130:K130"/>
    <mergeCell ref="D125:G125"/>
    <mergeCell ref="I125:K125"/>
    <mergeCell ref="D127:G127"/>
    <mergeCell ref="I127:K127"/>
    <mergeCell ref="D129:G129"/>
    <mergeCell ref="I129:K129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rowBreaks count="2" manualBreakCount="2">
    <brk id="42" max="16383" man="1"/>
    <brk id="8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33"/>
  <sheetViews>
    <sheetView tabSelected="1" view="pageBreakPreview" zoomScaleNormal="85" zoomScaleSheetLayoutView="100" workbookViewId="0">
      <selection activeCell="A8" sqref="A1:X1048576"/>
    </sheetView>
  </sheetViews>
  <sheetFormatPr defaultColWidth="9.140625" defaultRowHeight="15.75" x14ac:dyDescent="0.25"/>
  <cols>
    <col min="1" max="1" width="11.42578125" style="301" customWidth="1"/>
    <col min="2" max="2" width="44.140625" style="114" customWidth="1"/>
    <col min="3" max="3" width="6.5703125" style="302" customWidth="1"/>
    <col min="4" max="4" width="12" style="303" customWidth="1"/>
    <col min="5" max="5" width="7.42578125" style="303" customWidth="1"/>
    <col min="6" max="6" width="6.42578125" style="302" customWidth="1"/>
    <col min="7" max="7" width="7.42578125" style="302" customWidth="1"/>
    <col min="8" max="8" width="9.85546875" style="302" customWidth="1"/>
    <col min="9" max="9" width="8.5703125" style="114" customWidth="1"/>
    <col min="10" max="10" width="8" style="114" customWidth="1"/>
    <col min="11" max="11" width="5.85546875" style="114" customWidth="1"/>
    <col min="12" max="12" width="7.85546875" style="114" customWidth="1"/>
    <col min="13" max="13" width="8.85546875" style="114" customWidth="1"/>
    <col min="14" max="22" width="3.85546875" style="114" customWidth="1"/>
    <col min="23" max="23" width="4" style="114" customWidth="1"/>
    <col min="24" max="24" width="5.42578125" style="114" customWidth="1"/>
    <col min="25" max="41" width="0" style="114" hidden="1" customWidth="1"/>
    <col min="42" max="43" width="10.42578125" style="154" hidden="1" customWidth="1"/>
    <col min="44" max="44" width="12" style="154" hidden="1" customWidth="1"/>
    <col min="45" max="46" width="10.42578125" style="154" hidden="1" customWidth="1"/>
    <col min="47" max="47" width="11" style="154" hidden="1" customWidth="1"/>
    <col min="48" max="48" width="10.42578125" style="154" hidden="1" customWidth="1"/>
    <col min="49" max="49" width="12.42578125" style="114" hidden="1" customWidth="1"/>
    <col min="50" max="56" width="0" style="114" hidden="1" customWidth="1"/>
    <col min="57" max="57" width="27.42578125" style="114" hidden="1" customWidth="1"/>
    <col min="58" max="58" width="12.7109375" style="114" hidden="1" customWidth="1"/>
    <col min="59" max="59" width="15.7109375" style="114" hidden="1" customWidth="1"/>
    <col min="60" max="61" width="0" style="114" hidden="1" customWidth="1"/>
    <col min="62" max="62" width="17.7109375" style="114" hidden="1" customWidth="1"/>
    <col min="63" max="64" width="0" style="114" hidden="1" customWidth="1"/>
    <col min="65" max="16384" width="9.140625" style="114"/>
  </cols>
  <sheetData>
    <row r="1" spans="1:61" s="1" customFormat="1" ht="18.75" customHeight="1" thickBot="1" x14ac:dyDescent="0.3">
      <c r="A1" s="620" t="s">
        <v>0</v>
      </c>
      <c r="B1" s="621"/>
      <c r="C1" s="621"/>
      <c r="D1" s="621"/>
      <c r="E1" s="621"/>
      <c r="F1" s="621"/>
      <c r="G1" s="621"/>
      <c r="H1" s="621"/>
      <c r="I1" s="621"/>
      <c r="J1" s="621"/>
      <c r="K1" s="621"/>
      <c r="L1" s="621"/>
      <c r="M1" s="621"/>
      <c r="N1" s="621"/>
      <c r="O1" s="621"/>
      <c r="P1" s="621"/>
      <c r="Q1" s="621"/>
      <c r="R1" s="621"/>
      <c r="S1" s="621"/>
      <c r="T1" s="621"/>
      <c r="U1" s="621"/>
      <c r="V1" s="621"/>
      <c r="W1" s="621"/>
      <c r="X1" s="622"/>
      <c r="AP1" s="2"/>
      <c r="AQ1" s="2"/>
      <c r="AR1" s="2"/>
      <c r="AS1" s="2"/>
      <c r="AT1" s="2"/>
      <c r="AU1" s="2"/>
      <c r="AV1" s="2"/>
    </row>
    <row r="2" spans="1:61" s="1" customFormat="1" ht="15.75" customHeight="1" x14ac:dyDescent="0.25">
      <c r="A2" s="623" t="s">
        <v>1</v>
      </c>
      <c r="B2" s="626" t="s">
        <v>2</v>
      </c>
      <c r="C2" s="629" t="s">
        <v>3</v>
      </c>
      <c r="D2" s="630"/>
      <c r="E2" s="630"/>
      <c r="F2" s="631"/>
      <c r="G2" s="632" t="s">
        <v>4</v>
      </c>
      <c r="H2" s="635" t="s">
        <v>5</v>
      </c>
      <c r="I2" s="636"/>
      <c r="J2" s="636"/>
      <c r="K2" s="636"/>
      <c r="L2" s="636"/>
      <c r="M2" s="637"/>
      <c r="N2" s="638" t="s">
        <v>6</v>
      </c>
      <c r="O2" s="639"/>
      <c r="P2" s="639"/>
      <c r="Q2" s="639"/>
      <c r="R2" s="639"/>
      <c r="S2" s="639"/>
      <c r="T2" s="639"/>
      <c r="U2" s="639"/>
      <c r="V2" s="639"/>
      <c r="W2" s="639"/>
      <c r="X2" s="640"/>
      <c r="AP2" s="2"/>
      <c r="AQ2" s="2"/>
      <c r="AR2" s="2"/>
      <c r="AS2" s="2"/>
      <c r="AT2" s="2"/>
      <c r="AU2" s="2"/>
      <c r="AV2" s="2"/>
    </row>
    <row r="3" spans="1:61" s="1" customFormat="1" ht="16.5" customHeight="1" thickBot="1" x14ac:dyDescent="0.3">
      <c r="A3" s="624"/>
      <c r="B3" s="627"/>
      <c r="C3" s="644" t="s">
        <v>7</v>
      </c>
      <c r="D3" s="646" t="s">
        <v>8</v>
      </c>
      <c r="E3" s="648" t="s">
        <v>9</v>
      </c>
      <c r="F3" s="649"/>
      <c r="G3" s="633"/>
      <c r="H3" s="654" t="s">
        <v>10</v>
      </c>
      <c r="I3" s="657" t="s">
        <v>11</v>
      </c>
      <c r="J3" s="658"/>
      <c r="K3" s="658"/>
      <c r="L3" s="659"/>
      <c r="M3" s="660" t="s">
        <v>12</v>
      </c>
      <c r="N3" s="641"/>
      <c r="O3" s="642"/>
      <c r="P3" s="642"/>
      <c r="Q3" s="642"/>
      <c r="R3" s="642"/>
      <c r="S3" s="642"/>
      <c r="T3" s="642"/>
      <c r="U3" s="642"/>
      <c r="V3" s="642"/>
      <c r="W3" s="642"/>
      <c r="X3" s="643"/>
      <c r="AP3" s="2"/>
      <c r="AQ3" s="2"/>
      <c r="AR3" s="2"/>
      <c r="AS3" s="2"/>
      <c r="AT3" s="2"/>
      <c r="AU3" s="2"/>
      <c r="AV3" s="2"/>
    </row>
    <row r="4" spans="1:61" s="1" customFormat="1" ht="15.75" customHeight="1" thickBot="1" x14ac:dyDescent="0.3">
      <c r="A4" s="624"/>
      <c r="B4" s="627"/>
      <c r="C4" s="644"/>
      <c r="D4" s="646"/>
      <c r="E4" s="646" t="s">
        <v>13</v>
      </c>
      <c r="F4" s="664" t="s">
        <v>14</v>
      </c>
      <c r="G4" s="633"/>
      <c r="H4" s="655"/>
      <c r="I4" s="666" t="s">
        <v>15</v>
      </c>
      <c r="J4" s="666" t="s">
        <v>16</v>
      </c>
      <c r="K4" s="666" t="s">
        <v>17</v>
      </c>
      <c r="L4" s="666" t="s">
        <v>18</v>
      </c>
      <c r="M4" s="661"/>
      <c r="N4" s="669" t="s">
        <v>19</v>
      </c>
      <c r="O4" s="670"/>
      <c r="P4" s="671"/>
      <c r="Q4" s="669" t="s">
        <v>20</v>
      </c>
      <c r="R4" s="670"/>
      <c r="S4" s="671"/>
      <c r="T4" s="669" t="s">
        <v>21</v>
      </c>
      <c r="U4" s="670"/>
      <c r="V4" s="671"/>
      <c r="W4" s="669" t="s">
        <v>22</v>
      </c>
      <c r="X4" s="671"/>
      <c r="AP4" s="2"/>
      <c r="AQ4" s="2"/>
      <c r="AR4" s="2"/>
      <c r="AS4" s="2"/>
      <c r="AT4" s="2"/>
      <c r="AU4" s="2"/>
      <c r="AV4" s="2"/>
    </row>
    <row r="5" spans="1:61" s="1" customFormat="1" ht="16.5" thickBot="1" x14ac:dyDescent="0.3">
      <c r="A5" s="624"/>
      <c r="B5" s="627"/>
      <c r="C5" s="644"/>
      <c r="D5" s="646"/>
      <c r="E5" s="646"/>
      <c r="F5" s="664"/>
      <c r="G5" s="633"/>
      <c r="H5" s="655"/>
      <c r="I5" s="667"/>
      <c r="J5" s="667"/>
      <c r="K5" s="667"/>
      <c r="L5" s="667"/>
      <c r="M5" s="661"/>
      <c r="N5" s="3">
        <v>1</v>
      </c>
      <c r="O5" s="4" t="s">
        <v>23</v>
      </c>
      <c r="P5" s="5" t="s">
        <v>24</v>
      </c>
      <c r="Q5" s="3">
        <v>3</v>
      </c>
      <c r="R5" s="4" t="s">
        <v>25</v>
      </c>
      <c r="S5" s="6" t="s">
        <v>26</v>
      </c>
      <c r="T5" s="7">
        <v>5</v>
      </c>
      <c r="U5" s="4" t="s">
        <v>27</v>
      </c>
      <c r="V5" s="6" t="s">
        <v>28</v>
      </c>
      <c r="W5" s="3">
        <v>7</v>
      </c>
      <c r="X5" s="6">
        <v>8</v>
      </c>
      <c r="AP5" s="2"/>
      <c r="AQ5" s="2"/>
      <c r="AR5" s="2"/>
      <c r="AS5" s="2"/>
      <c r="AT5" s="2"/>
      <c r="AU5" s="2"/>
      <c r="AV5" s="2"/>
    </row>
    <row r="6" spans="1:61" s="1" customFormat="1" ht="16.5" thickBot="1" x14ac:dyDescent="0.3">
      <c r="A6" s="624"/>
      <c r="B6" s="627"/>
      <c r="C6" s="644"/>
      <c r="D6" s="646"/>
      <c r="E6" s="646"/>
      <c r="F6" s="664"/>
      <c r="G6" s="633"/>
      <c r="H6" s="655"/>
      <c r="I6" s="667"/>
      <c r="J6" s="667"/>
      <c r="K6" s="667"/>
      <c r="L6" s="667"/>
      <c r="M6" s="662"/>
      <c r="N6" s="672" t="s">
        <v>29</v>
      </c>
      <c r="O6" s="673"/>
      <c r="P6" s="674"/>
      <c r="Q6" s="674"/>
      <c r="R6" s="674"/>
      <c r="S6" s="674"/>
      <c r="T6" s="674"/>
      <c r="U6" s="674"/>
      <c r="V6" s="674"/>
      <c r="W6" s="674"/>
      <c r="X6" s="675"/>
      <c r="AP6" s="2" t="s">
        <v>30</v>
      </c>
      <c r="AQ6" s="2" t="s">
        <v>31</v>
      </c>
      <c r="AR6" s="2" t="s">
        <v>32</v>
      </c>
      <c r="AS6" s="2" t="s">
        <v>33</v>
      </c>
      <c r="AT6" s="2" t="s">
        <v>34</v>
      </c>
      <c r="AU6" s="2" t="s">
        <v>35</v>
      </c>
      <c r="AV6" s="2" t="s">
        <v>36</v>
      </c>
      <c r="AW6" s="1" t="s">
        <v>37</v>
      </c>
    </row>
    <row r="7" spans="1:61" s="1" customFormat="1" ht="16.5" thickBot="1" x14ac:dyDescent="0.3">
      <c r="A7" s="625"/>
      <c r="B7" s="628"/>
      <c r="C7" s="645"/>
      <c r="D7" s="647"/>
      <c r="E7" s="647"/>
      <c r="F7" s="665"/>
      <c r="G7" s="634"/>
      <c r="H7" s="656"/>
      <c r="I7" s="668"/>
      <c r="J7" s="668"/>
      <c r="K7" s="668"/>
      <c r="L7" s="668"/>
      <c r="M7" s="663"/>
      <c r="N7" s="3">
        <v>15</v>
      </c>
      <c r="O7" s="4">
        <v>9</v>
      </c>
      <c r="P7" s="6">
        <v>9</v>
      </c>
      <c r="Q7" s="3">
        <v>15</v>
      </c>
      <c r="R7" s="4">
        <v>9</v>
      </c>
      <c r="S7" s="6">
        <v>9</v>
      </c>
      <c r="T7" s="3">
        <v>15</v>
      </c>
      <c r="U7" s="4">
        <v>9</v>
      </c>
      <c r="V7" s="6">
        <v>9</v>
      </c>
      <c r="W7" s="3">
        <v>15</v>
      </c>
      <c r="X7" s="6">
        <v>13</v>
      </c>
      <c r="AP7" s="2"/>
      <c r="AQ7" s="2"/>
      <c r="AR7" s="2"/>
      <c r="AS7" s="2"/>
      <c r="AT7" s="2"/>
      <c r="AU7" s="2"/>
      <c r="AV7" s="2"/>
    </row>
    <row r="8" spans="1:61" s="1" customFormat="1" ht="48" thickBot="1" x14ac:dyDescent="0.3">
      <c r="A8" s="8">
        <v>1</v>
      </c>
      <c r="B8" s="9">
        <v>2</v>
      </c>
      <c r="C8" s="10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  <c r="L8" s="8">
        <v>12</v>
      </c>
      <c r="M8" s="11">
        <v>13</v>
      </c>
      <c r="N8" s="3">
        <v>14</v>
      </c>
      <c r="O8" s="12">
        <v>15</v>
      </c>
      <c r="P8" s="3">
        <v>16</v>
      </c>
      <c r="Q8" s="12">
        <v>17</v>
      </c>
      <c r="R8" s="3">
        <v>18</v>
      </c>
      <c r="S8" s="12">
        <v>19</v>
      </c>
      <c r="T8" s="3">
        <v>20</v>
      </c>
      <c r="U8" s="12">
        <v>21</v>
      </c>
      <c r="V8" s="3">
        <v>22</v>
      </c>
      <c r="W8" s="12">
        <v>23</v>
      </c>
      <c r="X8" s="9">
        <v>24</v>
      </c>
      <c r="Y8" s="13">
        <v>25</v>
      </c>
      <c r="Z8" s="14">
        <v>26</v>
      </c>
      <c r="AP8" s="2"/>
      <c r="AQ8" s="2"/>
      <c r="AR8" s="2"/>
      <c r="AS8" s="2"/>
      <c r="AT8" s="2"/>
      <c r="AU8" s="2"/>
      <c r="AV8" s="2"/>
      <c r="BF8" s="343" t="s">
        <v>236</v>
      </c>
      <c r="BG8" s="343" t="s">
        <v>237</v>
      </c>
    </row>
    <row r="9" spans="1:61" s="1" customFormat="1" ht="16.5" thickBot="1" x14ac:dyDescent="0.3">
      <c r="A9" s="650" t="s">
        <v>38</v>
      </c>
      <c r="B9" s="651"/>
      <c r="C9" s="652"/>
      <c r="D9" s="652"/>
      <c r="E9" s="652"/>
      <c r="F9" s="652"/>
      <c r="G9" s="652"/>
      <c r="H9" s="652"/>
      <c r="I9" s="652"/>
      <c r="J9" s="652"/>
      <c r="K9" s="652"/>
      <c r="L9" s="652"/>
      <c r="M9" s="652"/>
      <c r="N9" s="651"/>
      <c r="O9" s="651"/>
      <c r="P9" s="651"/>
      <c r="Q9" s="651"/>
      <c r="R9" s="651"/>
      <c r="S9" s="651"/>
      <c r="T9" s="651"/>
      <c r="U9" s="651"/>
      <c r="V9" s="651"/>
      <c r="W9" s="651"/>
      <c r="X9" s="653"/>
      <c r="AP9" s="2"/>
      <c r="AQ9" s="2"/>
      <c r="AR9" s="2"/>
      <c r="AS9" s="2"/>
      <c r="AT9" s="2"/>
      <c r="AU9" s="2"/>
      <c r="AV9" s="2"/>
    </row>
    <row r="10" spans="1:61" s="1" customFormat="1" ht="16.5" thickBot="1" x14ac:dyDescent="0.3">
      <c r="A10" s="678" t="s">
        <v>39</v>
      </c>
      <c r="B10" s="679"/>
      <c r="C10" s="679"/>
      <c r="D10" s="679"/>
      <c r="E10" s="679"/>
      <c r="F10" s="679"/>
      <c r="G10" s="679"/>
      <c r="H10" s="679"/>
      <c r="I10" s="679"/>
      <c r="J10" s="679"/>
      <c r="K10" s="679"/>
      <c r="L10" s="679"/>
      <c r="M10" s="679"/>
      <c r="N10" s="679"/>
      <c r="O10" s="679"/>
      <c r="P10" s="679"/>
      <c r="Q10" s="679"/>
      <c r="R10" s="679"/>
      <c r="S10" s="679"/>
      <c r="T10" s="679"/>
      <c r="U10" s="679"/>
      <c r="V10" s="679"/>
      <c r="W10" s="679"/>
      <c r="X10" s="680"/>
      <c r="AP10" s="2"/>
      <c r="AQ10" s="2"/>
      <c r="AR10" s="2"/>
      <c r="AS10" s="2"/>
      <c r="AT10" s="2"/>
      <c r="AU10" s="2"/>
      <c r="AV10" s="2"/>
    </row>
    <row r="11" spans="1:61" s="29" customFormat="1" x14ac:dyDescent="0.25">
      <c r="A11" s="450" t="s">
        <v>40</v>
      </c>
      <c r="B11" s="15" t="s">
        <v>41</v>
      </c>
      <c r="C11" s="16"/>
      <c r="D11" s="17"/>
      <c r="E11" s="18"/>
      <c r="F11" s="19"/>
      <c r="G11" s="20">
        <f>G12+G13+G14+G15</f>
        <v>13.5</v>
      </c>
      <c r="H11" s="21">
        <f>SUM(H12:H15)</f>
        <v>405</v>
      </c>
      <c r="I11" s="22">
        <f>SUM(I12:I15)</f>
        <v>180</v>
      </c>
      <c r="J11" s="23"/>
      <c r="K11" s="23"/>
      <c r="L11" s="23">
        <f>SUM(L12:L15)</f>
        <v>180</v>
      </c>
      <c r="M11" s="24">
        <f>SUM(M12:M15)</f>
        <v>225</v>
      </c>
      <c r="N11" s="25"/>
      <c r="O11" s="26"/>
      <c r="P11" s="27"/>
      <c r="Q11" s="28"/>
      <c r="R11" s="26"/>
      <c r="S11" s="27"/>
      <c r="T11" s="28"/>
      <c r="U11" s="26"/>
      <c r="V11" s="27"/>
      <c r="W11" s="28"/>
      <c r="X11" s="27"/>
      <c r="AN11" s="29" t="s">
        <v>19</v>
      </c>
      <c r="AO11" s="29">
        <f>AP27+AQ27</f>
        <v>42</v>
      </c>
      <c r="AP11" s="30" t="b">
        <f>ISBLANK(N11)</f>
        <v>1</v>
      </c>
      <c r="AQ11" s="30" t="b">
        <f>ISBLANK(O11)</f>
        <v>1</v>
      </c>
      <c r="AR11" s="30" t="b">
        <f>ISBLANK(Q11)</f>
        <v>1</v>
      </c>
      <c r="AS11" s="30" t="b">
        <f>ISBLANK(R11)</f>
        <v>1</v>
      </c>
      <c r="AT11" s="30" t="b">
        <f>ISBLANK(T11)</f>
        <v>1</v>
      </c>
      <c r="AU11" s="30" t="b">
        <f>ISBLANK(U11)</f>
        <v>1</v>
      </c>
      <c r="AV11" s="30" t="b">
        <f>ISBLANK(W11)</f>
        <v>1</v>
      </c>
      <c r="AW11" s="30" t="b">
        <f>ISBLANK(X11)</f>
        <v>1</v>
      </c>
    </row>
    <row r="12" spans="1:61" s="29" customFormat="1" x14ac:dyDescent="0.25">
      <c r="A12" s="31" t="s">
        <v>42</v>
      </c>
      <c r="B12" s="32" t="s">
        <v>41</v>
      </c>
      <c r="C12" s="33"/>
      <c r="D12" s="34">
        <v>1</v>
      </c>
      <c r="E12" s="35"/>
      <c r="F12" s="36"/>
      <c r="G12" s="37">
        <v>4</v>
      </c>
      <c r="H12" s="38">
        <f t="shared" ref="H12:H25" si="0">G12*30</f>
        <v>120</v>
      </c>
      <c r="I12" s="39">
        <f>J12+K12+L12</f>
        <v>45</v>
      </c>
      <c r="J12" s="40"/>
      <c r="K12" s="40"/>
      <c r="L12" s="40">
        <v>45</v>
      </c>
      <c r="M12" s="41">
        <f t="shared" ref="M12:M25" si="1">H12-I12</f>
        <v>75</v>
      </c>
      <c r="N12" s="42">
        <v>3</v>
      </c>
      <c r="O12" s="43"/>
      <c r="P12" s="44"/>
      <c r="Q12" s="45"/>
      <c r="R12" s="43"/>
      <c r="S12" s="44"/>
      <c r="T12" s="45"/>
      <c r="U12" s="43"/>
      <c r="V12" s="44"/>
      <c r="W12" s="45"/>
      <c r="X12" s="44"/>
      <c r="AN12" s="29" t="s">
        <v>20</v>
      </c>
      <c r="AO12" s="29">
        <f>AR27+AS27</f>
        <v>14.5</v>
      </c>
      <c r="AP12" s="30" t="b">
        <f t="shared" ref="AP12:AQ25" si="2">ISBLANK(N12)</f>
        <v>0</v>
      </c>
      <c r="AQ12" s="30" t="b">
        <f t="shared" si="2"/>
        <v>1</v>
      </c>
      <c r="AR12" s="30" t="b">
        <f t="shared" ref="AR12:AS25" si="3">ISBLANK(Q12)</f>
        <v>1</v>
      </c>
      <c r="AS12" s="30" t="b">
        <f t="shared" si="3"/>
        <v>1</v>
      </c>
      <c r="AT12" s="30" t="b">
        <f t="shared" ref="AT12:AU25" si="4">ISBLANK(T12)</f>
        <v>1</v>
      </c>
      <c r="AU12" s="30" t="b">
        <f t="shared" si="4"/>
        <v>1</v>
      </c>
      <c r="AV12" s="30" t="b">
        <f t="shared" ref="AV12:AW25" si="5">ISBLANK(W12)</f>
        <v>1</v>
      </c>
      <c r="AW12" s="30" t="b">
        <f t="shared" si="5"/>
        <v>1</v>
      </c>
      <c r="BF12" s="46">
        <f>I12/H12</f>
        <v>0.375</v>
      </c>
      <c r="BI12" s="29">
        <f>I12/H12*100</f>
        <v>37.5</v>
      </c>
    </row>
    <row r="13" spans="1:61" s="29" customFormat="1" x14ac:dyDescent="0.25">
      <c r="A13" s="31" t="s">
        <v>43</v>
      </c>
      <c r="B13" s="32" t="s">
        <v>41</v>
      </c>
      <c r="C13" s="33"/>
      <c r="D13" s="34">
        <v>2</v>
      </c>
      <c r="E13" s="35"/>
      <c r="F13" s="36"/>
      <c r="G13" s="37">
        <v>3.5</v>
      </c>
      <c r="H13" s="38">
        <f t="shared" si="0"/>
        <v>105</v>
      </c>
      <c r="I13" s="39">
        <f t="shared" ref="I13:I15" si="6">J13+K13+L13</f>
        <v>36</v>
      </c>
      <c r="J13" s="40"/>
      <c r="K13" s="40"/>
      <c r="L13" s="40">
        <v>36</v>
      </c>
      <c r="M13" s="41">
        <f t="shared" si="1"/>
        <v>69</v>
      </c>
      <c r="N13" s="42"/>
      <c r="O13" s="43">
        <v>2</v>
      </c>
      <c r="P13" s="44">
        <v>2</v>
      </c>
      <c r="Q13" s="45"/>
      <c r="R13" s="43"/>
      <c r="S13" s="44"/>
      <c r="T13" s="45"/>
      <c r="U13" s="43"/>
      <c r="V13" s="44"/>
      <c r="W13" s="45"/>
      <c r="X13" s="44"/>
      <c r="AN13" s="29" t="s">
        <v>21</v>
      </c>
      <c r="AP13" s="30" t="b">
        <f t="shared" si="2"/>
        <v>1</v>
      </c>
      <c r="AQ13" s="30" t="b">
        <f t="shared" si="2"/>
        <v>0</v>
      </c>
      <c r="AR13" s="30" t="b">
        <f t="shared" si="3"/>
        <v>1</v>
      </c>
      <c r="AS13" s="30" t="b">
        <f t="shared" si="3"/>
        <v>1</v>
      </c>
      <c r="AT13" s="30" t="b">
        <f t="shared" si="4"/>
        <v>1</v>
      </c>
      <c r="AU13" s="30" t="b">
        <f t="shared" si="4"/>
        <v>1</v>
      </c>
      <c r="AV13" s="30" t="b">
        <f t="shared" si="5"/>
        <v>1</v>
      </c>
      <c r="AW13" s="30" t="b">
        <f t="shared" si="5"/>
        <v>1</v>
      </c>
      <c r="BF13" s="46">
        <f t="shared" ref="BF13:BF25" si="7">I13/H13</f>
        <v>0.34285714285714286</v>
      </c>
      <c r="BI13" s="29">
        <f t="shared" ref="BI13:BI78" si="8">I13/H13*100</f>
        <v>34.285714285714285</v>
      </c>
    </row>
    <row r="14" spans="1:61" s="29" customFormat="1" x14ac:dyDescent="0.25">
      <c r="A14" s="31" t="s">
        <v>44</v>
      </c>
      <c r="B14" s="32" t="s">
        <v>41</v>
      </c>
      <c r="C14" s="33"/>
      <c r="D14" s="34">
        <v>3</v>
      </c>
      <c r="E14" s="47"/>
      <c r="F14" s="36"/>
      <c r="G14" s="37">
        <f>'[1]семестровка 052'!D49</f>
        <v>3</v>
      </c>
      <c r="H14" s="38">
        <f t="shared" si="0"/>
        <v>90</v>
      </c>
      <c r="I14" s="39">
        <f t="shared" si="6"/>
        <v>45</v>
      </c>
      <c r="J14" s="40"/>
      <c r="K14" s="40"/>
      <c r="L14" s="40">
        <v>45</v>
      </c>
      <c r="M14" s="41">
        <f t="shared" si="1"/>
        <v>45</v>
      </c>
      <c r="N14" s="42"/>
      <c r="O14" s="43"/>
      <c r="P14" s="44"/>
      <c r="Q14" s="45">
        <v>3</v>
      </c>
      <c r="R14" s="43"/>
      <c r="S14" s="44"/>
      <c r="T14" s="45"/>
      <c r="U14" s="43"/>
      <c r="V14" s="44"/>
      <c r="W14" s="48"/>
      <c r="X14" s="49"/>
      <c r="AN14" s="29" t="s">
        <v>22</v>
      </c>
      <c r="AO14" s="29">
        <f>AV27</f>
        <v>3</v>
      </c>
      <c r="AP14" s="30" t="b">
        <f t="shared" si="2"/>
        <v>1</v>
      </c>
      <c r="AQ14" s="30" t="b">
        <f t="shared" si="2"/>
        <v>1</v>
      </c>
      <c r="AR14" s="30" t="b">
        <f t="shared" si="3"/>
        <v>0</v>
      </c>
      <c r="AS14" s="30" t="b">
        <f t="shared" si="3"/>
        <v>1</v>
      </c>
      <c r="AT14" s="30" t="b">
        <f t="shared" si="4"/>
        <v>1</v>
      </c>
      <c r="AU14" s="30" t="b">
        <f t="shared" si="4"/>
        <v>1</v>
      </c>
      <c r="AV14" s="30" t="b">
        <f t="shared" si="5"/>
        <v>1</v>
      </c>
      <c r="AW14" s="30" t="b">
        <f t="shared" si="5"/>
        <v>1</v>
      </c>
      <c r="BF14" s="46">
        <f t="shared" si="7"/>
        <v>0.5</v>
      </c>
      <c r="BI14" s="29">
        <f t="shared" si="8"/>
        <v>50</v>
      </c>
    </row>
    <row r="15" spans="1:61" s="29" customFormat="1" x14ac:dyDescent="0.25">
      <c r="A15" s="31" t="s">
        <v>45</v>
      </c>
      <c r="B15" s="32" t="s">
        <v>41</v>
      </c>
      <c r="C15" s="50"/>
      <c r="D15" s="51" t="s">
        <v>46</v>
      </c>
      <c r="E15" s="51"/>
      <c r="F15" s="52"/>
      <c r="G15" s="53">
        <v>3</v>
      </c>
      <c r="H15" s="38">
        <f t="shared" si="0"/>
        <v>90</v>
      </c>
      <c r="I15" s="39">
        <f t="shared" si="6"/>
        <v>54</v>
      </c>
      <c r="J15" s="54"/>
      <c r="K15" s="54"/>
      <c r="L15" s="54">
        <v>54</v>
      </c>
      <c r="M15" s="41">
        <f t="shared" si="1"/>
        <v>36</v>
      </c>
      <c r="N15" s="55"/>
      <c r="O15" s="56"/>
      <c r="P15" s="57"/>
      <c r="Q15" s="58"/>
      <c r="R15" s="56">
        <v>2</v>
      </c>
      <c r="S15" s="57">
        <v>2</v>
      </c>
      <c r="T15" s="58"/>
      <c r="U15" s="56"/>
      <c r="V15" s="57"/>
      <c r="W15" s="58"/>
      <c r="X15" s="57"/>
      <c r="AO15" s="29">
        <f>SUM(AO11:AO14)</f>
        <v>59.5</v>
      </c>
      <c r="AP15" s="30" t="b">
        <f t="shared" si="2"/>
        <v>1</v>
      </c>
      <c r="AQ15" s="30" t="b">
        <f t="shared" si="2"/>
        <v>1</v>
      </c>
      <c r="AR15" s="30" t="b">
        <f t="shared" si="3"/>
        <v>1</v>
      </c>
      <c r="AS15" s="30" t="b">
        <f t="shared" si="3"/>
        <v>0</v>
      </c>
      <c r="AT15" s="30" t="b">
        <f t="shared" si="4"/>
        <v>1</v>
      </c>
      <c r="AU15" s="30" t="b">
        <f t="shared" si="4"/>
        <v>1</v>
      </c>
      <c r="AV15" s="30" t="b">
        <f t="shared" si="5"/>
        <v>1</v>
      </c>
      <c r="AW15" s="30" t="b">
        <f t="shared" si="5"/>
        <v>1</v>
      </c>
      <c r="BF15" s="46">
        <f t="shared" si="7"/>
        <v>0.6</v>
      </c>
      <c r="BI15" s="29">
        <f t="shared" si="8"/>
        <v>60</v>
      </c>
    </row>
    <row r="16" spans="1:61" s="29" customFormat="1" x14ac:dyDescent="0.25">
      <c r="A16" s="59" t="s">
        <v>47</v>
      </c>
      <c r="B16" s="60" t="s">
        <v>48</v>
      </c>
      <c r="C16" s="33"/>
      <c r="D16" s="61" t="s">
        <v>49</v>
      </c>
      <c r="E16" s="47"/>
      <c r="F16" s="62"/>
      <c r="G16" s="63">
        <f>'[1]семестровка 052'!D12</f>
        <v>1</v>
      </c>
      <c r="H16" s="64">
        <f t="shared" si="0"/>
        <v>30</v>
      </c>
      <c r="I16" s="33">
        <f t="shared" ref="I16:I18" si="9">J16+L16</f>
        <v>15</v>
      </c>
      <c r="J16" s="453">
        <v>8</v>
      </c>
      <c r="K16" s="453"/>
      <c r="L16" s="453">
        <v>7</v>
      </c>
      <c r="M16" s="66">
        <f t="shared" si="1"/>
        <v>15</v>
      </c>
      <c r="N16" s="42">
        <v>1</v>
      </c>
      <c r="O16" s="43"/>
      <c r="P16" s="44"/>
      <c r="Q16" s="45"/>
      <c r="R16" s="43"/>
      <c r="S16" s="44"/>
      <c r="T16" s="45"/>
      <c r="U16" s="43"/>
      <c r="V16" s="44"/>
      <c r="W16" s="45"/>
      <c r="X16" s="67"/>
      <c r="AP16" s="30" t="b">
        <f t="shared" si="2"/>
        <v>0</v>
      </c>
      <c r="AQ16" s="30" t="b">
        <f t="shared" si="2"/>
        <v>1</v>
      </c>
      <c r="AR16" s="30" t="b">
        <f t="shared" si="3"/>
        <v>1</v>
      </c>
      <c r="AS16" s="30" t="b">
        <f t="shared" si="3"/>
        <v>1</v>
      </c>
      <c r="AT16" s="30" t="b">
        <f t="shared" si="4"/>
        <v>1</v>
      </c>
      <c r="AU16" s="30" t="b">
        <f t="shared" si="4"/>
        <v>1</v>
      </c>
      <c r="AV16" s="30" t="b">
        <f t="shared" si="5"/>
        <v>1</v>
      </c>
      <c r="AW16" s="30" t="b">
        <f t="shared" si="5"/>
        <v>1</v>
      </c>
      <c r="BF16" s="46">
        <f t="shared" si="7"/>
        <v>0.5</v>
      </c>
      <c r="BI16" s="29">
        <f t="shared" si="8"/>
        <v>50</v>
      </c>
    </row>
    <row r="17" spans="1:62" s="29" customFormat="1" ht="30.75" customHeight="1" x14ac:dyDescent="0.25">
      <c r="A17" s="59" t="s">
        <v>50</v>
      </c>
      <c r="B17" s="60" t="s">
        <v>51</v>
      </c>
      <c r="C17" s="33">
        <v>1</v>
      </c>
      <c r="D17" s="61"/>
      <c r="E17" s="47"/>
      <c r="F17" s="62"/>
      <c r="G17" s="63">
        <f>'[1]семестровка 052'!D13</f>
        <v>7</v>
      </c>
      <c r="H17" s="64">
        <f t="shared" si="0"/>
        <v>210</v>
      </c>
      <c r="I17" s="33">
        <f t="shared" si="9"/>
        <v>75</v>
      </c>
      <c r="J17" s="453">
        <v>45</v>
      </c>
      <c r="K17" s="453"/>
      <c r="L17" s="453">
        <v>30</v>
      </c>
      <c r="M17" s="66">
        <f t="shared" si="1"/>
        <v>135</v>
      </c>
      <c r="N17" s="42">
        <v>5</v>
      </c>
      <c r="O17" s="43"/>
      <c r="P17" s="44"/>
      <c r="Q17" s="45"/>
      <c r="R17" s="43"/>
      <c r="S17" s="44"/>
      <c r="T17" s="45"/>
      <c r="U17" s="43"/>
      <c r="V17" s="44"/>
      <c r="W17" s="45"/>
      <c r="X17" s="67"/>
      <c r="AP17" s="30" t="b">
        <f t="shared" si="2"/>
        <v>0</v>
      </c>
      <c r="AQ17" s="30" t="b">
        <f t="shared" si="2"/>
        <v>1</v>
      </c>
      <c r="AR17" s="30" t="b">
        <f t="shared" si="3"/>
        <v>1</v>
      </c>
      <c r="AS17" s="30" t="b">
        <f t="shared" si="3"/>
        <v>1</v>
      </c>
      <c r="AT17" s="30" t="b">
        <f t="shared" si="4"/>
        <v>1</v>
      </c>
      <c r="AU17" s="30" t="b">
        <f t="shared" si="4"/>
        <v>1</v>
      </c>
      <c r="AV17" s="30" t="b">
        <f t="shared" si="5"/>
        <v>1</v>
      </c>
      <c r="AW17" s="30" t="b">
        <f t="shared" si="5"/>
        <v>1</v>
      </c>
      <c r="BF17" s="46">
        <f t="shared" si="7"/>
        <v>0.35714285714285715</v>
      </c>
      <c r="BI17" s="29">
        <f t="shared" si="8"/>
        <v>35.714285714285715</v>
      </c>
    </row>
    <row r="18" spans="1:62" s="29" customFormat="1" ht="31.5" x14ac:dyDescent="0.25">
      <c r="A18" s="59" t="s">
        <v>52</v>
      </c>
      <c r="B18" s="60" t="s">
        <v>53</v>
      </c>
      <c r="C18" s="33"/>
      <c r="D18" s="453">
        <v>2</v>
      </c>
      <c r="E18" s="68"/>
      <c r="F18" s="69"/>
      <c r="G18" s="63">
        <v>3.5</v>
      </c>
      <c r="H18" s="64">
        <f t="shared" si="0"/>
        <v>105</v>
      </c>
      <c r="I18" s="33">
        <f t="shared" si="9"/>
        <v>36</v>
      </c>
      <c r="J18" s="453">
        <v>18</v>
      </c>
      <c r="K18" s="453"/>
      <c r="L18" s="453">
        <v>18</v>
      </c>
      <c r="M18" s="66">
        <f t="shared" si="1"/>
        <v>69</v>
      </c>
      <c r="N18" s="42"/>
      <c r="O18" s="43">
        <v>2</v>
      </c>
      <c r="P18" s="67">
        <v>2</v>
      </c>
      <c r="Q18" s="45"/>
      <c r="R18" s="43"/>
      <c r="S18" s="44"/>
      <c r="T18" s="45"/>
      <c r="U18" s="43"/>
      <c r="V18" s="44"/>
      <c r="W18" s="45"/>
      <c r="X18" s="44"/>
      <c r="AP18" s="30" t="b">
        <f t="shared" si="2"/>
        <v>1</v>
      </c>
      <c r="AQ18" s="30" t="b">
        <f t="shared" si="2"/>
        <v>0</v>
      </c>
      <c r="AR18" s="30" t="b">
        <f t="shared" si="3"/>
        <v>1</v>
      </c>
      <c r="AS18" s="30" t="b">
        <f t="shared" si="3"/>
        <v>1</v>
      </c>
      <c r="AT18" s="30" t="b">
        <f t="shared" si="4"/>
        <v>1</v>
      </c>
      <c r="AU18" s="30" t="b">
        <f t="shared" si="4"/>
        <v>1</v>
      </c>
      <c r="AV18" s="30" t="b">
        <f t="shared" si="5"/>
        <v>1</v>
      </c>
      <c r="AW18" s="30" t="b">
        <f t="shared" si="5"/>
        <v>1</v>
      </c>
      <c r="BF18" s="46">
        <f t="shared" si="7"/>
        <v>0.34285714285714286</v>
      </c>
      <c r="BI18" s="29">
        <f t="shared" si="8"/>
        <v>34.285714285714285</v>
      </c>
    </row>
    <row r="19" spans="1:62" s="70" customFormat="1" x14ac:dyDescent="0.25">
      <c r="A19" s="59" t="s">
        <v>54</v>
      </c>
      <c r="B19" s="60" t="s">
        <v>55</v>
      </c>
      <c r="C19" s="33">
        <v>2</v>
      </c>
      <c r="D19" s="453"/>
      <c r="E19" s="68"/>
      <c r="F19" s="69"/>
      <c r="G19" s="63">
        <v>5</v>
      </c>
      <c r="H19" s="64">
        <f>G19*30</f>
        <v>150</v>
      </c>
      <c r="I19" s="33">
        <f>J19+L19</f>
        <v>54</v>
      </c>
      <c r="J19" s="453">
        <v>36</v>
      </c>
      <c r="K19" s="453"/>
      <c r="L19" s="453">
        <v>18</v>
      </c>
      <c r="M19" s="66">
        <f>H19-I19</f>
        <v>96</v>
      </c>
      <c r="N19" s="42"/>
      <c r="O19" s="43">
        <v>3</v>
      </c>
      <c r="P19" s="67">
        <v>3</v>
      </c>
      <c r="Q19" s="45"/>
      <c r="R19" s="43"/>
      <c r="S19" s="44"/>
      <c r="T19" s="45"/>
      <c r="U19" s="43"/>
      <c r="V19" s="44"/>
      <c r="W19" s="45"/>
      <c r="X19" s="44"/>
      <c r="AP19" s="30" t="b">
        <f t="shared" si="2"/>
        <v>1</v>
      </c>
      <c r="AQ19" s="30" t="b">
        <f t="shared" si="2"/>
        <v>0</v>
      </c>
      <c r="AR19" s="30" t="b">
        <f t="shared" si="3"/>
        <v>1</v>
      </c>
      <c r="AS19" s="30" t="b">
        <f t="shared" si="3"/>
        <v>1</v>
      </c>
      <c r="AT19" s="30" t="b">
        <f t="shared" si="4"/>
        <v>1</v>
      </c>
      <c r="AU19" s="30" t="b">
        <f t="shared" si="4"/>
        <v>1</v>
      </c>
      <c r="AV19" s="30" t="b">
        <f t="shared" si="5"/>
        <v>1</v>
      </c>
      <c r="AW19" s="30" t="b">
        <f t="shared" si="5"/>
        <v>1</v>
      </c>
      <c r="BF19" s="46">
        <f t="shared" si="7"/>
        <v>0.36</v>
      </c>
      <c r="BI19" s="29">
        <f t="shared" si="8"/>
        <v>36</v>
      </c>
    </row>
    <row r="20" spans="1:62" s="29" customFormat="1" x14ac:dyDescent="0.25">
      <c r="A20" s="59" t="s">
        <v>56</v>
      </c>
      <c r="B20" s="60" t="s">
        <v>57</v>
      </c>
      <c r="C20" s="33">
        <v>1</v>
      </c>
      <c r="D20" s="453"/>
      <c r="E20" s="68"/>
      <c r="F20" s="69"/>
      <c r="G20" s="63">
        <v>6</v>
      </c>
      <c r="H20" s="64">
        <f t="shared" si="0"/>
        <v>180</v>
      </c>
      <c r="I20" s="33">
        <f t="shared" ref="I20:I25" si="10">J20+K20+L20</f>
        <v>60</v>
      </c>
      <c r="J20" s="453">
        <v>30</v>
      </c>
      <c r="K20" s="453"/>
      <c r="L20" s="453">
        <v>30</v>
      </c>
      <c r="M20" s="66">
        <f t="shared" si="1"/>
        <v>120</v>
      </c>
      <c r="N20" s="71">
        <v>4</v>
      </c>
      <c r="O20" s="72"/>
      <c r="P20" s="73"/>
      <c r="Q20" s="39"/>
      <c r="R20" s="72"/>
      <c r="S20" s="41"/>
      <c r="T20" s="39"/>
      <c r="U20" s="72"/>
      <c r="V20" s="41"/>
      <c r="W20" s="39"/>
      <c r="X20" s="41"/>
      <c r="AP20" s="30" t="b">
        <f t="shared" si="2"/>
        <v>0</v>
      </c>
      <c r="AQ20" s="30" t="b">
        <f t="shared" si="2"/>
        <v>1</v>
      </c>
      <c r="AR20" s="30" t="b">
        <f t="shared" si="3"/>
        <v>1</v>
      </c>
      <c r="AS20" s="30" t="b">
        <f t="shared" si="3"/>
        <v>1</v>
      </c>
      <c r="AT20" s="30" t="b">
        <f t="shared" si="4"/>
        <v>1</v>
      </c>
      <c r="AU20" s="30" t="b">
        <f t="shared" si="4"/>
        <v>1</v>
      </c>
      <c r="AV20" s="30" t="b">
        <f t="shared" si="5"/>
        <v>1</v>
      </c>
      <c r="AW20" s="30" t="b">
        <f t="shared" si="5"/>
        <v>1</v>
      </c>
      <c r="BF20" s="46">
        <f t="shared" si="7"/>
        <v>0.33333333333333331</v>
      </c>
      <c r="BI20" s="29">
        <f t="shared" si="8"/>
        <v>33.333333333333329</v>
      </c>
    </row>
    <row r="21" spans="1:62" s="29" customFormat="1" x14ac:dyDescent="0.25">
      <c r="A21" s="59" t="s">
        <v>58</v>
      </c>
      <c r="B21" s="74" t="s">
        <v>59</v>
      </c>
      <c r="C21" s="75"/>
      <c r="D21" s="453">
        <v>1</v>
      </c>
      <c r="E21" s="453"/>
      <c r="F21" s="66"/>
      <c r="G21" s="76">
        <v>6</v>
      </c>
      <c r="H21" s="64">
        <f t="shared" si="0"/>
        <v>180</v>
      </c>
      <c r="I21" s="33">
        <f t="shared" si="10"/>
        <v>60</v>
      </c>
      <c r="J21" s="453">
        <v>15</v>
      </c>
      <c r="K21" s="453">
        <v>45</v>
      </c>
      <c r="L21" s="453"/>
      <c r="M21" s="66">
        <f t="shared" si="1"/>
        <v>120</v>
      </c>
      <c r="N21" s="71">
        <v>4</v>
      </c>
      <c r="O21" s="72"/>
      <c r="P21" s="41"/>
      <c r="Q21" s="39"/>
      <c r="R21" s="72"/>
      <c r="S21" s="41"/>
      <c r="T21" s="39"/>
      <c r="U21" s="72"/>
      <c r="V21" s="41"/>
      <c r="W21" s="39"/>
      <c r="X21" s="41"/>
      <c r="AP21" s="30" t="b">
        <f t="shared" si="2"/>
        <v>0</v>
      </c>
      <c r="AQ21" s="30" t="b">
        <f t="shared" si="2"/>
        <v>1</v>
      </c>
      <c r="AR21" s="30" t="b">
        <f t="shared" si="3"/>
        <v>1</v>
      </c>
      <c r="AS21" s="30" t="b">
        <f t="shared" si="3"/>
        <v>1</v>
      </c>
      <c r="AT21" s="30" t="b">
        <f t="shared" si="4"/>
        <v>1</v>
      </c>
      <c r="AU21" s="30" t="b">
        <f t="shared" si="4"/>
        <v>1</v>
      </c>
      <c r="AV21" s="30" t="b">
        <f t="shared" si="5"/>
        <v>1</v>
      </c>
      <c r="AW21" s="30" t="b">
        <f t="shared" si="5"/>
        <v>1</v>
      </c>
      <c r="BF21" s="46">
        <f t="shared" si="7"/>
        <v>0.33333333333333331</v>
      </c>
      <c r="BI21" s="29">
        <f t="shared" si="8"/>
        <v>33.333333333333329</v>
      </c>
    </row>
    <row r="22" spans="1:62" s="29" customFormat="1" x14ac:dyDescent="0.25">
      <c r="A22" s="59" t="s">
        <v>60</v>
      </c>
      <c r="B22" s="74" t="s">
        <v>61</v>
      </c>
      <c r="C22" s="75">
        <v>1</v>
      </c>
      <c r="D22" s="453"/>
      <c r="E22" s="453"/>
      <c r="F22" s="66"/>
      <c r="G22" s="76">
        <f>'[1]семестровка 052'!D16</f>
        <v>6</v>
      </c>
      <c r="H22" s="64">
        <f t="shared" si="0"/>
        <v>180</v>
      </c>
      <c r="I22" s="33">
        <f t="shared" si="10"/>
        <v>60</v>
      </c>
      <c r="J22" s="453">
        <v>30</v>
      </c>
      <c r="K22" s="453"/>
      <c r="L22" s="453">
        <v>30</v>
      </c>
      <c r="M22" s="66">
        <f t="shared" si="1"/>
        <v>120</v>
      </c>
      <c r="N22" s="42">
        <v>4</v>
      </c>
      <c r="O22" s="43"/>
      <c r="P22" s="44"/>
      <c r="Q22" s="45"/>
      <c r="R22" s="43"/>
      <c r="S22" s="44"/>
      <c r="T22" s="45"/>
      <c r="U22" s="43"/>
      <c r="V22" s="44"/>
      <c r="W22" s="45"/>
      <c r="X22" s="44"/>
      <c r="AP22" s="30" t="b">
        <f t="shared" si="2"/>
        <v>0</v>
      </c>
      <c r="AQ22" s="30" t="b">
        <f t="shared" si="2"/>
        <v>1</v>
      </c>
      <c r="AR22" s="30" t="b">
        <f t="shared" si="3"/>
        <v>1</v>
      </c>
      <c r="AS22" s="30" t="b">
        <f t="shared" si="3"/>
        <v>1</v>
      </c>
      <c r="AT22" s="30" t="b">
        <f t="shared" si="4"/>
        <v>1</v>
      </c>
      <c r="AU22" s="30" t="b">
        <f t="shared" si="4"/>
        <v>1</v>
      </c>
      <c r="AV22" s="30" t="b">
        <f t="shared" si="5"/>
        <v>1</v>
      </c>
      <c r="AW22" s="30" t="b">
        <f t="shared" si="5"/>
        <v>1</v>
      </c>
      <c r="BF22" s="46">
        <f t="shared" si="7"/>
        <v>0.33333333333333331</v>
      </c>
      <c r="BI22" s="29">
        <f t="shared" si="8"/>
        <v>33.333333333333329</v>
      </c>
    </row>
    <row r="23" spans="1:62" s="29" customFormat="1" x14ac:dyDescent="0.25">
      <c r="A23" s="59" t="s">
        <v>62</v>
      </c>
      <c r="B23" s="77" t="s">
        <v>63</v>
      </c>
      <c r="C23" s="78"/>
      <c r="D23" s="449">
        <v>3</v>
      </c>
      <c r="E23" s="449"/>
      <c r="F23" s="79"/>
      <c r="G23" s="76">
        <v>4.5</v>
      </c>
      <c r="H23" s="80">
        <f t="shared" si="0"/>
        <v>135</v>
      </c>
      <c r="I23" s="33">
        <f t="shared" si="10"/>
        <v>45</v>
      </c>
      <c r="J23" s="449">
        <v>30</v>
      </c>
      <c r="K23" s="449"/>
      <c r="L23" s="449">
        <v>15</v>
      </c>
      <c r="M23" s="66">
        <f t="shared" si="1"/>
        <v>90</v>
      </c>
      <c r="N23" s="81"/>
      <c r="O23" s="82"/>
      <c r="P23" s="83"/>
      <c r="Q23" s="84">
        <v>3</v>
      </c>
      <c r="R23" s="82"/>
      <c r="S23" s="83"/>
      <c r="T23" s="84"/>
      <c r="U23" s="82"/>
      <c r="V23" s="83"/>
      <c r="W23" s="84"/>
      <c r="X23" s="83"/>
      <c r="AP23" s="30" t="b">
        <f t="shared" si="2"/>
        <v>1</v>
      </c>
      <c r="AQ23" s="30" t="b">
        <f t="shared" si="2"/>
        <v>1</v>
      </c>
      <c r="AR23" s="30" t="b">
        <f t="shared" si="3"/>
        <v>0</v>
      </c>
      <c r="AS23" s="30" t="b">
        <f t="shared" si="3"/>
        <v>1</v>
      </c>
      <c r="AT23" s="30" t="b">
        <f t="shared" si="4"/>
        <v>1</v>
      </c>
      <c r="AU23" s="30" t="b">
        <f t="shared" si="4"/>
        <v>1</v>
      </c>
      <c r="AV23" s="30" t="b">
        <f t="shared" si="5"/>
        <v>1</v>
      </c>
      <c r="AW23" s="30" t="b">
        <f t="shared" si="5"/>
        <v>1</v>
      </c>
      <c r="BF23" s="46">
        <f t="shared" si="7"/>
        <v>0.33333333333333331</v>
      </c>
      <c r="BI23" s="29">
        <f t="shared" si="8"/>
        <v>33.333333333333329</v>
      </c>
    </row>
    <row r="24" spans="1:62" s="29" customFormat="1" x14ac:dyDescent="0.25">
      <c r="A24" s="59" t="s">
        <v>64</v>
      </c>
      <c r="B24" s="77" t="s">
        <v>65</v>
      </c>
      <c r="C24" s="78"/>
      <c r="D24" s="449">
        <v>3</v>
      </c>
      <c r="E24" s="449"/>
      <c r="F24" s="79"/>
      <c r="G24" s="76">
        <v>4</v>
      </c>
      <c r="H24" s="80">
        <f t="shared" si="0"/>
        <v>120</v>
      </c>
      <c r="I24" s="33">
        <f t="shared" si="10"/>
        <v>45</v>
      </c>
      <c r="J24" s="449">
        <v>30</v>
      </c>
      <c r="K24" s="449"/>
      <c r="L24" s="449">
        <v>15</v>
      </c>
      <c r="M24" s="66">
        <f t="shared" si="1"/>
        <v>75</v>
      </c>
      <c r="N24" s="81"/>
      <c r="O24" s="82"/>
      <c r="P24" s="83"/>
      <c r="Q24" s="84">
        <v>3</v>
      </c>
      <c r="R24" s="82"/>
      <c r="S24" s="83"/>
      <c r="T24" s="84"/>
      <c r="U24" s="82"/>
      <c r="V24" s="83"/>
      <c r="W24" s="84"/>
      <c r="X24" s="83"/>
      <c r="AP24" s="30" t="b">
        <f t="shared" si="2"/>
        <v>1</v>
      </c>
      <c r="AQ24" s="30" t="b">
        <f t="shared" si="2"/>
        <v>1</v>
      </c>
      <c r="AR24" s="30" t="b">
        <f t="shared" si="3"/>
        <v>0</v>
      </c>
      <c r="AS24" s="30" t="b">
        <f t="shared" si="3"/>
        <v>1</v>
      </c>
      <c r="AT24" s="30" t="b">
        <f t="shared" si="4"/>
        <v>1</v>
      </c>
      <c r="AU24" s="30" t="b">
        <f t="shared" si="4"/>
        <v>1</v>
      </c>
      <c r="AV24" s="30" t="b">
        <f t="shared" si="5"/>
        <v>1</v>
      </c>
      <c r="AW24" s="30" t="b">
        <f t="shared" si="5"/>
        <v>1</v>
      </c>
      <c r="BE24" s="29" t="s">
        <v>239</v>
      </c>
      <c r="BF24" s="46">
        <f t="shared" si="7"/>
        <v>0.375</v>
      </c>
      <c r="BI24" s="29">
        <f t="shared" si="8"/>
        <v>37.5</v>
      </c>
    </row>
    <row r="25" spans="1:62" s="29" customFormat="1" ht="32.25" thickBot="1" x14ac:dyDescent="0.3">
      <c r="A25" s="59" t="s">
        <v>66</v>
      </c>
      <c r="B25" s="85" t="s">
        <v>67</v>
      </c>
      <c r="C25" s="86"/>
      <c r="D25" s="87">
        <v>7</v>
      </c>
      <c r="E25" s="87"/>
      <c r="F25" s="88"/>
      <c r="G25" s="89">
        <v>3</v>
      </c>
      <c r="H25" s="90">
        <f t="shared" si="0"/>
        <v>90</v>
      </c>
      <c r="I25" s="91">
        <f t="shared" si="10"/>
        <v>30</v>
      </c>
      <c r="J25" s="87">
        <v>15</v>
      </c>
      <c r="K25" s="87">
        <v>15</v>
      </c>
      <c r="L25" s="87">
        <v>0</v>
      </c>
      <c r="M25" s="88">
        <f t="shared" si="1"/>
        <v>60</v>
      </c>
      <c r="N25" s="81"/>
      <c r="O25" s="82"/>
      <c r="P25" s="83"/>
      <c r="Q25" s="84"/>
      <c r="R25" s="82"/>
      <c r="S25" s="83"/>
      <c r="T25" s="84"/>
      <c r="U25" s="82"/>
      <c r="V25" s="83"/>
      <c r="W25" s="84">
        <v>2</v>
      </c>
      <c r="X25" s="83"/>
      <c r="AC25" s="29" t="s">
        <v>68</v>
      </c>
      <c r="AP25" s="30" t="b">
        <f t="shared" si="2"/>
        <v>1</v>
      </c>
      <c r="AQ25" s="30" t="b">
        <f t="shared" si="2"/>
        <v>1</v>
      </c>
      <c r="AR25" s="30" t="b">
        <f t="shared" si="3"/>
        <v>1</v>
      </c>
      <c r="AS25" s="30" t="b">
        <f t="shared" si="3"/>
        <v>1</v>
      </c>
      <c r="AT25" s="30" t="b">
        <f t="shared" si="4"/>
        <v>1</v>
      </c>
      <c r="AU25" s="30" t="b">
        <f t="shared" si="4"/>
        <v>1</v>
      </c>
      <c r="AV25" s="30" t="b">
        <f t="shared" si="5"/>
        <v>0</v>
      </c>
      <c r="AW25" s="30" t="b">
        <f t="shared" si="5"/>
        <v>1</v>
      </c>
      <c r="BF25" s="46">
        <f t="shared" si="7"/>
        <v>0.33333333333333331</v>
      </c>
      <c r="BI25" s="29">
        <f t="shared" si="8"/>
        <v>33.333333333333329</v>
      </c>
    </row>
    <row r="26" spans="1:62" s="29" customFormat="1" ht="48" customHeight="1" thickBot="1" x14ac:dyDescent="0.3">
      <c r="A26" s="59" t="s">
        <v>295</v>
      </c>
      <c r="B26" s="741" t="s">
        <v>310</v>
      </c>
      <c r="C26" s="151"/>
      <c r="D26" s="151" t="s">
        <v>294</v>
      </c>
      <c r="E26" s="151"/>
      <c r="F26" s="419"/>
      <c r="G26" s="334">
        <v>3</v>
      </c>
      <c r="H26" s="420">
        <f>G26*30</f>
        <v>90</v>
      </c>
      <c r="I26" s="420">
        <v>60</v>
      </c>
      <c r="J26" s="420">
        <v>36</v>
      </c>
      <c r="K26" s="420"/>
      <c r="L26" s="420">
        <v>24</v>
      </c>
      <c r="M26" s="427">
        <f>H26-I26</f>
        <v>30</v>
      </c>
      <c r="N26" s="335"/>
      <c r="O26" s="335"/>
      <c r="P26" s="335"/>
      <c r="Q26" s="335"/>
      <c r="R26" s="335">
        <v>5</v>
      </c>
      <c r="S26" s="335">
        <v>5</v>
      </c>
      <c r="T26" s="444"/>
      <c r="U26" s="442"/>
      <c r="V26" s="443"/>
      <c r="W26" s="444"/>
      <c r="X26" s="443"/>
      <c r="AP26" s="30"/>
      <c r="AQ26" s="30"/>
      <c r="AR26" s="30"/>
      <c r="AS26" s="30"/>
      <c r="AT26" s="30"/>
      <c r="AU26" s="30"/>
      <c r="AV26" s="30"/>
      <c r="AW26" s="30"/>
      <c r="BF26" s="46"/>
    </row>
    <row r="27" spans="1:62" s="29" customFormat="1" x14ac:dyDescent="0.25">
      <c r="A27" s="736" t="s">
        <v>69</v>
      </c>
      <c r="B27" s="737"/>
      <c r="C27" s="452"/>
      <c r="D27" s="430"/>
      <c r="E27" s="451"/>
      <c r="F27" s="451"/>
      <c r="G27" s="432">
        <f>SUM(G16:G25)+G11+G26</f>
        <v>62.5</v>
      </c>
      <c r="H27" s="432">
        <f t="shared" ref="H27:M27" si="11">SUM(H16:H25)+H11+H26</f>
        <v>1875</v>
      </c>
      <c r="I27" s="432">
        <f t="shared" si="11"/>
        <v>720</v>
      </c>
      <c r="J27" s="432">
        <f t="shared" si="11"/>
        <v>293</v>
      </c>
      <c r="K27" s="432">
        <f t="shared" si="11"/>
        <v>60</v>
      </c>
      <c r="L27" s="432">
        <f t="shared" si="11"/>
        <v>367</v>
      </c>
      <c r="M27" s="432">
        <f t="shared" si="11"/>
        <v>1155</v>
      </c>
      <c r="N27" s="445">
        <f>SUM(N11:N25)</f>
        <v>21</v>
      </c>
      <c r="O27" s="445">
        <f t="shared" ref="O27:X27" si="12">SUM(O11:O25)</f>
        <v>7</v>
      </c>
      <c r="P27" s="445">
        <f>SUM(P11:P25)</f>
        <v>7</v>
      </c>
      <c r="Q27" s="445">
        <f t="shared" si="12"/>
        <v>9</v>
      </c>
      <c r="R27" s="445">
        <f>SUM(R11:R25)+R26</f>
        <v>7</v>
      </c>
      <c r="S27" s="445">
        <f>SUM(S11:S25)+S26</f>
        <v>7</v>
      </c>
      <c r="T27" s="445">
        <f t="shared" si="12"/>
        <v>0</v>
      </c>
      <c r="U27" s="445">
        <f t="shared" si="12"/>
        <v>0</v>
      </c>
      <c r="V27" s="445">
        <f t="shared" si="12"/>
        <v>0</v>
      </c>
      <c r="W27" s="445">
        <f t="shared" si="12"/>
        <v>2</v>
      </c>
      <c r="X27" s="445">
        <f t="shared" si="12"/>
        <v>0</v>
      </c>
      <c r="AP27" s="95">
        <f>SUMIF(AP11:AP25,FALSE,$G11:$G25)</f>
        <v>30</v>
      </c>
      <c r="AQ27" s="95">
        <f t="shared" ref="AQ27:AW27" si="13">SUMIF(AQ11:AQ25,FALSE,$G11:$G25)</f>
        <v>12</v>
      </c>
      <c r="AR27" s="95">
        <f t="shared" si="13"/>
        <v>11.5</v>
      </c>
      <c r="AS27" s="95">
        <f t="shared" si="13"/>
        <v>3</v>
      </c>
      <c r="AT27" s="95">
        <f t="shared" si="13"/>
        <v>0</v>
      </c>
      <c r="AU27" s="95">
        <f t="shared" si="13"/>
        <v>0</v>
      </c>
      <c r="AV27" s="95">
        <f t="shared" si="13"/>
        <v>3</v>
      </c>
      <c r="AW27" s="95">
        <f t="shared" si="13"/>
        <v>0</v>
      </c>
      <c r="AY27" s="29" t="s">
        <v>70</v>
      </c>
      <c r="BI27" s="29">
        <f t="shared" si="8"/>
        <v>38.4</v>
      </c>
    </row>
    <row r="28" spans="1:62" s="29" customFormat="1" ht="57" customHeight="1" thickBot="1" x14ac:dyDescent="0.3">
      <c r="A28" s="740" t="s">
        <v>309</v>
      </c>
      <c r="B28" s="740"/>
      <c r="C28" s="740"/>
      <c r="D28" s="740"/>
      <c r="E28" s="740"/>
      <c r="F28" s="740"/>
      <c r="G28" s="740"/>
      <c r="H28" s="435"/>
      <c r="I28" s="435"/>
      <c r="J28" s="435"/>
      <c r="K28" s="435"/>
      <c r="L28" s="435"/>
      <c r="M28" s="435"/>
      <c r="N28" s="428"/>
      <c r="O28" s="428"/>
      <c r="P28" s="428"/>
      <c r="Q28" s="428"/>
      <c r="R28" s="428"/>
      <c r="S28" s="428"/>
      <c r="T28" s="428"/>
      <c r="U28" s="428"/>
      <c r="V28" s="428"/>
      <c r="W28" s="428"/>
      <c r="X28" s="428"/>
      <c r="AP28" s="95"/>
      <c r="AQ28" s="95"/>
      <c r="AR28" s="95"/>
      <c r="AS28" s="95"/>
      <c r="AT28" s="95"/>
      <c r="AU28" s="95"/>
      <c r="AV28" s="95"/>
      <c r="AW28" s="95"/>
    </row>
    <row r="29" spans="1:62" s="1" customFormat="1" ht="16.5" thickBot="1" x14ac:dyDescent="0.3">
      <c r="A29" s="738" t="s">
        <v>71</v>
      </c>
      <c r="B29" s="685"/>
      <c r="C29" s="685"/>
      <c r="D29" s="685"/>
      <c r="E29" s="685"/>
      <c r="F29" s="685"/>
      <c r="G29" s="685"/>
      <c r="H29" s="685"/>
      <c r="I29" s="685"/>
      <c r="J29" s="685"/>
      <c r="K29" s="685"/>
      <c r="L29" s="685"/>
      <c r="M29" s="685"/>
      <c r="N29" s="685"/>
      <c r="O29" s="685"/>
      <c r="P29" s="685"/>
      <c r="Q29" s="685"/>
      <c r="R29" s="685"/>
      <c r="S29" s="685"/>
      <c r="T29" s="685"/>
      <c r="U29" s="685"/>
      <c r="V29" s="685"/>
      <c r="W29" s="685"/>
      <c r="X29" s="686"/>
      <c r="Y29" s="96" t="e">
        <f>SUM(Y16:Y27)+#REF!+Y11</f>
        <v>#REF!</v>
      </c>
      <c r="Z29" s="94" t="e">
        <f>SUM(Z16:Z27)+#REF!+Z11</f>
        <v>#REF!</v>
      </c>
      <c r="AP29" s="2"/>
      <c r="AQ29" s="2"/>
      <c r="AR29" s="2"/>
      <c r="AS29" s="2"/>
      <c r="AT29" s="2"/>
      <c r="AU29" s="2"/>
      <c r="AV29" s="2"/>
      <c r="BI29" s="29" t="e">
        <f t="shared" si="8"/>
        <v>#DIV/0!</v>
      </c>
    </row>
    <row r="30" spans="1:62" ht="16.5" thickBot="1" x14ac:dyDescent="0.3">
      <c r="A30" s="97" t="s">
        <v>72</v>
      </c>
      <c r="B30" s="98" t="s">
        <v>73</v>
      </c>
      <c r="C30" s="99" t="s">
        <v>74</v>
      </c>
      <c r="D30" s="100"/>
      <c r="E30" s="100"/>
      <c r="F30" s="101"/>
      <c r="G30" s="102">
        <v>6.5</v>
      </c>
      <c r="H30" s="103">
        <f>G30*30</f>
        <v>195</v>
      </c>
      <c r="I30" s="104">
        <f>J30+K30+L30</f>
        <v>63</v>
      </c>
      <c r="J30" s="105">
        <v>27</v>
      </c>
      <c r="K30" s="105"/>
      <c r="L30" s="105">
        <v>36</v>
      </c>
      <c r="M30" s="106">
        <f>H30-I30</f>
        <v>132</v>
      </c>
      <c r="N30" s="107"/>
      <c r="O30" s="108">
        <v>4</v>
      </c>
      <c r="P30" s="350">
        <v>3</v>
      </c>
      <c r="Q30" s="109"/>
      <c r="R30" s="110"/>
      <c r="S30" s="111"/>
      <c r="T30" s="16"/>
      <c r="U30" s="112"/>
      <c r="V30" s="111"/>
      <c r="W30" s="113"/>
      <c r="X30" s="111"/>
      <c r="AM30" s="114">
        <v>123</v>
      </c>
      <c r="AN30" s="29" t="s">
        <v>19</v>
      </c>
      <c r="AO30" s="115">
        <f>AP51+AQ51</f>
        <v>18</v>
      </c>
      <c r="AP30" s="30" t="b">
        <f t="shared" ref="AP30:AQ50" si="14">ISBLANK(N30)</f>
        <v>1</v>
      </c>
      <c r="AQ30" s="30" t="b">
        <f t="shared" si="14"/>
        <v>0</v>
      </c>
      <c r="AR30" s="30" t="b">
        <f>ISBLANK(Q30)</f>
        <v>1</v>
      </c>
      <c r="AS30" s="30" t="b">
        <f t="shared" ref="AS30:AS50" si="15">ISBLANK(R30)</f>
        <v>1</v>
      </c>
      <c r="AT30" s="30" t="b">
        <f t="shared" ref="AT30:AU50" si="16">ISBLANK(T30)</f>
        <v>1</v>
      </c>
      <c r="AU30" s="30" t="b">
        <f t="shared" si="16"/>
        <v>1</v>
      </c>
      <c r="AV30" s="30" t="b">
        <f t="shared" ref="AV30:AW50" si="17">ISBLANK(W30)</f>
        <v>1</v>
      </c>
      <c r="AW30" s="30" t="b">
        <f t="shared" si="17"/>
        <v>1</v>
      </c>
      <c r="AY30" s="115">
        <v>6.5</v>
      </c>
      <c r="AZ30" s="114">
        <f>AY30-G30</f>
        <v>0</v>
      </c>
      <c r="BF30" s="46">
        <f t="shared" ref="BF30:BF50" si="18">I30/H30</f>
        <v>0.32307692307692309</v>
      </c>
      <c r="BI30" s="29">
        <f t="shared" si="8"/>
        <v>32.307692307692307</v>
      </c>
      <c r="BJ30" s="114" t="s">
        <v>292</v>
      </c>
    </row>
    <row r="31" spans="1:62" s="118" customFormat="1" ht="16.5" thickBot="1" x14ac:dyDescent="0.3">
      <c r="A31" s="116" t="s">
        <v>75</v>
      </c>
      <c r="B31" s="117" t="s">
        <v>76</v>
      </c>
      <c r="C31" s="33">
        <v>3</v>
      </c>
      <c r="D31" s="453"/>
      <c r="E31" s="68"/>
      <c r="F31" s="69"/>
      <c r="G31" s="63">
        <v>6</v>
      </c>
      <c r="H31" s="64">
        <f t="shared" ref="H31:H39" si="19">G31*30</f>
        <v>180</v>
      </c>
      <c r="I31" s="33">
        <f t="shared" ref="I31" si="20">J31+L31</f>
        <v>60</v>
      </c>
      <c r="J31" s="453">
        <v>30</v>
      </c>
      <c r="K31" s="453"/>
      <c r="L31" s="453">
        <v>30</v>
      </c>
      <c r="M31" s="106">
        <f t="shared" ref="M31:M50" si="21">H31-I31</f>
        <v>120</v>
      </c>
      <c r="N31" s="42"/>
      <c r="O31" s="43"/>
      <c r="P31" s="67"/>
      <c r="Q31" s="45">
        <v>4</v>
      </c>
      <c r="R31" s="43"/>
      <c r="S31" s="44"/>
      <c r="T31" s="45"/>
      <c r="U31" s="43"/>
      <c r="V31" s="44"/>
      <c r="W31" s="45"/>
      <c r="X31" s="44"/>
      <c r="AM31" s="118">
        <v>120</v>
      </c>
      <c r="AN31" s="29" t="s">
        <v>20</v>
      </c>
      <c r="AO31" s="119">
        <f>AR51+AS51</f>
        <v>29</v>
      </c>
      <c r="AP31" s="30" t="b">
        <f t="shared" si="14"/>
        <v>1</v>
      </c>
      <c r="AQ31" s="30" t="b">
        <f t="shared" si="14"/>
        <v>1</v>
      </c>
      <c r="AR31" s="30" t="b">
        <f t="shared" ref="AR31:AR50" si="22">ISBLANK(Q31)</f>
        <v>0</v>
      </c>
      <c r="AS31" s="30" t="b">
        <f t="shared" si="15"/>
        <v>1</v>
      </c>
      <c r="AT31" s="30" t="b">
        <f t="shared" si="16"/>
        <v>1</v>
      </c>
      <c r="AU31" s="30" t="b">
        <f t="shared" si="16"/>
        <v>1</v>
      </c>
      <c r="AV31" s="30" t="b">
        <f t="shared" si="17"/>
        <v>1</v>
      </c>
      <c r="AW31" s="30" t="b">
        <f t="shared" si="17"/>
        <v>1</v>
      </c>
      <c r="AY31" s="115">
        <v>6</v>
      </c>
      <c r="AZ31" s="114">
        <f t="shared" ref="AZ31:AZ50" si="23">AY31-G31</f>
        <v>0</v>
      </c>
      <c r="BF31" s="46">
        <f t="shared" si="18"/>
        <v>0.33333333333333331</v>
      </c>
      <c r="BI31" s="29">
        <f t="shared" si="8"/>
        <v>33.333333333333329</v>
      </c>
    </row>
    <row r="32" spans="1:62" ht="16.5" thickBot="1" x14ac:dyDescent="0.3">
      <c r="A32" s="116" t="s">
        <v>77</v>
      </c>
      <c r="B32" s="120" t="s">
        <v>78</v>
      </c>
      <c r="C32" s="75">
        <v>4</v>
      </c>
      <c r="D32" s="453"/>
      <c r="E32" s="68"/>
      <c r="F32" s="66"/>
      <c r="G32" s="63">
        <v>5</v>
      </c>
      <c r="H32" s="64">
        <f>G32*30</f>
        <v>150</v>
      </c>
      <c r="I32" s="33">
        <f>J32+K32+L32</f>
        <v>54</v>
      </c>
      <c r="J32" s="453">
        <v>18</v>
      </c>
      <c r="K32" s="453"/>
      <c r="L32" s="453">
        <v>36</v>
      </c>
      <c r="M32" s="106">
        <f t="shared" si="21"/>
        <v>96</v>
      </c>
      <c r="N32" s="71"/>
      <c r="O32" s="72"/>
      <c r="P32" s="41"/>
      <c r="Q32" s="39"/>
      <c r="R32" s="72">
        <v>3</v>
      </c>
      <c r="S32" s="41">
        <v>3</v>
      </c>
      <c r="T32" s="39"/>
      <c r="U32" s="72"/>
      <c r="V32" s="41"/>
      <c r="W32" s="39"/>
      <c r="X32" s="41"/>
      <c r="AM32" s="114">
        <v>96</v>
      </c>
      <c r="AN32" s="29" t="s">
        <v>21</v>
      </c>
      <c r="AO32" s="115">
        <f>AT51+AU51</f>
        <v>35.5</v>
      </c>
      <c r="AP32" s="30" t="b">
        <f t="shared" si="14"/>
        <v>1</v>
      </c>
      <c r="AQ32" s="30" t="b">
        <f t="shared" si="14"/>
        <v>1</v>
      </c>
      <c r="AR32" s="30" t="b">
        <f t="shared" si="22"/>
        <v>1</v>
      </c>
      <c r="AS32" s="30" t="b">
        <f t="shared" si="15"/>
        <v>0</v>
      </c>
      <c r="AT32" s="30" t="b">
        <f t="shared" si="16"/>
        <v>1</v>
      </c>
      <c r="AU32" s="30" t="b">
        <f t="shared" si="16"/>
        <v>1</v>
      </c>
      <c r="AV32" s="30" t="b">
        <f t="shared" si="17"/>
        <v>1</v>
      </c>
      <c r="AW32" s="30" t="b">
        <f t="shared" si="17"/>
        <v>1</v>
      </c>
      <c r="AY32" s="115">
        <v>7</v>
      </c>
      <c r="AZ32" s="114">
        <f t="shared" si="23"/>
        <v>2</v>
      </c>
      <c r="BF32" s="46">
        <f t="shared" si="18"/>
        <v>0.36</v>
      </c>
      <c r="BI32" s="29">
        <f t="shared" si="8"/>
        <v>36</v>
      </c>
    </row>
    <row r="33" spans="1:61" ht="16.5" thickBot="1" x14ac:dyDescent="0.3">
      <c r="A33" s="116" t="s">
        <v>79</v>
      </c>
      <c r="B33" s="120" t="s">
        <v>80</v>
      </c>
      <c r="C33" s="75">
        <v>3</v>
      </c>
      <c r="D33" s="453"/>
      <c r="E33" s="68"/>
      <c r="F33" s="66"/>
      <c r="G33" s="63">
        <v>5</v>
      </c>
      <c r="H33" s="64">
        <f>G33*30</f>
        <v>150</v>
      </c>
      <c r="I33" s="33">
        <f>J33+K33+L33</f>
        <v>60</v>
      </c>
      <c r="J33" s="453">
        <v>30</v>
      </c>
      <c r="K33" s="453"/>
      <c r="L33" s="453">
        <v>30</v>
      </c>
      <c r="M33" s="106">
        <f t="shared" si="21"/>
        <v>90</v>
      </c>
      <c r="N33" s="71"/>
      <c r="O33" s="72"/>
      <c r="P33" s="41"/>
      <c r="Q33" s="39">
        <v>4</v>
      </c>
      <c r="R33" s="72"/>
      <c r="S33" s="41"/>
      <c r="T33" s="39"/>
      <c r="U33" s="72"/>
      <c r="V33" s="41"/>
      <c r="W33" s="39"/>
      <c r="X33" s="41"/>
      <c r="AM33" s="114">
        <v>90</v>
      </c>
      <c r="AN33" s="29" t="s">
        <v>22</v>
      </c>
      <c r="AO33" s="115">
        <f>AV51+AW51</f>
        <v>10.5</v>
      </c>
      <c r="AP33" s="30" t="b">
        <f t="shared" si="14"/>
        <v>1</v>
      </c>
      <c r="AQ33" s="30" t="b">
        <f t="shared" si="14"/>
        <v>1</v>
      </c>
      <c r="AR33" s="30" t="b">
        <f t="shared" si="22"/>
        <v>0</v>
      </c>
      <c r="AS33" s="30" t="b">
        <f t="shared" si="15"/>
        <v>1</v>
      </c>
      <c r="AT33" s="30" t="b">
        <f t="shared" si="16"/>
        <v>1</v>
      </c>
      <c r="AU33" s="30" t="b">
        <f t="shared" si="16"/>
        <v>1</v>
      </c>
      <c r="AV33" s="30" t="b">
        <f t="shared" si="17"/>
        <v>1</v>
      </c>
      <c r="AW33" s="30" t="b">
        <f t="shared" si="17"/>
        <v>1</v>
      </c>
      <c r="AY33" s="115">
        <v>5</v>
      </c>
      <c r="AZ33" s="114">
        <f t="shared" si="23"/>
        <v>0</v>
      </c>
      <c r="BF33" s="46">
        <f t="shared" si="18"/>
        <v>0.4</v>
      </c>
      <c r="BI33" s="29">
        <f t="shared" si="8"/>
        <v>40</v>
      </c>
    </row>
    <row r="34" spans="1:61" ht="16.5" thickBot="1" x14ac:dyDescent="0.3">
      <c r="A34" s="116" t="s">
        <v>81</v>
      </c>
      <c r="B34" s="120" t="s">
        <v>82</v>
      </c>
      <c r="C34" s="75">
        <v>3</v>
      </c>
      <c r="D34" s="453"/>
      <c r="E34" s="68"/>
      <c r="F34" s="66"/>
      <c r="G34" s="63">
        <v>6</v>
      </c>
      <c r="H34" s="64">
        <f>G34*30</f>
        <v>180</v>
      </c>
      <c r="I34" s="33">
        <f>J34+K34+L34</f>
        <v>60</v>
      </c>
      <c r="J34" s="453">
        <v>30</v>
      </c>
      <c r="K34" s="453"/>
      <c r="L34" s="453">
        <v>30</v>
      </c>
      <c r="M34" s="106">
        <f t="shared" si="21"/>
        <v>120</v>
      </c>
      <c r="N34" s="71"/>
      <c r="O34" s="72"/>
      <c r="P34" s="41"/>
      <c r="Q34" s="39">
        <v>4</v>
      </c>
      <c r="R34" s="72"/>
      <c r="S34" s="41"/>
      <c r="T34" s="39"/>
      <c r="U34" s="72"/>
      <c r="V34" s="41"/>
      <c r="W34" s="39"/>
      <c r="X34" s="41"/>
      <c r="AM34" s="114">
        <v>105</v>
      </c>
      <c r="AO34" s="115">
        <f>SUM(AO30:AO33)</f>
        <v>93</v>
      </c>
      <c r="AP34" s="30" t="b">
        <f t="shared" si="14"/>
        <v>1</v>
      </c>
      <c r="AQ34" s="30" t="b">
        <f t="shared" si="14"/>
        <v>1</v>
      </c>
      <c r="AR34" s="30" t="b">
        <f t="shared" si="22"/>
        <v>0</v>
      </c>
      <c r="AS34" s="30" t="b">
        <f t="shared" si="15"/>
        <v>1</v>
      </c>
      <c r="AT34" s="30" t="b">
        <f t="shared" si="16"/>
        <v>1</v>
      </c>
      <c r="AU34" s="30" t="b">
        <f t="shared" si="16"/>
        <v>1</v>
      </c>
      <c r="AV34" s="30" t="b">
        <f t="shared" si="17"/>
        <v>1</v>
      </c>
      <c r="AW34" s="30" t="b">
        <f t="shared" si="17"/>
        <v>1</v>
      </c>
      <c r="AY34" s="115">
        <v>6</v>
      </c>
      <c r="AZ34" s="114">
        <f t="shared" si="23"/>
        <v>0</v>
      </c>
      <c r="BF34" s="46">
        <f t="shared" si="18"/>
        <v>0.33333333333333331</v>
      </c>
      <c r="BG34" s="114">
        <v>15</v>
      </c>
      <c r="BI34" s="29">
        <f t="shared" si="8"/>
        <v>33.333333333333329</v>
      </c>
    </row>
    <row r="35" spans="1:61" ht="16.5" thickBot="1" x14ac:dyDescent="0.3">
      <c r="A35" s="116" t="s">
        <v>83</v>
      </c>
      <c r="B35" s="117" t="s">
        <v>84</v>
      </c>
      <c r="C35" s="33"/>
      <c r="D35" s="453"/>
      <c r="E35" s="68"/>
      <c r="F35" s="69"/>
      <c r="G35" s="63">
        <f>G36+G37</f>
        <v>8</v>
      </c>
      <c r="H35" s="121">
        <f>H36+H37</f>
        <v>240</v>
      </c>
      <c r="I35" s="448">
        <f>L35+J35</f>
        <v>78</v>
      </c>
      <c r="J35" s="122">
        <f t="shared" ref="J35:L35" si="24">J36+J37</f>
        <v>27</v>
      </c>
      <c r="K35" s="122">
        <f t="shared" si="24"/>
        <v>0</v>
      </c>
      <c r="L35" s="122">
        <f t="shared" si="24"/>
        <v>51</v>
      </c>
      <c r="M35" s="106">
        <f t="shared" si="21"/>
        <v>162</v>
      </c>
      <c r="N35" s="42"/>
      <c r="O35" s="43"/>
      <c r="P35" s="49"/>
      <c r="Q35" s="45"/>
      <c r="R35" s="43"/>
      <c r="S35" s="44"/>
      <c r="T35" s="45"/>
      <c r="U35" s="43"/>
      <c r="V35" s="44"/>
      <c r="W35" s="45"/>
      <c r="X35" s="44"/>
      <c r="AM35" s="114">
        <v>153</v>
      </c>
      <c r="AP35" s="30" t="b">
        <f t="shared" si="14"/>
        <v>1</v>
      </c>
      <c r="AQ35" s="30" t="b">
        <f t="shared" si="14"/>
        <v>1</v>
      </c>
      <c r="AR35" s="30" t="b">
        <f t="shared" si="22"/>
        <v>1</v>
      </c>
      <c r="AS35" s="30" t="b">
        <f t="shared" si="15"/>
        <v>1</v>
      </c>
      <c r="AT35" s="30" t="b">
        <f t="shared" si="16"/>
        <v>1</v>
      </c>
      <c r="AU35" s="30" t="b">
        <f t="shared" si="16"/>
        <v>1</v>
      </c>
      <c r="AV35" s="30" t="b">
        <f t="shared" si="17"/>
        <v>1</v>
      </c>
      <c r="AW35" s="30" t="b">
        <f t="shared" si="17"/>
        <v>1</v>
      </c>
      <c r="AY35" s="115">
        <v>8</v>
      </c>
      <c r="AZ35" s="114">
        <f t="shared" si="23"/>
        <v>0</v>
      </c>
      <c r="BF35" s="46">
        <f t="shared" si="18"/>
        <v>0.32500000000000001</v>
      </c>
      <c r="BI35" s="29">
        <f t="shared" si="8"/>
        <v>32.5</v>
      </c>
    </row>
    <row r="36" spans="1:61" ht="16.5" thickBot="1" x14ac:dyDescent="0.3">
      <c r="A36" s="123" t="s">
        <v>85</v>
      </c>
      <c r="B36" s="124" t="s">
        <v>84</v>
      </c>
      <c r="C36" s="125">
        <v>2</v>
      </c>
      <c r="D36" s="126"/>
      <c r="E36" s="126"/>
      <c r="F36" s="127"/>
      <c r="G36" s="128">
        <v>6.5</v>
      </c>
      <c r="H36" s="38">
        <f>G36*30</f>
        <v>195</v>
      </c>
      <c r="I36" s="39">
        <f>J36+K36+L36</f>
        <v>63</v>
      </c>
      <c r="J36" s="40">
        <v>27</v>
      </c>
      <c r="K36" s="40"/>
      <c r="L36" s="40">
        <v>36</v>
      </c>
      <c r="M36" s="106">
        <f t="shared" si="21"/>
        <v>132</v>
      </c>
      <c r="N36" s="129"/>
      <c r="O36" s="130">
        <v>3</v>
      </c>
      <c r="P36" s="131">
        <v>4</v>
      </c>
      <c r="Q36" s="132"/>
      <c r="R36" s="130"/>
      <c r="S36" s="131"/>
      <c r="T36" s="132"/>
      <c r="U36" s="130"/>
      <c r="V36" s="131"/>
      <c r="W36" s="129"/>
      <c r="X36" s="131"/>
      <c r="AM36" s="114">
        <v>123</v>
      </c>
      <c r="AP36" s="30" t="b">
        <f t="shared" si="14"/>
        <v>1</v>
      </c>
      <c r="AQ36" s="30" t="b">
        <f t="shared" si="14"/>
        <v>0</v>
      </c>
      <c r="AR36" s="30" t="b">
        <f t="shared" si="22"/>
        <v>1</v>
      </c>
      <c r="AS36" s="30" t="b">
        <f t="shared" si="15"/>
        <v>1</v>
      </c>
      <c r="AT36" s="30" t="b">
        <f t="shared" si="16"/>
        <v>1</v>
      </c>
      <c r="AU36" s="30" t="b">
        <f t="shared" si="16"/>
        <v>1</v>
      </c>
      <c r="AV36" s="30" t="b">
        <f t="shared" si="17"/>
        <v>1</v>
      </c>
      <c r="AW36" s="30" t="b">
        <f t="shared" si="17"/>
        <v>1</v>
      </c>
      <c r="AY36" s="115">
        <v>6.5</v>
      </c>
      <c r="AZ36" s="114">
        <f t="shared" si="23"/>
        <v>0</v>
      </c>
      <c r="BF36" s="46">
        <f t="shared" si="18"/>
        <v>0.32307692307692309</v>
      </c>
      <c r="BI36" s="29">
        <f t="shared" si="8"/>
        <v>32.307692307692307</v>
      </c>
    </row>
    <row r="37" spans="1:61" ht="16.5" thickBot="1" x14ac:dyDescent="0.3">
      <c r="A37" s="123" t="s">
        <v>86</v>
      </c>
      <c r="B37" s="124" t="s">
        <v>87</v>
      </c>
      <c r="C37" s="125"/>
      <c r="D37" s="133"/>
      <c r="E37" s="134"/>
      <c r="F37" s="127" t="s">
        <v>88</v>
      </c>
      <c r="G37" s="128">
        <v>1.5</v>
      </c>
      <c r="H37" s="38">
        <f>G37*30</f>
        <v>45</v>
      </c>
      <c r="I37" s="39">
        <v>15</v>
      </c>
      <c r="J37" s="40"/>
      <c r="K37" s="40"/>
      <c r="L37" s="40">
        <v>15</v>
      </c>
      <c r="M37" s="106">
        <f t="shared" si="21"/>
        <v>30</v>
      </c>
      <c r="N37" s="129"/>
      <c r="O37" s="130"/>
      <c r="P37" s="131"/>
      <c r="Q37" s="132">
        <v>1</v>
      </c>
      <c r="R37" s="72"/>
      <c r="S37" s="41"/>
      <c r="T37" s="132"/>
      <c r="U37" s="130"/>
      <c r="V37" s="131"/>
      <c r="W37" s="129"/>
      <c r="X37" s="131"/>
      <c r="AM37" s="114">
        <v>30</v>
      </c>
      <c r="AP37" s="30" t="b">
        <f t="shared" si="14"/>
        <v>1</v>
      </c>
      <c r="AQ37" s="30" t="b">
        <f t="shared" si="14"/>
        <v>1</v>
      </c>
      <c r="AR37" s="30" t="b">
        <f t="shared" si="22"/>
        <v>0</v>
      </c>
      <c r="AS37" s="30" t="b">
        <f t="shared" si="15"/>
        <v>1</v>
      </c>
      <c r="AT37" s="30" t="b">
        <f t="shared" si="16"/>
        <v>1</v>
      </c>
      <c r="AU37" s="30" t="b">
        <f t="shared" si="16"/>
        <v>1</v>
      </c>
      <c r="AV37" s="30" t="b">
        <f t="shared" si="17"/>
        <v>1</v>
      </c>
      <c r="AW37" s="30" t="b">
        <f t="shared" si="17"/>
        <v>1</v>
      </c>
      <c r="AY37" s="115">
        <v>1.5</v>
      </c>
      <c r="AZ37" s="114">
        <f t="shared" si="23"/>
        <v>0</v>
      </c>
      <c r="BF37" s="46">
        <f t="shared" si="18"/>
        <v>0.33333333333333331</v>
      </c>
      <c r="BI37" s="29">
        <f t="shared" si="8"/>
        <v>33.333333333333329</v>
      </c>
    </row>
    <row r="38" spans="1:61" ht="16.5" thickBot="1" x14ac:dyDescent="0.3">
      <c r="A38" s="116" t="s">
        <v>89</v>
      </c>
      <c r="B38" s="117" t="s">
        <v>90</v>
      </c>
      <c r="C38" s="33">
        <v>4</v>
      </c>
      <c r="D38" s="453"/>
      <c r="E38" s="68"/>
      <c r="F38" s="69"/>
      <c r="G38" s="63">
        <v>5.5</v>
      </c>
      <c r="H38" s="64">
        <f t="shared" si="19"/>
        <v>165</v>
      </c>
      <c r="I38" s="33">
        <f t="shared" ref="I38:I43" si="25">J38+K38+L38</f>
        <v>72</v>
      </c>
      <c r="J38" s="453">
        <v>36</v>
      </c>
      <c r="K38" s="453"/>
      <c r="L38" s="453">
        <v>36</v>
      </c>
      <c r="M38" s="106">
        <f t="shared" si="21"/>
        <v>93</v>
      </c>
      <c r="N38" s="71"/>
      <c r="O38" s="72"/>
      <c r="P38" s="73"/>
      <c r="Q38" s="39"/>
      <c r="R38" s="72">
        <v>4</v>
      </c>
      <c r="S38" s="41">
        <v>4</v>
      </c>
      <c r="T38" s="39"/>
      <c r="U38" s="72"/>
      <c r="V38" s="41"/>
      <c r="W38" s="39"/>
      <c r="X38" s="41"/>
      <c r="AM38" s="114">
        <v>138</v>
      </c>
      <c r="AP38" s="30" t="b">
        <f t="shared" si="14"/>
        <v>1</v>
      </c>
      <c r="AQ38" s="30" t="b">
        <f t="shared" si="14"/>
        <v>1</v>
      </c>
      <c r="AR38" s="30" t="b">
        <f t="shared" si="22"/>
        <v>1</v>
      </c>
      <c r="AS38" s="30" t="b">
        <f t="shared" si="15"/>
        <v>0</v>
      </c>
      <c r="AT38" s="30" t="b">
        <f t="shared" si="16"/>
        <v>1</v>
      </c>
      <c r="AU38" s="30" t="b">
        <f t="shared" si="16"/>
        <v>1</v>
      </c>
      <c r="AV38" s="30" t="b">
        <f t="shared" si="17"/>
        <v>1</v>
      </c>
      <c r="AW38" s="30" t="b">
        <f t="shared" si="17"/>
        <v>1</v>
      </c>
      <c r="AY38" s="115">
        <v>7</v>
      </c>
      <c r="AZ38" s="114">
        <f t="shared" si="23"/>
        <v>1.5</v>
      </c>
      <c r="BF38" s="46">
        <f t="shared" si="18"/>
        <v>0.43636363636363634</v>
      </c>
      <c r="BI38" s="29">
        <f t="shared" si="8"/>
        <v>43.636363636363633</v>
      </c>
    </row>
    <row r="39" spans="1:61" ht="16.5" thickBot="1" x14ac:dyDescent="0.3">
      <c r="A39" s="116" t="s">
        <v>91</v>
      </c>
      <c r="B39" s="117" t="s">
        <v>92</v>
      </c>
      <c r="C39" s="33">
        <v>2</v>
      </c>
      <c r="D39" s="453"/>
      <c r="E39" s="68"/>
      <c r="F39" s="69"/>
      <c r="G39" s="63">
        <v>5</v>
      </c>
      <c r="H39" s="64">
        <f t="shared" si="19"/>
        <v>150</v>
      </c>
      <c r="I39" s="33">
        <f t="shared" si="25"/>
        <v>54</v>
      </c>
      <c r="J39" s="453">
        <v>27</v>
      </c>
      <c r="K39" s="453"/>
      <c r="L39" s="453">
        <v>27</v>
      </c>
      <c r="M39" s="106">
        <f t="shared" si="21"/>
        <v>96</v>
      </c>
      <c r="N39" s="71"/>
      <c r="O39" s="72">
        <v>3</v>
      </c>
      <c r="P39" s="73">
        <v>3</v>
      </c>
      <c r="Q39" s="39"/>
      <c r="R39" s="72"/>
      <c r="S39" s="41"/>
      <c r="T39" s="39"/>
      <c r="U39" s="72"/>
      <c r="V39" s="41"/>
      <c r="W39" s="39"/>
      <c r="X39" s="41"/>
      <c r="AM39" s="114">
        <v>78</v>
      </c>
      <c r="AP39" s="30" t="b">
        <f t="shared" si="14"/>
        <v>1</v>
      </c>
      <c r="AQ39" s="30" t="b">
        <f t="shared" si="14"/>
        <v>0</v>
      </c>
      <c r="AR39" s="30" t="b">
        <f t="shared" si="22"/>
        <v>1</v>
      </c>
      <c r="AS39" s="30" t="b">
        <f t="shared" si="15"/>
        <v>1</v>
      </c>
      <c r="AT39" s="30" t="b">
        <f t="shared" si="16"/>
        <v>1</v>
      </c>
      <c r="AU39" s="30" t="b">
        <f t="shared" si="16"/>
        <v>1</v>
      </c>
      <c r="AV39" s="30" t="b">
        <f t="shared" si="17"/>
        <v>1</v>
      </c>
      <c r="AW39" s="30" t="b">
        <f t="shared" si="17"/>
        <v>1</v>
      </c>
      <c r="AY39" s="115">
        <v>5</v>
      </c>
      <c r="AZ39" s="114">
        <f t="shared" si="23"/>
        <v>0</v>
      </c>
      <c r="BF39" s="46">
        <f t="shared" si="18"/>
        <v>0.36</v>
      </c>
      <c r="BG39" s="114">
        <v>18</v>
      </c>
      <c r="BI39" s="29">
        <f t="shared" si="8"/>
        <v>36</v>
      </c>
    </row>
    <row r="40" spans="1:61" ht="16.5" thickBot="1" x14ac:dyDescent="0.3">
      <c r="A40" s="116" t="s">
        <v>93</v>
      </c>
      <c r="B40" s="120" t="s">
        <v>94</v>
      </c>
      <c r="C40" s="75">
        <v>5</v>
      </c>
      <c r="D40" s="453"/>
      <c r="E40" s="68"/>
      <c r="F40" s="66"/>
      <c r="G40" s="63">
        <v>5</v>
      </c>
      <c r="H40" s="64">
        <f>G40*30</f>
        <v>150</v>
      </c>
      <c r="I40" s="33">
        <f t="shared" si="25"/>
        <v>60</v>
      </c>
      <c r="J40" s="453">
        <v>30</v>
      </c>
      <c r="K40" s="453"/>
      <c r="L40" s="453">
        <v>30</v>
      </c>
      <c r="M40" s="106">
        <f t="shared" si="21"/>
        <v>90</v>
      </c>
      <c r="N40" s="71"/>
      <c r="O40" s="72"/>
      <c r="P40" s="41"/>
      <c r="Q40" s="39"/>
      <c r="R40" s="72"/>
      <c r="S40" s="41"/>
      <c r="T40" s="39">
        <v>4</v>
      </c>
      <c r="U40" s="72"/>
      <c r="V40" s="41"/>
      <c r="W40" s="39"/>
      <c r="X40" s="41"/>
      <c r="AM40" s="114">
        <v>90</v>
      </c>
      <c r="AP40" s="30" t="b">
        <f t="shared" si="14"/>
        <v>1</v>
      </c>
      <c r="AQ40" s="30" t="b">
        <f t="shared" si="14"/>
        <v>1</v>
      </c>
      <c r="AR40" s="30" t="b">
        <f t="shared" si="22"/>
        <v>1</v>
      </c>
      <c r="AS40" s="30" t="b">
        <f t="shared" si="15"/>
        <v>1</v>
      </c>
      <c r="AT40" s="30" t="b">
        <f t="shared" si="16"/>
        <v>0</v>
      </c>
      <c r="AU40" s="30" t="b">
        <f t="shared" si="16"/>
        <v>1</v>
      </c>
      <c r="AV40" s="30" t="b">
        <f t="shared" si="17"/>
        <v>1</v>
      </c>
      <c r="AW40" s="30" t="b">
        <f t="shared" si="17"/>
        <v>1</v>
      </c>
      <c r="AY40" s="115">
        <v>5</v>
      </c>
      <c r="AZ40" s="114">
        <f t="shared" si="23"/>
        <v>0</v>
      </c>
      <c r="BF40" s="46">
        <f t="shared" si="18"/>
        <v>0.4</v>
      </c>
      <c r="BG40" s="114">
        <v>15</v>
      </c>
      <c r="BI40" s="29">
        <f t="shared" si="8"/>
        <v>40</v>
      </c>
    </row>
    <row r="41" spans="1:61" ht="32.25" thickBot="1" x14ac:dyDescent="0.3">
      <c r="A41" s="116" t="s">
        <v>95</v>
      </c>
      <c r="B41" s="120" t="s">
        <v>96</v>
      </c>
      <c r="C41" s="75"/>
      <c r="D41" s="453">
        <v>5</v>
      </c>
      <c r="E41" s="68"/>
      <c r="F41" s="66"/>
      <c r="G41" s="63">
        <v>4</v>
      </c>
      <c r="H41" s="64">
        <f>G41*30</f>
        <v>120</v>
      </c>
      <c r="I41" s="33">
        <f t="shared" si="25"/>
        <v>45</v>
      </c>
      <c r="J41" s="453">
        <v>30</v>
      </c>
      <c r="K41" s="453"/>
      <c r="L41" s="453">
        <v>15</v>
      </c>
      <c r="M41" s="106">
        <f t="shared" si="21"/>
        <v>75</v>
      </c>
      <c r="N41" s="71"/>
      <c r="O41" s="72"/>
      <c r="P41" s="41"/>
      <c r="Q41" s="39"/>
      <c r="R41" s="72"/>
      <c r="S41" s="41"/>
      <c r="T41" s="39">
        <v>3</v>
      </c>
      <c r="U41" s="72"/>
      <c r="V41" s="41"/>
      <c r="W41" s="39"/>
      <c r="X41" s="41"/>
      <c r="AM41" s="114">
        <v>75</v>
      </c>
      <c r="AP41" s="30" t="b">
        <f t="shared" si="14"/>
        <v>1</v>
      </c>
      <c r="AQ41" s="30" t="b">
        <f t="shared" si="14"/>
        <v>1</v>
      </c>
      <c r="AR41" s="30" t="b">
        <f t="shared" si="22"/>
        <v>1</v>
      </c>
      <c r="AS41" s="30" t="b">
        <f t="shared" si="15"/>
        <v>1</v>
      </c>
      <c r="AT41" s="30" t="b">
        <f t="shared" si="16"/>
        <v>0</v>
      </c>
      <c r="AU41" s="30" t="b">
        <f t="shared" si="16"/>
        <v>1</v>
      </c>
      <c r="AV41" s="30" t="b">
        <f t="shared" si="17"/>
        <v>1</v>
      </c>
      <c r="AW41" s="30" t="b">
        <f t="shared" si="17"/>
        <v>1</v>
      </c>
      <c r="AY41" s="115">
        <v>4</v>
      </c>
      <c r="AZ41" s="114">
        <f t="shared" si="23"/>
        <v>0</v>
      </c>
      <c r="BF41" s="46">
        <f t="shared" si="18"/>
        <v>0.375</v>
      </c>
      <c r="BI41" s="29">
        <f t="shared" si="8"/>
        <v>37.5</v>
      </c>
    </row>
    <row r="42" spans="1:61" ht="16.5" thickBot="1" x14ac:dyDescent="0.3">
      <c r="A42" s="116" t="s">
        <v>97</v>
      </c>
      <c r="B42" s="120" t="s">
        <v>98</v>
      </c>
      <c r="C42" s="75"/>
      <c r="D42" s="453">
        <v>5</v>
      </c>
      <c r="E42" s="68"/>
      <c r="F42" s="66"/>
      <c r="G42" s="63">
        <v>4</v>
      </c>
      <c r="H42" s="64">
        <f>G42*30</f>
        <v>120</v>
      </c>
      <c r="I42" s="33">
        <f t="shared" si="25"/>
        <v>45</v>
      </c>
      <c r="J42" s="453">
        <v>30</v>
      </c>
      <c r="K42" s="453"/>
      <c r="L42" s="453">
        <v>15</v>
      </c>
      <c r="M42" s="106">
        <f t="shared" si="21"/>
        <v>75</v>
      </c>
      <c r="N42" s="71"/>
      <c r="O42" s="72"/>
      <c r="P42" s="41"/>
      <c r="Q42" s="39"/>
      <c r="R42" s="72"/>
      <c r="S42" s="41"/>
      <c r="T42" s="39">
        <v>3</v>
      </c>
      <c r="U42" s="72"/>
      <c r="V42" s="41"/>
      <c r="W42" s="39"/>
      <c r="X42" s="41"/>
      <c r="AM42" s="114">
        <v>75</v>
      </c>
      <c r="AP42" s="30" t="b">
        <f t="shared" si="14"/>
        <v>1</v>
      </c>
      <c r="AQ42" s="30" t="b">
        <f t="shared" si="14"/>
        <v>1</v>
      </c>
      <c r="AR42" s="30" t="b">
        <f t="shared" si="22"/>
        <v>1</v>
      </c>
      <c r="AS42" s="30" t="b">
        <f t="shared" si="15"/>
        <v>1</v>
      </c>
      <c r="AT42" s="30" t="b">
        <f t="shared" si="16"/>
        <v>0</v>
      </c>
      <c r="AU42" s="30" t="b">
        <f t="shared" si="16"/>
        <v>1</v>
      </c>
      <c r="AV42" s="30" t="b">
        <f t="shared" si="17"/>
        <v>1</v>
      </c>
      <c r="AW42" s="30" t="b">
        <f t="shared" si="17"/>
        <v>1</v>
      </c>
      <c r="AY42" s="115">
        <v>4</v>
      </c>
      <c r="AZ42" s="114">
        <f t="shared" si="23"/>
        <v>0</v>
      </c>
      <c r="BF42" s="46">
        <f t="shared" si="18"/>
        <v>0.375</v>
      </c>
      <c r="BI42" s="29">
        <f t="shared" si="8"/>
        <v>37.5</v>
      </c>
    </row>
    <row r="43" spans="1:61" ht="16.5" thickBot="1" x14ac:dyDescent="0.3">
      <c r="A43" s="116" t="s">
        <v>99</v>
      </c>
      <c r="B43" s="120" t="s">
        <v>100</v>
      </c>
      <c r="C43" s="75">
        <v>5</v>
      </c>
      <c r="D43" s="453"/>
      <c r="E43" s="68"/>
      <c r="F43" s="66"/>
      <c r="G43" s="63">
        <v>6</v>
      </c>
      <c r="H43" s="64">
        <f>G43*30</f>
        <v>180</v>
      </c>
      <c r="I43" s="33">
        <f t="shared" si="25"/>
        <v>60</v>
      </c>
      <c r="J43" s="453">
        <v>30</v>
      </c>
      <c r="K43" s="453"/>
      <c r="L43" s="453">
        <v>30</v>
      </c>
      <c r="M43" s="106">
        <f t="shared" si="21"/>
        <v>120</v>
      </c>
      <c r="N43" s="71"/>
      <c r="O43" s="72"/>
      <c r="P43" s="41"/>
      <c r="Q43" s="39"/>
      <c r="R43" s="72"/>
      <c r="S43" s="41"/>
      <c r="T43" s="39">
        <v>4</v>
      </c>
      <c r="U43" s="72"/>
      <c r="V43" s="41"/>
      <c r="W43" s="39"/>
      <c r="X43" s="41"/>
      <c r="AM43" s="114">
        <v>120</v>
      </c>
      <c r="AP43" s="30" t="b">
        <f t="shared" si="14"/>
        <v>1</v>
      </c>
      <c r="AQ43" s="30" t="b">
        <f t="shared" si="14"/>
        <v>1</v>
      </c>
      <c r="AR43" s="30" t="b">
        <f t="shared" si="22"/>
        <v>1</v>
      </c>
      <c r="AS43" s="30" t="b">
        <f t="shared" si="15"/>
        <v>1</v>
      </c>
      <c r="AT43" s="30" t="b">
        <f t="shared" si="16"/>
        <v>0</v>
      </c>
      <c r="AU43" s="30" t="b">
        <f t="shared" si="16"/>
        <v>1</v>
      </c>
      <c r="AV43" s="30" t="b">
        <f t="shared" si="17"/>
        <v>1</v>
      </c>
      <c r="AW43" s="30" t="b">
        <f t="shared" si="17"/>
        <v>1</v>
      </c>
      <c r="AY43" s="115">
        <v>6</v>
      </c>
      <c r="AZ43" s="114">
        <f t="shared" si="23"/>
        <v>0</v>
      </c>
      <c r="BF43" s="46">
        <f t="shared" si="18"/>
        <v>0.33333333333333331</v>
      </c>
      <c r="BI43" s="29">
        <f t="shared" si="8"/>
        <v>33.333333333333329</v>
      </c>
    </row>
    <row r="44" spans="1:61" ht="16.5" thickBot="1" x14ac:dyDescent="0.3">
      <c r="A44" s="116" t="s">
        <v>101</v>
      </c>
      <c r="B44" s="117" t="s">
        <v>102</v>
      </c>
      <c r="C44" s="33"/>
      <c r="D44" s="453"/>
      <c r="E44" s="68"/>
      <c r="F44" s="69"/>
      <c r="G44" s="63">
        <f>G45+G46</f>
        <v>6.5</v>
      </c>
      <c r="H44" s="121">
        <f>H45+H46</f>
        <v>195</v>
      </c>
      <c r="I44" s="448">
        <f>J44+L44</f>
        <v>69</v>
      </c>
      <c r="J44" s="122">
        <f t="shared" ref="J44:L44" si="26">J45+J46</f>
        <v>18</v>
      </c>
      <c r="K44" s="122">
        <f t="shared" si="26"/>
        <v>0</v>
      </c>
      <c r="L44" s="122">
        <f t="shared" si="26"/>
        <v>51</v>
      </c>
      <c r="M44" s="106">
        <f t="shared" si="21"/>
        <v>126</v>
      </c>
      <c r="N44" s="42"/>
      <c r="O44" s="43"/>
      <c r="P44" s="49"/>
      <c r="Q44" s="45"/>
      <c r="R44" s="43"/>
      <c r="S44" s="44"/>
      <c r="T44" s="45"/>
      <c r="U44" s="43"/>
      <c r="V44" s="44"/>
      <c r="W44" s="45"/>
      <c r="X44" s="44"/>
      <c r="AM44" s="114">
        <v>108</v>
      </c>
      <c r="AP44" s="30" t="b">
        <f t="shared" si="14"/>
        <v>1</v>
      </c>
      <c r="AQ44" s="30" t="b">
        <f t="shared" si="14"/>
        <v>1</v>
      </c>
      <c r="AR44" s="30" t="b">
        <f t="shared" si="22"/>
        <v>1</v>
      </c>
      <c r="AS44" s="30" t="b">
        <f t="shared" si="15"/>
        <v>1</v>
      </c>
      <c r="AT44" s="30" t="b">
        <f t="shared" si="16"/>
        <v>1</v>
      </c>
      <c r="AU44" s="30" t="b">
        <f t="shared" si="16"/>
        <v>1</v>
      </c>
      <c r="AV44" s="30" t="b">
        <f t="shared" si="17"/>
        <v>1</v>
      </c>
      <c r="AW44" s="30" t="b">
        <f t="shared" si="17"/>
        <v>1</v>
      </c>
      <c r="AY44" s="115">
        <v>6.5</v>
      </c>
      <c r="AZ44" s="114">
        <f t="shared" si="23"/>
        <v>0</v>
      </c>
      <c r="BF44" s="46">
        <f t="shared" si="18"/>
        <v>0.35384615384615387</v>
      </c>
      <c r="BI44" s="29">
        <f t="shared" si="8"/>
        <v>35.384615384615387</v>
      </c>
    </row>
    <row r="45" spans="1:61" ht="16.5" thickBot="1" x14ac:dyDescent="0.3">
      <c r="A45" s="123" t="s">
        <v>103</v>
      </c>
      <c r="B45" s="124" t="s">
        <v>102</v>
      </c>
      <c r="C45" s="125">
        <v>6</v>
      </c>
      <c r="D45" s="126"/>
      <c r="E45" s="126"/>
      <c r="F45" s="127"/>
      <c r="G45" s="128">
        <v>5.5</v>
      </c>
      <c r="H45" s="38">
        <f>G45*30</f>
        <v>165</v>
      </c>
      <c r="I45" s="39">
        <f>J45+K45+L45</f>
        <v>54</v>
      </c>
      <c r="J45" s="40">
        <v>18</v>
      </c>
      <c r="K45" s="40"/>
      <c r="L45" s="40">
        <v>36</v>
      </c>
      <c r="M45" s="106">
        <f t="shared" si="21"/>
        <v>111</v>
      </c>
      <c r="N45" s="129"/>
      <c r="O45" s="130"/>
      <c r="P45" s="131"/>
      <c r="Q45" s="132"/>
      <c r="R45" s="130"/>
      <c r="S45" s="131"/>
      <c r="T45" s="132"/>
      <c r="U45" s="130">
        <v>3</v>
      </c>
      <c r="V45" s="131">
        <v>3</v>
      </c>
      <c r="W45" s="129"/>
      <c r="X45" s="131"/>
      <c r="AM45" s="114">
        <v>93</v>
      </c>
      <c r="AP45" s="30" t="b">
        <f t="shared" si="14"/>
        <v>1</v>
      </c>
      <c r="AQ45" s="30" t="b">
        <f t="shared" si="14"/>
        <v>1</v>
      </c>
      <c r="AR45" s="30" t="b">
        <f t="shared" si="22"/>
        <v>1</v>
      </c>
      <c r="AS45" s="30" t="b">
        <f t="shared" si="15"/>
        <v>1</v>
      </c>
      <c r="AT45" s="30" t="b">
        <f t="shared" si="16"/>
        <v>1</v>
      </c>
      <c r="AU45" s="30" t="b">
        <f t="shared" si="16"/>
        <v>0</v>
      </c>
      <c r="AV45" s="30" t="b">
        <f t="shared" si="17"/>
        <v>1</v>
      </c>
      <c r="AW45" s="30" t="b">
        <f t="shared" si="17"/>
        <v>1</v>
      </c>
      <c r="AY45" s="115">
        <v>5.5</v>
      </c>
      <c r="AZ45" s="114">
        <f t="shared" si="23"/>
        <v>0</v>
      </c>
      <c r="BF45" s="46">
        <f t="shared" si="18"/>
        <v>0.32727272727272727</v>
      </c>
      <c r="BG45" s="114">
        <v>18</v>
      </c>
      <c r="BI45" s="29">
        <f t="shared" si="8"/>
        <v>32.727272727272727</v>
      </c>
    </row>
    <row r="46" spans="1:61" ht="16.5" thickBot="1" x14ac:dyDescent="0.3">
      <c r="A46" s="123" t="s">
        <v>104</v>
      </c>
      <c r="B46" s="124" t="s">
        <v>105</v>
      </c>
      <c r="C46" s="125"/>
      <c r="D46" s="133"/>
      <c r="E46" s="134"/>
      <c r="F46" s="127" t="s">
        <v>106</v>
      </c>
      <c r="G46" s="128">
        <v>1</v>
      </c>
      <c r="H46" s="38">
        <f>G46*30</f>
        <v>30</v>
      </c>
      <c r="I46" s="39"/>
      <c r="J46" s="40"/>
      <c r="K46" s="40"/>
      <c r="L46" s="40">
        <v>15</v>
      </c>
      <c r="M46" s="106">
        <f t="shared" si="21"/>
        <v>30</v>
      </c>
      <c r="N46" s="129"/>
      <c r="O46" s="130"/>
      <c r="P46" s="131"/>
      <c r="Q46" s="132"/>
      <c r="R46" s="130"/>
      <c r="S46" s="135"/>
      <c r="T46" s="132"/>
      <c r="U46" s="130">
        <v>1</v>
      </c>
      <c r="V46" s="131">
        <v>1</v>
      </c>
      <c r="W46" s="129"/>
      <c r="X46" s="131"/>
      <c r="AM46" s="114">
        <v>30</v>
      </c>
      <c r="AP46" s="30" t="b">
        <f t="shared" si="14"/>
        <v>1</v>
      </c>
      <c r="AQ46" s="30" t="b">
        <f t="shared" si="14"/>
        <v>1</v>
      </c>
      <c r="AR46" s="30" t="b">
        <f t="shared" si="22"/>
        <v>1</v>
      </c>
      <c r="AS46" s="30" t="b">
        <f t="shared" si="15"/>
        <v>1</v>
      </c>
      <c r="AT46" s="30" t="b">
        <f t="shared" si="16"/>
        <v>1</v>
      </c>
      <c r="AU46" s="30" t="b">
        <f t="shared" si="16"/>
        <v>0</v>
      </c>
      <c r="AV46" s="30" t="b">
        <f t="shared" si="17"/>
        <v>1</v>
      </c>
      <c r="AW46" s="30" t="b">
        <f t="shared" si="17"/>
        <v>1</v>
      </c>
      <c r="AY46" s="115">
        <v>1</v>
      </c>
      <c r="AZ46" s="114">
        <f t="shared" si="23"/>
        <v>0</v>
      </c>
      <c r="BF46" s="46">
        <f t="shared" si="18"/>
        <v>0</v>
      </c>
      <c r="BI46" s="29">
        <f t="shared" si="8"/>
        <v>0</v>
      </c>
    </row>
    <row r="47" spans="1:61" ht="16.5" thickBot="1" x14ac:dyDescent="0.3">
      <c r="A47" s="116" t="s">
        <v>107</v>
      </c>
      <c r="B47" s="117" t="s">
        <v>108</v>
      </c>
      <c r="C47" s="33">
        <v>6</v>
      </c>
      <c r="D47" s="453"/>
      <c r="E47" s="68"/>
      <c r="F47" s="69"/>
      <c r="G47" s="63">
        <v>5</v>
      </c>
      <c r="H47" s="64">
        <f t="shared" ref="H47" si="27">G47*30</f>
        <v>150</v>
      </c>
      <c r="I47" s="33">
        <f>J47+K47+L47</f>
        <v>54</v>
      </c>
      <c r="J47" s="453">
        <v>36</v>
      </c>
      <c r="K47" s="453"/>
      <c r="L47" s="453">
        <v>18</v>
      </c>
      <c r="M47" s="106">
        <f t="shared" si="21"/>
        <v>96</v>
      </c>
      <c r="N47" s="71"/>
      <c r="O47" s="72"/>
      <c r="P47" s="73"/>
      <c r="Q47" s="39"/>
      <c r="R47" s="72"/>
      <c r="S47" s="41"/>
      <c r="T47" s="39"/>
      <c r="U47" s="72">
        <v>3</v>
      </c>
      <c r="V47" s="41">
        <v>3</v>
      </c>
      <c r="W47" s="39"/>
      <c r="X47" s="41"/>
      <c r="AM47" s="114">
        <v>78</v>
      </c>
      <c r="AP47" s="30" t="b">
        <f t="shared" si="14"/>
        <v>1</v>
      </c>
      <c r="AQ47" s="30" t="b">
        <f t="shared" si="14"/>
        <v>1</v>
      </c>
      <c r="AR47" s="30" t="b">
        <f t="shared" si="22"/>
        <v>1</v>
      </c>
      <c r="AS47" s="30" t="b">
        <f t="shared" si="15"/>
        <v>1</v>
      </c>
      <c r="AT47" s="30" t="b">
        <f t="shared" si="16"/>
        <v>1</v>
      </c>
      <c r="AU47" s="30" t="b">
        <f t="shared" si="16"/>
        <v>0</v>
      </c>
      <c r="AV47" s="30" t="b">
        <f t="shared" si="17"/>
        <v>1</v>
      </c>
      <c r="AW47" s="30" t="b">
        <f t="shared" si="17"/>
        <v>1</v>
      </c>
      <c r="AY47" s="115">
        <v>5</v>
      </c>
      <c r="AZ47" s="114">
        <f t="shared" si="23"/>
        <v>0</v>
      </c>
      <c r="BF47" s="46">
        <f t="shared" si="18"/>
        <v>0.36</v>
      </c>
      <c r="BG47" s="114">
        <v>18</v>
      </c>
      <c r="BI47" s="29">
        <f t="shared" si="8"/>
        <v>36</v>
      </c>
    </row>
    <row r="48" spans="1:61" ht="16.5" thickBot="1" x14ac:dyDescent="0.3">
      <c r="A48" s="116" t="s">
        <v>109</v>
      </c>
      <c r="B48" s="120" t="s">
        <v>110</v>
      </c>
      <c r="C48" s="75">
        <v>6</v>
      </c>
      <c r="D48" s="453"/>
      <c r="E48" s="68"/>
      <c r="F48" s="66"/>
      <c r="G48" s="63">
        <v>5</v>
      </c>
      <c r="H48" s="64">
        <f>G48*30</f>
        <v>150</v>
      </c>
      <c r="I48" s="33">
        <f>J48+K48+L48</f>
        <v>54</v>
      </c>
      <c r="J48" s="453">
        <v>36</v>
      </c>
      <c r="K48" s="453"/>
      <c r="L48" s="453">
        <v>18</v>
      </c>
      <c r="M48" s="106">
        <f t="shared" si="21"/>
        <v>96</v>
      </c>
      <c r="N48" s="71"/>
      <c r="O48" s="72"/>
      <c r="P48" s="41"/>
      <c r="Q48" s="39"/>
      <c r="R48" s="72"/>
      <c r="S48" s="41"/>
      <c r="T48" s="39"/>
      <c r="U48" s="72">
        <v>3</v>
      </c>
      <c r="V48" s="41">
        <v>3</v>
      </c>
      <c r="W48" s="39"/>
      <c r="X48" s="41"/>
      <c r="AM48" s="114">
        <v>96</v>
      </c>
      <c r="AP48" s="30" t="b">
        <f t="shared" si="14"/>
        <v>1</v>
      </c>
      <c r="AQ48" s="30" t="b">
        <f t="shared" si="14"/>
        <v>1</v>
      </c>
      <c r="AR48" s="30" t="b">
        <f t="shared" si="22"/>
        <v>1</v>
      </c>
      <c r="AS48" s="30" t="b">
        <f t="shared" si="15"/>
        <v>1</v>
      </c>
      <c r="AT48" s="30" t="b">
        <f t="shared" si="16"/>
        <v>1</v>
      </c>
      <c r="AU48" s="30" t="b">
        <f t="shared" si="16"/>
        <v>0</v>
      </c>
      <c r="AV48" s="30" t="b">
        <f t="shared" si="17"/>
        <v>1</v>
      </c>
      <c r="AW48" s="30" t="b">
        <f t="shared" si="17"/>
        <v>1</v>
      </c>
      <c r="AY48" s="115">
        <v>5</v>
      </c>
      <c r="AZ48" s="114">
        <f t="shared" si="23"/>
        <v>0</v>
      </c>
      <c r="BE48" s="114" t="s">
        <v>240</v>
      </c>
      <c r="BF48" s="46">
        <f t="shared" si="18"/>
        <v>0.36</v>
      </c>
      <c r="BI48" s="29">
        <f t="shared" si="8"/>
        <v>36</v>
      </c>
    </row>
    <row r="49" spans="1:61" ht="32.25" thickBot="1" x14ac:dyDescent="0.3">
      <c r="A49" s="116" t="s">
        <v>111</v>
      </c>
      <c r="B49" s="117" t="s">
        <v>112</v>
      </c>
      <c r="C49" s="33">
        <v>7</v>
      </c>
      <c r="D49" s="453"/>
      <c r="E49" s="68"/>
      <c r="F49" s="69"/>
      <c r="G49" s="63">
        <v>6</v>
      </c>
      <c r="H49" s="64">
        <f t="shared" ref="H49" si="28">G49*30</f>
        <v>180</v>
      </c>
      <c r="I49" s="33">
        <f>J49+K49+L49</f>
        <v>60</v>
      </c>
      <c r="J49" s="453">
        <v>30</v>
      </c>
      <c r="K49" s="453"/>
      <c r="L49" s="453">
        <v>30</v>
      </c>
      <c r="M49" s="106">
        <f t="shared" si="21"/>
        <v>120</v>
      </c>
      <c r="N49" s="71"/>
      <c r="O49" s="72"/>
      <c r="P49" s="73"/>
      <c r="Q49" s="39"/>
      <c r="R49" s="72"/>
      <c r="S49" s="41"/>
      <c r="T49" s="39"/>
      <c r="U49" s="72"/>
      <c r="V49" s="41"/>
      <c r="W49" s="39">
        <v>4</v>
      </c>
      <c r="X49" s="41"/>
      <c r="AM49" s="114">
        <v>120</v>
      </c>
      <c r="AP49" s="30" t="b">
        <f t="shared" si="14"/>
        <v>1</v>
      </c>
      <c r="AQ49" s="30" t="b">
        <f t="shared" si="14"/>
        <v>1</v>
      </c>
      <c r="AR49" s="30" t="b">
        <f t="shared" si="22"/>
        <v>1</v>
      </c>
      <c r="AS49" s="30" t="b">
        <f t="shared" si="15"/>
        <v>1</v>
      </c>
      <c r="AT49" s="30" t="b">
        <f t="shared" si="16"/>
        <v>1</v>
      </c>
      <c r="AU49" s="30" t="b">
        <f t="shared" si="16"/>
        <v>1</v>
      </c>
      <c r="AV49" s="30" t="b">
        <f t="shared" si="17"/>
        <v>0</v>
      </c>
      <c r="AW49" s="30" t="b">
        <f t="shared" si="17"/>
        <v>1</v>
      </c>
      <c r="AY49" s="115">
        <v>6</v>
      </c>
      <c r="AZ49" s="114">
        <f t="shared" si="23"/>
        <v>0</v>
      </c>
      <c r="BF49" s="46">
        <f t="shared" si="18"/>
        <v>0.33333333333333331</v>
      </c>
      <c r="BI49" s="29">
        <f t="shared" si="8"/>
        <v>33.333333333333329</v>
      </c>
    </row>
    <row r="50" spans="1:61" ht="16.5" thickBot="1" x14ac:dyDescent="0.3">
      <c r="A50" s="116" t="s">
        <v>113</v>
      </c>
      <c r="B50" s="120" t="s">
        <v>114</v>
      </c>
      <c r="C50" s="75"/>
      <c r="D50" s="453">
        <v>7</v>
      </c>
      <c r="E50" s="68"/>
      <c r="F50" s="66"/>
      <c r="G50" s="63">
        <v>4.5</v>
      </c>
      <c r="H50" s="64">
        <f>G50*30</f>
        <v>135</v>
      </c>
      <c r="I50" s="33">
        <f>J50+K50+L50</f>
        <v>45</v>
      </c>
      <c r="J50" s="453">
        <v>30</v>
      </c>
      <c r="K50" s="453"/>
      <c r="L50" s="453">
        <v>15</v>
      </c>
      <c r="M50" s="106">
        <f t="shared" si="21"/>
        <v>90</v>
      </c>
      <c r="N50" s="71"/>
      <c r="O50" s="72"/>
      <c r="P50" s="41"/>
      <c r="Q50" s="39"/>
      <c r="R50" s="72"/>
      <c r="S50" s="41"/>
      <c r="T50" s="39"/>
      <c r="U50" s="72"/>
      <c r="V50" s="41"/>
      <c r="W50" s="39">
        <v>3</v>
      </c>
      <c r="X50" s="41"/>
      <c r="AM50" s="114">
        <v>90</v>
      </c>
      <c r="AP50" s="30" t="b">
        <f t="shared" si="14"/>
        <v>1</v>
      </c>
      <c r="AQ50" s="30" t="b">
        <f t="shared" si="14"/>
        <v>1</v>
      </c>
      <c r="AR50" s="30" t="b">
        <f t="shared" si="22"/>
        <v>1</v>
      </c>
      <c r="AS50" s="30" t="b">
        <f t="shared" si="15"/>
        <v>1</v>
      </c>
      <c r="AT50" s="30" t="b">
        <f t="shared" si="16"/>
        <v>1</v>
      </c>
      <c r="AU50" s="30" t="b">
        <f t="shared" si="16"/>
        <v>1</v>
      </c>
      <c r="AV50" s="30" t="b">
        <f t="shared" si="17"/>
        <v>0</v>
      </c>
      <c r="AW50" s="30" t="b">
        <f t="shared" si="17"/>
        <v>1</v>
      </c>
      <c r="AY50" s="115">
        <v>4.5</v>
      </c>
      <c r="AZ50" s="114">
        <f t="shared" si="23"/>
        <v>0</v>
      </c>
      <c r="BE50" s="114" t="s">
        <v>240</v>
      </c>
      <c r="BF50" s="46">
        <f t="shared" si="18"/>
        <v>0.33333333333333331</v>
      </c>
      <c r="BI50" s="29">
        <f t="shared" si="8"/>
        <v>33.333333333333329</v>
      </c>
    </row>
    <row r="51" spans="1:61" s="1" customFormat="1" ht="16.5" thickBot="1" x14ac:dyDescent="0.3">
      <c r="A51" s="681" t="s">
        <v>115</v>
      </c>
      <c r="B51" s="687"/>
      <c r="C51" s="687"/>
      <c r="D51" s="687"/>
      <c r="E51" s="687"/>
      <c r="F51" s="682"/>
      <c r="G51" s="136">
        <f>SUM(G30:G50)-G36-G37-G45-G46</f>
        <v>93</v>
      </c>
      <c r="H51" s="137">
        <f t="shared" ref="H51:M51" si="29">SUM(H30:H50)-H36-H37-H45-H46</f>
        <v>2790</v>
      </c>
      <c r="I51" s="137">
        <f t="shared" si="29"/>
        <v>993</v>
      </c>
      <c r="J51" s="137">
        <f t="shared" si="29"/>
        <v>495</v>
      </c>
      <c r="K51" s="137"/>
      <c r="L51" s="137">
        <f t="shared" si="29"/>
        <v>498</v>
      </c>
      <c r="M51" s="137">
        <f t="shared" si="29"/>
        <v>1797</v>
      </c>
      <c r="N51" s="137">
        <f t="shared" ref="N51:X51" si="30">SUM(N30:N50)</f>
        <v>0</v>
      </c>
      <c r="O51" s="137">
        <f t="shared" si="30"/>
        <v>10</v>
      </c>
      <c r="P51" s="137">
        <f t="shared" si="30"/>
        <v>10</v>
      </c>
      <c r="Q51" s="137">
        <f t="shared" si="30"/>
        <v>13</v>
      </c>
      <c r="R51" s="137">
        <f t="shared" si="30"/>
        <v>7</v>
      </c>
      <c r="S51" s="137">
        <f t="shared" si="30"/>
        <v>7</v>
      </c>
      <c r="T51" s="137">
        <f t="shared" si="30"/>
        <v>14</v>
      </c>
      <c r="U51" s="137">
        <f t="shared" si="30"/>
        <v>10</v>
      </c>
      <c r="V51" s="137">
        <f t="shared" si="30"/>
        <v>10</v>
      </c>
      <c r="W51" s="137">
        <f t="shared" si="30"/>
        <v>7</v>
      </c>
      <c r="X51" s="137">
        <f t="shared" si="30"/>
        <v>0</v>
      </c>
      <c r="AN51" s="1" t="s">
        <v>116</v>
      </c>
      <c r="AP51" s="138">
        <f>SUMIF(AP30:AP50,FALSE,$G30:$G50)</f>
        <v>0</v>
      </c>
      <c r="AQ51" s="138">
        <f t="shared" ref="AQ51:AW51" si="31">SUMIF(AQ30:AQ50,FALSE,$G30:$G50)</f>
        <v>18</v>
      </c>
      <c r="AR51" s="138">
        <f t="shared" si="31"/>
        <v>18.5</v>
      </c>
      <c r="AS51" s="138">
        <f t="shared" si="31"/>
        <v>10.5</v>
      </c>
      <c r="AT51" s="138">
        <f t="shared" si="31"/>
        <v>19</v>
      </c>
      <c r="AU51" s="138">
        <f t="shared" si="31"/>
        <v>16.5</v>
      </c>
      <c r="AV51" s="138">
        <f t="shared" si="31"/>
        <v>10.5</v>
      </c>
      <c r="AW51" s="138">
        <f t="shared" si="31"/>
        <v>0</v>
      </c>
      <c r="BI51" s="29">
        <f t="shared" si="8"/>
        <v>35.591397849462361</v>
      </c>
    </row>
    <row r="52" spans="1:61" s="1" customFormat="1" x14ac:dyDescent="0.25">
      <c r="A52" s="688" t="s">
        <v>117</v>
      </c>
      <c r="B52" s="689"/>
      <c r="C52" s="689"/>
      <c r="D52" s="689"/>
      <c r="E52" s="689"/>
      <c r="F52" s="689"/>
      <c r="G52" s="689"/>
      <c r="H52" s="689"/>
      <c r="I52" s="690"/>
      <c r="J52" s="690"/>
      <c r="K52" s="690"/>
      <c r="L52" s="690"/>
      <c r="M52" s="690"/>
      <c r="N52" s="689"/>
      <c r="O52" s="689"/>
      <c r="P52" s="689"/>
      <c r="Q52" s="689"/>
      <c r="R52" s="689"/>
      <c r="S52" s="689"/>
      <c r="T52" s="689"/>
      <c r="U52" s="689"/>
      <c r="V52" s="689"/>
      <c r="W52" s="689"/>
      <c r="X52" s="691"/>
      <c r="AP52" s="2"/>
      <c r="AQ52" s="2"/>
      <c r="AR52" s="2"/>
      <c r="AS52" s="2"/>
      <c r="AT52" s="2"/>
      <c r="AU52" s="2"/>
      <c r="AV52" s="2"/>
      <c r="BF52" s="70" t="s">
        <v>238</v>
      </c>
      <c r="BG52" s="70">
        <f>SUM(BG34:BG51)</f>
        <v>84</v>
      </c>
      <c r="BI52" s="29" t="e">
        <f t="shared" si="8"/>
        <v>#DIV/0!</v>
      </c>
    </row>
    <row r="53" spans="1:61" s="1" customFormat="1" ht="31.5" x14ac:dyDescent="0.25">
      <c r="A53" s="59" t="s">
        <v>118</v>
      </c>
      <c r="B53" s="139" t="s">
        <v>119</v>
      </c>
      <c r="C53" s="140"/>
      <c r="D53" s="141">
        <v>4</v>
      </c>
      <c r="E53" s="141"/>
      <c r="F53" s="142"/>
      <c r="G53" s="143">
        <v>4.5</v>
      </c>
      <c r="H53" s="144">
        <f>G53*30</f>
        <v>135</v>
      </c>
      <c r="I53" s="33">
        <f>J53+K53+L53</f>
        <v>0</v>
      </c>
      <c r="J53" s="453"/>
      <c r="K53" s="453"/>
      <c r="L53" s="453"/>
      <c r="M53" s="66">
        <f t="shared" ref="M53:M55" si="32">H53-I53</f>
        <v>135</v>
      </c>
      <c r="N53" s="145"/>
      <c r="O53" s="146"/>
      <c r="P53" s="147"/>
      <c r="Q53" s="148"/>
      <c r="R53" s="146"/>
      <c r="S53" s="147"/>
      <c r="T53" s="148"/>
      <c r="U53" s="146"/>
      <c r="V53" s="147"/>
      <c r="W53" s="148"/>
      <c r="X53" s="147"/>
      <c r="AN53" s="29" t="s">
        <v>19</v>
      </c>
      <c r="AP53" s="2"/>
      <c r="AQ53" s="30"/>
      <c r="AR53" s="2"/>
      <c r="AS53" s="30" t="b">
        <f>ISBLANK(R53)</f>
        <v>1</v>
      </c>
      <c r="AT53" s="2"/>
      <c r="AU53" s="30" t="b">
        <f>ISBLANK(U53)</f>
        <v>1</v>
      </c>
      <c r="AV53" s="2"/>
      <c r="AW53" s="30" t="b">
        <f t="shared" ref="AW53:AW55" si="33">ISBLANK(X53)</f>
        <v>1</v>
      </c>
      <c r="BI53" s="29">
        <f t="shared" si="8"/>
        <v>0</v>
      </c>
    </row>
    <row r="54" spans="1:61" x14ac:dyDescent="0.25">
      <c r="A54" s="59" t="s">
        <v>120</v>
      </c>
      <c r="B54" s="149" t="s">
        <v>121</v>
      </c>
      <c r="C54" s="150"/>
      <c r="D54" s="151">
        <v>6</v>
      </c>
      <c r="E54" s="151"/>
      <c r="F54" s="152"/>
      <c r="G54" s="153">
        <v>4.5</v>
      </c>
      <c r="H54" s="144">
        <f>G54*30</f>
        <v>135</v>
      </c>
      <c r="I54" s="33">
        <f>J54+K54+L54</f>
        <v>0</v>
      </c>
      <c r="J54" s="453"/>
      <c r="K54" s="453"/>
      <c r="L54" s="453"/>
      <c r="M54" s="66">
        <f t="shared" si="32"/>
        <v>135</v>
      </c>
      <c r="N54" s="145"/>
      <c r="O54" s="146"/>
      <c r="P54" s="147"/>
      <c r="Q54" s="148"/>
      <c r="R54" s="146"/>
      <c r="S54" s="147"/>
      <c r="T54" s="148"/>
      <c r="U54" s="146"/>
      <c r="V54" s="147"/>
      <c r="W54" s="148"/>
      <c r="X54" s="147"/>
      <c r="AN54" s="29" t="s">
        <v>20</v>
      </c>
      <c r="AO54" s="115">
        <v>4.5</v>
      </c>
      <c r="AQ54" s="30"/>
      <c r="AS54" s="30" t="b">
        <f>ISBLANK(R54)</f>
        <v>1</v>
      </c>
      <c r="AU54" s="30" t="b">
        <f t="shared" ref="AU54:AU55" si="34">ISBLANK(U54)</f>
        <v>1</v>
      </c>
      <c r="AW54" s="30" t="b">
        <f t="shared" si="33"/>
        <v>1</v>
      </c>
      <c r="BI54" s="29">
        <f t="shared" si="8"/>
        <v>0</v>
      </c>
    </row>
    <row r="55" spans="1:61" s="1" customFormat="1" ht="16.5" thickBot="1" x14ac:dyDescent="0.3">
      <c r="A55" s="155" t="s">
        <v>122</v>
      </c>
      <c r="B55" s="156" t="s">
        <v>123</v>
      </c>
      <c r="C55" s="157"/>
      <c r="D55" s="158">
        <v>8</v>
      </c>
      <c r="E55" s="158"/>
      <c r="F55" s="159"/>
      <c r="G55" s="160">
        <v>6</v>
      </c>
      <c r="H55" s="161">
        <f>G55*30</f>
        <v>180</v>
      </c>
      <c r="I55" s="91">
        <f>J55+K55+L55</f>
        <v>0</v>
      </c>
      <c r="J55" s="87"/>
      <c r="K55" s="87"/>
      <c r="L55" s="87"/>
      <c r="M55" s="88">
        <f t="shared" si="32"/>
        <v>180</v>
      </c>
      <c r="N55" s="162"/>
      <c r="O55" s="163"/>
      <c r="P55" s="164"/>
      <c r="Q55" s="165"/>
      <c r="R55" s="163"/>
      <c r="S55" s="164"/>
      <c r="T55" s="165"/>
      <c r="U55" s="163"/>
      <c r="V55" s="164"/>
      <c r="W55" s="165"/>
      <c r="X55" s="164"/>
      <c r="AN55" s="29" t="s">
        <v>21</v>
      </c>
      <c r="AO55" s="166">
        <v>4.5</v>
      </c>
      <c r="AP55" s="2"/>
      <c r="AQ55" s="30"/>
      <c r="AR55" s="2"/>
      <c r="AS55" s="30" t="b">
        <f>ISBLANK(R55)</f>
        <v>1</v>
      </c>
      <c r="AT55" s="2"/>
      <c r="AU55" s="30" t="b">
        <f t="shared" si="34"/>
        <v>1</v>
      </c>
      <c r="AV55" s="2"/>
      <c r="AW55" s="30" t="b">
        <f t="shared" si="33"/>
        <v>1</v>
      </c>
      <c r="BI55" s="29">
        <f t="shared" si="8"/>
        <v>0</v>
      </c>
    </row>
    <row r="56" spans="1:61" s="1" customFormat="1" ht="16.5" thickBot="1" x14ac:dyDescent="0.3">
      <c r="A56" s="692" t="s">
        <v>124</v>
      </c>
      <c r="B56" s="690"/>
      <c r="C56" s="690"/>
      <c r="D56" s="690"/>
      <c r="E56" s="690"/>
      <c r="F56" s="693"/>
      <c r="G56" s="167">
        <f t="shared" ref="G56:X56" si="35">SUM(G53:G55)</f>
        <v>15</v>
      </c>
      <c r="H56" s="168">
        <f t="shared" si="35"/>
        <v>450</v>
      </c>
      <c r="I56" s="169">
        <f t="shared" si="35"/>
        <v>0</v>
      </c>
      <c r="J56" s="169">
        <f t="shared" si="35"/>
        <v>0</v>
      </c>
      <c r="K56" s="169">
        <f t="shared" si="35"/>
        <v>0</v>
      </c>
      <c r="L56" s="169">
        <f t="shared" si="35"/>
        <v>0</v>
      </c>
      <c r="M56" s="169">
        <f t="shared" si="35"/>
        <v>450</v>
      </c>
      <c r="N56" s="168">
        <f t="shared" si="35"/>
        <v>0</v>
      </c>
      <c r="O56" s="168">
        <f t="shared" si="35"/>
        <v>0</v>
      </c>
      <c r="P56" s="168">
        <f t="shared" si="35"/>
        <v>0</v>
      </c>
      <c r="Q56" s="168">
        <f t="shared" si="35"/>
        <v>0</v>
      </c>
      <c r="R56" s="168">
        <f t="shared" si="35"/>
        <v>0</v>
      </c>
      <c r="S56" s="168">
        <f t="shared" si="35"/>
        <v>0</v>
      </c>
      <c r="T56" s="168">
        <f t="shared" si="35"/>
        <v>0</v>
      </c>
      <c r="U56" s="168">
        <f t="shared" si="35"/>
        <v>0</v>
      </c>
      <c r="V56" s="168">
        <f t="shared" si="35"/>
        <v>0</v>
      </c>
      <c r="W56" s="168">
        <f t="shared" si="35"/>
        <v>0</v>
      </c>
      <c r="X56" s="168">
        <f t="shared" si="35"/>
        <v>0</v>
      </c>
      <c r="AN56" s="29" t="s">
        <v>22</v>
      </c>
      <c r="AO56" s="166">
        <v>12</v>
      </c>
      <c r="AP56" s="95"/>
      <c r="AQ56" s="95"/>
      <c r="AR56" s="95"/>
      <c r="AS56" s="138">
        <v>4.5</v>
      </c>
      <c r="AT56" s="138"/>
      <c r="AU56" s="138">
        <v>4.5</v>
      </c>
      <c r="AV56" s="138"/>
      <c r="AW56" s="170">
        <v>6</v>
      </c>
      <c r="BI56" s="29">
        <f t="shared" si="8"/>
        <v>0</v>
      </c>
    </row>
    <row r="57" spans="1:61" s="1" customFormat="1" ht="16.5" customHeight="1" thickBot="1" x14ac:dyDescent="0.3">
      <c r="A57" s="692" t="s">
        <v>125</v>
      </c>
      <c r="B57" s="690"/>
      <c r="C57" s="690"/>
      <c r="D57" s="690"/>
      <c r="E57" s="690"/>
      <c r="F57" s="690"/>
      <c r="G57" s="690"/>
      <c r="H57" s="690"/>
      <c r="I57" s="690"/>
      <c r="J57" s="690"/>
      <c r="K57" s="690"/>
      <c r="L57" s="690"/>
      <c r="M57" s="690"/>
      <c r="N57" s="690"/>
      <c r="O57" s="690"/>
      <c r="P57" s="690"/>
      <c r="Q57" s="690"/>
      <c r="R57" s="690"/>
      <c r="S57" s="690"/>
      <c r="T57" s="690"/>
      <c r="U57" s="690"/>
      <c r="V57" s="690"/>
      <c r="W57" s="690"/>
      <c r="X57" s="693"/>
      <c r="AP57" s="2"/>
      <c r="AQ57" s="2"/>
      <c r="AR57" s="2"/>
      <c r="AS57" s="2"/>
      <c r="AT57" s="2"/>
      <c r="AU57" s="2"/>
      <c r="AV57" s="2"/>
      <c r="BI57" s="29" t="e">
        <f t="shared" si="8"/>
        <v>#DIV/0!</v>
      </c>
    </row>
    <row r="58" spans="1:61" ht="16.5" customHeight="1" x14ac:dyDescent="0.25">
      <c r="A58" s="97" t="s">
        <v>126</v>
      </c>
      <c r="B58" s="171" t="s">
        <v>127</v>
      </c>
      <c r="C58" s="172"/>
      <c r="D58" s="173"/>
      <c r="E58" s="173"/>
      <c r="F58" s="174"/>
      <c r="G58" s="175">
        <v>6</v>
      </c>
      <c r="H58" s="176">
        <f>G58*30</f>
        <v>180</v>
      </c>
      <c r="I58" s="177">
        <f>J58+K58+L58</f>
        <v>0</v>
      </c>
      <c r="J58" s="178"/>
      <c r="K58" s="178"/>
      <c r="L58" s="178"/>
      <c r="M58" s="111">
        <f t="shared" ref="M58" si="36">H58-I58</f>
        <v>180</v>
      </c>
      <c r="N58" s="179"/>
      <c r="O58" s="180"/>
      <c r="P58" s="181"/>
      <c r="Q58" s="182"/>
      <c r="R58" s="180"/>
      <c r="S58" s="181"/>
      <c r="T58" s="182"/>
      <c r="U58" s="180"/>
      <c r="V58" s="181"/>
      <c r="W58" s="182"/>
      <c r="X58" s="408"/>
      <c r="AW58" s="30" t="b">
        <f t="shared" ref="AW58" si="37">ISBLANK(X58)</f>
        <v>1</v>
      </c>
      <c r="BI58" s="29">
        <f t="shared" si="8"/>
        <v>0</v>
      </c>
    </row>
    <row r="59" spans="1:61" ht="16.5" thickBot="1" x14ac:dyDescent="0.3">
      <c r="A59" s="694" t="s">
        <v>128</v>
      </c>
      <c r="B59" s="695"/>
      <c r="C59" s="695"/>
      <c r="D59" s="695"/>
      <c r="E59" s="695"/>
      <c r="F59" s="696"/>
      <c r="G59" s="183">
        <f>SUM(G58:G58)</f>
        <v>6</v>
      </c>
      <c r="H59" s="184">
        <f>SUM(H58:H58)</f>
        <v>180</v>
      </c>
      <c r="I59" s="184">
        <f>I58</f>
        <v>0</v>
      </c>
      <c r="J59" s="184">
        <f>J58</f>
        <v>0</v>
      </c>
      <c r="K59" s="184">
        <f>K58</f>
        <v>0</v>
      </c>
      <c r="L59" s="184">
        <f>L58</f>
        <v>0</v>
      </c>
      <c r="M59" s="184">
        <f>SUM(M58:M58)</f>
        <v>180</v>
      </c>
      <c r="N59" s="184">
        <f t="shared" ref="N59:W59" si="38">N58</f>
        <v>0</v>
      </c>
      <c r="O59" s="184">
        <f t="shared" si="38"/>
        <v>0</v>
      </c>
      <c r="P59" s="184">
        <f t="shared" si="38"/>
        <v>0</v>
      </c>
      <c r="Q59" s="184">
        <f t="shared" si="38"/>
        <v>0</v>
      </c>
      <c r="R59" s="184">
        <f t="shared" si="38"/>
        <v>0</v>
      </c>
      <c r="S59" s="184">
        <f t="shared" si="38"/>
        <v>0</v>
      </c>
      <c r="T59" s="184">
        <f t="shared" si="38"/>
        <v>0</v>
      </c>
      <c r="U59" s="184">
        <f t="shared" si="38"/>
        <v>0</v>
      </c>
      <c r="V59" s="184">
        <f t="shared" si="38"/>
        <v>0</v>
      </c>
      <c r="W59" s="184">
        <f t="shared" si="38"/>
        <v>0</v>
      </c>
      <c r="X59" s="185">
        <v>0</v>
      </c>
      <c r="AW59" s="186">
        <v>6</v>
      </c>
      <c r="BI59" s="29">
        <f t="shared" si="8"/>
        <v>0</v>
      </c>
    </row>
    <row r="60" spans="1:61" ht="16.5" thickBot="1" x14ac:dyDescent="0.3">
      <c r="A60" s="697" t="s">
        <v>129</v>
      </c>
      <c r="B60" s="698"/>
      <c r="C60" s="698"/>
      <c r="D60" s="698"/>
      <c r="E60" s="698"/>
      <c r="F60" s="698"/>
      <c r="G60" s="187">
        <f>G59+G56+G51+G27</f>
        <v>176.5</v>
      </c>
      <c r="H60" s="188">
        <f>H59+H56+H51+H27</f>
        <v>5295</v>
      </c>
      <c r="I60" s="188">
        <f t="shared" ref="I60:V60" si="39">I51+I27+I56+I59</f>
        <v>1713</v>
      </c>
      <c r="J60" s="188">
        <f t="shared" si="39"/>
        <v>788</v>
      </c>
      <c r="K60" s="188">
        <f t="shared" si="39"/>
        <v>60</v>
      </c>
      <c r="L60" s="188">
        <f t="shared" si="39"/>
        <v>865</v>
      </c>
      <c r="M60" s="188">
        <f t="shared" si="39"/>
        <v>3582</v>
      </c>
      <c r="N60" s="188">
        <f t="shared" si="39"/>
        <v>21</v>
      </c>
      <c r="O60" s="188">
        <f t="shared" si="39"/>
        <v>17</v>
      </c>
      <c r="P60" s="188">
        <f t="shared" si="39"/>
        <v>17</v>
      </c>
      <c r="Q60" s="188">
        <f t="shared" si="39"/>
        <v>22</v>
      </c>
      <c r="R60" s="188">
        <f t="shared" si="39"/>
        <v>14</v>
      </c>
      <c r="S60" s="188">
        <f t="shared" si="39"/>
        <v>14</v>
      </c>
      <c r="T60" s="188">
        <f t="shared" si="39"/>
        <v>14</v>
      </c>
      <c r="U60" s="188">
        <f t="shared" si="39"/>
        <v>10</v>
      </c>
      <c r="V60" s="188">
        <f t="shared" si="39"/>
        <v>10</v>
      </c>
      <c r="W60" s="188">
        <f>W51+W27+W56+W59</f>
        <v>9</v>
      </c>
      <c r="X60" s="188">
        <f>X51+X27+X56+X59</f>
        <v>0</v>
      </c>
      <c r="AS60" s="154">
        <f>AS56</f>
        <v>4.5</v>
      </c>
      <c r="AT60" s="154">
        <f t="shared" ref="AT60:AV60" si="40">AT56</f>
        <v>0</v>
      </c>
      <c r="AU60" s="154">
        <f t="shared" si="40"/>
        <v>4.5</v>
      </c>
      <c r="AV60" s="154">
        <f t="shared" si="40"/>
        <v>0</v>
      </c>
      <c r="AW60" s="114">
        <v>12</v>
      </c>
      <c r="BI60" s="29">
        <f t="shared" si="8"/>
        <v>32.351274787535409</v>
      </c>
    </row>
    <row r="61" spans="1:61" x14ac:dyDescent="0.25">
      <c r="A61" s="699" t="s">
        <v>130</v>
      </c>
      <c r="B61" s="700"/>
      <c r="C61" s="700"/>
      <c r="D61" s="700"/>
      <c r="E61" s="700"/>
      <c r="F61" s="700"/>
      <c r="G61" s="700"/>
      <c r="H61" s="700"/>
      <c r="I61" s="700"/>
      <c r="J61" s="700"/>
      <c r="K61" s="700"/>
      <c r="L61" s="700"/>
      <c r="M61" s="700"/>
      <c r="N61" s="700"/>
      <c r="O61" s="700"/>
      <c r="P61" s="700"/>
      <c r="Q61" s="700"/>
      <c r="R61" s="700"/>
      <c r="S61" s="700"/>
      <c r="T61" s="700"/>
      <c r="U61" s="700"/>
      <c r="V61" s="700"/>
      <c r="W61" s="700"/>
      <c r="X61" s="701"/>
      <c r="BI61" s="29" t="e">
        <f t="shared" si="8"/>
        <v>#DIV/0!</v>
      </c>
    </row>
    <row r="62" spans="1:61" ht="16.5" thickBot="1" x14ac:dyDescent="0.3">
      <c r="A62" s="702" t="s">
        <v>131</v>
      </c>
      <c r="B62" s="703"/>
      <c r="C62" s="703"/>
      <c r="D62" s="703"/>
      <c r="E62" s="703"/>
      <c r="F62" s="703"/>
      <c r="G62" s="703"/>
      <c r="H62" s="703"/>
      <c r="I62" s="703"/>
      <c r="J62" s="703"/>
      <c r="K62" s="703"/>
      <c r="L62" s="703"/>
      <c r="M62" s="703"/>
      <c r="N62" s="703"/>
      <c r="O62" s="703"/>
      <c r="P62" s="703"/>
      <c r="Q62" s="703"/>
      <c r="R62" s="703"/>
      <c r="S62" s="703"/>
      <c r="T62" s="703"/>
      <c r="U62" s="703"/>
      <c r="V62" s="703"/>
      <c r="W62" s="703"/>
      <c r="X62" s="704"/>
      <c r="BI62" s="29" t="e">
        <f t="shared" si="8"/>
        <v>#DIV/0!</v>
      </c>
    </row>
    <row r="63" spans="1:61" ht="16.5" thickBot="1" x14ac:dyDescent="0.3">
      <c r="A63" s="676" t="s">
        <v>132</v>
      </c>
      <c r="B63" s="189" t="s">
        <v>133</v>
      </c>
      <c r="C63" s="190"/>
      <c r="D63" s="191">
        <v>4</v>
      </c>
      <c r="E63" s="191"/>
      <c r="F63" s="192"/>
      <c r="G63" s="193">
        <v>4.5</v>
      </c>
      <c r="H63" s="193">
        <f>G63*30</f>
        <v>135</v>
      </c>
      <c r="I63" s="194">
        <f>J63+K63+L63</f>
        <v>54</v>
      </c>
      <c r="J63" s="195">
        <f>'[1]семестровка 052'!G32</f>
        <v>36</v>
      </c>
      <c r="K63" s="195"/>
      <c r="L63" s="195">
        <f>'[1]семестровка 052'!I32</f>
        <v>18</v>
      </c>
      <c r="M63" s="196">
        <f>H63-I63</f>
        <v>81</v>
      </c>
      <c r="N63" s="190"/>
      <c r="O63" s="197"/>
      <c r="P63" s="192"/>
      <c r="Q63" s="190"/>
      <c r="R63" s="197">
        <v>3</v>
      </c>
      <c r="S63" s="192">
        <v>3</v>
      </c>
      <c r="T63" s="190"/>
      <c r="U63" s="197"/>
      <c r="V63" s="192"/>
      <c r="W63" s="190"/>
      <c r="X63" s="192"/>
      <c r="AN63" s="29" t="s">
        <v>19</v>
      </c>
      <c r="AO63" s="114">
        <f>AP75+AQ75</f>
        <v>0</v>
      </c>
      <c r="AP63" s="30" t="b">
        <f t="shared" ref="AP63:AQ63" si="41">ISBLANK(N63)</f>
        <v>1</v>
      </c>
      <c r="AQ63" s="30" t="b">
        <f t="shared" si="41"/>
        <v>1</v>
      </c>
      <c r="AR63" s="30" t="b">
        <f t="shared" ref="AR63:AS63" si="42">ISBLANK(Q63)</f>
        <v>1</v>
      </c>
      <c r="AS63" s="30" t="b">
        <f t="shared" si="42"/>
        <v>0</v>
      </c>
      <c r="AT63" s="30" t="b">
        <f t="shared" ref="AT63" si="43">ISBLANK(T63)</f>
        <v>1</v>
      </c>
      <c r="AU63" s="30" t="b">
        <f>ISBLANK(U63)</f>
        <v>1</v>
      </c>
      <c r="AV63" s="30" t="b">
        <f t="shared" ref="AV63:AW63" si="44">ISBLANK(W63)</f>
        <v>1</v>
      </c>
      <c r="AW63" s="30" t="b">
        <f t="shared" si="44"/>
        <v>1</v>
      </c>
      <c r="BF63" s="46">
        <f t="shared" ref="BF63:BF74" si="45">I63/H63</f>
        <v>0.4</v>
      </c>
      <c r="BI63" s="29">
        <f t="shared" si="8"/>
        <v>40</v>
      </c>
    </row>
    <row r="64" spans="1:61" x14ac:dyDescent="0.25">
      <c r="A64" s="677"/>
      <c r="B64" s="198" t="s">
        <v>134</v>
      </c>
      <c r="C64" s="199"/>
      <c r="D64" s="200">
        <v>4</v>
      </c>
      <c r="E64" s="200"/>
      <c r="F64" s="201"/>
      <c r="G64" s="202">
        <v>4.5</v>
      </c>
      <c r="H64" s="193">
        <f>G64*30</f>
        <v>135</v>
      </c>
      <c r="I64" s="203">
        <v>54</v>
      </c>
      <c r="J64" s="204">
        <v>36</v>
      </c>
      <c r="K64" s="204"/>
      <c r="L64" s="204">
        <v>18</v>
      </c>
      <c r="M64" s="205">
        <v>51</v>
      </c>
      <c r="N64" s="199"/>
      <c r="O64" s="206"/>
      <c r="P64" s="201"/>
      <c r="Q64" s="199"/>
      <c r="R64" s="206">
        <v>3</v>
      </c>
      <c r="S64" s="201">
        <v>3</v>
      </c>
      <c r="T64" s="199"/>
      <c r="U64" s="206"/>
      <c r="V64" s="201"/>
      <c r="W64" s="199"/>
      <c r="X64" s="201"/>
      <c r="AN64" s="29" t="s">
        <v>20</v>
      </c>
      <c r="AO64" s="114">
        <f>AR75+AS75</f>
        <v>9</v>
      </c>
      <c r="BF64" s="46">
        <f t="shared" si="45"/>
        <v>0.4</v>
      </c>
      <c r="BH64" s="342"/>
      <c r="BI64" s="29">
        <f t="shared" si="8"/>
        <v>40</v>
      </c>
    </row>
    <row r="65" spans="1:61" x14ac:dyDescent="0.25">
      <c r="A65" s="705" t="s">
        <v>135</v>
      </c>
      <c r="B65" s="198" t="s">
        <v>136</v>
      </c>
      <c r="C65" s="199"/>
      <c r="D65" s="200">
        <v>4</v>
      </c>
      <c r="E65" s="200"/>
      <c r="F65" s="201"/>
      <c r="G65" s="202">
        <v>4.5</v>
      </c>
      <c r="H65" s="202">
        <f t="shared" ref="H65:H73" si="46">G65*30</f>
        <v>135</v>
      </c>
      <c r="I65" s="203">
        <f t="shared" ref="I65:I74" si="47">J65+K65+L65</f>
        <v>54</v>
      </c>
      <c r="J65" s="204">
        <v>27</v>
      </c>
      <c r="K65" s="204"/>
      <c r="L65" s="204">
        <v>27</v>
      </c>
      <c r="M65" s="205">
        <f>H65-I65</f>
        <v>81</v>
      </c>
      <c r="N65" s="199"/>
      <c r="O65" s="206"/>
      <c r="P65" s="201"/>
      <c r="Q65" s="199"/>
      <c r="R65" s="206">
        <v>3</v>
      </c>
      <c r="S65" s="201">
        <v>3</v>
      </c>
      <c r="T65" s="199"/>
      <c r="U65" s="206"/>
      <c r="V65" s="201"/>
      <c r="W65" s="199"/>
      <c r="X65" s="201"/>
      <c r="AN65" s="29" t="s">
        <v>21</v>
      </c>
      <c r="AO65" s="114">
        <f>AT75+AU75</f>
        <v>7</v>
      </c>
      <c r="AP65" s="30" t="b">
        <f t="shared" ref="AP65:AQ65" si="48">ISBLANK(N65)</f>
        <v>1</v>
      </c>
      <c r="AQ65" s="30" t="b">
        <f t="shared" si="48"/>
        <v>1</v>
      </c>
      <c r="AR65" s="30" t="b">
        <f t="shared" ref="AR65:AS65" si="49">ISBLANK(Q65)</f>
        <v>1</v>
      </c>
      <c r="AS65" s="30" t="b">
        <f t="shared" si="49"/>
        <v>0</v>
      </c>
      <c r="AT65" s="30" t="b">
        <f t="shared" ref="AT65" si="50">ISBLANK(T65)</f>
        <v>1</v>
      </c>
      <c r="AU65" s="30" t="b">
        <f>ISBLANK(U65)</f>
        <v>1</v>
      </c>
      <c r="AV65" s="30" t="b">
        <f t="shared" ref="AV65:AW65" si="51">ISBLANK(W65)</f>
        <v>1</v>
      </c>
      <c r="AW65" s="30" t="b">
        <f t="shared" si="51"/>
        <v>1</v>
      </c>
      <c r="BF65" s="46">
        <f t="shared" si="45"/>
        <v>0.4</v>
      </c>
      <c r="BI65" s="29">
        <f t="shared" si="8"/>
        <v>40</v>
      </c>
    </row>
    <row r="66" spans="1:61" x14ac:dyDescent="0.25">
      <c r="A66" s="677"/>
      <c r="B66" s="198" t="s">
        <v>137</v>
      </c>
      <c r="C66" s="199"/>
      <c r="D66" s="200">
        <v>4</v>
      </c>
      <c r="E66" s="200"/>
      <c r="F66" s="201"/>
      <c r="G66" s="202">
        <v>4.5</v>
      </c>
      <c r="H66" s="202">
        <f t="shared" si="46"/>
        <v>135</v>
      </c>
      <c r="I66" s="203">
        <f t="shared" si="47"/>
        <v>54</v>
      </c>
      <c r="J66" s="204">
        <v>36</v>
      </c>
      <c r="K66" s="204"/>
      <c r="L66" s="204">
        <v>18</v>
      </c>
      <c r="M66" s="205">
        <f>H66-I66</f>
        <v>81</v>
      </c>
      <c r="N66" s="199"/>
      <c r="O66" s="206"/>
      <c r="P66" s="201"/>
      <c r="Q66" s="199"/>
      <c r="R66" s="206">
        <v>3</v>
      </c>
      <c r="S66" s="201">
        <v>3</v>
      </c>
      <c r="T66" s="199"/>
      <c r="U66" s="206"/>
      <c r="V66" s="201"/>
      <c r="W66" s="199"/>
      <c r="X66" s="201"/>
      <c r="AN66" s="29" t="s">
        <v>22</v>
      </c>
      <c r="AO66" s="114">
        <f>AV75+AW75</f>
        <v>6</v>
      </c>
      <c r="BF66" s="46">
        <f t="shared" si="45"/>
        <v>0.4</v>
      </c>
      <c r="BI66" s="29">
        <f t="shared" si="8"/>
        <v>40</v>
      </c>
    </row>
    <row r="67" spans="1:61" ht="31.5" x14ac:dyDescent="0.25">
      <c r="A67" s="705" t="s">
        <v>138</v>
      </c>
      <c r="B67" s="198" t="s">
        <v>139</v>
      </c>
      <c r="C67" s="199"/>
      <c r="D67" s="200">
        <v>5</v>
      </c>
      <c r="E67" s="200"/>
      <c r="F67" s="201"/>
      <c r="G67" s="202">
        <v>3</v>
      </c>
      <c r="H67" s="202">
        <f t="shared" si="46"/>
        <v>90</v>
      </c>
      <c r="I67" s="203">
        <f t="shared" si="47"/>
        <v>45</v>
      </c>
      <c r="J67" s="204"/>
      <c r="K67" s="204"/>
      <c r="L67" s="204">
        <v>45</v>
      </c>
      <c r="M67" s="205">
        <f>H67-I67</f>
        <v>45</v>
      </c>
      <c r="N67" s="199"/>
      <c r="O67" s="206"/>
      <c r="P67" s="201"/>
      <c r="Q67" s="199"/>
      <c r="R67" s="206"/>
      <c r="S67" s="201"/>
      <c r="T67" s="199">
        <v>3</v>
      </c>
      <c r="U67" s="206"/>
      <c r="V67" s="201"/>
      <c r="W67" s="199"/>
      <c r="X67" s="201"/>
      <c r="AB67" s="114" t="s">
        <v>140</v>
      </c>
      <c r="AI67" s="114">
        <v>6.5</v>
      </c>
      <c r="AO67" s="114">
        <f>SUM(AO63:AO66)</f>
        <v>22</v>
      </c>
      <c r="AP67" s="30" t="b">
        <f t="shared" ref="AP67:AQ67" si="52">ISBLANK(N67)</f>
        <v>1</v>
      </c>
      <c r="AQ67" s="30" t="b">
        <f t="shared" si="52"/>
        <v>1</v>
      </c>
      <c r="AR67" s="30" t="b">
        <f t="shared" ref="AR67:AS67" si="53">ISBLANK(Q67)</f>
        <v>1</v>
      </c>
      <c r="AS67" s="30" t="b">
        <f t="shared" si="53"/>
        <v>1</v>
      </c>
      <c r="AT67" s="30" t="b">
        <f t="shared" ref="AT67" si="54">ISBLANK(T67)</f>
        <v>0</v>
      </c>
      <c r="AU67" s="30" t="b">
        <f>ISBLANK(U67)</f>
        <v>1</v>
      </c>
      <c r="AV67" s="30" t="b">
        <f t="shared" ref="AV67:AW67" si="55">ISBLANK(W67)</f>
        <v>1</v>
      </c>
      <c r="AW67" s="30" t="b">
        <f t="shared" si="55"/>
        <v>1</v>
      </c>
      <c r="BF67" s="46">
        <f t="shared" si="45"/>
        <v>0.5</v>
      </c>
      <c r="BI67" s="29">
        <f t="shared" si="8"/>
        <v>50</v>
      </c>
    </row>
    <row r="68" spans="1:61" x14ac:dyDescent="0.25">
      <c r="A68" s="677"/>
      <c r="B68" s="198" t="s">
        <v>141</v>
      </c>
      <c r="C68" s="199"/>
      <c r="D68" s="200">
        <v>5</v>
      </c>
      <c r="E68" s="200"/>
      <c r="F68" s="201"/>
      <c r="G68" s="202">
        <v>3</v>
      </c>
      <c r="H68" s="202">
        <v>90</v>
      </c>
      <c r="I68" s="203">
        <v>45</v>
      </c>
      <c r="J68" s="204">
        <v>15</v>
      </c>
      <c r="K68" s="204"/>
      <c r="L68" s="204">
        <v>30</v>
      </c>
      <c r="M68" s="205">
        <v>45</v>
      </c>
      <c r="N68" s="199"/>
      <c r="O68" s="206"/>
      <c r="P68" s="201"/>
      <c r="Q68" s="199"/>
      <c r="R68" s="206"/>
      <c r="S68" s="201"/>
      <c r="T68" s="199">
        <v>3</v>
      </c>
      <c r="U68" s="206"/>
      <c r="V68" s="201"/>
      <c r="W68" s="199"/>
      <c r="X68" s="201"/>
      <c r="AI68" s="114">
        <f>AI67/60*100</f>
        <v>10.833333333333334</v>
      </c>
      <c r="AN68" s="114" t="s">
        <v>142</v>
      </c>
      <c r="BF68" s="46">
        <f t="shared" si="45"/>
        <v>0.5</v>
      </c>
      <c r="BI68" s="29">
        <f t="shared" si="8"/>
        <v>50</v>
      </c>
    </row>
    <row r="69" spans="1:61" ht="31.5" x14ac:dyDescent="0.25">
      <c r="A69" s="705" t="s">
        <v>143</v>
      </c>
      <c r="B69" s="198" t="s">
        <v>144</v>
      </c>
      <c r="C69" s="199"/>
      <c r="D69" s="200">
        <v>6</v>
      </c>
      <c r="E69" s="200"/>
      <c r="F69" s="201"/>
      <c r="G69" s="202">
        <v>4</v>
      </c>
      <c r="H69" s="202">
        <f t="shared" si="46"/>
        <v>120</v>
      </c>
      <c r="I69" s="203">
        <f t="shared" si="47"/>
        <v>54</v>
      </c>
      <c r="J69" s="204"/>
      <c r="K69" s="204"/>
      <c r="L69" s="204">
        <v>54</v>
      </c>
      <c r="M69" s="205">
        <f>H69-I69</f>
        <v>66</v>
      </c>
      <c r="N69" s="199"/>
      <c r="O69" s="206"/>
      <c r="P69" s="201"/>
      <c r="Q69" s="199"/>
      <c r="R69" s="206"/>
      <c r="S69" s="201"/>
      <c r="T69" s="199"/>
      <c r="U69" s="206">
        <v>3</v>
      </c>
      <c r="V69" s="201">
        <v>3</v>
      </c>
      <c r="W69" s="199"/>
      <c r="X69" s="201"/>
      <c r="AP69" s="30" t="b">
        <f t="shared" ref="AP69:AQ69" si="56">ISBLANK(N69)</f>
        <v>1</v>
      </c>
      <c r="AQ69" s="30" t="b">
        <f t="shared" si="56"/>
        <v>1</v>
      </c>
      <c r="AR69" s="30" t="b">
        <f t="shared" ref="AR69:AS69" si="57">ISBLANK(Q69)</f>
        <v>1</v>
      </c>
      <c r="AS69" s="30" t="b">
        <f t="shared" si="57"/>
        <v>1</v>
      </c>
      <c r="AT69" s="30" t="b">
        <f t="shared" ref="AT69" si="58">ISBLANK(T69)</f>
        <v>1</v>
      </c>
      <c r="AU69" s="30" t="b">
        <f>ISBLANK(U69)</f>
        <v>0</v>
      </c>
      <c r="AV69" s="30" t="b">
        <f t="shared" ref="AV69:AW69" si="59">ISBLANK(W69)</f>
        <v>1</v>
      </c>
      <c r="AW69" s="30" t="b">
        <f t="shared" si="59"/>
        <v>1</v>
      </c>
      <c r="BF69" s="46">
        <f t="shared" si="45"/>
        <v>0.45</v>
      </c>
      <c r="BI69" s="29">
        <f t="shared" si="8"/>
        <v>45</v>
      </c>
    </row>
    <row r="70" spans="1:61" ht="16.5" customHeight="1" x14ac:dyDescent="0.25">
      <c r="A70" s="677"/>
      <c r="B70" s="207" t="s">
        <v>145</v>
      </c>
      <c r="C70" s="208"/>
      <c r="D70" s="209">
        <v>6</v>
      </c>
      <c r="E70" s="209"/>
      <c r="F70" s="210"/>
      <c r="G70" s="211">
        <v>4</v>
      </c>
      <c r="H70" s="202">
        <v>120</v>
      </c>
      <c r="I70" s="203">
        <f t="shared" si="47"/>
        <v>54</v>
      </c>
      <c r="J70" s="204">
        <v>36</v>
      </c>
      <c r="K70" s="204"/>
      <c r="L70" s="204">
        <v>18</v>
      </c>
      <c r="M70" s="205">
        <v>84</v>
      </c>
      <c r="N70" s="208"/>
      <c r="O70" s="212"/>
      <c r="P70" s="210"/>
      <c r="Q70" s="208"/>
      <c r="R70" s="212"/>
      <c r="S70" s="210"/>
      <c r="T70" s="208"/>
      <c r="U70" s="212">
        <v>3</v>
      </c>
      <c r="V70" s="210">
        <v>3</v>
      </c>
      <c r="W70" s="208"/>
      <c r="X70" s="210"/>
      <c r="BF70" s="46">
        <f t="shared" si="45"/>
        <v>0.45</v>
      </c>
      <c r="BI70" s="29">
        <f t="shared" si="8"/>
        <v>45</v>
      </c>
    </row>
    <row r="71" spans="1:61" ht="31.5" x14ac:dyDescent="0.25">
      <c r="A71" s="705" t="s">
        <v>146</v>
      </c>
      <c r="B71" s="198" t="s">
        <v>147</v>
      </c>
      <c r="C71" s="199"/>
      <c r="D71" s="200">
        <v>7</v>
      </c>
      <c r="E71" s="200"/>
      <c r="F71" s="201"/>
      <c r="G71" s="202">
        <v>3</v>
      </c>
      <c r="H71" s="202">
        <f t="shared" si="46"/>
        <v>90</v>
      </c>
      <c r="I71" s="203">
        <f t="shared" si="47"/>
        <v>45</v>
      </c>
      <c r="J71" s="204"/>
      <c r="K71" s="204"/>
      <c r="L71" s="204">
        <v>45</v>
      </c>
      <c r="M71" s="205">
        <f>H71-I71</f>
        <v>45</v>
      </c>
      <c r="N71" s="199"/>
      <c r="O71" s="206"/>
      <c r="P71" s="201"/>
      <c r="Q71" s="199"/>
      <c r="R71" s="206"/>
      <c r="S71" s="201"/>
      <c r="T71" s="199"/>
      <c r="U71" s="206"/>
      <c r="V71" s="201"/>
      <c r="W71" s="199">
        <v>3</v>
      </c>
      <c r="X71" s="201"/>
      <c r="AP71" s="30" t="b">
        <f t="shared" ref="AP71:AQ71" si="60">ISBLANK(N71)</f>
        <v>1</v>
      </c>
      <c r="AQ71" s="30" t="b">
        <f t="shared" si="60"/>
        <v>1</v>
      </c>
      <c r="AR71" s="30" t="b">
        <f t="shared" ref="AR71:AS71" si="61">ISBLANK(Q71)</f>
        <v>1</v>
      </c>
      <c r="AS71" s="30" t="b">
        <f t="shared" si="61"/>
        <v>1</v>
      </c>
      <c r="AT71" s="30" t="b">
        <f t="shared" ref="AT71" si="62">ISBLANK(T71)</f>
        <v>1</v>
      </c>
      <c r="AU71" s="30" t="b">
        <f>ISBLANK(U71)</f>
        <v>1</v>
      </c>
      <c r="AV71" s="30" t="b">
        <f t="shared" ref="AV71:AW71" si="63">ISBLANK(W71)</f>
        <v>0</v>
      </c>
      <c r="AW71" s="30" t="b">
        <f t="shared" si="63"/>
        <v>1</v>
      </c>
      <c r="BF71" s="46">
        <f t="shared" si="45"/>
        <v>0.5</v>
      </c>
      <c r="BI71" s="29">
        <f t="shared" si="8"/>
        <v>50</v>
      </c>
    </row>
    <row r="72" spans="1:61" ht="16.5" customHeight="1" x14ac:dyDescent="0.25">
      <c r="A72" s="677"/>
      <c r="B72" s="207" t="s">
        <v>148</v>
      </c>
      <c r="C72" s="208"/>
      <c r="D72" s="209">
        <v>7</v>
      </c>
      <c r="E72" s="209"/>
      <c r="F72" s="210"/>
      <c r="G72" s="211">
        <v>3</v>
      </c>
      <c r="H72" s="202">
        <v>90</v>
      </c>
      <c r="I72" s="203">
        <v>45</v>
      </c>
      <c r="J72" s="204">
        <v>15</v>
      </c>
      <c r="K72" s="204"/>
      <c r="L72" s="204">
        <v>30</v>
      </c>
      <c r="M72" s="205">
        <v>45</v>
      </c>
      <c r="N72" s="208"/>
      <c r="O72" s="212"/>
      <c r="P72" s="210"/>
      <c r="Q72" s="208"/>
      <c r="R72" s="212"/>
      <c r="S72" s="210"/>
      <c r="T72" s="208"/>
      <c r="U72" s="212"/>
      <c r="V72" s="210"/>
      <c r="W72" s="208">
        <v>3</v>
      </c>
      <c r="X72" s="210"/>
      <c r="BF72" s="46">
        <f t="shared" si="45"/>
        <v>0.5</v>
      </c>
      <c r="BI72" s="29">
        <f t="shared" si="8"/>
        <v>50</v>
      </c>
    </row>
    <row r="73" spans="1:61" ht="31.5" x14ac:dyDescent="0.25">
      <c r="A73" s="706" t="s">
        <v>149</v>
      </c>
      <c r="B73" s="198" t="s">
        <v>150</v>
      </c>
      <c r="C73" s="208"/>
      <c r="D73" s="209">
        <v>8</v>
      </c>
      <c r="E73" s="209"/>
      <c r="F73" s="210"/>
      <c r="G73" s="211">
        <v>3</v>
      </c>
      <c r="H73" s="202">
        <f t="shared" si="46"/>
        <v>90</v>
      </c>
      <c r="I73" s="203">
        <f t="shared" si="47"/>
        <v>39</v>
      </c>
      <c r="J73" s="204"/>
      <c r="K73" s="204"/>
      <c r="L73" s="204">
        <v>39</v>
      </c>
      <c r="M73" s="205">
        <f>H73-I73</f>
        <v>51</v>
      </c>
      <c r="N73" s="208"/>
      <c r="O73" s="212"/>
      <c r="P73" s="210"/>
      <c r="Q73" s="208"/>
      <c r="R73" s="212"/>
      <c r="S73" s="210"/>
      <c r="T73" s="208"/>
      <c r="U73" s="212"/>
      <c r="V73" s="210"/>
      <c r="W73" s="208"/>
      <c r="X73" s="210">
        <v>3</v>
      </c>
      <c r="AP73" s="30" t="b">
        <f t="shared" ref="AP73:AQ73" si="64">ISBLANK(N73)</f>
        <v>1</v>
      </c>
      <c r="AQ73" s="30" t="b">
        <f t="shared" si="64"/>
        <v>1</v>
      </c>
      <c r="AR73" s="30" t="b">
        <f t="shared" ref="AR73:AS73" si="65">ISBLANK(Q73)</f>
        <v>1</v>
      </c>
      <c r="AS73" s="30" t="b">
        <f t="shared" si="65"/>
        <v>1</v>
      </c>
      <c r="AT73" s="30" t="b">
        <f t="shared" ref="AT73" si="66">ISBLANK(T73)</f>
        <v>1</v>
      </c>
      <c r="AU73" s="30" t="b">
        <f>ISBLANK(U73)</f>
        <v>1</v>
      </c>
      <c r="AV73" s="30" t="b">
        <f t="shared" ref="AV73:AW73" si="67">ISBLANK(W73)</f>
        <v>1</v>
      </c>
      <c r="AW73" s="30" t="b">
        <f t="shared" si="67"/>
        <v>0</v>
      </c>
      <c r="BF73" s="46">
        <f t="shared" si="45"/>
        <v>0.43333333333333335</v>
      </c>
      <c r="BI73" s="29">
        <f t="shared" si="8"/>
        <v>43.333333333333336</v>
      </c>
    </row>
    <row r="74" spans="1:61" ht="16.5" thickBot="1" x14ac:dyDescent="0.3">
      <c r="A74" s="707"/>
      <c r="B74" s="213" t="s">
        <v>151</v>
      </c>
      <c r="C74" s="214"/>
      <c r="D74" s="215">
        <v>8</v>
      </c>
      <c r="E74" s="215"/>
      <c r="F74" s="216"/>
      <c r="G74" s="217">
        <v>3</v>
      </c>
      <c r="H74" s="218">
        <v>90</v>
      </c>
      <c r="I74" s="219">
        <f t="shared" si="47"/>
        <v>39</v>
      </c>
      <c r="J74" s="220">
        <v>13</v>
      </c>
      <c r="K74" s="220"/>
      <c r="L74" s="220">
        <v>26</v>
      </c>
      <c r="M74" s="221">
        <f>H73-I74</f>
        <v>51</v>
      </c>
      <c r="N74" s="214"/>
      <c r="O74" s="222"/>
      <c r="P74" s="216"/>
      <c r="Q74" s="214"/>
      <c r="R74" s="222"/>
      <c r="S74" s="216"/>
      <c r="T74" s="214"/>
      <c r="U74" s="222"/>
      <c r="V74" s="216"/>
      <c r="W74" s="214"/>
      <c r="X74" s="216">
        <v>3</v>
      </c>
      <c r="BF74" s="46">
        <f t="shared" si="45"/>
        <v>0.43333333333333335</v>
      </c>
      <c r="BI74" s="29">
        <f t="shared" si="8"/>
        <v>43.333333333333336</v>
      </c>
    </row>
    <row r="75" spans="1:61" ht="16.5" thickBot="1" x14ac:dyDescent="0.3">
      <c r="A75" s="708" t="s">
        <v>152</v>
      </c>
      <c r="B75" s="709"/>
      <c r="C75" s="709"/>
      <c r="D75" s="709"/>
      <c r="E75" s="709"/>
      <c r="F75" s="710"/>
      <c r="G75" s="223">
        <f>G63+G65+G67+G69+G71+G73</f>
        <v>22</v>
      </c>
      <c r="H75" s="224">
        <f t="shared" ref="H75:X75" si="68">H63+H65+H67+H69+H71+H73</f>
        <v>660</v>
      </c>
      <c r="I75" s="224">
        <f t="shared" si="68"/>
        <v>291</v>
      </c>
      <c r="J75" s="224">
        <f t="shared" si="68"/>
        <v>63</v>
      </c>
      <c r="K75" s="224"/>
      <c r="L75" s="224">
        <f t="shared" si="68"/>
        <v>228</v>
      </c>
      <c r="M75" s="224">
        <f t="shared" si="68"/>
        <v>369</v>
      </c>
      <c r="N75" s="224">
        <f t="shared" si="68"/>
        <v>0</v>
      </c>
      <c r="O75" s="224">
        <f t="shared" si="68"/>
        <v>0</v>
      </c>
      <c r="P75" s="224">
        <f t="shared" si="68"/>
        <v>0</v>
      </c>
      <c r="Q75" s="224">
        <f t="shared" si="68"/>
        <v>0</v>
      </c>
      <c r="R75" s="224">
        <f t="shared" si="68"/>
        <v>6</v>
      </c>
      <c r="S75" s="224">
        <f t="shared" si="68"/>
        <v>6</v>
      </c>
      <c r="T75" s="224">
        <f t="shared" si="68"/>
        <v>3</v>
      </c>
      <c r="U75" s="224">
        <f t="shared" si="68"/>
        <v>3</v>
      </c>
      <c r="V75" s="224">
        <f t="shared" si="68"/>
        <v>3</v>
      </c>
      <c r="W75" s="224">
        <f t="shared" si="68"/>
        <v>3</v>
      </c>
      <c r="X75" s="224">
        <f t="shared" si="68"/>
        <v>3</v>
      </c>
      <c r="AP75" s="138">
        <f>SUMIF(AP63:AP74,FALSE,$G63:$G74)</f>
        <v>0</v>
      </c>
      <c r="AQ75" s="138">
        <f t="shared" ref="AQ75:AW75" si="69">SUMIF(AQ63:AQ74,FALSE,$G63:$G74)</f>
        <v>0</v>
      </c>
      <c r="AR75" s="138">
        <f t="shared" si="69"/>
        <v>0</v>
      </c>
      <c r="AS75" s="138">
        <f t="shared" si="69"/>
        <v>9</v>
      </c>
      <c r="AT75" s="138">
        <f t="shared" si="69"/>
        <v>3</v>
      </c>
      <c r="AU75" s="138">
        <f t="shared" si="69"/>
        <v>4</v>
      </c>
      <c r="AV75" s="138">
        <f t="shared" si="69"/>
        <v>3</v>
      </c>
      <c r="AW75" s="138">
        <f t="shared" si="69"/>
        <v>3</v>
      </c>
      <c r="BI75" s="29">
        <f t="shared" si="8"/>
        <v>44.090909090909093</v>
      </c>
    </row>
    <row r="76" spans="1:61" ht="16.5" thickBot="1" x14ac:dyDescent="0.3">
      <c r="A76" s="702" t="s">
        <v>153</v>
      </c>
      <c r="B76" s="703"/>
      <c r="C76" s="679"/>
      <c r="D76" s="679"/>
      <c r="E76" s="679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704"/>
      <c r="BI76" s="29" t="e">
        <f t="shared" si="8"/>
        <v>#DIV/0!</v>
      </c>
    </row>
    <row r="77" spans="1:61" s="118" customFormat="1" ht="16.5" thickBot="1" x14ac:dyDescent="0.3">
      <c r="A77" s="711" t="s">
        <v>154</v>
      </c>
      <c r="B77" s="712"/>
      <c r="C77" s="122"/>
      <c r="D77" s="122" t="s">
        <v>155</v>
      </c>
      <c r="E77" s="122"/>
      <c r="F77" s="122"/>
      <c r="G77" s="122">
        <f>G78+G80</f>
        <v>8</v>
      </c>
      <c r="H77" s="122">
        <f t="shared" ref="H77:T77" si="70">H78+H80</f>
        <v>240</v>
      </c>
      <c r="I77" s="122">
        <f t="shared" si="70"/>
        <v>90</v>
      </c>
      <c r="J77" s="122">
        <f t="shared" si="70"/>
        <v>45</v>
      </c>
      <c r="K77" s="122">
        <f t="shared" si="70"/>
        <v>0</v>
      </c>
      <c r="L77" s="122">
        <f t="shared" si="70"/>
        <v>45</v>
      </c>
      <c r="M77" s="122">
        <f t="shared" si="70"/>
        <v>150</v>
      </c>
      <c r="N77" s="122"/>
      <c r="O77" s="122"/>
      <c r="P77" s="122"/>
      <c r="Q77" s="122"/>
      <c r="R77" s="122"/>
      <c r="S77" s="122"/>
      <c r="T77" s="122">
        <f t="shared" si="70"/>
        <v>6</v>
      </c>
      <c r="U77" s="122"/>
      <c r="V77" s="122"/>
      <c r="W77" s="122"/>
      <c r="X77" s="225"/>
      <c r="AP77" s="30" t="b">
        <f>ISBLANK(N77)</f>
        <v>1</v>
      </c>
      <c r="AQ77" s="30" t="b">
        <f>ISBLANK(O77)</f>
        <v>1</v>
      </c>
      <c r="AR77" s="30" t="b">
        <f t="shared" ref="AR77:AS77" si="71">ISBLANK(Q77)</f>
        <v>1</v>
      </c>
      <c r="AS77" s="30" t="b">
        <f t="shared" si="71"/>
        <v>1</v>
      </c>
      <c r="AT77" s="30" t="b">
        <f t="shared" ref="AT77" si="72">ISBLANK(T77)</f>
        <v>0</v>
      </c>
      <c r="AU77" s="30" t="b">
        <f>ISBLANK(U77)</f>
        <v>1</v>
      </c>
      <c r="AV77" s="30" t="b">
        <f t="shared" ref="AV77:AW77" si="73">ISBLANK(W77)</f>
        <v>1</v>
      </c>
      <c r="AW77" s="30" t="b">
        <f t="shared" si="73"/>
        <v>1</v>
      </c>
      <c r="BF77" s="46">
        <f t="shared" ref="BF77:BF98" si="74">I77/H77</f>
        <v>0.375</v>
      </c>
      <c r="BI77" s="29">
        <f t="shared" si="8"/>
        <v>37.5</v>
      </c>
    </row>
    <row r="78" spans="1:61" ht="16.5" thickBot="1" x14ac:dyDescent="0.3">
      <c r="A78" s="226" t="s">
        <v>156</v>
      </c>
      <c r="B78" s="189" t="s">
        <v>157</v>
      </c>
      <c r="C78" s="200"/>
      <c r="D78" s="200">
        <v>5</v>
      </c>
      <c r="E78" s="200"/>
      <c r="F78" s="200"/>
      <c r="G78" s="202">
        <v>4</v>
      </c>
      <c r="H78" s="227">
        <f t="shared" ref="H78" si="75">G78*30</f>
        <v>120</v>
      </c>
      <c r="I78" s="199">
        <f t="shared" ref="I78" si="76">J78+L78+K78</f>
        <v>45</v>
      </c>
      <c r="J78" s="200">
        <v>30</v>
      </c>
      <c r="K78" s="200"/>
      <c r="L78" s="200">
        <v>15</v>
      </c>
      <c r="M78" s="228">
        <f t="shared" ref="M78" si="77">H78-I78</f>
        <v>75</v>
      </c>
      <c r="N78" s="229"/>
      <c r="O78" s="206"/>
      <c r="P78" s="201"/>
      <c r="Q78" s="199"/>
      <c r="R78" s="206"/>
      <c r="S78" s="201"/>
      <c r="T78" s="199">
        <v>3</v>
      </c>
      <c r="U78" s="206"/>
      <c r="V78" s="201"/>
      <c r="W78" s="199"/>
      <c r="X78" s="192"/>
      <c r="BF78" s="46">
        <f t="shared" si="74"/>
        <v>0.375</v>
      </c>
      <c r="BI78" s="29">
        <f t="shared" si="8"/>
        <v>37.5</v>
      </c>
    </row>
    <row r="79" spans="1:61" x14ac:dyDescent="0.25">
      <c r="A79" s="226" t="s">
        <v>158</v>
      </c>
      <c r="B79" s="207" t="s">
        <v>159</v>
      </c>
      <c r="C79" s="230"/>
      <c r="D79" s="126">
        <v>5</v>
      </c>
      <c r="E79" s="231"/>
      <c r="F79" s="134"/>
      <c r="G79" s="211">
        <v>4</v>
      </c>
      <c r="H79" s="232">
        <v>120</v>
      </c>
      <c r="I79" s="233">
        <v>45</v>
      </c>
      <c r="J79" s="234">
        <v>30</v>
      </c>
      <c r="K79" s="234"/>
      <c r="L79" s="234">
        <v>15</v>
      </c>
      <c r="M79" s="235">
        <v>75</v>
      </c>
      <c r="N79" s="236"/>
      <c r="O79" s="212"/>
      <c r="P79" s="210"/>
      <c r="Q79" s="208"/>
      <c r="R79" s="212"/>
      <c r="S79" s="210"/>
      <c r="T79" s="208">
        <v>3</v>
      </c>
      <c r="U79" s="212"/>
      <c r="V79" s="210"/>
      <c r="W79" s="208"/>
      <c r="X79" s="210"/>
      <c r="BF79" s="46">
        <f t="shared" si="74"/>
        <v>0.375</v>
      </c>
      <c r="BI79" s="29">
        <f t="shared" ref="BI79:BI98" si="78">I79/H79*100</f>
        <v>37.5</v>
      </c>
    </row>
    <row r="80" spans="1:61" x14ac:dyDescent="0.25">
      <c r="A80" s="447" t="s">
        <v>160</v>
      </c>
      <c r="B80" s="207" t="s">
        <v>161</v>
      </c>
      <c r="C80" s="230"/>
      <c r="D80" s="133">
        <v>5</v>
      </c>
      <c r="E80" s="231"/>
      <c r="F80" s="134"/>
      <c r="G80" s="211">
        <v>4</v>
      </c>
      <c r="H80" s="237">
        <f t="shared" ref="H80:H93" si="79">G80*30</f>
        <v>120</v>
      </c>
      <c r="I80" s="238">
        <f>J80+L80+K80</f>
        <v>45</v>
      </c>
      <c r="J80" s="239">
        <v>15</v>
      </c>
      <c r="K80" s="133"/>
      <c r="L80" s="133">
        <v>30</v>
      </c>
      <c r="M80" s="240">
        <f t="shared" ref="M80:M93" si="80">H80-I80</f>
        <v>75</v>
      </c>
      <c r="N80" s="129"/>
      <c r="O80" s="130"/>
      <c r="P80" s="131"/>
      <c r="Q80" s="132"/>
      <c r="R80" s="130"/>
      <c r="S80" s="131"/>
      <c r="T80" s="132">
        <v>3</v>
      </c>
      <c r="U80" s="130"/>
      <c r="V80" s="131"/>
      <c r="W80" s="132"/>
      <c r="X80" s="210"/>
      <c r="BF80" s="46">
        <f t="shared" si="74"/>
        <v>0.375</v>
      </c>
      <c r="BI80" s="29">
        <f t="shared" si="78"/>
        <v>37.5</v>
      </c>
    </row>
    <row r="81" spans="1:61" ht="16.5" thickBot="1" x14ac:dyDescent="0.3">
      <c r="A81" s="447" t="s">
        <v>162</v>
      </c>
      <c r="B81" s="207" t="s">
        <v>163</v>
      </c>
      <c r="C81" s="230"/>
      <c r="D81" s="126">
        <v>5</v>
      </c>
      <c r="E81" s="231"/>
      <c r="F81" s="134"/>
      <c r="G81" s="211">
        <v>4</v>
      </c>
      <c r="H81" s="237">
        <v>120</v>
      </c>
      <c r="I81" s="238">
        <v>45</v>
      </c>
      <c r="J81" s="239">
        <v>15</v>
      </c>
      <c r="K81" s="133"/>
      <c r="L81" s="133">
        <v>30</v>
      </c>
      <c r="M81" s="240">
        <v>75</v>
      </c>
      <c r="N81" s="129"/>
      <c r="O81" s="130"/>
      <c r="P81" s="131"/>
      <c r="Q81" s="132"/>
      <c r="R81" s="130"/>
      <c r="S81" s="131"/>
      <c r="T81" s="132">
        <v>3</v>
      </c>
      <c r="U81" s="130"/>
      <c r="V81" s="131"/>
      <c r="W81" s="132"/>
      <c r="X81" s="210"/>
      <c r="BF81" s="46">
        <f t="shared" si="74"/>
        <v>0.375</v>
      </c>
      <c r="BI81" s="29">
        <f t="shared" si="78"/>
        <v>37.5</v>
      </c>
    </row>
    <row r="82" spans="1:61" s="118" customFormat="1" ht="16.5" thickBot="1" x14ac:dyDescent="0.3">
      <c r="A82" s="711" t="s">
        <v>164</v>
      </c>
      <c r="B82" s="712"/>
      <c r="C82" s="241"/>
      <c r="D82" s="242" t="s">
        <v>165</v>
      </c>
      <c r="E82" s="243"/>
      <c r="F82" s="244"/>
      <c r="G82" s="245">
        <v>5</v>
      </c>
      <c r="H82" s="246">
        <v>150</v>
      </c>
      <c r="I82" s="247">
        <v>54</v>
      </c>
      <c r="J82" s="248">
        <v>36</v>
      </c>
      <c r="K82" s="249"/>
      <c r="L82" s="249">
        <v>18</v>
      </c>
      <c r="M82" s="250">
        <f t="shared" ref="M82:M83" si="81">H82-I82</f>
        <v>96</v>
      </c>
      <c r="N82" s="251"/>
      <c r="O82" s="252"/>
      <c r="P82" s="253"/>
      <c r="Q82" s="254"/>
      <c r="R82" s="252"/>
      <c r="S82" s="253"/>
      <c r="T82" s="254"/>
      <c r="U82" s="34">
        <f>U83</f>
        <v>3</v>
      </c>
      <c r="V82" s="34">
        <f>V83</f>
        <v>3</v>
      </c>
      <c r="W82" s="251"/>
      <c r="X82" s="255"/>
      <c r="AP82" s="30" t="b">
        <f>ISBLANK(N82)</f>
        <v>1</v>
      </c>
      <c r="AQ82" s="30" t="b">
        <f>ISBLANK(O82)</f>
        <v>1</v>
      </c>
      <c r="AR82" s="30" t="b">
        <f t="shared" ref="AR82:AS82" si="82">ISBLANK(Q82)</f>
        <v>1</v>
      </c>
      <c r="AS82" s="30" t="b">
        <f t="shared" si="82"/>
        <v>1</v>
      </c>
      <c r="AT82" s="30" t="b">
        <f t="shared" ref="AT82" si="83">ISBLANK(T82)</f>
        <v>1</v>
      </c>
      <c r="AU82" s="30" t="b">
        <f>ISBLANK(U82)</f>
        <v>0</v>
      </c>
      <c r="AV82" s="30" t="b">
        <f t="shared" ref="AV82:AW82" si="84">ISBLANK(W82)</f>
        <v>1</v>
      </c>
      <c r="AW82" s="30" t="b">
        <f t="shared" si="84"/>
        <v>1</v>
      </c>
      <c r="BF82" s="46">
        <f t="shared" si="74"/>
        <v>0.36</v>
      </c>
      <c r="BI82" s="29">
        <f t="shared" si="78"/>
        <v>36</v>
      </c>
    </row>
    <row r="83" spans="1:61" ht="16.5" thickBot="1" x14ac:dyDescent="0.3">
      <c r="A83" s="226" t="s">
        <v>166</v>
      </c>
      <c r="B83" s="207" t="s">
        <v>167</v>
      </c>
      <c r="C83" s="230"/>
      <c r="D83" s="133">
        <v>6</v>
      </c>
      <c r="E83" s="231"/>
      <c r="F83" s="134"/>
      <c r="G83" s="211">
        <v>5</v>
      </c>
      <c r="H83" s="237">
        <f t="shared" ref="H83" si="85">G83*30</f>
        <v>150</v>
      </c>
      <c r="I83" s="238">
        <f>J83+L83+K83</f>
        <v>54</v>
      </c>
      <c r="J83" s="239">
        <v>36</v>
      </c>
      <c r="K83" s="133"/>
      <c r="L83" s="133">
        <v>18</v>
      </c>
      <c r="M83" s="240">
        <f t="shared" si="81"/>
        <v>96</v>
      </c>
      <c r="N83" s="129"/>
      <c r="O83" s="130"/>
      <c r="P83" s="131"/>
      <c r="Q83" s="132"/>
      <c r="R83" s="130"/>
      <c r="S83" s="131"/>
      <c r="T83" s="132"/>
      <c r="U83" s="256">
        <v>3</v>
      </c>
      <c r="V83" s="256">
        <v>3</v>
      </c>
      <c r="W83" s="129"/>
      <c r="X83" s="210"/>
      <c r="BF83" s="46">
        <f t="shared" si="74"/>
        <v>0.36</v>
      </c>
      <c r="BI83" s="29">
        <f t="shared" si="78"/>
        <v>36</v>
      </c>
    </row>
    <row r="84" spans="1:61" ht="16.5" thickBot="1" x14ac:dyDescent="0.3">
      <c r="A84" s="226" t="s">
        <v>168</v>
      </c>
      <c r="B84" s="207" t="s">
        <v>169</v>
      </c>
      <c r="C84" s="230"/>
      <c r="D84" s="126">
        <v>6</v>
      </c>
      <c r="E84" s="231"/>
      <c r="F84" s="134"/>
      <c r="G84" s="211">
        <v>5</v>
      </c>
      <c r="H84" s="237">
        <v>150</v>
      </c>
      <c r="I84" s="238">
        <v>54</v>
      </c>
      <c r="J84" s="239">
        <v>36</v>
      </c>
      <c r="K84" s="133"/>
      <c r="L84" s="133">
        <v>18</v>
      </c>
      <c r="M84" s="240">
        <v>96</v>
      </c>
      <c r="N84" s="129"/>
      <c r="O84" s="130"/>
      <c r="P84" s="131"/>
      <c r="Q84" s="132"/>
      <c r="R84" s="130"/>
      <c r="S84" s="131"/>
      <c r="T84" s="132"/>
      <c r="U84" s="130">
        <v>3</v>
      </c>
      <c r="V84" s="131">
        <v>3</v>
      </c>
      <c r="W84" s="132"/>
      <c r="X84" s="210"/>
      <c r="BF84" s="46">
        <f t="shared" si="74"/>
        <v>0.36</v>
      </c>
      <c r="BI84" s="29">
        <f t="shared" si="78"/>
        <v>36</v>
      </c>
    </row>
    <row r="85" spans="1:61" s="118" customFormat="1" ht="16.5" thickBot="1" x14ac:dyDescent="0.3">
      <c r="A85" s="711" t="s">
        <v>170</v>
      </c>
      <c r="B85" s="712"/>
      <c r="C85" s="241" t="s">
        <v>171</v>
      </c>
      <c r="D85" s="242"/>
      <c r="E85" s="243"/>
      <c r="F85" s="244"/>
      <c r="G85" s="245">
        <f>G86+G88+G90</f>
        <v>13.5</v>
      </c>
      <c r="H85" s="257">
        <f t="shared" ref="H85:W85" si="86">H86+H88+H90</f>
        <v>405</v>
      </c>
      <c r="I85" s="257">
        <f t="shared" si="86"/>
        <v>135</v>
      </c>
      <c r="J85" s="257">
        <f t="shared" si="86"/>
        <v>90</v>
      </c>
      <c r="K85" s="257"/>
      <c r="L85" s="257">
        <f t="shared" si="86"/>
        <v>45</v>
      </c>
      <c r="M85" s="257">
        <f t="shared" si="86"/>
        <v>270</v>
      </c>
      <c r="N85" s="257"/>
      <c r="O85" s="257"/>
      <c r="P85" s="257"/>
      <c r="Q85" s="257"/>
      <c r="R85" s="257"/>
      <c r="S85" s="257"/>
      <c r="T85" s="257"/>
      <c r="U85" s="257"/>
      <c r="V85" s="257"/>
      <c r="W85" s="257">
        <f t="shared" si="86"/>
        <v>9</v>
      </c>
      <c r="X85" s="255"/>
      <c r="AP85" s="30" t="b">
        <f>ISBLANK(N85)</f>
        <v>1</v>
      </c>
      <c r="AQ85" s="30" t="b">
        <f>ISBLANK(O85)</f>
        <v>1</v>
      </c>
      <c r="AR85" s="30" t="b">
        <f t="shared" ref="AR85:AS85" si="87">ISBLANK(Q85)</f>
        <v>1</v>
      </c>
      <c r="AS85" s="30" t="b">
        <f t="shared" si="87"/>
        <v>1</v>
      </c>
      <c r="AT85" s="30" t="b">
        <f t="shared" ref="AT85" si="88">ISBLANK(T85)</f>
        <v>1</v>
      </c>
      <c r="AU85" s="30" t="b">
        <f>ISBLANK(U85)</f>
        <v>1</v>
      </c>
      <c r="AV85" s="30" t="b">
        <f t="shared" ref="AV85:AW85" si="89">ISBLANK(W85)</f>
        <v>0</v>
      </c>
      <c r="AW85" s="30" t="b">
        <f t="shared" si="89"/>
        <v>1</v>
      </c>
      <c r="BF85" s="46">
        <f t="shared" si="74"/>
        <v>0.33333333333333331</v>
      </c>
      <c r="BI85" s="29">
        <f t="shared" si="78"/>
        <v>33.333333333333329</v>
      </c>
    </row>
    <row r="86" spans="1:61" ht="16.5" thickBot="1" x14ac:dyDescent="0.3">
      <c r="A86" s="226" t="s">
        <v>172</v>
      </c>
      <c r="B86" s="207" t="s">
        <v>173</v>
      </c>
      <c r="C86" s="230">
        <v>7</v>
      </c>
      <c r="D86" s="126"/>
      <c r="E86" s="231"/>
      <c r="F86" s="134"/>
      <c r="G86" s="211">
        <v>4.5</v>
      </c>
      <c r="H86" s="237">
        <f t="shared" si="79"/>
        <v>135</v>
      </c>
      <c r="I86" s="238">
        <f>J86+L86+K86</f>
        <v>45</v>
      </c>
      <c r="J86" s="239">
        <v>30</v>
      </c>
      <c r="K86" s="133"/>
      <c r="L86" s="133">
        <v>15</v>
      </c>
      <c r="M86" s="240">
        <f t="shared" si="80"/>
        <v>90</v>
      </c>
      <c r="N86" s="129"/>
      <c r="O86" s="130"/>
      <c r="P86" s="258"/>
      <c r="Q86" s="132"/>
      <c r="R86" s="130"/>
      <c r="S86" s="131"/>
      <c r="T86" s="129"/>
      <c r="U86" s="130"/>
      <c r="V86" s="131"/>
      <c r="W86" s="132">
        <v>3</v>
      </c>
      <c r="X86" s="210"/>
      <c r="BF86" s="46">
        <f t="shared" si="74"/>
        <v>0.33333333333333331</v>
      </c>
      <c r="BI86" s="29">
        <f t="shared" si="78"/>
        <v>33.333333333333329</v>
      </c>
    </row>
    <row r="87" spans="1:61" ht="16.5" thickBot="1" x14ac:dyDescent="0.3">
      <c r="A87" s="226" t="s">
        <v>174</v>
      </c>
      <c r="B87" s="207" t="s">
        <v>175</v>
      </c>
      <c r="C87" s="230">
        <v>7</v>
      </c>
      <c r="D87" s="126"/>
      <c r="E87" s="231"/>
      <c r="F87" s="134"/>
      <c r="G87" s="211">
        <v>4.5</v>
      </c>
      <c r="H87" s="237">
        <v>135</v>
      </c>
      <c r="I87" s="238">
        <v>45</v>
      </c>
      <c r="J87" s="239">
        <v>30</v>
      </c>
      <c r="K87" s="133"/>
      <c r="L87" s="133">
        <v>15</v>
      </c>
      <c r="M87" s="41">
        <v>90</v>
      </c>
      <c r="N87" s="129"/>
      <c r="O87" s="130"/>
      <c r="P87" s="258"/>
      <c r="Q87" s="132"/>
      <c r="R87" s="130"/>
      <c r="S87" s="131"/>
      <c r="T87" s="129"/>
      <c r="U87" s="130"/>
      <c r="V87" s="131"/>
      <c r="W87" s="132">
        <v>3</v>
      </c>
      <c r="X87" s="210"/>
      <c r="BF87" s="46">
        <f t="shared" si="74"/>
        <v>0.33333333333333331</v>
      </c>
      <c r="BI87" s="29">
        <f t="shared" si="78"/>
        <v>33.333333333333329</v>
      </c>
    </row>
    <row r="88" spans="1:61" ht="16.5" thickBot="1" x14ac:dyDescent="0.3">
      <c r="A88" s="226" t="s">
        <v>176</v>
      </c>
      <c r="B88" s="207" t="s">
        <v>177</v>
      </c>
      <c r="C88" s="230">
        <v>7</v>
      </c>
      <c r="D88" s="126"/>
      <c r="E88" s="231"/>
      <c r="F88" s="231"/>
      <c r="G88" s="211">
        <v>4.5</v>
      </c>
      <c r="H88" s="259">
        <f t="shared" si="79"/>
        <v>135</v>
      </c>
      <c r="I88" s="238">
        <f>J88+L88+K88</f>
        <v>45</v>
      </c>
      <c r="J88" s="239">
        <v>30</v>
      </c>
      <c r="K88" s="133"/>
      <c r="L88" s="133">
        <v>15</v>
      </c>
      <c r="M88" s="240">
        <f t="shared" si="80"/>
        <v>90</v>
      </c>
      <c r="N88" s="129"/>
      <c r="O88" s="130"/>
      <c r="P88" s="258"/>
      <c r="Q88" s="132"/>
      <c r="R88" s="130"/>
      <c r="S88" s="131"/>
      <c r="T88" s="129"/>
      <c r="U88" s="130"/>
      <c r="V88" s="131"/>
      <c r="W88" s="132">
        <v>3</v>
      </c>
      <c r="X88" s="210"/>
      <c r="BF88" s="46">
        <f t="shared" si="74"/>
        <v>0.33333333333333331</v>
      </c>
      <c r="BI88" s="29">
        <f t="shared" si="78"/>
        <v>33.333333333333329</v>
      </c>
    </row>
    <row r="89" spans="1:61" ht="16.5" thickBot="1" x14ac:dyDescent="0.3">
      <c r="A89" s="226" t="s">
        <v>178</v>
      </c>
      <c r="B89" s="207" t="s">
        <v>179</v>
      </c>
      <c r="C89" s="230">
        <v>7</v>
      </c>
      <c r="D89" s="126"/>
      <c r="E89" s="231"/>
      <c r="F89" s="231"/>
      <c r="G89" s="211">
        <v>4.5</v>
      </c>
      <c r="H89" s="232">
        <v>135</v>
      </c>
      <c r="I89" s="233">
        <v>45</v>
      </c>
      <c r="J89" s="234">
        <v>30</v>
      </c>
      <c r="K89" s="234"/>
      <c r="L89" s="234">
        <v>15</v>
      </c>
      <c r="M89" s="260">
        <v>90</v>
      </c>
      <c r="N89" s="129"/>
      <c r="O89" s="130"/>
      <c r="P89" s="258"/>
      <c r="Q89" s="132"/>
      <c r="R89" s="130"/>
      <c r="S89" s="131"/>
      <c r="T89" s="129"/>
      <c r="U89" s="130"/>
      <c r="V89" s="131"/>
      <c r="W89" s="132">
        <v>3</v>
      </c>
      <c r="X89" s="210"/>
      <c r="BF89" s="46">
        <f t="shared" si="74"/>
        <v>0.33333333333333331</v>
      </c>
      <c r="BI89" s="29">
        <f t="shared" si="78"/>
        <v>33.333333333333329</v>
      </c>
    </row>
    <row r="90" spans="1:61" ht="16.5" thickBot="1" x14ac:dyDescent="0.3">
      <c r="A90" s="226" t="s">
        <v>180</v>
      </c>
      <c r="B90" s="261" t="s">
        <v>181</v>
      </c>
      <c r="C90" s="230">
        <v>7</v>
      </c>
      <c r="D90" s="126"/>
      <c r="E90" s="231"/>
      <c r="F90" s="134"/>
      <c r="G90" s="211">
        <v>4.5</v>
      </c>
      <c r="H90" s="259">
        <f t="shared" si="79"/>
        <v>135</v>
      </c>
      <c r="I90" s="238">
        <f>J90+L90</f>
        <v>45</v>
      </c>
      <c r="J90" s="239">
        <v>30</v>
      </c>
      <c r="K90" s="133"/>
      <c r="L90" s="133">
        <v>15</v>
      </c>
      <c r="M90" s="240">
        <f t="shared" si="80"/>
        <v>90</v>
      </c>
      <c r="N90" s="129"/>
      <c r="O90" s="130"/>
      <c r="P90" s="258"/>
      <c r="Q90" s="132"/>
      <c r="R90" s="130"/>
      <c r="S90" s="131"/>
      <c r="T90" s="129"/>
      <c r="U90" s="130"/>
      <c r="V90" s="131"/>
      <c r="W90" s="132">
        <v>3</v>
      </c>
      <c r="X90" s="131"/>
      <c r="BF90" s="46">
        <f t="shared" si="74"/>
        <v>0.33333333333333331</v>
      </c>
      <c r="BI90" s="29">
        <f t="shared" si="78"/>
        <v>33.333333333333329</v>
      </c>
    </row>
    <row r="91" spans="1:61" ht="16.5" thickBot="1" x14ac:dyDescent="0.3">
      <c r="A91" s="226" t="s">
        <v>182</v>
      </c>
      <c r="B91" s="262" t="s">
        <v>183</v>
      </c>
      <c r="C91" s="230">
        <v>7</v>
      </c>
      <c r="D91" s="126"/>
      <c r="E91" s="231"/>
      <c r="F91" s="134"/>
      <c r="G91" s="211">
        <v>4.5</v>
      </c>
      <c r="H91" s="38">
        <v>135</v>
      </c>
      <c r="I91" s="238">
        <v>45</v>
      </c>
      <c r="J91" s="239">
        <v>30</v>
      </c>
      <c r="K91" s="133"/>
      <c r="L91" s="133">
        <v>15</v>
      </c>
      <c r="M91" s="240">
        <v>90</v>
      </c>
      <c r="N91" s="129"/>
      <c r="O91" s="130"/>
      <c r="P91" s="258"/>
      <c r="Q91" s="132"/>
      <c r="R91" s="130"/>
      <c r="S91" s="131"/>
      <c r="T91" s="129"/>
      <c r="U91" s="130"/>
      <c r="V91" s="131"/>
      <c r="W91" s="132">
        <v>3</v>
      </c>
      <c r="X91" s="131"/>
      <c r="BF91" s="46">
        <f t="shared" si="74"/>
        <v>0.33333333333333331</v>
      </c>
      <c r="BI91" s="29">
        <f t="shared" si="78"/>
        <v>33.333333333333329</v>
      </c>
    </row>
    <row r="92" spans="1:61" ht="16.5" thickBot="1" x14ac:dyDescent="0.3">
      <c r="A92" s="711" t="s">
        <v>184</v>
      </c>
      <c r="B92" s="712"/>
      <c r="C92" s="241" t="s">
        <v>185</v>
      </c>
      <c r="D92" s="126"/>
      <c r="E92" s="231"/>
      <c r="F92" s="134"/>
      <c r="G92" s="245">
        <f>G93+G95+G97</f>
        <v>15</v>
      </c>
      <c r="H92" s="245">
        <f t="shared" ref="H92:X92" si="90">H93+H95+H97</f>
        <v>450</v>
      </c>
      <c r="I92" s="245">
        <f t="shared" si="90"/>
        <v>156</v>
      </c>
      <c r="J92" s="245">
        <f t="shared" si="90"/>
        <v>78</v>
      </c>
      <c r="K92" s="245">
        <f t="shared" si="90"/>
        <v>0</v>
      </c>
      <c r="L92" s="245">
        <f t="shared" si="90"/>
        <v>78</v>
      </c>
      <c r="M92" s="245">
        <f t="shared" si="90"/>
        <v>294</v>
      </c>
      <c r="N92" s="245"/>
      <c r="O92" s="245"/>
      <c r="P92" s="245"/>
      <c r="Q92" s="245"/>
      <c r="R92" s="245"/>
      <c r="S92" s="245"/>
      <c r="T92" s="245"/>
      <c r="U92" s="245"/>
      <c r="V92" s="245"/>
      <c r="W92" s="245"/>
      <c r="X92" s="257">
        <f t="shared" si="90"/>
        <v>12</v>
      </c>
      <c r="AN92" s="29" t="s">
        <v>19</v>
      </c>
      <c r="AO92" s="115"/>
      <c r="AP92" s="30" t="b">
        <f>ISBLANK(N92)</f>
        <v>1</v>
      </c>
      <c r="AQ92" s="30" t="b">
        <f>ISBLANK(O92)</f>
        <v>1</v>
      </c>
      <c r="AR92" s="30" t="b">
        <f t="shared" ref="AR92:AS92" si="91">ISBLANK(Q92)</f>
        <v>1</v>
      </c>
      <c r="AS92" s="30" t="b">
        <f t="shared" si="91"/>
        <v>1</v>
      </c>
      <c r="AT92" s="30" t="b">
        <f t="shared" ref="AT92" si="92">ISBLANK(T92)</f>
        <v>1</v>
      </c>
      <c r="AU92" s="30" t="b">
        <f>ISBLANK(U92)</f>
        <v>1</v>
      </c>
      <c r="AV92" s="30" t="b">
        <f t="shared" ref="AV92:AW92" si="93">ISBLANK(W92)</f>
        <v>1</v>
      </c>
      <c r="AW92" s="30" t="b">
        <f t="shared" si="93"/>
        <v>0</v>
      </c>
      <c r="BF92" s="46">
        <f t="shared" si="74"/>
        <v>0.34666666666666668</v>
      </c>
      <c r="BI92" s="29">
        <f t="shared" si="78"/>
        <v>34.666666666666671</v>
      </c>
    </row>
    <row r="93" spans="1:61" ht="16.5" thickBot="1" x14ac:dyDescent="0.3">
      <c r="A93" s="226" t="s">
        <v>186</v>
      </c>
      <c r="B93" s="207" t="s">
        <v>187</v>
      </c>
      <c r="C93" s="230">
        <v>8</v>
      </c>
      <c r="D93" s="133"/>
      <c r="E93" s="134"/>
      <c r="F93" s="231"/>
      <c r="G93" s="211">
        <v>5</v>
      </c>
      <c r="H93" s="237">
        <f t="shared" si="79"/>
        <v>150</v>
      </c>
      <c r="I93" s="238">
        <f>J93+L93+K93</f>
        <v>52</v>
      </c>
      <c r="J93" s="239">
        <v>26</v>
      </c>
      <c r="K93" s="133"/>
      <c r="L93" s="133">
        <v>26</v>
      </c>
      <c r="M93" s="240">
        <f t="shared" si="80"/>
        <v>98</v>
      </c>
      <c r="N93" s="129"/>
      <c r="O93" s="130"/>
      <c r="P93" s="258"/>
      <c r="Q93" s="132"/>
      <c r="R93" s="130"/>
      <c r="S93" s="131"/>
      <c r="T93" s="129"/>
      <c r="U93" s="130"/>
      <c r="V93" s="131"/>
      <c r="W93" s="132"/>
      <c r="X93" s="131">
        <v>4</v>
      </c>
      <c r="AN93" s="29" t="s">
        <v>20</v>
      </c>
      <c r="AO93" s="115"/>
      <c r="BF93" s="46">
        <f t="shared" si="74"/>
        <v>0.34666666666666668</v>
      </c>
      <c r="BI93" s="29">
        <f t="shared" si="78"/>
        <v>34.666666666666671</v>
      </c>
    </row>
    <row r="94" spans="1:61" ht="16.5" thickBot="1" x14ac:dyDescent="0.3">
      <c r="A94" s="226" t="s">
        <v>188</v>
      </c>
      <c r="B94" s="207" t="s">
        <v>189</v>
      </c>
      <c r="C94" s="230">
        <v>8</v>
      </c>
      <c r="D94" s="133"/>
      <c r="E94" s="134"/>
      <c r="F94" s="231"/>
      <c r="G94" s="211">
        <v>5</v>
      </c>
      <c r="H94" s="263">
        <v>150</v>
      </c>
      <c r="I94" s="264">
        <v>52</v>
      </c>
      <c r="J94" s="265">
        <v>26</v>
      </c>
      <c r="K94" s="265"/>
      <c r="L94" s="265">
        <v>26</v>
      </c>
      <c r="M94" s="260">
        <v>98</v>
      </c>
      <c r="N94" s="129"/>
      <c r="O94" s="130"/>
      <c r="P94" s="258"/>
      <c r="Q94" s="132"/>
      <c r="R94" s="130"/>
      <c r="S94" s="131"/>
      <c r="T94" s="129"/>
      <c r="U94" s="130"/>
      <c r="V94" s="131"/>
      <c r="W94" s="132"/>
      <c r="X94" s="131">
        <v>4</v>
      </c>
      <c r="AN94" s="29" t="s">
        <v>21</v>
      </c>
      <c r="AO94" s="115">
        <f>AT99+AU99</f>
        <v>13</v>
      </c>
      <c r="BF94" s="46">
        <f t="shared" si="74"/>
        <v>0.34666666666666668</v>
      </c>
      <c r="BI94" s="29">
        <f t="shared" si="78"/>
        <v>34.666666666666671</v>
      </c>
    </row>
    <row r="95" spans="1:61" ht="16.5" thickBot="1" x14ac:dyDescent="0.3">
      <c r="A95" s="226" t="s">
        <v>190</v>
      </c>
      <c r="B95" s="207" t="s">
        <v>191</v>
      </c>
      <c r="C95" s="230">
        <v>8</v>
      </c>
      <c r="D95" s="133"/>
      <c r="E95" s="134"/>
      <c r="F95" s="231"/>
      <c r="G95" s="211">
        <v>5</v>
      </c>
      <c r="H95" s="237">
        <f t="shared" ref="H95" si="94">G95*30</f>
        <v>150</v>
      </c>
      <c r="I95" s="238">
        <f>J95+L95+K95</f>
        <v>52</v>
      </c>
      <c r="J95" s="239">
        <v>26</v>
      </c>
      <c r="K95" s="133"/>
      <c r="L95" s="133">
        <v>26</v>
      </c>
      <c r="M95" s="240">
        <f t="shared" ref="M95" si="95">H95-I95</f>
        <v>98</v>
      </c>
      <c r="N95" s="129"/>
      <c r="O95" s="130"/>
      <c r="P95" s="258"/>
      <c r="Q95" s="132"/>
      <c r="R95" s="130"/>
      <c r="S95" s="131"/>
      <c r="T95" s="129"/>
      <c r="U95" s="130"/>
      <c r="V95" s="131"/>
      <c r="W95" s="132"/>
      <c r="X95" s="131">
        <v>4</v>
      </c>
      <c r="AN95" s="29" t="s">
        <v>22</v>
      </c>
      <c r="AO95" s="115">
        <f>AV99+AW99</f>
        <v>28.5</v>
      </c>
      <c r="BF95" s="46">
        <f t="shared" si="74"/>
        <v>0.34666666666666668</v>
      </c>
      <c r="BI95" s="29">
        <f t="shared" si="78"/>
        <v>34.666666666666671</v>
      </c>
    </row>
    <row r="96" spans="1:61" ht="16.5" thickBot="1" x14ac:dyDescent="0.3">
      <c r="A96" s="226" t="s">
        <v>192</v>
      </c>
      <c r="B96" s="207" t="s">
        <v>193</v>
      </c>
      <c r="C96" s="230">
        <v>8</v>
      </c>
      <c r="D96" s="133"/>
      <c r="E96" s="134"/>
      <c r="F96" s="231"/>
      <c r="G96" s="211">
        <v>5</v>
      </c>
      <c r="H96" s="266">
        <v>150</v>
      </c>
      <c r="I96" s="238">
        <v>52</v>
      </c>
      <c r="J96" s="267">
        <v>26</v>
      </c>
      <c r="K96" s="267"/>
      <c r="L96" s="267">
        <v>26</v>
      </c>
      <c r="M96" s="260">
        <v>98</v>
      </c>
      <c r="N96" s="129"/>
      <c r="O96" s="130"/>
      <c r="P96" s="258"/>
      <c r="Q96" s="132"/>
      <c r="R96" s="130"/>
      <c r="S96" s="131"/>
      <c r="T96" s="129"/>
      <c r="U96" s="130"/>
      <c r="V96" s="131"/>
      <c r="W96" s="132"/>
      <c r="X96" s="131">
        <v>4</v>
      </c>
      <c r="AO96" s="115">
        <f>SUM(AO92:AO95)</f>
        <v>41.5</v>
      </c>
      <c r="BF96" s="46">
        <f t="shared" si="74"/>
        <v>0.34666666666666668</v>
      </c>
      <c r="BI96" s="29">
        <f t="shared" si="78"/>
        <v>34.666666666666671</v>
      </c>
    </row>
    <row r="97" spans="1:61" ht="16.5" thickBot="1" x14ac:dyDescent="0.3">
      <c r="A97" s="226" t="s">
        <v>194</v>
      </c>
      <c r="B97" s="207" t="s">
        <v>195</v>
      </c>
      <c r="C97" s="230">
        <v>8</v>
      </c>
      <c r="D97" s="133"/>
      <c r="E97" s="134"/>
      <c r="F97" s="231"/>
      <c r="G97" s="211">
        <v>5</v>
      </c>
      <c r="H97" s="237">
        <f t="shared" ref="H97" si="96">G97*30</f>
        <v>150</v>
      </c>
      <c r="I97" s="238">
        <f>J97+L97+K97</f>
        <v>52</v>
      </c>
      <c r="J97" s="239">
        <v>26</v>
      </c>
      <c r="K97" s="133"/>
      <c r="L97" s="133">
        <v>26</v>
      </c>
      <c r="M97" s="240">
        <f t="shared" ref="M97" si="97">H97-I97</f>
        <v>98</v>
      </c>
      <c r="N97" s="129"/>
      <c r="O97" s="130"/>
      <c r="P97" s="258"/>
      <c r="Q97" s="132"/>
      <c r="R97" s="130"/>
      <c r="S97" s="131"/>
      <c r="T97" s="129"/>
      <c r="U97" s="130"/>
      <c r="V97" s="131"/>
      <c r="W97" s="132"/>
      <c r="X97" s="131">
        <v>4</v>
      </c>
      <c r="BF97" s="46">
        <f t="shared" si="74"/>
        <v>0.34666666666666668</v>
      </c>
      <c r="BI97" s="29">
        <f t="shared" si="78"/>
        <v>34.666666666666671</v>
      </c>
    </row>
    <row r="98" spans="1:61" ht="16.5" thickBot="1" x14ac:dyDescent="0.3">
      <c r="A98" s="226" t="s">
        <v>196</v>
      </c>
      <c r="B98" s="213" t="s">
        <v>197</v>
      </c>
      <c r="C98" s="268">
        <v>8</v>
      </c>
      <c r="D98" s="269"/>
      <c r="E98" s="270"/>
      <c r="F98" s="271"/>
      <c r="G98" s="217">
        <v>5</v>
      </c>
      <c r="H98" s="272">
        <v>150</v>
      </c>
      <c r="I98" s="273">
        <v>52</v>
      </c>
      <c r="J98" s="274">
        <v>26</v>
      </c>
      <c r="K98" s="274"/>
      <c r="L98" s="274">
        <v>26</v>
      </c>
      <c r="M98" s="275">
        <v>98</v>
      </c>
      <c r="N98" s="276"/>
      <c r="O98" s="277"/>
      <c r="P98" s="278"/>
      <c r="Q98" s="279"/>
      <c r="R98" s="277"/>
      <c r="S98" s="280"/>
      <c r="T98" s="276"/>
      <c r="U98" s="277"/>
      <c r="V98" s="280"/>
      <c r="W98" s="279"/>
      <c r="X98" s="280">
        <v>4</v>
      </c>
      <c r="BF98" s="46">
        <f t="shared" si="74"/>
        <v>0.34666666666666668</v>
      </c>
      <c r="BI98" s="29">
        <f t="shared" si="78"/>
        <v>34.666666666666671</v>
      </c>
    </row>
    <row r="99" spans="1:61" ht="16.5" thickBot="1" x14ac:dyDescent="0.3">
      <c r="A99" s="681" t="s">
        <v>198</v>
      </c>
      <c r="B99" s="687"/>
      <c r="C99" s="687"/>
      <c r="D99" s="687"/>
      <c r="E99" s="687"/>
      <c r="F99" s="682"/>
      <c r="G99" s="136">
        <f>G77+G82+G85+G92</f>
        <v>41.5</v>
      </c>
      <c r="H99" s="136">
        <f t="shared" ref="H99:X99" si="98">H77+H82+H85+H92</f>
        <v>1245</v>
      </c>
      <c r="I99" s="136">
        <f t="shared" si="98"/>
        <v>435</v>
      </c>
      <c r="J99" s="136">
        <f t="shared" si="98"/>
        <v>249</v>
      </c>
      <c r="K99" s="136">
        <f t="shared" si="98"/>
        <v>0</v>
      </c>
      <c r="L99" s="136">
        <f t="shared" si="98"/>
        <v>186</v>
      </c>
      <c r="M99" s="136">
        <f t="shared" si="98"/>
        <v>810</v>
      </c>
      <c r="N99" s="136"/>
      <c r="O99" s="136"/>
      <c r="P99" s="136"/>
      <c r="Q99" s="136"/>
      <c r="R99" s="136"/>
      <c r="S99" s="136"/>
      <c r="T99" s="137">
        <f t="shared" si="98"/>
        <v>6</v>
      </c>
      <c r="U99" s="137">
        <f t="shared" si="98"/>
        <v>3</v>
      </c>
      <c r="V99" s="137">
        <f t="shared" si="98"/>
        <v>3</v>
      </c>
      <c r="W99" s="137">
        <f t="shared" si="98"/>
        <v>9</v>
      </c>
      <c r="X99" s="137">
        <f t="shared" si="98"/>
        <v>12</v>
      </c>
      <c r="AP99" s="138">
        <f>SUMIF(AP77:AP98,FALSE,$G77:$G98)</f>
        <v>0</v>
      </c>
      <c r="AQ99" s="138">
        <f t="shared" ref="AQ99:AW99" si="99">SUMIF(AQ77:AQ98,FALSE,$G77:$G98)</f>
        <v>0</v>
      </c>
      <c r="AR99" s="138">
        <f t="shared" si="99"/>
        <v>0</v>
      </c>
      <c r="AS99" s="138">
        <f t="shared" si="99"/>
        <v>0</v>
      </c>
      <c r="AT99" s="138">
        <f t="shared" si="99"/>
        <v>8</v>
      </c>
      <c r="AU99" s="138">
        <f t="shared" si="99"/>
        <v>5</v>
      </c>
      <c r="AV99" s="138">
        <f t="shared" si="99"/>
        <v>13.5</v>
      </c>
      <c r="AW99" s="138">
        <f t="shared" si="99"/>
        <v>15</v>
      </c>
    </row>
    <row r="100" spans="1:61" s="1" customFormat="1" ht="16.5" thickBot="1" x14ac:dyDescent="0.3">
      <c r="A100" s="711" t="s">
        <v>199</v>
      </c>
      <c r="B100" s="715"/>
      <c r="C100" s="715"/>
      <c r="D100" s="715"/>
      <c r="E100" s="715"/>
      <c r="F100" s="716"/>
      <c r="G100" s="281">
        <f t="shared" ref="G100:X100" si="100">G99+G75</f>
        <v>63.5</v>
      </c>
      <c r="H100" s="282">
        <f t="shared" si="100"/>
        <v>1905</v>
      </c>
      <c r="I100" s="282">
        <f t="shared" si="100"/>
        <v>726</v>
      </c>
      <c r="J100" s="282">
        <f t="shared" si="100"/>
        <v>312</v>
      </c>
      <c r="K100" s="282">
        <f t="shared" si="100"/>
        <v>0</v>
      </c>
      <c r="L100" s="282">
        <f t="shared" si="100"/>
        <v>414</v>
      </c>
      <c r="M100" s="282">
        <f t="shared" si="100"/>
        <v>1179</v>
      </c>
      <c r="N100" s="137">
        <f t="shared" si="100"/>
        <v>0</v>
      </c>
      <c r="O100" s="137">
        <f t="shared" si="100"/>
        <v>0</v>
      </c>
      <c r="P100" s="137">
        <f t="shared" si="100"/>
        <v>0</v>
      </c>
      <c r="Q100" s="137">
        <f t="shared" si="100"/>
        <v>0</v>
      </c>
      <c r="R100" s="137">
        <f t="shared" si="100"/>
        <v>6</v>
      </c>
      <c r="S100" s="137">
        <f t="shared" si="100"/>
        <v>6</v>
      </c>
      <c r="T100" s="137">
        <f t="shared" si="100"/>
        <v>9</v>
      </c>
      <c r="U100" s="137">
        <f t="shared" si="100"/>
        <v>6</v>
      </c>
      <c r="V100" s="137">
        <f t="shared" si="100"/>
        <v>6</v>
      </c>
      <c r="W100" s="137">
        <f t="shared" si="100"/>
        <v>12</v>
      </c>
      <c r="X100" s="137">
        <f t="shared" si="100"/>
        <v>15</v>
      </c>
      <c r="Y100" s="283">
        <v>22</v>
      </c>
      <c r="Z100" s="284">
        <v>22</v>
      </c>
      <c r="AP100" s="2"/>
      <c r="AQ100" s="2"/>
      <c r="AR100" s="2"/>
      <c r="AS100" s="2"/>
      <c r="AT100" s="2"/>
      <c r="AU100" s="2"/>
      <c r="AV100" s="2"/>
    </row>
    <row r="101" spans="1:61" s="1" customFormat="1" ht="16.5" thickBot="1" x14ac:dyDescent="0.3">
      <c r="A101" s="717" t="s">
        <v>200</v>
      </c>
      <c r="B101" s="717"/>
      <c r="C101" s="717"/>
      <c r="D101" s="717"/>
      <c r="E101" s="717"/>
      <c r="F101" s="717"/>
      <c r="G101" s="281">
        <f t="shared" ref="G101:M101" si="101">G100+G60</f>
        <v>240</v>
      </c>
      <c r="H101" s="282">
        <f t="shared" si="101"/>
        <v>7200</v>
      </c>
      <c r="I101" s="282">
        <f t="shared" si="101"/>
        <v>2439</v>
      </c>
      <c r="J101" s="282">
        <f t="shared" si="101"/>
        <v>1100</v>
      </c>
      <c r="K101" s="282">
        <f t="shared" si="101"/>
        <v>60</v>
      </c>
      <c r="L101" s="282">
        <f t="shared" si="101"/>
        <v>1279</v>
      </c>
      <c r="M101" s="282">
        <f t="shared" si="101"/>
        <v>4761</v>
      </c>
      <c r="N101" s="137">
        <f t="shared" ref="N101:X101" si="102">N60+N100</f>
        <v>21</v>
      </c>
      <c r="O101" s="137">
        <f t="shared" si="102"/>
        <v>17</v>
      </c>
      <c r="P101" s="137">
        <f t="shared" si="102"/>
        <v>17</v>
      </c>
      <c r="Q101" s="137">
        <f t="shared" si="102"/>
        <v>22</v>
      </c>
      <c r="R101" s="137">
        <f t="shared" si="102"/>
        <v>20</v>
      </c>
      <c r="S101" s="137">
        <f t="shared" si="102"/>
        <v>20</v>
      </c>
      <c r="T101" s="137">
        <f t="shared" si="102"/>
        <v>23</v>
      </c>
      <c r="U101" s="137">
        <f t="shared" si="102"/>
        <v>16</v>
      </c>
      <c r="V101" s="137">
        <f t="shared" si="102"/>
        <v>16</v>
      </c>
      <c r="W101" s="137">
        <f t="shared" si="102"/>
        <v>21</v>
      </c>
      <c r="X101" s="137">
        <f t="shared" si="102"/>
        <v>15</v>
      </c>
      <c r="Y101" s="285">
        <f t="shared" ref="Y101:Z101" si="103">Y100</f>
        <v>22</v>
      </c>
      <c r="Z101" s="286">
        <f t="shared" si="103"/>
        <v>22</v>
      </c>
      <c r="AP101" s="2"/>
      <c r="AQ101" s="2"/>
      <c r="AR101" s="2"/>
      <c r="AS101" s="2"/>
      <c r="AT101" s="2"/>
      <c r="AU101" s="2"/>
      <c r="AV101" s="2"/>
    </row>
    <row r="102" spans="1:61" s="1" customFormat="1" ht="16.5" thickBot="1" x14ac:dyDescent="0.3">
      <c r="A102" s="718" t="s">
        <v>201</v>
      </c>
      <c r="B102" s="718"/>
      <c r="C102" s="718"/>
      <c r="D102" s="718"/>
      <c r="E102" s="718"/>
      <c r="F102" s="718"/>
      <c r="G102" s="718"/>
      <c r="H102" s="718"/>
      <c r="I102" s="718"/>
      <c r="J102" s="718"/>
      <c r="K102" s="718"/>
      <c r="L102" s="718"/>
      <c r="M102" s="718"/>
      <c r="N102" s="137">
        <f>N101</f>
        <v>21</v>
      </c>
      <c r="O102" s="137">
        <f t="shared" ref="O102:X102" si="104">O101</f>
        <v>17</v>
      </c>
      <c r="P102" s="137">
        <f t="shared" si="104"/>
        <v>17</v>
      </c>
      <c r="Q102" s="137">
        <f t="shared" si="104"/>
        <v>22</v>
      </c>
      <c r="R102" s="137">
        <f t="shared" si="104"/>
        <v>20</v>
      </c>
      <c r="S102" s="137">
        <f t="shared" si="104"/>
        <v>20</v>
      </c>
      <c r="T102" s="137">
        <f t="shared" si="104"/>
        <v>23</v>
      </c>
      <c r="U102" s="137">
        <f t="shared" si="104"/>
        <v>16</v>
      </c>
      <c r="V102" s="137">
        <f t="shared" si="104"/>
        <v>16</v>
      </c>
      <c r="W102" s="137">
        <f t="shared" si="104"/>
        <v>21</v>
      </c>
      <c r="X102" s="137">
        <f t="shared" si="104"/>
        <v>15</v>
      </c>
      <c r="AP102" s="2"/>
      <c r="AQ102" s="2"/>
      <c r="AR102" s="2"/>
      <c r="AS102" s="2"/>
      <c r="AT102" s="2"/>
      <c r="AU102" s="2"/>
      <c r="AV102" s="2"/>
    </row>
    <row r="103" spans="1:61" s="1" customFormat="1" ht="16.5" thickBot="1" x14ac:dyDescent="0.3">
      <c r="A103" s="719" t="s">
        <v>202</v>
      </c>
      <c r="B103" s="719"/>
      <c r="C103" s="719"/>
      <c r="D103" s="719"/>
      <c r="E103" s="719"/>
      <c r="F103" s="719"/>
      <c r="G103" s="719"/>
      <c r="H103" s="719"/>
      <c r="I103" s="719"/>
      <c r="J103" s="719"/>
      <c r="K103" s="719"/>
      <c r="L103" s="719"/>
      <c r="M103" s="719"/>
      <c r="N103" s="137">
        <v>3</v>
      </c>
      <c r="O103" s="287"/>
      <c r="P103" s="288">
        <v>4</v>
      </c>
      <c r="Q103" s="288">
        <v>3</v>
      </c>
      <c r="R103" s="288"/>
      <c r="S103" s="288">
        <v>3</v>
      </c>
      <c r="T103" s="288">
        <v>3</v>
      </c>
      <c r="U103" s="288"/>
      <c r="V103" s="288">
        <v>3</v>
      </c>
      <c r="W103" s="288">
        <v>3</v>
      </c>
      <c r="X103" s="288">
        <v>3</v>
      </c>
      <c r="AP103" s="2"/>
      <c r="AQ103" s="2"/>
      <c r="AR103" s="2"/>
      <c r="AS103" s="2"/>
      <c r="AT103" s="2"/>
      <c r="AU103" s="2"/>
      <c r="AV103" s="2"/>
    </row>
    <row r="104" spans="1:61" s="1" customFormat="1" ht="16.5" thickBot="1" x14ac:dyDescent="0.3">
      <c r="A104" s="719" t="s">
        <v>203</v>
      </c>
      <c r="B104" s="719"/>
      <c r="C104" s="719"/>
      <c r="D104" s="719"/>
      <c r="E104" s="719"/>
      <c r="F104" s="719"/>
      <c r="G104" s="719"/>
      <c r="H104" s="719"/>
      <c r="I104" s="719"/>
      <c r="J104" s="719"/>
      <c r="K104" s="719"/>
      <c r="L104" s="719"/>
      <c r="M104" s="719"/>
      <c r="N104" s="188">
        <v>3</v>
      </c>
      <c r="O104" s="289"/>
      <c r="P104" s="290">
        <v>2</v>
      </c>
      <c r="Q104" s="290">
        <v>3</v>
      </c>
      <c r="R104" s="290"/>
      <c r="S104" s="290">
        <v>4</v>
      </c>
      <c r="T104" s="290">
        <v>4</v>
      </c>
      <c r="U104" s="290"/>
      <c r="V104" s="290">
        <v>3</v>
      </c>
      <c r="W104" s="290">
        <v>4</v>
      </c>
      <c r="X104" s="290">
        <v>2</v>
      </c>
      <c r="AP104" s="2"/>
      <c r="AQ104" s="2"/>
      <c r="AR104" s="2"/>
      <c r="AS104" s="2"/>
      <c r="AT104" s="2"/>
      <c r="AU104" s="2"/>
      <c r="AV104" s="2"/>
    </row>
    <row r="105" spans="1:61" s="1" customFormat="1" ht="16.5" thickBot="1" x14ac:dyDescent="0.3">
      <c r="A105" s="719" t="s">
        <v>204</v>
      </c>
      <c r="B105" s="719"/>
      <c r="C105" s="719"/>
      <c r="D105" s="719"/>
      <c r="E105" s="719"/>
      <c r="F105" s="719"/>
      <c r="G105" s="719"/>
      <c r="H105" s="719"/>
      <c r="I105" s="719"/>
      <c r="J105" s="719"/>
      <c r="K105" s="719"/>
      <c r="L105" s="719"/>
      <c r="M105" s="719"/>
      <c r="N105" s="291"/>
      <c r="O105" s="292"/>
      <c r="P105" s="292"/>
      <c r="Q105" s="293"/>
      <c r="R105" s="293"/>
      <c r="S105" s="293"/>
      <c r="T105" s="293"/>
      <c r="U105" s="293"/>
      <c r="V105" s="293"/>
      <c r="W105" s="293"/>
      <c r="X105" s="293"/>
      <c r="AP105" s="2" t="s">
        <v>205</v>
      </c>
      <c r="AQ105" s="2" t="s">
        <v>206</v>
      </c>
      <c r="AR105" s="2" t="s">
        <v>207</v>
      </c>
      <c r="AS105" s="2" t="s">
        <v>208</v>
      </c>
      <c r="AT105" s="2" t="s">
        <v>209</v>
      </c>
      <c r="AU105" s="2" t="s">
        <v>210</v>
      </c>
      <c r="AV105" s="2" t="s">
        <v>211</v>
      </c>
      <c r="AW105" s="2" t="s">
        <v>212</v>
      </c>
    </row>
    <row r="106" spans="1:61" s="1" customFormat="1" ht="16.5" thickBot="1" x14ac:dyDescent="0.3">
      <c r="A106" s="720" t="s">
        <v>213</v>
      </c>
      <c r="B106" s="720"/>
      <c r="C106" s="720"/>
      <c r="D106" s="720"/>
      <c r="E106" s="720"/>
      <c r="F106" s="720"/>
      <c r="G106" s="720"/>
      <c r="H106" s="720"/>
      <c r="I106" s="720"/>
      <c r="J106" s="720"/>
      <c r="K106" s="720"/>
      <c r="L106" s="720"/>
      <c r="M106" s="720"/>
      <c r="N106" s="294"/>
      <c r="O106" s="292"/>
      <c r="P106" s="292"/>
      <c r="Q106" s="295"/>
      <c r="R106" s="295"/>
      <c r="S106" s="296">
        <v>1</v>
      </c>
      <c r="T106" s="296"/>
      <c r="U106" s="295"/>
      <c r="V106" s="296">
        <v>1</v>
      </c>
      <c r="W106" s="296"/>
      <c r="X106" s="296"/>
      <c r="AO106" s="1" t="s">
        <v>214</v>
      </c>
      <c r="AP106" s="2"/>
      <c r="AQ106" s="2"/>
      <c r="AR106" s="2"/>
      <c r="AS106" s="2"/>
      <c r="AT106" s="2"/>
      <c r="AU106" s="2"/>
      <c r="AV106" s="2"/>
    </row>
    <row r="107" spans="1:61" s="1" customFormat="1" ht="16.5" thickBot="1" x14ac:dyDescent="0.3">
      <c r="A107" s="721" t="s">
        <v>215</v>
      </c>
      <c r="B107" s="722"/>
      <c r="C107" s="722"/>
      <c r="D107" s="722"/>
      <c r="E107" s="722"/>
      <c r="F107" s="722"/>
      <c r="G107" s="722"/>
      <c r="H107" s="722"/>
      <c r="I107" s="722"/>
      <c r="J107" s="722"/>
      <c r="K107" s="722"/>
      <c r="L107" s="722"/>
      <c r="M107" s="723"/>
      <c r="N107" s="724" t="s">
        <v>216</v>
      </c>
      <c r="O107" s="725"/>
      <c r="P107" s="726"/>
      <c r="Q107" s="713">
        <f>G60/G101*100</f>
        <v>73.541666666666671</v>
      </c>
      <c r="R107" s="727"/>
      <c r="S107" s="714"/>
      <c r="T107" s="713" t="s">
        <v>217</v>
      </c>
      <c r="U107" s="727"/>
      <c r="V107" s="714"/>
      <c r="W107" s="713">
        <f>G100/G101*100</f>
        <v>26.458333333333332</v>
      </c>
      <c r="X107" s="714"/>
      <c r="AO107" s="297" t="s">
        <v>218</v>
      </c>
      <c r="AP107" s="2">
        <f>AP27</f>
        <v>30</v>
      </c>
      <c r="AQ107" s="2">
        <f t="shared" ref="AQ107:AW107" si="105">AQ27</f>
        <v>12</v>
      </c>
      <c r="AR107" s="2">
        <f t="shared" si="105"/>
        <v>11.5</v>
      </c>
      <c r="AS107" s="2">
        <f t="shared" si="105"/>
        <v>3</v>
      </c>
      <c r="AT107" s="2">
        <f t="shared" si="105"/>
        <v>0</v>
      </c>
      <c r="AU107" s="2">
        <f t="shared" si="105"/>
        <v>0</v>
      </c>
      <c r="AV107" s="2">
        <f t="shared" si="105"/>
        <v>3</v>
      </c>
      <c r="AW107" s="2">
        <f t="shared" si="105"/>
        <v>0</v>
      </c>
      <c r="AX107" s="166">
        <f>SUM(AP107:AW107)</f>
        <v>59.5</v>
      </c>
    </row>
    <row r="108" spans="1:61" s="1" customFormat="1" x14ac:dyDescent="0.25">
      <c r="A108" s="298"/>
      <c r="B108" s="298"/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9"/>
      <c r="O108" s="299"/>
      <c r="P108" s="299"/>
      <c r="Q108" s="300"/>
      <c r="R108" s="300"/>
      <c r="S108" s="300"/>
      <c r="T108" s="299"/>
      <c r="U108" s="299"/>
      <c r="V108" s="299"/>
      <c r="W108" s="299"/>
      <c r="X108" s="299"/>
      <c r="AO108" s="297" t="s">
        <v>219</v>
      </c>
      <c r="AP108" s="2">
        <f>AP51</f>
        <v>0</v>
      </c>
      <c r="AQ108" s="2">
        <f t="shared" ref="AQ108:AW108" si="106">AQ51</f>
        <v>18</v>
      </c>
      <c r="AR108" s="2">
        <f t="shared" si="106"/>
        <v>18.5</v>
      </c>
      <c r="AS108" s="2">
        <f t="shared" si="106"/>
        <v>10.5</v>
      </c>
      <c r="AT108" s="2">
        <f t="shared" si="106"/>
        <v>19</v>
      </c>
      <c r="AU108" s="2">
        <f t="shared" si="106"/>
        <v>16.5</v>
      </c>
      <c r="AV108" s="2">
        <f t="shared" si="106"/>
        <v>10.5</v>
      </c>
      <c r="AW108" s="2">
        <f t="shared" si="106"/>
        <v>0</v>
      </c>
      <c r="AX108" s="166">
        <f t="shared" ref="AX108:AX111" si="107">SUM(AP108:AW108)</f>
        <v>93</v>
      </c>
    </row>
    <row r="109" spans="1:61" x14ac:dyDescent="0.25">
      <c r="AO109" s="304" t="s">
        <v>116</v>
      </c>
      <c r="AP109" s="305"/>
      <c r="AQ109" s="305"/>
      <c r="AR109" s="305"/>
      <c r="AS109" s="305">
        <v>4.5</v>
      </c>
      <c r="AT109" s="305">
        <v>0</v>
      </c>
      <c r="AU109" s="305">
        <v>4.5</v>
      </c>
      <c r="AV109" s="305">
        <v>0</v>
      </c>
      <c r="AW109" s="305">
        <v>12</v>
      </c>
      <c r="AX109" s="166">
        <f t="shared" si="107"/>
        <v>21</v>
      </c>
    </row>
    <row r="110" spans="1:61" x14ac:dyDescent="0.25">
      <c r="A110" s="306" t="s">
        <v>49</v>
      </c>
      <c r="B110" s="307" t="s">
        <v>220</v>
      </c>
      <c r="C110" s="50"/>
      <c r="D110" s="51"/>
      <c r="E110" s="51"/>
      <c r="F110" s="308"/>
      <c r="G110" s="309">
        <f>G111+G112</f>
        <v>13.5</v>
      </c>
      <c r="H110" s="309">
        <f t="shared" ref="H110:M110" si="108">H111+H112</f>
        <v>405</v>
      </c>
      <c r="I110" s="309">
        <f t="shared" si="108"/>
        <v>264</v>
      </c>
      <c r="J110" s="309">
        <f t="shared" si="108"/>
        <v>4</v>
      </c>
      <c r="K110" s="309"/>
      <c r="L110" s="309">
        <f t="shared" si="108"/>
        <v>260</v>
      </c>
      <c r="M110" s="309">
        <f t="shared" si="108"/>
        <v>141</v>
      </c>
      <c r="N110" s="55"/>
      <c r="O110" s="56"/>
      <c r="P110" s="57"/>
      <c r="Q110" s="58"/>
      <c r="R110" s="56"/>
      <c r="S110" s="57"/>
      <c r="T110" s="58"/>
      <c r="U110" s="56"/>
      <c r="V110" s="57"/>
      <c r="W110" s="58"/>
      <c r="X110" s="57"/>
      <c r="AO110" s="304" t="s">
        <v>221</v>
      </c>
      <c r="AP110" s="154">
        <f>AP75</f>
        <v>0</v>
      </c>
      <c r="AQ110" s="154">
        <f t="shared" ref="AQ110:AW110" si="109">AQ75</f>
        <v>0</v>
      </c>
      <c r="AR110" s="154">
        <f t="shared" si="109"/>
        <v>0</v>
      </c>
      <c r="AS110" s="154">
        <f t="shared" si="109"/>
        <v>9</v>
      </c>
      <c r="AT110" s="154">
        <f t="shared" si="109"/>
        <v>3</v>
      </c>
      <c r="AU110" s="154">
        <f t="shared" si="109"/>
        <v>4</v>
      </c>
      <c r="AV110" s="154">
        <f t="shared" si="109"/>
        <v>3</v>
      </c>
      <c r="AW110" s="154">
        <f t="shared" si="109"/>
        <v>3</v>
      </c>
      <c r="AX110" s="166">
        <f t="shared" si="107"/>
        <v>22</v>
      </c>
    </row>
    <row r="111" spans="1:61" x14ac:dyDescent="0.25">
      <c r="A111" s="310" t="s">
        <v>218</v>
      </c>
      <c r="B111" s="311" t="s">
        <v>220</v>
      </c>
      <c r="C111" s="50"/>
      <c r="D111" s="312" t="s">
        <v>222</v>
      </c>
      <c r="E111" s="313"/>
      <c r="F111" s="314"/>
      <c r="G111" s="315">
        <v>6.5</v>
      </c>
      <c r="H111" s="316">
        <f t="shared" ref="H111:H112" si="110">G111*30</f>
        <v>195</v>
      </c>
      <c r="I111" s="317">
        <f>J111+K111+L111</f>
        <v>132</v>
      </c>
      <c r="J111" s="141">
        <v>4</v>
      </c>
      <c r="K111" s="141"/>
      <c r="L111" s="141">
        <v>128</v>
      </c>
      <c r="M111" s="318">
        <f>H111-I111</f>
        <v>63</v>
      </c>
      <c r="N111" s="42">
        <v>4</v>
      </c>
      <c r="O111" s="43">
        <v>4</v>
      </c>
      <c r="P111" s="44">
        <v>4</v>
      </c>
      <c r="Q111" s="45"/>
      <c r="R111" s="43"/>
      <c r="S111" s="44"/>
      <c r="T111" s="319"/>
      <c r="U111" s="320"/>
      <c r="V111" s="321"/>
      <c r="W111" s="319"/>
      <c r="X111" s="321"/>
      <c r="AO111" s="304" t="s">
        <v>223</v>
      </c>
      <c r="AP111" s="154">
        <f>AP99</f>
        <v>0</v>
      </c>
      <c r="AQ111" s="154">
        <f t="shared" ref="AQ111:AW111" si="111">AQ99</f>
        <v>0</v>
      </c>
      <c r="AR111" s="154">
        <f t="shared" si="111"/>
        <v>0</v>
      </c>
      <c r="AS111" s="154">
        <f t="shared" si="111"/>
        <v>0</v>
      </c>
      <c r="AT111" s="154">
        <f t="shared" si="111"/>
        <v>8</v>
      </c>
      <c r="AU111" s="154">
        <f t="shared" si="111"/>
        <v>5</v>
      </c>
      <c r="AV111" s="154">
        <f t="shared" si="111"/>
        <v>13.5</v>
      </c>
      <c r="AW111" s="154">
        <f t="shared" si="111"/>
        <v>15</v>
      </c>
      <c r="AX111" s="166">
        <f t="shared" si="107"/>
        <v>41.5</v>
      </c>
    </row>
    <row r="112" spans="1:61" x14ac:dyDescent="0.25">
      <c r="A112" s="310" t="s">
        <v>219</v>
      </c>
      <c r="B112" s="311" t="s">
        <v>220</v>
      </c>
      <c r="C112" s="50"/>
      <c r="D112" s="34" t="s">
        <v>224</v>
      </c>
      <c r="E112" s="313"/>
      <c r="F112" s="314"/>
      <c r="G112" s="322">
        <v>7</v>
      </c>
      <c r="H112" s="323">
        <f t="shared" si="110"/>
        <v>210</v>
      </c>
      <c r="I112" s="39">
        <f t="shared" ref="I112" si="112">J112+K112+L112</f>
        <v>132</v>
      </c>
      <c r="J112" s="151"/>
      <c r="K112" s="151"/>
      <c r="L112" s="151">
        <v>132</v>
      </c>
      <c r="M112" s="324">
        <f>H112-I112</f>
        <v>78</v>
      </c>
      <c r="N112" s="42"/>
      <c r="O112" s="43"/>
      <c r="P112" s="44"/>
      <c r="Q112" s="45">
        <v>4</v>
      </c>
      <c r="R112" s="43">
        <v>4</v>
      </c>
      <c r="S112" s="44">
        <v>4</v>
      </c>
      <c r="T112" s="319"/>
      <c r="U112" s="320"/>
      <c r="V112" s="321"/>
      <c r="W112" s="319"/>
      <c r="X112" s="321"/>
      <c r="AO112" s="304"/>
      <c r="AP112" s="154">
        <f>SUM(AP107:AP111)</f>
        <v>30</v>
      </c>
      <c r="AQ112" s="154">
        <f t="shared" ref="AQ112:AW112" si="113">SUM(AQ107:AQ111)</f>
        <v>30</v>
      </c>
      <c r="AR112" s="154">
        <f t="shared" si="113"/>
        <v>30</v>
      </c>
      <c r="AS112" s="154">
        <f t="shared" si="113"/>
        <v>27</v>
      </c>
      <c r="AT112" s="154">
        <f t="shared" si="113"/>
        <v>30</v>
      </c>
      <c r="AU112" s="154">
        <f t="shared" si="113"/>
        <v>30</v>
      </c>
      <c r="AV112" s="154">
        <f t="shared" si="113"/>
        <v>30</v>
      </c>
      <c r="AW112" s="154">
        <f t="shared" si="113"/>
        <v>30</v>
      </c>
    </row>
    <row r="113" spans="1:48" x14ac:dyDescent="0.25">
      <c r="A113" s="310" t="s">
        <v>225</v>
      </c>
      <c r="B113" s="311" t="s">
        <v>220</v>
      </c>
      <c r="C113" s="50"/>
      <c r="D113" s="313" t="s">
        <v>226</v>
      </c>
      <c r="E113" s="325"/>
      <c r="F113" s="314"/>
      <c r="G113" s="322"/>
      <c r="H113" s="323"/>
      <c r="I113" s="326"/>
      <c r="J113" s="151"/>
      <c r="K113" s="151"/>
      <c r="L113" s="151"/>
      <c r="M113" s="324">
        <f t="shared" ref="M113" si="114">H113-I113</f>
        <v>0</v>
      </c>
      <c r="N113" s="42"/>
      <c r="O113" s="43"/>
      <c r="P113" s="44"/>
      <c r="Q113" s="45"/>
      <c r="R113" s="43"/>
      <c r="S113" s="44"/>
      <c r="T113" s="327" t="s">
        <v>227</v>
      </c>
      <c r="U113" s="328" t="s">
        <v>227</v>
      </c>
      <c r="V113" s="329" t="s">
        <v>227</v>
      </c>
      <c r="W113" s="327" t="s">
        <v>227</v>
      </c>
      <c r="X113" s="321"/>
      <c r="AO113" s="304"/>
    </row>
    <row r="114" spans="1:48" ht="47.25" x14ac:dyDescent="0.25">
      <c r="A114" s="306" t="s">
        <v>228</v>
      </c>
      <c r="B114" s="330" t="s">
        <v>229</v>
      </c>
      <c r="C114" s="331"/>
      <c r="D114" s="332"/>
      <c r="E114" s="51"/>
      <c r="F114" s="333"/>
      <c r="G114" s="334">
        <f>SUM(G115:G118)</f>
        <v>18</v>
      </c>
      <c r="H114" s="334">
        <f t="shared" ref="H114:M114" si="115">SUM(H115:H118)</f>
        <v>540</v>
      </c>
      <c r="I114" s="334">
        <f t="shared" si="115"/>
        <v>294</v>
      </c>
      <c r="J114" s="334">
        <f t="shared" si="115"/>
        <v>0</v>
      </c>
      <c r="K114" s="334">
        <f t="shared" si="115"/>
        <v>0</v>
      </c>
      <c r="L114" s="334">
        <f t="shared" si="115"/>
        <v>294</v>
      </c>
      <c r="M114" s="334">
        <f t="shared" si="115"/>
        <v>246</v>
      </c>
      <c r="N114" s="335"/>
      <c r="O114" s="335"/>
      <c r="P114" s="335"/>
      <c r="Q114" s="335"/>
      <c r="R114" s="335"/>
      <c r="S114" s="335"/>
      <c r="T114" s="336"/>
      <c r="U114" s="336"/>
      <c r="V114" s="336"/>
      <c r="W114" s="336"/>
      <c r="X114" s="337"/>
      <c r="AO114" s="304"/>
    </row>
    <row r="115" spans="1:48" x14ac:dyDescent="0.25">
      <c r="A115" s="310"/>
      <c r="B115" s="338" t="s">
        <v>230</v>
      </c>
      <c r="C115" s="230">
        <v>2</v>
      </c>
      <c r="D115" s="230" t="s">
        <v>49</v>
      </c>
      <c r="E115" s="51"/>
      <c r="F115" s="333"/>
      <c r="G115" s="339">
        <v>6</v>
      </c>
      <c r="H115" s="151">
        <f>G115*30</f>
        <v>180</v>
      </c>
      <c r="I115" s="317">
        <f>J115+K115+L115</f>
        <v>99</v>
      </c>
      <c r="J115" s="151"/>
      <c r="K115" s="151"/>
      <c r="L115" s="151">
        <v>99</v>
      </c>
      <c r="M115" s="324">
        <f>H115-I115</f>
        <v>81</v>
      </c>
      <c r="N115" s="335">
        <v>3</v>
      </c>
      <c r="O115" s="335">
        <v>3</v>
      </c>
      <c r="P115" s="335">
        <v>3</v>
      </c>
      <c r="Q115" s="335"/>
      <c r="R115" s="335"/>
      <c r="S115" s="335"/>
      <c r="T115" s="336"/>
      <c r="U115" s="336"/>
      <c r="V115" s="336"/>
      <c r="W115" s="336"/>
      <c r="X115" s="337"/>
      <c r="AO115" s="304"/>
    </row>
    <row r="116" spans="1:48" x14ac:dyDescent="0.25">
      <c r="A116" s="310"/>
      <c r="B116" s="338" t="s">
        <v>230</v>
      </c>
      <c r="C116" s="230">
        <v>4</v>
      </c>
      <c r="D116" s="230" t="s">
        <v>231</v>
      </c>
      <c r="E116" s="51"/>
      <c r="F116" s="333"/>
      <c r="G116" s="339">
        <v>6</v>
      </c>
      <c r="H116" s="151">
        <f t="shared" ref="H116:H118" si="116">G116*30</f>
        <v>180</v>
      </c>
      <c r="I116" s="317">
        <f t="shared" ref="I116:I118" si="117">J116+K116+L116</f>
        <v>99</v>
      </c>
      <c r="J116" s="151"/>
      <c r="K116" s="151"/>
      <c r="L116" s="151">
        <v>99</v>
      </c>
      <c r="M116" s="324">
        <f t="shared" ref="M116:M118" si="118">H116-I116</f>
        <v>81</v>
      </c>
      <c r="N116" s="335"/>
      <c r="O116" s="335"/>
      <c r="P116" s="335"/>
      <c r="Q116" s="335">
        <v>3</v>
      </c>
      <c r="R116" s="335">
        <v>3</v>
      </c>
      <c r="S116" s="335">
        <v>3</v>
      </c>
      <c r="T116" s="336"/>
      <c r="U116" s="336"/>
      <c r="V116" s="336"/>
      <c r="W116" s="336"/>
      <c r="X116" s="337"/>
      <c r="AO116" s="304"/>
    </row>
    <row r="117" spans="1:48" x14ac:dyDescent="0.25">
      <c r="A117" s="310"/>
      <c r="B117" s="338" t="s">
        <v>230</v>
      </c>
      <c r="C117" s="230">
        <v>6</v>
      </c>
      <c r="D117" s="230" t="s">
        <v>232</v>
      </c>
      <c r="E117" s="51"/>
      <c r="F117" s="333"/>
      <c r="G117" s="339">
        <v>4</v>
      </c>
      <c r="H117" s="151">
        <f t="shared" si="116"/>
        <v>120</v>
      </c>
      <c r="I117" s="317">
        <f t="shared" si="117"/>
        <v>66</v>
      </c>
      <c r="J117" s="151"/>
      <c r="K117" s="151"/>
      <c r="L117" s="151">
        <v>66</v>
      </c>
      <c r="M117" s="324">
        <f t="shared" si="118"/>
        <v>54</v>
      </c>
      <c r="N117" s="335"/>
      <c r="O117" s="335"/>
      <c r="P117" s="335"/>
      <c r="Q117" s="335"/>
      <c r="R117" s="335"/>
      <c r="S117" s="335"/>
      <c r="T117" s="336">
        <v>2</v>
      </c>
      <c r="U117" s="336">
        <v>2</v>
      </c>
      <c r="V117" s="336">
        <v>2</v>
      </c>
      <c r="W117" s="336"/>
      <c r="X117" s="337"/>
      <c r="AO117" s="304"/>
    </row>
    <row r="118" spans="1:48" x14ac:dyDescent="0.25">
      <c r="A118" s="310"/>
      <c r="B118" s="338" t="s">
        <v>230</v>
      </c>
      <c r="C118" s="230">
        <v>7</v>
      </c>
      <c r="D118" s="230"/>
      <c r="E118" s="51"/>
      <c r="F118" s="333"/>
      <c r="G118" s="339">
        <v>2</v>
      </c>
      <c r="H118" s="151">
        <f t="shared" si="116"/>
        <v>60</v>
      </c>
      <c r="I118" s="317">
        <f t="shared" si="117"/>
        <v>30</v>
      </c>
      <c r="J118" s="151"/>
      <c r="K118" s="151"/>
      <c r="L118" s="151">
        <v>30</v>
      </c>
      <c r="M118" s="324">
        <f t="shared" si="118"/>
        <v>30</v>
      </c>
      <c r="N118" s="335"/>
      <c r="O118" s="335"/>
      <c r="P118" s="335"/>
      <c r="Q118" s="335"/>
      <c r="R118" s="335"/>
      <c r="S118" s="335"/>
      <c r="T118" s="336"/>
      <c r="U118" s="336"/>
      <c r="V118" s="336"/>
      <c r="W118" s="336">
        <v>2</v>
      </c>
      <c r="X118" s="337"/>
    </row>
    <row r="120" spans="1:48" s="1" customFormat="1" x14ac:dyDescent="0.25">
      <c r="B120" s="446" t="s">
        <v>233</v>
      </c>
      <c r="C120" s="446"/>
      <c r="D120" s="729"/>
      <c r="E120" s="729"/>
      <c r="F120" s="730"/>
      <c r="G120" s="730"/>
      <c r="H120" s="446"/>
      <c r="I120" s="731"/>
      <c r="J120" s="732"/>
      <c r="K120" s="732"/>
      <c r="AP120" s="2"/>
      <c r="AQ120" s="2"/>
      <c r="AR120" s="2"/>
      <c r="AS120" s="2"/>
      <c r="AT120" s="2"/>
      <c r="AU120" s="2"/>
      <c r="AV120" s="2"/>
    </row>
    <row r="121" spans="1:48" s="1" customFormat="1" x14ac:dyDescent="0.25">
      <c r="AP121" s="2"/>
      <c r="AQ121" s="2"/>
      <c r="AR121" s="2"/>
      <c r="AS121" s="2"/>
      <c r="AT121" s="2"/>
      <c r="AU121" s="2"/>
      <c r="AV121" s="2"/>
    </row>
    <row r="122" spans="1:48" s="1" customFormat="1" x14ac:dyDescent="0.25">
      <c r="B122" s="446" t="s">
        <v>234</v>
      </c>
      <c r="C122" s="446"/>
      <c r="D122" s="729"/>
      <c r="E122" s="729"/>
      <c r="F122" s="730"/>
      <c r="G122" s="730"/>
      <c r="H122" s="446"/>
      <c r="I122" s="731"/>
      <c r="J122" s="733"/>
      <c r="K122" s="733"/>
      <c r="AP122" s="2"/>
      <c r="AQ122" s="2"/>
      <c r="AR122" s="2"/>
      <c r="AS122" s="2"/>
      <c r="AT122" s="2"/>
      <c r="AU122" s="2"/>
      <c r="AV122" s="2"/>
    </row>
    <row r="123" spans="1:48" s="1" customFormat="1" x14ac:dyDescent="0.25">
      <c r="AP123" s="2"/>
      <c r="AQ123" s="2"/>
      <c r="AR123" s="2"/>
      <c r="AS123" s="2"/>
      <c r="AT123" s="2"/>
      <c r="AU123" s="2"/>
      <c r="AV123" s="2"/>
    </row>
    <row r="124" spans="1:48" s="1" customFormat="1" x14ac:dyDescent="0.25">
      <c r="B124" s="446" t="s">
        <v>235</v>
      </c>
      <c r="C124" s="446"/>
      <c r="D124" s="729"/>
      <c r="E124" s="729"/>
      <c r="F124" s="730"/>
      <c r="G124" s="730"/>
      <c r="H124" s="446"/>
      <c r="I124" s="731"/>
      <c r="J124" s="733"/>
      <c r="K124" s="733"/>
      <c r="AP124" s="2"/>
      <c r="AQ124" s="2"/>
      <c r="AR124" s="2"/>
      <c r="AS124" s="2"/>
      <c r="AT124" s="2"/>
      <c r="AU124" s="2"/>
      <c r="AV124" s="2"/>
    </row>
    <row r="125" spans="1:48" x14ac:dyDescent="0.25">
      <c r="A125" s="10"/>
      <c r="B125" s="340"/>
      <c r="C125" s="728" t="s">
        <v>142</v>
      </c>
      <c r="D125" s="728"/>
      <c r="E125" s="728"/>
      <c r="F125" s="728"/>
      <c r="G125" s="728"/>
      <c r="H125" s="728"/>
      <c r="I125" s="728"/>
      <c r="J125" s="728"/>
      <c r="K125" s="728"/>
      <c r="L125" s="341"/>
      <c r="M125" s="34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33" spans="1:64" s="303" customFormat="1" x14ac:dyDescent="0.25">
      <c r="A133" s="301"/>
      <c r="B133" s="114"/>
      <c r="C133" s="302" t="s">
        <v>142</v>
      </c>
      <c r="F133" s="302"/>
      <c r="G133" s="302"/>
      <c r="H133" s="302"/>
      <c r="I133" s="114"/>
      <c r="J133" s="114"/>
      <c r="K133" s="114"/>
      <c r="L133" s="114"/>
      <c r="M133" s="114"/>
      <c r="N133" s="114"/>
      <c r="O133" s="114"/>
      <c r="P133" s="114"/>
      <c r="Q133" s="114"/>
      <c r="R133" s="114"/>
      <c r="S133" s="114"/>
      <c r="T133" s="114"/>
      <c r="U133" s="114"/>
      <c r="V133" s="114"/>
      <c r="W133" s="114"/>
      <c r="X133" s="114"/>
      <c r="Y133" s="114"/>
      <c r="Z133" s="114"/>
      <c r="AA133" s="114"/>
      <c r="AB133" s="114"/>
      <c r="AC133" s="114"/>
      <c r="AD133" s="114"/>
      <c r="AE133" s="114"/>
      <c r="AF133" s="114"/>
      <c r="AG133" s="114"/>
      <c r="AH133" s="114"/>
      <c r="AI133" s="114"/>
      <c r="AJ133" s="114"/>
      <c r="AK133" s="114"/>
      <c r="AL133" s="114"/>
      <c r="AM133" s="114"/>
      <c r="AN133" s="114"/>
      <c r="AO133" s="114"/>
      <c r="AP133" s="154"/>
      <c r="AQ133" s="154"/>
      <c r="AR133" s="154"/>
      <c r="AS133" s="154"/>
      <c r="AT133" s="154"/>
      <c r="AU133" s="154"/>
      <c r="AV133" s="154"/>
      <c r="AW133" s="114"/>
      <c r="AX133" s="114"/>
      <c r="AY133" s="114"/>
      <c r="AZ133" s="114"/>
      <c r="BA133" s="114"/>
      <c r="BB133" s="114"/>
      <c r="BC133" s="114"/>
      <c r="BD133" s="114"/>
      <c r="BE133" s="114"/>
      <c r="BF133" s="114"/>
      <c r="BG133" s="114"/>
      <c r="BH133" s="114"/>
      <c r="BI133" s="114"/>
      <c r="BJ133" s="114"/>
      <c r="BK133" s="114"/>
      <c r="BL133" s="114"/>
    </row>
  </sheetData>
  <mergeCells count="69"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S4"/>
    <mergeCell ref="T4:V4"/>
    <mergeCell ref="W4:X4"/>
    <mergeCell ref="N6:X6"/>
    <mergeCell ref="A63:A64"/>
    <mergeCell ref="A10:X10"/>
    <mergeCell ref="A27:B27"/>
    <mergeCell ref="A29:X29"/>
    <mergeCell ref="A51:F51"/>
    <mergeCell ref="A52:X52"/>
    <mergeCell ref="A56:F56"/>
    <mergeCell ref="A28:G28"/>
    <mergeCell ref="A57:X57"/>
    <mergeCell ref="A59:F59"/>
    <mergeCell ref="A60:F60"/>
    <mergeCell ref="A61:X61"/>
    <mergeCell ref="A62:X62"/>
    <mergeCell ref="A99:F99"/>
    <mergeCell ref="A65:A66"/>
    <mergeCell ref="A67:A68"/>
    <mergeCell ref="A69:A70"/>
    <mergeCell ref="A71:A72"/>
    <mergeCell ref="A73:A74"/>
    <mergeCell ref="A75:F75"/>
    <mergeCell ref="A76:X76"/>
    <mergeCell ref="A77:B77"/>
    <mergeCell ref="A82:B82"/>
    <mergeCell ref="A85:B85"/>
    <mergeCell ref="A92:B92"/>
    <mergeCell ref="W107:X107"/>
    <mergeCell ref="A100:F100"/>
    <mergeCell ref="A101:F101"/>
    <mergeCell ref="A102:M102"/>
    <mergeCell ref="A103:M103"/>
    <mergeCell ref="A104:M104"/>
    <mergeCell ref="A105:M105"/>
    <mergeCell ref="A106:M106"/>
    <mergeCell ref="A107:M107"/>
    <mergeCell ref="N107:P107"/>
    <mergeCell ref="Q107:S107"/>
    <mergeCell ref="T107:V107"/>
    <mergeCell ref="C125:K125"/>
    <mergeCell ref="D120:G120"/>
    <mergeCell ref="I120:K120"/>
    <mergeCell ref="D122:G122"/>
    <mergeCell ref="I122:K122"/>
    <mergeCell ref="D124:G124"/>
    <mergeCell ref="I124:K124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rowBreaks count="2" manualBreakCount="2">
    <brk id="42" max="16383" man="1"/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 С2</vt:lpstr>
      <vt:lpstr> план 052  (2024)</vt:lpstr>
      <vt:lpstr>корегування (2025-2026)</vt:lpstr>
      <vt:lpstr>план на 25-26 н.р.</vt:lpstr>
      <vt:lpstr>' план 052  (2024)'!Область_печати</vt:lpstr>
      <vt:lpstr>'корегування (2025-2026)'!Область_печати</vt:lpstr>
      <vt:lpstr>'план на 25-26 н.р.'!Область_печати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2023-12-12T06:47:15Z</dcterms:created>
  <dcterms:modified xsi:type="dcterms:W3CDTF">2025-04-11T08:52:03Z</dcterms:modified>
</cp:coreProperties>
</file>