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395" windowHeight="11835" activeTab="2"/>
  </bookViews>
  <sheets>
    <sheet name="Семестровка" sheetId="5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План!$A$1:$V$149</definedName>
  </definedNames>
  <calcPr calcId="162913"/>
</workbook>
</file>

<file path=xl/calcChain.xml><?xml version="1.0" encoding="utf-8"?>
<calcChain xmlns="http://schemas.openxmlformats.org/spreadsheetml/2006/main">
  <c r="H40" i="3" l="1"/>
  <c r="M40" i="3" s="1"/>
  <c r="O94" i="3" l="1"/>
  <c r="P94" i="3"/>
  <c r="Q94" i="3"/>
  <c r="R94" i="3"/>
  <c r="S94" i="3"/>
  <c r="T94" i="3"/>
  <c r="U94" i="3"/>
  <c r="V94" i="3"/>
  <c r="N94" i="3"/>
  <c r="N118" i="3"/>
  <c r="O118" i="3"/>
  <c r="P118" i="3"/>
  <c r="R118" i="3"/>
  <c r="S118" i="3"/>
  <c r="T118" i="3"/>
  <c r="U118" i="3"/>
  <c r="V118" i="3"/>
  <c r="Q118" i="3"/>
  <c r="I142" i="3" l="1"/>
  <c r="H142" i="3"/>
  <c r="I141" i="3"/>
  <c r="H141" i="3"/>
  <c r="M141" i="3" s="1"/>
  <c r="I140" i="3"/>
  <c r="H140" i="3"/>
  <c r="L139" i="3"/>
  <c r="K139" i="3"/>
  <c r="J139" i="3"/>
  <c r="G139" i="3"/>
  <c r="I139" i="3" l="1"/>
  <c r="M142" i="3"/>
  <c r="H139" i="3"/>
  <c r="M140" i="3"/>
  <c r="M139" i="3" s="1"/>
  <c r="H89" i="3"/>
  <c r="H92" i="3"/>
  <c r="H86" i="3"/>
  <c r="I106" i="3" l="1"/>
  <c r="M106" i="3" s="1"/>
  <c r="I107" i="3"/>
  <c r="I108" i="3"/>
  <c r="I109" i="3"/>
  <c r="I110" i="3"/>
  <c r="M110" i="3" s="1"/>
  <c r="I111" i="3"/>
  <c r="I112" i="3"/>
  <c r="I113" i="3"/>
  <c r="I114" i="3"/>
  <c r="I115" i="3"/>
  <c r="I116" i="3"/>
  <c r="H106" i="3"/>
  <c r="H107" i="3"/>
  <c r="H108" i="3"/>
  <c r="H109" i="3"/>
  <c r="M109" i="3" s="1"/>
  <c r="H110" i="3"/>
  <c r="H111" i="3"/>
  <c r="H112" i="3"/>
  <c r="H113" i="3"/>
  <c r="M113" i="3" s="1"/>
  <c r="H114" i="3"/>
  <c r="H115" i="3"/>
  <c r="H116" i="3"/>
  <c r="M116" i="3" s="1"/>
  <c r="H104" i="3"/>
  <c r="I104" i="3"/>
  <c r="H102" i="3"/>
  <c r="I102" i="3"/>
  <c r="H100" i="3"/>
  <c r="M100" i="3" s="1"/>
  <c r="I100" i="3"/>
  <c r="H98" i="3"/>
  <c r="M98" i="3" s="1"/>
  <c r="I98" i="3"/>
  <c r="G118" i="3"/>
  <c r="H91" i="3"/>
  <c r="I91" i="3"/>
  <c r="H88" i="3"/>
  <c r="I88" i="3"/>
  <c r="M102" i="3" l="1"/>
  <c r="M111" i="3"/>
  <c r="M114" i="3"/>
  <c r="M115" i="3"/>
  <c r="M107" i="3"/>
  <c r="M88" i="3"/>
  <c r="M104" i="3"/>
  <c r="M112" i="3"/>
  <c r="M108" i="3"/>
  <c r="M91" i="3"/>
  <c r="G65" i="3"/>
  <c r="O42" i="3" l="1"/>
  <c r="P42" i="3"/>
  <c r="N42" i="3"/>
  <c r="G74" i="3"/>
  <c r="H70" i="3"/>
  <c r="M70" i="3" s="1"/>
  <c r="I54" i="3" l="1"/>
  <c r="H53" i="3"/>
  <c r="H54" i="3"/>
  <c r="M54" i="3" s="1"/>
  <c r="G52" i="3"/>
  <c r="G35" i="3"/>
  <c r="H12" i="3"/>
  <c r="L42" i="3"/>
  <c r="K42" i="3"/>
  <c r="J42" i="3"/>
  <c r="I136" i="3"/>
  <c r="I135" i="3" s="1"/>
  <c r="H136" i="3"/>
  <c r="L135" i="3"/>
  <c r="J135" i="3"/>
  <c r="G135" i="3"/>
  <c r="M136" i="3" l="1"/>
  <c r="M135" i="3" s="1"/>
  <c r="H135" i="3"/>
  <c r="R42" i="3"/>
  <c r="S42" i="3"/>
  <c r="T42" i="3"/>
  <c r="U42" i="3"/>
  <c r="V42" i="3"/>
  <c r="Q42" i="3"/>
  <c r="W125" i="3"/>
  <c r="X125" i="3"/>
  <c r="Y125" i="3"/>
  <c r="Z125" i="3"/>
  <c r="AA125" i="3"/>
  <c r="K118" i="3"/>
  <c r="L118" i="3"/>
  <c r="J118" i="3"/>
  <c r="H117" i="3"/>
  <c r="H118" i="3"/>
  <c r="K94" i="3"/>
  <c r="L94" i="3"/>
  <c r="J94" i="3"/>
  <c r="G94" i="3"/>
  <c r="G93" i="3"/>
  <c r="H74" i="3"/>
  <c r="M74" i="3" s="1"/>
  <c r="G73" i="3"/>
  <c r="H73" i="3" s="1"/>
  <c r="O66" i="3"/>
  <c r="P66" i="3"/>
  <c r="Q66" i="3"/>
  <c r="R66" i="3"/>
  <c r="S66" i="3"/>
  <c r="T66" i="3"/>
  <c r="U66" i="3"/>
  <c r="V66" i="3"/>
  <c r="N66" i="3"/>
  <c r="H65" i="3"/>
  <c r="J60" i="3"/>
  <c r="J66" i="3" s="1"/>
  <c r="K60" i="3"/>
  <c r="K66" i="3" s="1"/>
  <c r="L60" i="3"/>
  <c r="L66" i="3" s="1"/>
  <c r="H52" i="3"/>
  <c r="G41" i="3"/>
  <c r="H41" i="3" s="1"/>
  <c r="I39" i="3"/>
  <c r="H36" i="3"/>
  <c r="H38" i="3"/>
  <c r="H39" i="3"/>
  <c r="H37" i="3"/>
  <c r="I30" i="3"/>
  <c r="H29" i="3"/>
  <c r="H30" i="3"/>
  <c r="G120" i="3" l="1"/>
  <c r="G95" i="3"/>
  <c r="N80" i="3"/>
  <c r="N121" i="3"/>
  <c r="U125" i="3"/>
  <c r="Q125" i="3"/>
  <c r="V121" i="3"/>
  <c r="R121" i="3"/>
  <c r="R80" i="3"/>
  <c r="V125" i="3"/>
  <c r="L121" i="3"/>
  <c r="U121" i="3"/>
  <c r="Q121" i="3"/>
  <c r="G119" i="3"/>
  <c r="H119" i="3" s="1"/>
  <c r="P125" i="3"/>
  <c r="N125" i="3"/>
  <c r="O125" i="3"/>
  <c r="H93" i="3"/>
  <c r="K121" i="3"/>
  <c r="T121" i="3"/>
  <c r="P121" i="3"/>
  <c r="G121" i="3"/>
  <c r="H121" i="3" s="1"/>
  <c r="S121" i="3"/>
  <c r="O121" i="3"/>
  <c r="J121" i="3"/>
  <c r="S125" i="3"/>
  <c r="H120" i="3"/>
  <c r="K80" i="3"/>
  <c r="H94" i="3"/>
  <c r="I94" i="3"/>
  <c r="V80" i="3"/>
  <c r="V126" i="3" s="1"/>
  <c r="I118" i="3"/>
  <c r="M118" i="3" s="1"/>
  <c r="T125" i="3"/>
  <c r="P80" i="3"/>
  <c r="R125" i="3"/>
  <c r="T80" i="3"/>
  <c r="U80" i="3"/>
  <c r="Q80" i="3"/>
  <c r="S80" i="3"/>
  <c r="S126" i="3" s="1"/>
  <c r="O80" i="3"/>
  <c r="J80" i="3"/>
  <c r="G75" i="3"/>
  <c r="H75" i="3" s="1"/>
  <c r="G79" i="3"/>
  <c r="H79" i="3" s="1"/>
  <c r="I66" i="3"/>
  <c r="M39" i="3"/>
  <c r="H35" i="3"/>
  <c r="M30" i="3"/>
  <c r="I23" i="3"/>
  <c r="H20" i="3"/>
  <c r="H22" i="3"/>
  <c r="H23" i="3"/>
  <c r="G21" i="3"/>
  <c r="I18" i="3"/>
  <c r="H18" i="3"/>
  <c r="H17" i="3"/>
  <c r="H19" i="3" l="1"/>
  <c r="R126" i="3"/>
  <c r="N126" i="3"/>
  <c r="P126" i="3"/>
  <c r="I121" i="3"/>
  <c r="Q126" i="3"/>
  <c r="U126" i="3"/>
  <c r="O126" i="3"/>
  <c r="T126" i="3"/>
  <c r="G123" i="3"/>
  <c r="H123" i="3" s="1"/>
  <c r="M94" i="3"/>
  <c r="M121" i="3" s="1"/>
  <c r="H16" i="3"/>
  <c r="M23" i="3"/>
  <c r="H21" i="3"/>
  <c r="M18" i="3"/>
  <c r="H42" i="3" l="1"/>
  <c r="I42" i="3"/>
  <c r="L80" i="3"/>
  <c r="I80" i="3" s="1"/>
  <c r="F81" i="5"/>
  <c r="K81" i="5" s="1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M42" i="3" l="1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K70" i="5" s="1"/>
  <c r="N68" i="5"/>
  <c r="L68" i="5"/>
  <c r="N69" i="5"/>
  <c r="N81" i="5"/>
  <c r="L84" i="5"/>
  <c r="N82" i="5"/>
  <c r="N83" i="5"/>
  <c r="N80" i="5"/>
  <c r="E107" i="5"/>
  <c r="K84" i="5" l="1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5" i="3"/>
  <c r="H87" i="3"/>
  <c r="I87" i="3"/>
  <c r="M87" i="3" l="1"/>
  <c r="W67" i="3" l="1"/>
  <c r="X67" i="3"/>
  <c r="Y67" i="3"/>
  <c r="Z67" i="3"/>
  <c r="AA67" i="3"/>
  <c r="W43" i="3"/>
  <c r="X43" i="3"/>
  <c r="Y43" i="3"/>
  <c r="Z43" i="3"/>
  <c r="AA43" i="3"/>
  <c r="J78" i="3"/>
  <c r="K78" i="3"/>
  <c r="L78" i="3"/>
  <c r="H62" i="3"/>
  <c r="I61" i="3"/>
  <c r="H61" i="3"/>
  <c r="G60" i="3"/>
  <c r="G66" i="3" s="1"/>
  <c r="G55" i="3"/>
  <c r="H58" i="3"/>
  <c r="I57" i="3"/>
  <c r="H57" i="3"/>
  <c r="H56" i="3"/>
  <c r="I51" i="3"/>
  <c r="I48" i="3"/>
  <c r="H48" i="3"/>
  <c r="H47" i="3"/>
  <c r="G46" i="3"/>
  <c r="I33" i="3"/>
  <c r="H33" i="3"/>
  <c r="H32" i="3"/>
  <c r="I26" i="3"/>
  <c r="H26" i="3"/>
  <c r="H25" i="3"/>
  <c r="AA126" i="3"/>
  <c r="Z126" i="3"/>
  <c r="Y126" i="3"/>
  <c r="X126" i="3"/>
  <c r="W126" i="3"/>
  <c r="AA119" i="3"/>
  <c r="Z119" i="3"/>
  <c r="Y119" i="3"/>
  <c r="X119" i="3"/>
  <c r="W119" i="3"/>
  <c r="I105" i="3"/>
  <c r="H105" i="3"/>
  <c r="I103" i="3"/>
  <c r="H103" i="3"/>
  <c r="I101" i="3"/>
  <c r="H101" i="3"/>
  <c r="I99" i="3"/>
  <c r="H99" i="3"/>
  <c r="I97" i="3"/>
  <c r="H97" i="3"/>
  <c r="AA95" i="3"/>
  <c r="Z95" i="3"/>
  <c r="Y95" i="3"/>
  <c r="X95" i="3"/>
  <c r="W95" i="3"/>
  <c r="H95" i="3"/>
  <c r="I90" i="3"/>
  <c r="H90" i="3"/>
  <c r="H84" i="3"/>
  <c r="G78" i="3"/>
  <c r="I78" i="3"/>
  <c r="H77" i="3"/>
  <c r="H78" i="3" s="1"/>
  <c r="H72" i="3"/>
  <c r="H71" i="3"/>
  <c r="H69" i="3"/>
  <c r="I64" i="3"/>
  <c r="H64" i="3"/>
  <c r="I63" i="3"/>
  <c r="H63" i="3"/>
  <c r="I59" i="3"/>
  <c r="H59" i="3"/>
  <c r="H51" i="3"/>
  <c r="H50" i="3"/>
  <c r="G49" i="3"/>
  <c r="H34" i="3"/>
  <c r="H28" i="3"/>
  <c r="H27" i="3"/>
  <c r="I14" i="3"/>
  <c r="H14" i="3"/>
  <c r="I13" i="3"/>
  <c r="H13" i="3"/>
  <c r="H43" i="3" l="1"/>
  <c r="H66" i="3"/>
  <c r="M66" i="3" s="1"/>
  <c r="G80" i="3"/>
  <c r="G67" i="3"/>
  <c r="H67" i="3" s="1"/>
  <c r="I60" i="3"/>
  <c r="H11" i="3"/>
  <c r="M51" i="3"/>
  <c r="M71" i="3"/>
  <c r="H24" i="3"/>
  <c r="H31" i="3"/>
  <c r="H49" i="3"/>
  <c r="M99" i="3"/>
  <c r="M101" i="3"/>
  <c r="M103" i="3"/>
  <c r="M105" i="3"/>
  <c r="M63" i="3"/>
  <c r="M62" i="3"/>
  <c r="M61" i="3"/>
  <c r="H60" i="3"/>
  <c r="M59" i="3"/>
  <c r="M58" i="3"/>
  <c r="M57" i="3"/>
  <c r="H55" i="3"/>
  <c r="M90" i="3"/>
  <c r="M48" i="3"/>
  <c r="H46" i="3"/>
  <c r="M26" i="3"/>
  <c r="M33" i="3"/>
  <c r="M13" i="3"/>
  <c r="M77" i="3"/>
  <c r="M78" i="3" s="1"/>
  <c r="M64" i="3"/>
  <c r="M72" i="3"/>
  <c r="G122" i="3"/>
  <c r="H122" i="3" s="1"/>
  <c r="W122" i="3"/>
  <c r="Y122" i="3"/>
  <c r="AA122" i="3"/>
  <c r="M14" i="3"/>
  <c r="X122" i="3"/>
  <c r="Z122" i="3"/>
  <c r="M97" i="3"/>
  <c r="M60" i="3" l="1"/>
  <c r="G81" i="3"/>
  <c r="H81" i="3" s="1"/>
  <c r="H80" i="3"/>
  <c r="M80" i="3" s="1"/>
  <c r="G124" i="3"/>
  <c r="H124" i="3" s="1"/>
  <c r="L125" i="3"/>
  <c r="J125" i="3"/>
  <c r="K125" i="3"/>
  <c r="W81" i="3" l="1"/>
  <c r="I125" i="3"/>
  <c r="G125" i="3"/>
  <c r="U131" i="3" l="1"/>
  <c r="H125" i="3"/>
  <c r="M125" i="3"/>
  <c r="Q131" i="3"/>
  <c r="T34" i="2"/>
  <c r="Q34" i="2"/>
  <c r="N34" i="2"/>
  <c r="J34" i="2"/>
  <c r="G34" i="2"/>
  <c r="C34" i="2"/>
  <c r="W32" i="2"/>
  <c r="W33" i="2"/>
  <c r="W31" i="2"/>
  <c r="W131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<sst xmlns="http://schemas.openxmlformats.org/spreadsheetml/2006/main" count="739" uniqueCount="327">
  <si>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</si>
  <si>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</si>
  <si>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</si>
  <si>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</si>
  <si>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</si>
  <si>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</si>
  <si>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</si>
  <si>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</si>
  <si>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</si>
  <si>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</si>
  <si>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</si>
  <si>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</si>
  <si>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</si>
  <si>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</si>
  <si>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</si>
  <si>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</si>
  <si>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</si>
  <si>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</si>
  <si>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</si>
  <si>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</si>
  <si>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</si>
  <si>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</si>
  <si>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</si>
  <si>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</si>
  <si>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</si>
  <si>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</si>
  <si>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</si>
  <si>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</si>
  <si>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</si>
  <si>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</si>
  <si>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</si>
  <si>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</si>
  <si>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</si>
  <si>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</si>
  <si>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</si>
  <si>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</si>
  <si>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</si>
  <si>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</si>
  <si>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</si>
  <si>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</si>
  <si>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</si>
  <si>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</si>
  <si>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</si>
  <si>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</si>
  <si>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</si>
  <si>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</si>
  <si>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</si>
  <si>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</si>
  <si>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</si>
  <si>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</si>
  <si>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</si>
  <si>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</si>
  <si>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</si>
  <si>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</si>
  <si>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</si>
  <si>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</si>
  <si>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</si>
  <si>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</si>
  <si>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</si>
  <si>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</si>
  <si>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</si>
  <si>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</si>
  <si>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</si>
  <si>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</si>
  <si>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</si>
  <si>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</si>
  <si>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</si>
  <si>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</si>
  <si>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</si>
  <si>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</si>
  <si>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</si>
  <si>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</si>
  <si>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</si>
  <si>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</si>
  <si>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</si>
  <si>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</si>
  <si>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</si>
  <si>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</si>
  <si>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</si>
  <si>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</si>
  <si>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</si>
  <si>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</si>
  <si>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</si>
  <si>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</si>
  <si>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</si>
  <si>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</si>
  <si>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</si>
  <si>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</si>
  <si>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</si>
  <si>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</si>
  <si>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</si>
  <si>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</si>
  <si>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</si>
  <si>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</si>
  <si>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</si>
  <si>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</si>
  <si>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</si>
  <si>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</si>
  <si>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</si>
  <si>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</si>
  <si>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</si>
  <si>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</si>
  <si>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</si>
  <si>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</si>
  <si>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</si>
  <si>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</si>
  <si>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</si>
  <si>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</si>
  <si>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</si>
  <si>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</si>
  <si>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</si>
  <si>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</si>
  <si>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</si>
  <si>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</si>
  <si>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</si>
  <si>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</si>
  <si>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</si>
  <si>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</si>
  <si>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</si>
  <si>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</si>
  <si>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</si>
  <si>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</si>
  <si>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</si>
  <si>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</si>
  <si>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</si>
  <si>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</si>
  <si>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</si>
  <si>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</si>
  <si>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</si>
  <si>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</si>
  <si>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</si>
  <si>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</si>
  <si>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</si>
  <si>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</si>
  <si>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</si>
  <si>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</si>
  <si>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</si>
  <si>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</si>
  <si>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</si>
  <si>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</si>
  <si>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</si>
  <si>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</si>
  <si>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</si>
  <si>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</si>
  <si>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</si>
  <si>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</si>
  <si>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</si>
  <si>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</si>
  <si>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</si>
  <si>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</si>
  <si>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</si>
  <si>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</si>
  <si>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</si>
  <si>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</si>
  <si>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</si>
  <si>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</si>
  <si>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</si>
  <si>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</si>
  <si>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</si>
  <si>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</si>
  <si>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</si>
  <si>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</si>
  <si>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</si>
  <si>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</si>
  <si>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</si>
  <si>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</si>
  <si>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</si>
  <si>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</si>
  <si>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</si>
  <si>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</si>
  <si>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</si>
  <si>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</si>
  <si>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</si>
  <si>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</si>
  <si>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</si>
  <si>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</si>
  <si>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</si>
  <si>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</si>
  <si>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</si>
  <si>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</si>
  <si>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</si>
  <si>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</si>
  <si>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</si>
  <si>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</si>
  <si>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</si>
  <si>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</si>
  <si>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</si>
  <si>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</si>
  <si>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</si>
  <si>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</si>
  <si>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</si>
  <si>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</si>
  <si>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</si>
  <si>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</si>
  <si>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</si>
  <si>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</si>
  <si>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</si>
  <si>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</si>
  <si>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</si>
  <si>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</si>
  <si>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</si>
  <si>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</si>
  <si>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</si>
  <si>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</si>
  <si>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</si>
  <si>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</si>
  <si>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</si>
  <si>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</si>
  <si>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</si>
  <si>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</si>
  <si>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</si>
  <si>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</si>
  <si>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</si>
  <si>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</si>
  <si>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</si>
  <si>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</si>
  <si>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</si>
  <si>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</si>
  <si>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</si>
  <si>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</si>
  <si>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</si>
  <si>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</si>
  <si>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</si>
  <si>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</si>
  <si>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</si>
  <si>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</si>
  <si>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</si>
  <si>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</si>
  <si>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</si>
  <si>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</si>
  <si>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</si>
  <si>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</si>
  <si>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</si>
  <si>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</si>
  <si>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</si>
  <si>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</si>
  <si>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</si>
  <si>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</si>
  <si>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</si>
  <si>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</si>
  <si>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</si>
  <si>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</si>
  <si>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</si>
  <si>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</si>
  <si>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</si>
  <si>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</si>
  <si>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</si>
  <si>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</si>
  <si>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</si>
  <si>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</si>
  <si>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</si>
  <si>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</si>
  <si>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</si>
  <si>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</si>
  <si>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</si>
  <si>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</si>
  <si>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</si>
  <si>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</si>
  <si>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</si>
  <si>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</si>
  <si>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</si>
  <si>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</si>
  <si>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</si>
  <si>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</si>
  <si>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</si>
  <si>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</si>
  <si>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</si>
  <si>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</si>
  <si>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</si>
  <si>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</si>
  <si>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</si>
  <si>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</si>
  <si>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</si>
  <si>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</si>
  <si>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</si>
  <si>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</si>
  <si>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</si>
  <si>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</si>
  <si>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</si>
  <si>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</si>
  <si>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</si>
  <si>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</si>
  <si>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</si>
  <si>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</si>
  <si>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</si>
  <si>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</si>
  <si>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</si>
  <si>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</si>
  <si>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</si>
  <si>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</si>
  <si>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</si>
  <si>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</si>
  <si>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</si>
  <si>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</si>
  <si>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</si>
  <si>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</si>
  <si>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</si>
  <si>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</si>
  <si>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</si>
  <si>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</si>
  <si>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</si>
  <si>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</si>
  <si>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</si>
  <si>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</si>
  <si>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</si>
  <si>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</si>
  <si>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</si>
  <si>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</si>
  <si>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</si>
  <si>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</si>
  <si>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</si>
  <si>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</si>
  <si>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</si>
  <si>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</si>
  <si>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</si>
  <si>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</si>
  <si>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</si>
  <si>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</si>
  <si>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</si>
  <si>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</si>
  <si>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</si>
  <si>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</si>
  <si>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</si>
  <si>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r>
      <t xml:space="preserve">спеціальність: </t>
    </r>
    <r>
      <rPr>
        <b/>
        <sz val="20"/>
        <rFont val="Times New Roman"/>
        <family val="1"/>
        <charset val="204"/>
      </rPr>
      <t>Е3  Хімія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</si>
  <si>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E Природничі науки, математика та статистика</t>
    </r>
  </si>
  <si>
    <t>1.1.9</t>
  </si>
  <si>
    <t>Теоретична підготовка базової загальновійськової підготовки* / Національна ідентичність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</si>
</sst>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29" fillId="0" borderId="74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169" fontId="29" fillId="0" borderId="1" xfId="3" applyNumberFormat="1" applyFont="1" applyFill="1" applyBorder="1" applyAlignment="1" applyProtection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169" fontId="44" fillId="0" borderId="1" xfId="3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8" fillId="0" borderId="30" xfId="0" applyFont="1" applyFill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34" xfId="0" applyNumberFormat="1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0" fontId="29" fillId="2" borderId="45" xfId="3" applyFont="1" applyFill="1" applyBorder="1" applyAlignment="1" applyProtection="1">
      <alignment horizontal="right" vertical="center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zoomScaleNormal="100" zoomScaleSheetLayoutView="100" workbookViewId="0">
      <selection activeCell="M33" sqref="M33"/>
    </sheetView>
  </sheetViews>
  <sheetFormatPr defaultRowHeight="15" x14ac:dyDescent="0.25"/>
  <cols>
    <col min="1" max="1" width="5" style="276" customWidth="1"/>
    <col min="2" max="2" width="5.85546875" style="1" customWidth="1"/>
    <col min="3" max="3" width="10.85546875" style="1" customWidth="1"/>
    <col min="4" max="4" width="44.42578125" style="2" customWidth="1"/>
    <col min="5" max="5" width="9.140625" style="3"/>
    <col min="6" max="6" width="7.140625" style="13" customWidth="1"/>
    <col min="7" max="7" width="7.28515625" style="13" customWidth="1"/>
    <col min="8" max="10" width="4.42578125" style="13" customWidth="1"/>
    <col min="11" max="11" width="5.5703125" style="13" customWidth="1"/>
    <col min="12" max="12" width="7" style="13" customWidth="1"/>
    <col min="13" max="13" width="7.28515625" style="13" customWidth="1"/>
    <col min="14" max="14" width="9.140625" style="13"/>
  </cols>
  <sheetData>
    <row r="1" spans="1:15" ht="23.25" customHeight="1" x14ac:dyDescent="0.25">
      <c r="A1" s="275" t="s">
        <v>226</v>
      </c>
      <c r="B1" s="12" t="s">
        <v>27</v>
      </c>
      <c r="C1" s="12" t="s">
        <v>28</v>
      </c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5" x14ac:dyDescent="0.25">
      <c r="D2" s="2" t="s">
        <v>155</v>
      </c>
    </row>
    <row r="3" spans="1:15" ht="12.75" customHeight="1" x14ac:dyDescent="0.25">
      <c r="D3" s="581" t="s">
        <v>0</v>
      </c>
      <c r="E3" s="582" t="s">
        <v>1</v>
      </c>
      <c r="F3" s="583" t="s">
        <v>2</v>
      </c>
      <c r="G3" s="583"/>
      <c r="H3" s="583"/>
      <c r="I3" s="583"/>
      <c r="J3" s="583"/>
      <c r="K3" s="584"/>
      <c r="L3" s="582" t="s">
        <v>3</v>
      </c>
      <c r="M3" s="582" t="s">
        <v>4</v>
      </c>
      <c r="N3" s="582" t="s">
        <v>5</v>
      </c>
    </row>
    <row r="4" spans="1:15" ht="12.75" customHeight="1" x14ac:dyDescent="0.25">
      <c r="D4" s="581"/>
      <c r="E4" s="582"/>
      <c r="F4" s="582" t="s">
        <v>6</v>
      </c>
      <c r="G4" s="587" t="s">
        <v>7</v>
      </c>
      <c r="H4" s="587"/>
      <c r="I4" s="587"/>
      <c r="J4" s="587"/>
      <c r="K4" s="582" t="s">
        <v>8</v>
      </c>
      <c r="L4" s="582"/>
      <c r="M4" s="582"/>
      <c r="N4" s="582"/>
    </row>
    <row r="5" spans="1:15" x14ac:dyDescent="0.25">
      <c r="D5" s="581"/>
      <c r="E5" s="582"/>
      <c r="F5" s="584"/>
      <c r="G5" s="582" t="s">
        <v>9</v>
      </c>
      <c r="H5" s="583" t="s">
        <v>10</v>
      </c>
      <c r="I5" s="584"/>
      <c r="J5" s="584"/>
      <c r="K5" s="584"/>
      <c r="L5" s="582"/>
      <c r="M5" s="582"/>
      <c r="N5" s="582"/>
    </row>
    <row r="6" spans="1:15" ht="12" customHeight="1" x14ac:dyDescent="0.25">
      <c r="D6" s="581"/>
      <c r="E6" s="582"/>
      <c r="F6" s="584"/>
      <c r="G6" s="588"/>
      <c r="H6" s="585" t="s">
        <v>19</v>
      </c>
      <c r="I6" s="585" t="s">
        <v>20</v>
      </c>
      <c r="J6" s="585" t="s">
        <v>21</v>
      </c>
      <c r="K6" s="584"/>
      <c r="L6" s="582"/>
      <c r="M6" s="582"/>
      <c r="N6" s="582"/>
    </row>
    <row r="7" spans="1:15" ht="7.5" customHeight="1" x14ac:dyDescent="0.25">
      <c r="B7" s="19"/>
      <c r="C7" s="19"/>
      <c r="D7" s="581"/>
      <c r="E7" s="582"/>
      <c r="F7" s="584"/>
      <c r="G7" s="588"/>
      <c r="H7" s="585"/>
      <c r="I7" s="585"/>
      <c r="J7" s="585"/>
      <c r="K7" s="584"/>
      <c r="L7" s="582"/>
      <c r="M7" s="582"/>
      <c r="N7" s="582"/>
    </row>
    <row r="8" spans="1:15" ht="9" customHeight="1" x14ac:dyDescent="0.25">
      <c r="B8" s="19"/>
      <c r="C8" s="19"/>
      <c r="D8" s="581"/>
      <c r="E8" s="582"/>
      <c r="F8" s="584"/>
      <c r="G8" s="588"/>
      <c r="H8" s="585"/>
      <c r="I8" s="585"/>
      <c r="J8" s="585"/>
      <c r="K8" s="584"/>
      <c r="L8" s="582"/>
      <c r="M8" s="582"/>
      <c r="N8" s="582"/>
    </row>
    <row r="9" spans="1:15" ht="7.5" customHeight="1" x14ac:dyDescent="0.25">
      <c r="B9" s="19"/>
      <c r="C9" s="19"/>
      <c r="D9" s="581"/>
      <c r="E9" s="582"/>
      <c r="F9" s="584"/>
      <c r="G9" s="588"/>
      <c r="H9" s="585"/>
      <c r="I9" s="585"/>
      <c r="J9" s="585"/>
      <c r="K9" s="584"/>
      <c r="L9" s="582"/>
      <c r="M9" s="582"/>
      <c r="N9" s="582"/>
    </row>
    <row r="10" spans="1:15" x14ac:dyDescent="0.25">
      <c r="A10" s="276">
        <v>4.5</v>
      </c>
      <c r="B10" s="19" t="s">
        <v>13</v>
      </c>
      <c r="C10" s="19" t="s">
        <v>12</v>
      </c>
      <c r="D10" s="4" t="s">
        <v>293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25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25">
      <c r="A12" s="434">
        <v>4</v>
      </c>
      <c r="B12" s="19" t="s">
        <v>13</v>
      </c>
      <c r="C12" s="19" t="s">
        <v>12</v>
      </c>
      <c r="D12" s="4" t="s">
        <v>227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25">
      <c r="A13" s="434">
        <v>2</v>
      </c>
      <c r="B13" s="19" t="s">
        <v>13</v>
      </c>
      <c r="C13" s="19" t="s">
        <v>12</v>
      </c>
      <c r="D13" s="4" t="s">
        <v>228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25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25">
      <c r="A15" s="434">
        <v>3</v>
      </c>
      <c r="B15" s="19" t="s">
        <v>11</v>
      </c>
      <c r="C15" s="19" t="s">
        <v>12</v>
      </c>
      <c r="D15" s="4" t="s">
        <v>229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25">
      <c r="A16" s="434">
        <v>5</v>
      </c>
      <c r="B16" s="19" t="s">
        <v>13</v>
      </c>
      <c r="C16" s="19" t="s">
        <v>12</v>
      </c>
      <c r="D16" s="4" t="s">
        <v>230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25">
      <c r="A17" s="434">
        <v>1</v>
      </c>
      <c r="B17" s="19" t="s">
        <v>13</v>
      </c>
      <c r="C17" s="19" t="s">
        <v>12</v>
      </c>
      <c r="D17" s="4" t="s">
        <v>277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25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25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25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25">
      <c r="D21" s="2" t="s">
        <v>17</v>
      </c>
      <c r="E21" s="13"/>
      <c r="O21" s="277"/>
    </row>
    <row r="22" spans="1:15" x14ac:dyDescent="0.25">
      <c r="D22" s="581" t="s">
        <v>0</v>
      </c>
      <c r="E22" s="582" t="s">
        <v>1</v>
      </c>
      <c r="F22" s="583" t="s">
        <v>2</v>
      </c>
      <c r="G22" s="583"/>
      <c r="H22" s="583"/>
      <c r="I22" s="583"/>
      <c r="J22" s="583"/>
      <c r="K22" s="584"/>
      <c r="L22" s="582" t="s">
        <v>3</v>
      </c>
      <c r="M22" s="582" t="s">
        <v>4</v>
      </c>
      <c r="N22" s="582" t="s">
        <v>5</v>
      </c>
      <c r="O22" s="277"/>
    </row>
    <row r="23" spans="1:15" ht="14.25" customHeight="1" x14ac:dyDescent="0.25">
      <c r="D23" s="581"/>
      <c r="E23" s="582"/>
      <c r="F23" s="582" t="s">
        <v>6</v>
      </c>
      <c r="G23" s="587" t="s">
        <v>7</v>
      </c>
      <c r="H23" s="587"/>
      <c r="I23" s="587"/>
      <c r="J23" s="587"/>
      <c r="K23" s="582" t="s">
        <v>18</v>
      </c>
      <c r="L23" s="582"/>
      <c r="M23" s="582"/>
      <c r="N23" s="582"/>
      <c r="O23" s="277"/>
    </row>
    <row r="24" spans="1:15" x14ac:dyDescent="0.25">
      <c r="D24" s="581"/>
      <c r="E24" s="582"/>
      <c r="F24" s="584"/>
      <c r="G24" s="582" t="s">
        <v>9</v>
      </c>
      <c r="H24" s="583" t="s">
        <v>10</v>
      </c>
      <c r="I24" s="584"/>
      <c r="J24" s="584"/>
      <c r="K24" s="584"/>
      <c r="L24" s="582"/>
      <c r="M24" s="582"/>
      <c r="N24" s="582"/>
      <c r="O24" s="277"/>
    </row>
    <row r="25" spans="1:15" ht="11.25" customHeight="1" x14ac:dyDescent="0.25">
      <c r="D25" s="581"/>
      <c r="E25" s="582"/>
      <c r="F25" s="584"/>
      <c r="G25" s="588"/>
      <c r="H25" s="585" t="s">
        <v>19</v>
      </c>
      <c r="I25" s="585" t="s">
        <v>20</v>
      </c>
      <c r="J25" s="585" t="s">
        <v>21</v>
      </c>
      <c r="K25" s="584"/>
      <c r="L25" s="582"/>
      <c r="M25" s="582"/>
      <c r="N25" s="582"/>
      <c r="O25" s="277"/>
    </row>
    <row r="26" spans="1:15" ht="8.25" customHeight="1" x14ac:dyDescent="0.25">
      <c r="D26" s="581"/>
      <c r="E26" s="582"/>
      <c r="F26" s="584"/>
      <c r="G26" s="588"/>
      <c r="H26" s="585"/>
      <c r="I26" s="585"/>
      <c r="J26" s="585"/>
      <c r="K26" s="584"/>
      <c r="L26" s="582"/>
      <c r="M26" s="582"/>
      <c r="N26" s="582"/>
      <c r="O26" s="277"/>
    </row>
    <row r="27" spans="1:15" ht="9" customHeight="1" x14ac:dyDescent="0.25">
      <c r="D27" s="581"/>
      <c r="E27" s="582"/>
      <c r="F27" s="584"/>
      <c r="G27" s="588"/>
      <c r="H27" s="585"/>
      <c r="I27" s="585"/>
      <c r="J27" s="585"/>
      <c r="K27" s="584"/>
      <c r="L27" s="582"/>
      <c r="M27" s="582"/>
      <c r="N27" s="582"/>
      <c r="O27" s="277"/>
    </row>
    <row r="28" spans="1:15" hidden="1" x14ac:dyDescent="0.25">
      <c r="D28" s="581"/>
      <c r="E28" s="582"/>
      <c r="F28" s="584"/>
      <c r="G28" s="588"/>
      <c r="H28" s="585"/>
      <c r="I28" s="585"/>
      <c r="J28" s="585"/>
      <c r="K28" s="584"/>
      <c r="L28" s="582"/>
      <c r="M28" s="582"/>
      <c r="N28" s="582"/>
      <c r="O28" s="277"/>
    </row>
    <row r="29" spans="1:15" x14ac:dyDescent="0.25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25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25">
      <c r="B31" s="19" t="s">
        <v>11</v>
      </c>
      <c r="C31" s="19" t="s">
        <v>12</v>
      </c>
      <c r="D31" s="4" t="s">
        <v>279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25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25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25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25">
      <c r="A35" s="434">
        <v>4</v>
      </c>
      <c r="B35" s="19" t="s">
        <v>13</v>
      </c>
      <c r="C35" s="19" t="s">
        <v>23</v>
      </c>
      <c r="D35" s="4" t="s">
        <v>231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25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25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25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25">
      <c r="D39" s="7" t="s">
        <v>16</v>
      </c>
      <c r="E39" s="8">
        <f>30-E38</f>
        <v>0</v>
      </c>
    </row>
    <row r="40" spans="1:15" x14ac:dyDescent="0.25">
      <c r="B40" s="19"/>
      <c r="C40" s="19"/>
      <c r="D40" s="2" t="s">
        <v>156</v>
      </c>
      <c r="E40" s="13"/>
    </row>
    <row r="41" spans="1:15" ht="13.5" customHeight="1" x14ac:dyDescent="0.25">
      <c r="B41" s="19"/>
      <c r="C41" s="19"/>
      <c r="D41" s="581" t="s">
        <v>0</v>
      </c>
      <c r="E41" s="582" t="s">
        <v>1</v>
      </c>
      <c r="F41" s="583" t="s">
        <v>2</v>
      </c>
      <c r="G41" s="583"/>
      <c r="H41" s="583"/>
      <c r="I41" s="583"/>
      <c r="J41" s="583"/>
      <c r="K41" s="584"/>
      <c r="L41" s="582" t="s">
        <v>3</v>
      </c>
      <c r="M41" s="582" t="s">
        <v>4</v>
      </c>
      <c r="N41" s="582" t="s">
        <v>5</v>
      </c>
    </row>
    <row r="42" spans="1:15" ht="11.25" customHeight="1" x14ac:dyDescent="0.25">
      <c r="B42" s="19"/>
      <c r="C42" s="19"/>
      <c r="D42" s="581"/>
      <c r="E42" s="582"/>
      <c r="F42" s="582" t="s">
        <v>6</v>
      </c>
      <c r="G42" s="587" t="s">
        <v>7</v>
      </c>
      <c r="H42" s="587"/>
      <c r="I42" s="587"/>
      <c r="J42" s="587"/>
      <c r="K42" s="582" t="s">
        <v>18</v>
      </c>
      <c r="L42" s="582"/>
      <c r="M42" s="582"/>
      <c r="N42" s="582"/>
    </row>
    <row r="43" spans="1:15" ht="9.75" customHeight="1" x14ac:dyDescent="0.25">
      <c r="B43" s="19"/>
      <c r="C43" s="19"/>
      <c r="D43" s="581"/>
      <c r="E43" s="582"/>
      <c r="F43" s="584"/>
      <c r="G43" s="582" t="s">
        <v>9</v>
      </c>
      <c r="H43" s="583" t="s">
        <v>10</v>
      </c>
      <c r="I43" s="584"/>
      <c r="J43" s="584"/>
      <c r="K43" s="584"/>
      <c r="L43" s="582"/>
      <c r="M43" s="582"/>
      <c r="N43" s="582"/>
    </row>
    <row r="44" spans="1:15" ht="11.25" customHeight="1" x14ac:dyDescent="0.25">
      <c r="B44" s="19"/>
      <c r="C44" s="19"/>
      <c r="D44" s="581"/>
      <c r="E44" s="582"/>
      <c r="F44" s="584"/>
      <c r="G44" s="588"/>
      <c r="H44" s="582" t="s">
        <v>19</v>
      </c>
      <c r="I44" s="582" t="s">
        <v>20</v>
      </c>
      <c r="J44" s="582" t="s">
        <v>21</v>
      </c>
      <c r="K44" s="584"/>
      <c r="L44" s="582"/>
      <c r="M44" s="582"/>
      <c r="N44" s="582"/>
    </row>
    <row r="45" spans="1:15" ht="9" customHeight="1" x14ac:dyDescent="0.25">
      <c r="B45" s="19"/>
      <c r="C45" s="19"/>
      <c r="D45" s="581"/>
      <c r="E45" s="582"/>
      <c r="F45" s="584"/>
      <c r="G45" s="588"/>
      <c r="H45" s="582"/>
      <c r="I45" s="582"/>
      <c r="J45" s="582"/>
      <c r="K45" s="584"/>
      <c r="L45" s="582"/>
      <c r="M45" s="582"/>
      <c r="N45" s="582"/>
    </row>
    <row r="46" spans="1:15" ht="9" customHeight="1" x14ac:dyDescent="0.25">
      <c r="B46" s="19"/>
      <c r="C46" s="19"/>
      <c r="D46" s="581"/>
      <c r="E46" s="582"/>
      <c r="F46" s="584"/>
      <c r="G46" s="588"/>
      <c r="H46" s="582"/>
      <c r="I46" s="582"/>
      <c r="J46" s="582"/>
      <c r="K46" s="584"/>
      <c r="L46" s="582"/>
      <c r="M46" s="582"/>
      <c r="N46" s="582"/>
    </row>
    <row r="47" spans="1:15" ht="7.5" customHeight="1" x14ac:dyDescent="0.25">
      <c r="B47" s="19"/>
      <c r="C47" s="19"/>
      <c r="D47" s="581"/>
      <c r="E47" s="582"/>
      <c r="F47" s="584"/>
      <c r="G47" s="588"/>
      <c r="H47" s="582"/>
      <c r="I47" s="582"/>
      <c r="J47" s="582"/>
      <c r="K47" s="584"/>
      <c r="L47" s="582"/>
      <c r="M47" s="582"/>
      <c r="N47" s="582"/>
    </row>
    <row r="48" spans="1:15" x14ac:dyDescent="0.25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25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6.25" x14ac:dyDescent="0.25">
      <c r="A50" s="279"/>
      <c r="B50" s="19" t="s">
        <v>11</v>
      </c>
      <c r="C50" s="19" t="s">
        <v>23</v>
      </c>
      <c r="D50" s="4" t="s">
        <v>162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25">
      <c r="A51" s="279"/>
      <c r="B51" s="19" t="s">
        <v>11</v>
      </c>
      <c r="C51" s="19" t="s">
        <v>12</v>
      </c>
      <c r="D51" s="4" t="s">
        <v>140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25">
      <c r="A52" s="279"/>
      <c r="B52" s="19" t="s">
        <v>13</v>
      </c>
      <c r="C52" s="19" t="s">
        <v>23</v>
      </c>
      <c r="D52" s="4" t="s">
        <v>216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25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25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25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25">
      <c r="B56" s="19"/>
      <c r="C56" s="19"/>
      <c r="D56" s="2" t="s">
        <v>24</v>
      </c>
      <c r="E56" s="13"/>
    </row>
    <row r="57" spans="1:14" ht="13.5" customHeight="1" x14ac:dyDescent="0.25">
      <c r="B57" s="19"/>
      <c r="C57" s="19"/>
      <c r="D57" s="581" t="s">
        <v>0</v>
      </c>
      <c r="E57" s="582" t="s">
        <v>1</v>
      </c>
      <c r="F57" s="583" t="s">
        <v>2</v>
      </c>
      <c r="G57" s="583"/>
      <c r="H57" s="583"/>
      <c r="I57" s="583"/>
      <c r="J57" s="583"/>
      <c r="K57" s="584"/>
      <c r="L57" s="582" t="s">
        <v>3</v>
      </c>
      <c r="M57" s="582" t="s">
        <v>4</v>
      </c>
      <c r="N57" s="582" t="s">
        <v>5</v>
      </c>
    </row>
    <row r="58" spans="1:14" ht="12" customHeight="1" x14ac:dyDescent="0.25">
      <c r="B58" s="19"/>
      <c r="C58" s="19"/>
      <c r="D58" s="581"/>
      <c r="E58" s="582"/>
      <c r="F58" s="582" t="s">
        <v>6</v>
      </c>
      <c r="G58" s="587" t="s">
        <v>7</v>
      </c>
      <c r="H58" s="587"/>
      <c r="I58" s="587"/>
      <c r="J58" s="587"/>
      <c r="K58" s="582" t="s">
        <v>18</v>
      </c>
      <c r="L58" s="582"/>
      <c r="M58" s="582"/>
      <c r="N58" s="582"/>
    </row>
    <row r="59" spans="1:14" ht="11.25" customHeight="1" x14ac:dyDescent="0.25">
      <c r="B59" s="19"/>
      <c r="C59" s="19"/>
      <c r="D59" s="581"/>
      <c r="E59" s="582"/>
      <c r="F59" s="584"/>
      <c r="G59" s="582" t="s">
        <v>9</v>
      </c>
      <c r="H59" s="583" t="s">
        <v>10</v>
      </c>
      <c r="I59" s="584"/>
      <c r="J59" s="584"/>
      <c r="K59" s="584"/>
      <c r="L59" s="582"/>
      <c r="M59" s="582"/>
      <c r="N59" s="582"/>
    </row>
    <row r="60" spans="1:14" ht="8.25" customHeight="1" x14ac:dyDescent="0.25">
      <c r="B60" s="19"/>
      <c r="C60" s="19"/>
      <c r="D60" s="581"/>
      <c r="E60" s="582"/>
      <c r="F60" s="584"/>
      <c r="G60" s="588"/>
      <c r="H60" s="582" t="s">
        <v>19</v>
      </c>
      <c r="I60" s="582" t="s">
        <v>20</v>
      </c>
      <c r="J60" s="582" t="s">
        <v>21</v>
      </c>
      <c r="K60" s="584"/>
      <c r="L60" s="582"/>
      <c r="M60" s="582"/>
      <c r="N60" s="582"/>
    </row>
    <row r="61" spans="1:14" ht="7.5" customHeight="1" x14ac:dyDescent="0.25">
      <c r="B61" s="19"/>
      <c r="C61" s="19"/>
      <c r="D61" s="581"/>
      <c r="E61" s="582"/>
      <c r="F61" s="584"/>
      <c r="G61" s="588"/>
      <c r="H61" s="582"/>
      <c r="I61" s="582"/>
      <c r="J61" s="582"/>
      <c r="K61" s="584"/>
      <c r="L61" s="582"/>
      <c r="M61" s="582"/>
      <c r="N61" s="582"/>
    </row>
    <row r="62" spans="1:14" ht="4.5" customHeight="1" x14ac:dyDescent="0.25">
      <c r="B62" s="19"/>
      <c r="C62" s="19"/>
      <c r="D62" s="581"/>
      <c r="E62" s="582"/>
      <c r="F62" s="584"/>
      <c r="G62" s="588"/>
      <c r="H62" s="582"/>
      <c r="I62" s="582"/>
      <c r="J62" s="582"/>
      <c r="K62" s="584"/>
      <c r="L62" s="582"/>
      <c r="M62" s="582"/>
      <c r="N62" s="582"/>
    </row>
    <row r="63" spans="1:14" ht="5.25" customHeight="1" x14ac:dyDescent="0.25">
      <c r="B63" s="19"/>
      <c r="C63" s="19"/>
      <c r="D63" s="581"/>
      <c r="E63" s="582"/>
      <c r="F63" s="584"/>
      <c r="G63" s="588"/>
      <c r="H63" s="582"/>
      <c r="I63" s="582"/>
      <c r="J63" s="582"/>
      <c r="K63" s="584"/>
      <c r="L63" s="582"/>
      <c r="M63" s="582"/>
      <c r="N63" s="582"/>
    </row>
    <row r="64" spans="1:14" x14ac:dyDescent="0.25">
      <c r="B64" s="19" t="s">
        <v>11</v>
      </c>
      <c r="C64" s="19" t="s">
        <v>12</v>
      </c>
      <c r="D64" s="6" t="s">
        <v>207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25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6.25" x14ac:dyDescent="0.25">
      <c r="B66" s="19" t="s">
        <v>11</v>
      </c>
      <c r="C66" s="19" t="s">
        <v>23</v>
      </c>
      <c r="D66" s="4" t="s">
        <v>158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6.25" x14ac:dyDescent="0.25">
      <c r="B67" s="19" t="s">
        <v>11</v>
      </c>
      <c r="C67" s="19" t="s">
        <v>23</v>
      </c>
      <c r="D67" s="4" t="s">
        <v>208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6.25" x14ac:dyDescent="0.25">
      <c r="B68" s="19" t="s">
        <v>11</v>
      </c>
      <c r="C68" s="19" t="s">
        <v>23</v>
      </c>
      <c r="D68" s="4" t="s">
        <v>212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25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25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25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9"/>
      <c r="C72" s="19"/>
      <c r="D72" s="2" t="s">
        <v>157</v>
      </c>
      <c r="E72" s="13"/>
    </row>
    <row r="73" spans="2:14" x14ac:dyDescent="0.25">
      <c r="B73" s="19"/>
      <c r="C73" s="19"/>
      <c r="D73" s="581" t="s">
        <v>0</v>
      </c>
      <c r="E73" s="582" t="s">
        <v>1</v>
      </c>
      <c r="F73" s="583" t="s">
        <v>2</v>
      </c>
      <c r="G73" s="583"/>
      <c r="H73" s="583"/>
      <c r="I73" s="583"/>
      <c r="J73" s="583"/>
      <c r="K73" s="584"/>
      <c r="L73" s="582" t="s">
        <v>3</v>
      </c>
      <c r="M73" s="582" t="s">
        <v>4</v>
      </c>
      <c r="N73" s="582" t="s">
        <v>5</v>
      </c>
    </row>
    <row r="74" spans="2:14" x14ac:dyDescent="0.25">
      <c r="B74" s="19"/>
      <c r="C74" s="19"/>
      <c r="D74" s="581"/>
      <c r="E74" s="582"/>
      <c r="F74" s="582" t="s">
        <v>6</v>
      </c>
      <c r="G74" s="587" t="s">
        <v>7</v>
      </c>
      <c r="H74" s="587"/>
      <c r="I74" s="587"/>
      <c r="J74" s="587"/>
      <c r="K74" s="582" t="s">
        <v>18</v>
      </c>
      <c r="L74" s="582"/>
      <c r="M74" s="582"/>
      <c r="N74" s="582"/>
    </row>
    <row r="75" spans="2:14" x14ac:dyDescent="0.25">
      <c r="B75" s="19"/>
      <c r="C75" s="19"/>
      <c r="D75" s="581"/>
      <c r="E75" s="582"/>
      <c r="F75" s="584"/>
      <c r="G75" s="582" t="s">
        <v>9</v>
      </c>
      <c r="H75" s="583" t="s">
        <v>10</v>
      </c>
      <c r="I75" s="584"/>
      <c r="J75" s="584"/>
      <c r="K75" s="584"/>
      <c r="L75" s="582"/>
      <c r="M75" s="582"/>
      <c r="N75" s="582"/>
    </row>
    <row r="76" spans="2:14" ht="5.25" customHeight="1" x14ac:dyDescent="0.25">
      <c r="B76" s="19"/>
      <c r="C76" s="19"/>
      <c r="D76" s="581"/>
      <c r="E76" s="582"/>
      <c r="F76" s="584"/>
      <c r="G76" s="588"/>
      <c r="H76" s="582" t="s">
        <v>19</v>
      </c>
      <c r="I76" s="582" t="s">
        <v>20</v>
      </c>
      <c r="J76" s="582" t="s">
        <v>21</v>
      </c>
      <c r="K76" s="584"/>
      <c r="L76" s="582"/>
      <c r="M76" s="582"/>
      <c r="N76" s="582"/>
    </row>
    <row r="77" spans="2:14" x14ac:dyDescent="0.25">
      <c r="B77" s="19"/>
      <c r="C77" s="19"/>
      <c r="D77" s="581"/>
      <c r="E77" s="582"/>
      <c r="F77" s="584"/>
      <c r="G77" s="588"/>
      <c r="H77" s="582"/>
      <c r="I77" s="582"/>
      <c r="J77" s="582"/>
      <c r="K77" s="584"/>
      <c r="L77" s="582"/>
      <c r="M77" s="582"/>
      <c r="N77" s="582"/>
    </row>
    <row r="78" spans="2:14" ht="7.5" customHeight="1" x14ac:dyDescent="0.25">
      <c r="B78" s="19"/>
      <c r="C78" s="19"/>
      <c r="D78" s="581"/>
      <c r="E78" s="582"/>
      <c r="F78" s="584"/>
      <c r="G78" s="588"/>
      <c r="H78" s="582"/>
      <c r="I78" s="582"/>
      <c r="J78" s="582"/>
      <c r="K78" s="584"/>
      <c r="L78" s="582"/>
      <c r="M78" s="582"/>
      <c r="N78" s="582"/>
    </row>
    <row r="79" spans="2:14" hidden="1" x14ac:dyDescent="0.25">
      <c r="B79" s="19"/>
      <c r="C79" s="19"/>
      <c r="D79" s="581"/>
      <c r="E79" s="582"/>
      <c r="F79" s="584"/>
      <c r="G79" s="588"/>
      <c r="H79" s="582"/>
      <c r="I79" s="582"/>
      <c r="J79" s="582"/>
      <c r="K79" s="584"/>
      <c r="L79" s="582"/>
      <c r="M79" s="582"/>
      <c r="N79" s="582"/>
    </row>
    <row r="80" spans="2:14" ht="39" x14ac:dyDescent="0.25">
      <c r="B80" s="19" t="s">
        <v>11</v>
      </c>
      <c r="C80" s="19" t="s">
        <v>23</v>
      </c>
      <c r="D80" s="4" t="s">
        <v>159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6.25" x14ac:dyDescent="0.25">
      <c r="B81" s="19" t="s">
        <v>11</v>
      </c>
      <c r="C81" s="19" t="s">
        <v>23</v>
      </c>
      <c r="D81" s="4" t="s">
        <v>218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25">
      <c r="B82" s="19" t="s">
        <v>13</v>
      </c>
      <c r="C82" s="19" t="s">
        <v>23</v>
      </c>
      <c r="D82" s="4" t="s">
        <v>217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25">
      <c r="B83" s="19" t="s">
        <v>11</v>
      </c>
      <c r="C83" s="19" t="s">
        <v>12</v>
      </c>
      <c r="D83" s="4" t="s">
        <v>160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25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25">
      <c r="B85" s="19"/>
      <c r="C85" s="19"/>
      <c r="D85" s="7" t="s">
        <v>16</v>
      </c>
      <c r="E85" s="8">
        <f>30-E84</f>
        <v>0</v>
      </c>
    </row>
    <row r="86" spans="2:14" x14ac:dyDescent="0.25">
      <c r="B86" s="19"/>
      <c r="C86" s="19"/>
      <c r="D86" s="2" t="s">
        <v>232</v>
      </c>
      <c r="E86" s="13"/>
    </row>
    <row r="87" spans="2:14" x14ac:dyDescent="0.25">
      <c r="B87" s="19"/>
      <c r="C87" s="19"/>
      <c r="D87" s="581" t="s">
        <v>0</v>
      </c>
      <c r="E87" s="582" t="s">
        <v>1</v>
      </c>
      <c r="F87" s="583" t="s">
        <v>2</v>
      </c>
      <c r="G87" s="583"/>
      <c r="H87" s="583"/>
      <c r="I87" s="583"/>
      <c r="J87" s="583"/>
      <c r="K87" s="584"/>
      <c r="L87" s="582" t="s">
        <v>3</v>
      </c>
      <c r="M87" s="582" t="s">
        <v>4</v>
      </c>
      <c r="N87" s="582" t="s">
        <v>5</v>
      </c>
    </row>
    <row r="88" spans="2:14" ht="9" customHeight="1" x14ac:dyDescent="0.25">
      <c r="B88" s="19"/>
      <c r="C88" s="19"/>
      <c r="D88" s="581"/>
      <c r="E88" s="582"/>
      <c r="F88" s="582" t="s">
        <v>6</v>
      </c>
      <c r="G88" s="587" t="s">
        <v>7</v>
      </c>
      <c r="H88" s="587"/>
      <c r="I88" s="587"/>
      <c r="J88" s="587"/>
      <c r="K88" s="582" t="s">
        <v>18</v>
      </c>
      <c r="L88" s="582"/>
      <c r="M88" s="582"/>
      <c r="N88" s="582"/>
    </row>
    <row r="89" spans="2:14" ht="9" customHeight="1" x14ac:dyDescent="0.25">
      <c r="B89" s="19"/>
      <c r="C89" s="19"/>
      <c r="D89" s="581"/>
      <c r="E89" s="582"/>
      <c r="F89" s="584"/>
      <c r="G89" s="582" t="s">
        <v>9</v>
      </c>
      <c r="H89" s="583" t="s">
        <v>10</v>
      </c>
      <c r="I89" s="584"/>
      <c r="J89" s="584"/>
      <c r="K89" s="584"/>
      <c r="L89" s="582"/>
      <c r="M89" s="582"/>
      <c r="N89" s="582"/>
    </row>
    <row r="90" spans="2:14" x14ac:dyDescent="0.25">
      <c r="B90" s="19"/>
      <c r="C90" s="19"/>
      <c r="D90" s="581"/>
      <c r="E90" s="582"/>
      <c r="F90" s="584"/>
      <c r="G90" s="588"/>
      <c r="H90" s="582" t="s">
        <v>19</v>
      </c>
      <c r="I90" s="582" t="s">
        <v>20</v>
      </c>
      <c r="J90" s="582" t="s">
        <v>21</v>
      </c>
      <c r="K90" s="584"/>
      <c r="L90" s="582"/>
      <c r="M90" s="582"/>
      <c r="N90" s="582"/>
    </row>
    <row r="91" spans="2:14" ht="7.5" customHeight="1" x14ac:dyDescent="0.25">
      <c r="B91" s="19"/>
      <c r="C91" s="19"/>
      <c r="D91" s="581"/>
      <c r="E91" s="582"/>
      <c r="F91" s="584"/>
      <c r="G91" s="588"/>
      <c r="H91" s="582"/>
      <c r="I91" s="582"/>
      <c r="J91" s="582"/>
      <c r="K91" s="584"/>
      <c r="L91" s="582"/>
      <c r="M91" s="582"/>
      <c r="N91" s="582"/>
    </row>
    <row r="92" spans="2:14" x14ac:dyDescent="0.25">
      <c r="B92" s="19"/>
      <c r="C92" s="19"/>
      <c r="D92" s="581"/>
      <c r="E92" s="582"/>
      <c r="F92" s="584"/>
      <c r="G92" s="588"/>
      <c r="H92" s="582"/>
      <c r="I92" s="582"/>
      <c r="J92" s="582"/>
      <c r="K92" s="584"/>
      <c r="L92" s="582"/>
      <c r="M92" s="582"/>
      <c r="N92" s="582"/>
    </row>
    <row r="93" spans="2:14" ht="5.25" customHeight="1" x14ac:dyDescent="0.25">
      <c r="B93" s="19"/>
      <c r="C93" s="19"/>
      <c r="D93" s="581"/>
      <c r="E93" s="582"/>
      <c r="F93" s="584"/>
      <c r="G93" s="588"/>
      <c r="H93" s="582"/>
      <c r="I93" s="582"/>
      <c r="J93" s="582"/>
      <c r="K93" s="584"/>
      <c r="L93" s="582"/>
      <c r="M93" s="582"/>
      <c r="N93" s="582"/>
    </row>
    <row r="94" spans="2:14" ht="25.5" x14ac:dyDescent="0.25">
      <c r="B94" s="19" t="s">
        <v>11</v>
      </c>
      <c r="C94" s="19" t="s">
        <v>12</v>
      </c>
      <c r="D94" s="6" t="s">
        <v>295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25">
      <c r="B95" s="19" t="s">
        <v>11</v>
      </c>
      <c r="C95" s="19" t="s">
        <v>12</v>
      </c>
      <c r="D95" s="4" t="s">
        <v>189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6.25" x14ac:dyDescent="0.25">
      <c r="B96" s="19" t="s">
        <v>11</v>
      </c>
      <c r="C96" s="19" t="s">
        <v>23</v>
      </c>
      <c r="D96" s="4" t="s">
        <v>202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39" x14ac:dyDescent="0.25">
      <c r="B97" s="19" t="s">
        <v>11</v>
      </c>
      <c r="C97" s="19" t="s">
        <v>23</v>
      </c>
      <c r="D97" s="4" t="s">
        <v>209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6.25" x14ac:dyDescent="0.25">
      <c r="B98" s="19" t="s">
        <v>11</v>
      </c>
      <c r="C98" s="19" t="s">
        <v>23</v>
      </c>
      <c r="D98" s="4" t="s">
        <v>161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6.25" x14ac:dyDescent="0.25">
      <c r="B99" s="19" t="s">
        <v>11</v>
      </c>
      <c r="C99" s="19" t="s">
        <v>23</v>
      </c>
      <c r="D99" s="4" t="s">
        <v>205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25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25">
      <c r="B101" s="19"/>
      <c r="C101" s="19"/>
      <c r="D101" s="7" t="s">
        <v>16</v>
      </c>
      <c r="E101" s="8">
        <f>30-E100</f>
        <v>0</v>
      </c>
    </row>
    <row r="103" spans="1:15" x14ac:dyDescent="0.25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.75" thickBot="1" x14ac:dyDescent="0.3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.75" thickBot="1" x14ac:dyDescent="0.3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25">
      <c r="E106" s="1"/>
      <c r="F106" s="19"/>
      <c r="G106" s="19"/>
      <c r="H106" s="19"/>
    </row>
    <row r="107" spans="1:15" x14ac:dyDescent="0.25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25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25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25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25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25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  <mergeCell ref="D87:D93"/>
    <mergeCell ref="E87:E93"/>
    <mergeCell ref="F87:K87"/>
    <mergeCell ref="J90:J93"/>
    <mergeCell ref="D73:D79"/>
    <mergeCell ref="E73:E79"/>
    <mergeCell ref="F73:K7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D57:D63"/>
    <mergeCell ref="E57:E63"/>
    <mergeCell ref="F57:K57"/>
    <mergeCell ref="J60:J63"/>
    <mergeCell ref="D41:D47"/>
    <mergeCell ref="E41:E47"/>
    <mergeCell ref="F41:K41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N22:N28"/>
    <mergeCell ref="F23:F28"/>
    <mergeCell ref="G23:J23"/>
    <mergeCell ref="K23:K28"/>
    <mergeCell ref="G24:G28"/>
    <mergeCell ref="H24:J24"/>
    <mergeCell ref="H25:H28"/>
    <mergeCell ref="I25:I28"/>
    <mergeCell ref="H6:H9"/>
    <mergeCell ref="I6:I9"/>
    <mergeCell ref="J6:J9"/>
    <mergeCell ref="L22:L28"/>
    <mergeCell ref="M22:M28"/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50" zoomScaleNormal="50" workbookViewId="0">
      <selection activeCell="P11" sqref="P11:AM11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89" t="s">
        <v>46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90" t="s">
        <v>47</v>
      </c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590"/>
      <c r="AL1" s="590"/>
      <c r="AM1" s="590"/>
      <c r="AN1" s="22"/>
    </row>
    <row r="2" spans="1:53" ht="30" x14ac:dyDescent="0.4">
      <c r="A2" s="589" t="s">
        <v>48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89" t="s">
        <v>80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91" t="s">
        <v>49</v>
      </c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591"/>
      <c r="AN3" s="592" t="s">
        <v>273</v>
      </c>
      <c r="AO3" s="592"/>
      <c r="AP3" s="592"/>
      <c r="AQ3" s="592"/>
      <c r="AR3" s="592"/>
      <c r="AS3" s="592"/>
      <c r="AT3" s="592"/>
      <c r="AU3" s="592"/>
      <c r="AV3" s="592"/>
      <c r="AW3" s="592"/>
      <c r="AX3" s="592"/>
      <c r="AY3" s="592"/>
      <c r="AZ3" s="592"/>
      <c r="BA3" s="592"/>
    </row>
    <row r="4" spans="1:53" ht="30.75" x14ac:dyDescent="0.45">
      <c r="A4" s="593" t="s">
        <v>215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92"/>
      <c r="AO4" s="592"/>
      <c r="AP4" s="592"/>
      <c r="AQ4" s="592"/>
      <c r="AR4" s="592"/>
      <c r="AS4" s="592"/>
      <c r="AT4" s="592"/>
      <c r="AU4" s="592"/>
      <c r="AV4" s="592"/>
      <c r="AW4" s="592"/>
      <c r="AX4" s="592"/>
      <c r="AY4" s="592"/>
      <c r="AZ4" s="592"/>
      <c r="BA4" s="592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00" t="s">
        <v>50</v>
      </c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</row>
    <row r="6" spans="1:53" s="28" customFormat="1" ht="24.75" customHeight="1" x14ac:dyDescent="0.4">
      <c r="A6" s="589" t="s">
        <v>51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602"/>
      <c r="AP6" s="602"/>
      <c r="AQ6" s="602"/>
      <c r="AR6" s="602"/>
      <c r="AS6" s="602"/>
      <c r="AT6" s="602"/>
      <c r="AU6" s="602"/>
      <c r="AV6" s="602"/>
      <c r="AW6" s="602"/>
      <c r="AX6" s="602"/>
      <c r="AY6" s="602"/>
      <c r="AZ6" s="602"/>
      <c r="BA6" s="602"/>
    </row>
    <row r="7" spans="1:53" s="28" customFormat="1" ht="27" customHeight="1" x14ac:dyDescent="0.4">
      <c r="A7" s="589" t="s">
        <v>52</v>
      </c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94" t="s">
        <v>81</v>
      </c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4"/>
      <c r="AM7" s="29"/>
      <c r="AN7" s="603" t="s">
        <v>234</v>
      </c>
      <c r="AO7" s="604"/>
      <c r="AP7" s="604"/>
      <c r="AQ7" s="604"/>
      <c r="AR7" s="604"/>
      <c r="AS7" s="604"/>
      <c r="AT7" s="604"/>
      <c r="AU7" s="604"/>
      <c r="AV7" s="604"/>
      <c r="AW7" s="604"/>
      <c r="AX7" s="604"/>
      <c r="AY7" s="604"/>
      <c r="AZ7" s="604"/>
      <c r="BA7" s="604"/>
    </row>
    <row r="8" spans="1:53" s="28" customFormat="1" ht="27.75" customHeight="1" x14ac:dyDescent="0.4">
      <c r="P8" s="594" t="s">
        <v>324</v>
      </c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594"/>
      <c r="AF8" s="594"/>
      <c r="AG8" s="594"/>
      <c r="AH8" s="594"/>
      <c r="AI8" s="594"/>
      <c r="AJ8" s="594"/>
      <c r="AK8" s="594"/>
      <c r="AL8" s="594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94" t="s">
        <v>323</v>
      </c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29"/>
      <c r="AN9" s="595" t="s">
        <v>233</v>
      </c>
      <c r="AO9" s="595"/>
      <c r="AP9" s="595"/>
      <c r="AQ9" s="595"/>
      <c r="AR9" s="595"/>
      <c r="AS9" s="595"/>
      <c r="AT9" s="595"/>
      <c r="AU9" s="595"/>
      <c r="AV9" s="595"/>
      <c r="AW9" s="595"/>
      <c r="AX9" s="595"/>
      <c r="AY9" s="595"/>
      <c r="AZ9" s="595"/>
      <c r="BA9" s="595"/>
    </row>
    <row r="10" spans="1:53" s="28" customFormat="1" ht="27.75" customHeight="1" x14ac:dyDescent="0.35">
      <c r="P10" s="597" t="s">
        <v>53</v>
      </c>
      <c r="Q10" s="598"/>
      <c r="R10" s="598"/>
      <c r="S10" s="598"/>
      <c r="T10" s="598"/>
      <c r="U10" s="598"/>
      <c r="V10" s="598"/>
      <c r="W10" s="598"/>
      <c r="X10" s="598"/>
      <c r="Y10" s="598"/>
      <c r="Z10" s="598"/>
      <c r="AA10" s="598"/>
      <c r="AB10" s="598"/>
      <c r="AC10" s="598"/>
      <c r="AD10" s="598"/>
      <c r="AE10" s="598"/>
      <c r="AF10" s="598"/>
      <c r="AG10" s="598"/>
      <c r="AH10" s="598"/>
      <c r="AI10" s="598"/>
      <c r="AJ10" s="598"/>
      <c r="AK10" s="598"/>
      <c r="AL10" s="599"/>
      <c r="AM10" s="599"/>
      <c r="AN10" s="596"/>
      <c r="AO10" s="596"/>
      <c r="AP10" s="596"/>
      <c r="AQ10" s="596"/>
      <c r="AR10" s="596"/>
      <c r="AS10" s="596"/>
      <c r="AT10" s="596"/>
      <c r="AU10" s="596"/>
      <c r="AV10" s="596"/>
      <c r="AW10" s="596"/>
      <c r="AX10" s="596"/>
      <c r="AY10" s="596"/>
      <c r="AZ10" s="596"/>
      <c r="BA10" s="596"/>
    </row>
    <row r="11" spans="1:53" s="28" customFormat="1" ht="27.75" customHeight="1" x14ac:dyDescent="0.4">
      <c r="P11" s="597" t="s">
        <v>82</v>
      </c>
      <c r="Q11" s="597"/>
      <c r="R11" s="597"/>
      <c r="S11" s="597"/>
      <c r="T11" s="597"/>
      <c r="U11" s="597"/>
      <c r="V11" s="597"/>
      <c r="W11" s="597"/>
      <c r="X11" s="597"/>
      <c r="Y11" s="597"/>
      <c r="Z11" s="597"/>
      <c r="AA11" s="597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597"/>
      <c r="AM11" s="597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.75" x14ac:dyDescent="0.3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5" x14ac:dyDescent="0.3">
      <c r="A15" s="605" t="s">
        <v>274</v>
      </c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  <c r="T15" s="605"/>
      <c r="U15" s="605"/>
      <c r="V15" s="605"/>
      <c r="W15" s="605"/>
      <c r="X15" s="605"/>
      <c r="Y15" s="605"/>
      <c r="Z15" s="605"/>
      <c r="AA15" s="605"/>
      <c r="AB15" s="605"/>
      <c r="AC15" s="605"/>
      <c r="AD15" s="605"/>
      <c r="AE15" s="605"/>
      <c r="AF15" s="605"/>
      <c r="AG15" s="605"/>
      <c r="AH15" s="605"/>
      <c r="AI15" s="605"/>
      <c r="AJ15" s="605"/>
      <c r="AK15" s="605"/>
      <c r="AL15" s="605"/>
      <c r="AM15" s="605"/>
      <c r="AN15" s="605"/>
      <c r="AO15" s="605"/>
      <c r="AP15" s="605"/>
      <c r="AQ15" s="605"/>
      <c r="AR15" s="605"/>
      <c r="AS15" s="605"/>
      <c r="AT15" s="605"/>
      <c r="AU15" s="605"/>
      <c r="AV15" s="605"/>
      <c r="AW15" s="605"/>
      <c r="AX15" s="605"/>
      <c r="AY15" s="605"/>
      <c r="AZ15" s="605"/>
      <c r="BA15" s="605"/>
    </row>
    <row r="16" spans="1:53" s="28" customFormat="1" ht="19.5" thickBo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25">
      <c r="A17" s="606" t="s">
        <v>54</v>
      </c>
      <c r="B17" s="608" t="s">
        <v>55</v>
      </c>
      <c r="C17" s="609"/>
      <c r="D17" s="609"/>
      <c r="E17" s="610"/>
      <c r="F17" s="608" t="s">
        <v>56</v>
      </c>
      <c r="G17" s="609"/>
      <c r="H17" s="609"/>
      <c r="I17" s="610"/>
      <c r="J17" s="611" t="s">
        <v>57</v>
      </c>
      <c r="K17" s="612"/>
      <c r="L17" s="612"/>
      <c r="M17" s="612"/>
      <c r="N17" s="611" t="s">
        <v>58</v>
      </c>
      <c r="O17" s="612"/>
      <c r="P17" s="612"/>
      <c r="Q17" s="612"/>
      <c r="R17" s="613"/>
      <c r="S17" s="611" t="s">
        <v>59</v>
      </c>
      <c r="T17" s="614"/>
      <c r="U17" s="614"/>
      <c r="V17" s="614"/>
      <c r="W17" s="613"/>
      <c r="X17" s="611" t="s">
        <v>60</v>
      </c>
      <c r="Y17" s="612"/>
      <c r="Z17" s="612"/>
      <c r="AA17" s="613"/>
      <c r="AB17" s="608" t="s">
        <v>61</v>
      </c>
      <c r="AC17" s="609"/>
      <c r="AD17" s="609"/>
      <c r="AE17" s="610"/>
      <c r="AF17" s="608" t="s">
        <v>62</v>
      </c>
      <c r="AG17" s="609"/>
      <c r="AH17" s="609"/>
      <c r="AI17" s="610"/>
      <c r="AJ17" s="611" t="s">
        <v>63</v>
      </c>
      <c r="AK17" s="614"/>
      <c r="AL17" s="614"/>
      <c r="AM17" s="614"/>
      <c r="AN17" s="613"/>
      <c r="AO17" s="611" t="s">
        <v>64</v>
      </c>
      <c r="AP17" s="612"/>
      <c r="AQ17" s="612"/>
      <c r="AR17" s="612"/>
      <c r="AS17" s="616" t="s">
        <v>65</v>
      </c>
      <c r="AT17" s="617"/>
      <c r="AU17" s="617"/>
      <c r="AV17" s="617"/>
      <c r="AW17" s="618"/>
      <c r="AX17" s="611" t="s">
        <v>66</v>
      </c>
      <c r="AY17" s="612"/>
      <c r="AZ17" s="612"/>
      <c r="BA17" s="613"/>
    </row>
    <row r="18" spans="1:53" s="1" customFormat="1" ht="20.25" customHeight="1" thickBot="1" x14ac:dyDescent="0.3">
      <c r="A18" s="607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83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83</v>
      </c>
      <c r="Y20" s="39" t="s">
        <v>83</v>
      </c>
      <c r="Z20" s="39" t="s">
        <v>83</v>
      </c>
      <c r="AA20" s="39" t="s">
        <v>83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35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83</v>
      </c>
      <c r="U21" s="42" t="s">
        <v>83</v>
      </c>
      <c r="V21" s="42" t="s">
        <v>83</v>
      </c>
      <c r="W21" s="42" t="s">
        <v>83</v>
      </c>
      <c r="X21" s="83" t="s">
        <v>83</v>
      </c>
      <c r="Y21" s="83" t="s">
        <v>83</v>
      </c>
      <c r="Z21" s="83" t="s">
        <v>83</v>
      </c>
      <c r="AA21" s="83" t="s">
        <v>83</v>
      </c>
      <c r="AB21" s="42" t="s">
        <v>83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83</v>
      </c>
      <c r="AH21" s="42" t="s">
        <v>83</v>
      </c>
      <c r="AI21" s="42" t="s">
        <v>83</v>
      </c>
      <c r="AJ21" s="42" t="s">
        <v>83</v>
      </c>
      <c r="AK21" s="42" t="s">
        <v>83</v>
      </c>
      <c r="AL21" s="42" t="s">
        <v>83</v>
      </c>
      <c r="AM21" s="42" t="s">
        <v>83</v>
      </c>
      <c r="AN21" s="42" t="s">
        <v>83</v>
      </c>
      <c r="AO21" s="42" t="s">
        <v>68</v>
      </c>
      <c r="AP21" s="42" t="s">
        <v>68</v>
      </c>
      <c r="AQ21" s="42" t="s">
        <v>70</v>
      </c>
      <c r="AR21" s="42"/>
      <c r="AS21" s="619"/>
      <c r="AT21" s="620"/>
      <c r="AU21" s="620"/>
      <c r="AV21" s="620"/>
      <c r="AW21" s="620"/>
      <c r="AX21" s="84"/>
      <c r="AY21" s="84"/>
      <c r="AZ21" s="84"/>
      <c r="BA21" s="85"/>
    </row>
    <row r="22" spans="1:53" ht="19.5" customHeight="1" x14ac:dyDescent="0.3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">
      <c r="A24" s="621" t="s">
        <v>318</v>
      </c>
      <c r="B24" s="621"/>
      <c r="C24" s="621"/>
      <c r="D24" s="621"/>
      <c r="E24" s="621"/>
      <c r="F24" s="621"/>
      <c r="G24" s="621"/>
      <c r="H24" s="621"/>
      <c r="I24" s="621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22"/>
      <c r="Z24" s="622"/>
      <c r="AA24" s="622"/>
      <c r="AB24" s="622"/>
      <c r="AC24" s="622"/>
      <c r="AD24" s="622"/>
      <c r="AE24" s="622"/>
      <c r="AF24" s="622"/>
      <c r="AG24" s="622"/>
      <c r="AH24" s="622"/>
      <c r="AI24" s="622"/>
      <c r="AJ24" s="622"/>
      <c r="AK24" s="622"/>
      <c r="AL24" s="622"/>
      <c r="AM24" s="622"/>
      <c r="AN24" s="622"/>
      <c r="AO24" s="622"/>
      <c r="AP24" s="622"/>
      <c r="AQ24" s="622"/>
      <c r="AR24" s="622"/>
      <c r="AS24" s="622"/>
      <c r="AT24" s="622"/>
      <c r="AU24" s="622"/>
      <c r="AV24" s="49"/>
      <c r="AW24" s="49"/>
      <c r="AX24" s="49"/>
      <c r="AY24" s="49"/>
      <c r="AZ24" s="49"/>
      <c r="BA24" s="23"/>
    </row>
    <row r="25" spans="1:53" x14ac:dyDescent="0.25">
      <c r="AV25" s="49"/>
      <c r="AW25" s="49"/>
      <c r="AX25" s="49"/>
      <c r="AY25" s="49"/>
      <c r="AZ25" s="49"/>
    </row>
    <row r="26" spans="1:53" ht="21.75" customHeight="1" x14ac:dyDescent="0.3">
      <c r="A26" s="50" t="s">
        <v>314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25">
      <c r="A28" s="623" t="s">
        <v>54</v>
      </c>
      <c r="B28" s="624"/>
      <c r="C28" s="629" t="s">
        <v>72</v>
      </c>
      <c r="D28" s="630"/>
      <c r="E28" s="630"/>
      <c r="F28" s="624"/>
      <c r="G28" s="633" t="s">
        <v>73</v>
      </c>
      <c r="H28" s="634"/>
      <c r="I28" s="635"/>
      <c r="J28" s="642" t="s">
        <v>45</v>
      </c>
      <c r="K28" s="630"/>
      <c r="L28" s="630"/>
      <c r="M28" s="624"/>
      <c r="N28" s="643" t="s">
        <v>74</v>
      </c>
      <c r="O28" s="644"/>
      <c r="P28" s="645"/>
      <c r="Q28" s="642" t="s">
        <v>317</v>
      </c>
      <c r="R28" s="652"/>
      <c r="S28" s="653"/>
      <c r="T28" s="642" t="s">
        <v>75</v>
      </c>
      <c r="U28" s="630"/>
      <c r="V28" s="624"/>
      <c r="W28" s="642" t="s">
        <v>76</v>
      </c>
      <c r="X28" s="630"/>
      <c r="Y28" s="624"/>
      <c r="Z28" s="47"/>
      <c r="AA28" s="723" t="s">
        <v>77</v>
      </c>
      <c r="AB28" s="724"/>
      <c r="AC28" s="724"/>
      <c r="AD28" s="724"/>
      <c r="AE28" s="724"/>
      <c r="AF28" s="725"/>
      <c r="AG28" s="726"/>
      <c r="AH28" s="714" t="s">
        <v>78</v>
      </c>
      <c r="AI28" s="731"/>
      <c r="AJ28" s="731"/>
      <c r="AK28" s="629" t="s">
        <v>79</v>
      </c>
      <c r="AL28" s="732"/>
      <c r="AM28" s="733"/>
      <c r="AN28" s="55"/>
      <c r="AO28" s="615" t="s">
        <v>275</v>
      </c>
      <c r="AP28" s="584"/>
      <c r="AQ28" s="584"/>
      <c r="AR28" s="584"/>
      <c r="AS28" s="705" t="s">
        <v>276</v>
      </c>
      <c r="AT28" s="706"/>
      <c r="AU28" s="706"/>
      <c r="AV28" s="706"/>
      <c r="AW28" s="707"/>
      <c r="AX28" s="714" t="s">
        <v>78</v>
      </c>
      <c r="AY28" s="714"/>
      <c r="AZ28" s="714"/>
      <c r="BA28" s="715"/>
    </row>
    <row r="29" spans="1:53" ht="15.75" customHeight="1" x14ac:dyDescent="0.25">
      <c r="A29" s="625"/>
      <c r="B29" s="626"/>
      <c r="C29" s="625"/>
      <c r="D29" s="631"/>
      <c r="E29" s="631"/>
      <c r="F29" s="626"/>
      <c r="G29" s="636"/>
      <c r="H29" s="637"/>
      <c r="I29" s="638"/>
      <c r="J29" s="625"/>
      <c r="K29" s="631"/>
      <c r="L29" s="631"/>
      <c r="M29" s="626"/>
      <c r="N29" s="646"/>
      <c r="O29" s="647"/>
      <c r="P29" s="648"/>
      <c r="Q29" s="654"/>
      <c r="R29" s="622"/>
      <c r="S29" s="655"/>
      <c r="T29" s="625"/>
      <c r="U29" s="631"/>
      <c r="V29" s="626"/>
      <c r="W29" s="625"/>
      <c r="X29" s="631"/>
      <c r="Y29" s="626"/>
      <c r="Z29" s="47"/>
      <c r="AA29" s="727"/>
      <c r="AB29" s="728"/>
      <c r="AC29" s="728"/>
      <c r="AD29" s="728"/>
      <c r="AE29" s="728"/>
      <c r="AF29" s="729"/>
      <c r="AG29" s="730"/>
      <c r="AH29" s="731"/>
      <c r="AI29" s="731"/>
      <c r="AJ29" s="731"/>
      <c r="AK29" s="734"/>
      <c r="AL29" s="735"/>
      <c r="AM29" s="736"/>
      <c r="AN29" s="55"/>
      <c r="AO29" s="584"/>
      <c r="AP29" s="584"/>
      <c r="AQ29" s="584"/>
      <c r="AR29" s="584"/>
      <c r="AS29" s="708"/>
      <c r="AT29" s="709"/>
      <c r="AU29" s="709"/>
      <c r="AV29" s="709"/>
      <c r="AW29" s="710"/>
      <c r="AX29" s="714"/>
      <c r="AY29" s="714"/>
      <c r="AZ29" s="714"/>
      <c r="BA29" s="715"/>
    </row>
    <row r="30" spans="1:53" ht="42" customHeight="1" x14ac:dyDescent="0.25">
      <c r="A30" s="627"/>
      <c r="B30" s="628"/>
      <c r="C30" s="627"/>
      <c r="D30" s="632"/>
      <c r="E30" s="632"/>
      <c r="F30" s="628"/>
      <c r="G30" s="639"/>
      <c r="H30" s="640"/>
      <c r="I30" s="641"/>
      <c r="J30" s="627"/>
      <c r="K30" s="632"/>
      <c r="L30" s="632"/>
      <c r="M30" s="628"/>
      <c r="N30" s="649"/>
      <c r="O30" s="650"/>
      <c r="P30" s="651"/>
      <c r="Q30" s="656"/>
      <c r="R30" s="657"/>
      <c r="S30" s="658"/>
      <c r="T30" s="627"/>
      <c r="U30" s="632"/>
      <c r="V30" s="628"/>
      <c r="W30" s="627"/>
      <c r="X30" s="632"/>
      <c r="Y30" s="628"/>
      <c r="Z30" s="47"/>
      <c r="AA30" s="737" t="s">
        <v>315</v>
      </c>
      <c r="AB30" s="738"/>
      <c r="AC30" s="738"/>
      <c r="AD30" s="738"/>
      <c r="AE30" s="738"/>
      <c r="AF30" s="738"/>
      <c r="AG30" s="739"/>
      <c r="AH30" s="719">
        <v>2</v>
      </c>
      <c r="AI30" s="719"/>
      <c r="AJ30" s="719"/>
      <c r="AK30" s="716">
        <v>3</v>
      </c>
      <c r="AL30" s="716"/>
      <c r="AM30" s="716"/>
      <c r="AN30" s="55"/>
      <c r="AO30" s="584"/>
      <c r="AP30" s="584"/>
      <c r="AQ30" s="584"/>
      <c r="AR30" s="584"/>
      <c r="AS30" s="708"/>
      <c r="AT30" s="709"/>
      <c r="AU30" s="709"/>
      <c r="AV30" s="709"/>
      <c r="AW30" s="710"/>
      <c r="AX30" s="714"/>
      <c r="AY30" s="714"/>
      <c r="AZ30" s="714"/>
      <c r="BA30" s="715"/>
    </row>
    <row r="31" spans="1:53" ht="26.25" customHeight="1" x14ac:dyDescent="0.35">
      <c r="A31" s="675">
        <v>1</v>
      </c>
      <c r="B31" s="676"/>
      <c r="C31" s="661">
        <v>33</v>
      </c>
      <c r="D31" s="662"/>
      <c r="E31" s="662"/>
      <c r="F31" s="663"/>
      <c r="G31" s="661">
        <v>4</v>
      </c>
      <c r="H31" s="662"/>
      <c r="I31" s="663"/>
      <c r="J31" s="661">
        <v>3</v>
      </c>
      <c r="K31" s="662"/>
      <c r="L31" s="662"/>
      <c r="M31" s="663"/>
      <c r="N31" s="661"/>
      <c r="O31" s="662"/>
      <c r="P31" s="663"/>
      <c r="Q31" s="667"/>
      <c r="R31" s="668"/>
      <c r="S31" s="669"/>
      <c r="T31" s="661">
        <v>12</v>
      </c>
      <c r="U31" s="670"/>
      <c r="V31" s="671"/>
      <c r="W31" s="661">
        <f>C31+G31+J31+N31+Q31+T31</f>
        <v>52</v>
      </c>
      <c r="X31" s="670"/>
      <c r="Y31" s="672"/>
      <c r="Z31" s="47"/>
      <c r="AA31" s="740"/>
      <c r="AB31" s="741"/>
      <c r="AC31" s="741"/>
      <c r="AD31" s="741"/>
      <c r="AE31" s="741"/>
      <c r="AF31" s="741"/>
      <c r="AG31" s="742"/>
      <c r="AH31" s="719"/>
      <c r="AI31" s="719"/>
      <c r="AJ31" s="719"/>
      <c r="AK31" s="716"/>
      <c r="AL31" s="716"/>
      <c r="AM31" s="716"/>
      <c r="AN31" s="55"/>
      <c r="AO31" s="584"/>
      <c r="AP31" s="584"/>
      <c r="AQ31" s="584"/>
      <c r="AR31" s="584"/>
      <c r="AS31" s="711"/>
      <c r="AT31" s="712"/>
      <c r="AU31" s="712"/>
      <c r="AV31" s="712"/>
      <c r="AW31" s="713"/>
      <c r="AX31" s="714"/>
      <c r="AY31" s="714"/>
      <c r="AZ31" s="714"/>
      <c r="BA31" s="715"/>
    </row>
    <row r="32" spans="1:53" ht="23.25" customHeight="1" x14ac:dyDescent="0.35">
      <c r="A32" s="659">
        <v>2</v>
      </c>
      <c r="B32" s="660"/>
      <c r="C32" s="661">
        <v>33</v>
      </c>
      <c r="D32" s="662"/>
      <c r="E32" s="662"/>
      <c r="F32" s="663"/>
      <c r="G32" s="664">
        <v>4</v>
      </c>
      <c r="H32" s="665"/>
      <c r="I32" s="666"/>
      <c r="J32" s="664">
        <v>3</v>
      </c>
      <c r="K32" s="665"/>
      <c r="L32" s="665"/>
      <c r="M32" s="666"/>
      <c r="N32" s="664"/>
      <c r="O32" s="665"/>
      <c r="P32" s="666"/>
      <c r="Q32" s="667"/>
      <c r="R32" s="668"/>
      <c r="S32" s="669"/>
      <c r="T32" s="664">
        <v>12</v>
      </c>
      <c r="U32" s="673"/>
      <c r="V32" s="674"/>
      <c r="W32" s="661">
        <f t="shared" ref="W32:W33" si="0">C32+G32+J32+N32+Q32+T32</f>
        <v>52</v>
      </c>
      <c r="X32" s="670"/>
      <c r="Y32" s="672"/>
      <c r="Z32" s="47"/>
      <c r="AA32" s="692" t="s">
        <v>207</v>
      </c>
      <c r="AB32" s="693"/>
      <c r="AC32" s="693"/>
      <c r="AD32" s="693"/>
      <c r="AE32" s="693"/>
      <c r="AF32" s="693"/>
      <c r="AG32" s="694"/>
      <c r="AH32" s="716">
        <v>4</v>
      </c>
      <c r="AI32" s="719"/>
      <c r="AJ32" s="719"/>
      <c r="AK32" s="716">
        <v>3</v>
      </c>
      <c r="AL32" s="719"/>
      <c r="AM32" s="719"/>
      <c r="AN32" s="55"/>
      <c r="AO32" s="716">
        <v>1</v>
      </c>
      <c r="AP32" s="716"/>
      <c r="AQ32" s="716"/>
      <c r="AR32" s="716"/>
      <c r="AS32" s="717" t="s">
        <v>84</v>
      </c>
      <c r="AT32" s="717"/>
      <c r="AU32" s="717"/>
      <c r="AV32" s="717"/>
      <c r="AW32" s="717"/>
      <c r="AX32" s="718">
        <v>6</v>
      </c>
      <c r="AY32" s="718"/>
      <c r="AZ32" s="718"/>
      <c r="BA32" s="718"/>
    </row>
    <row r="33" spans="1:53" ht="21.75" customHeight="1" x14ac:dyDescent="0.35">
      <c r="A33" s="659">
        <v>3</v>
      </c>
      <c r="B33" s="660"/>
      <c r="C33" s="661">
        <v>32</v>
      </c>
      <c r="D33" s="662"/>
      <c r="E33" s="662"/>
      <c r="F33" s="663"/>
      <c r="G33" s="664">
        <v>4</v>
      </c>
      <c r="H33" s="665"/>
      <c r="I33" s="666"/>
      <c r="J33" s="664">
        <v>3</v>
      </c>
      <c r="K33" s="665"/>
      <c r="L33" s="665"/>
      <c r="M33" s="666"/>
      <c r="N33" s="664"/>
      <c r="O33" s="665"/>
      <c r="P33" s="666"/>
      <c r="Q33" s="688">
        <v>1</v>
      </c>
      <c r="R33" s="668"/>
      <c r="S33" s="669"/>
      <c r="T33" s="689">
        <v>2</v>
      </c>
      <c r="U33" s="673"/>
      <c r="V33" s="674"/>
      <c r="W33" s="661">
        <f t="shared" si="0"/>
        <v>42</v>
      </c>
      <c r="X33" s="670"/>
      <c r="Y33" s="672"/>
      <c r="Z33" s="47"/>
      <c r="AA33" s="695"/>
      <c r="AB33" s="696"/>
      <c r="AC33" s="696"/>
      <c r="AD33" s="696"/>
      <c r="AE33" s="696"/>
      <c r="AF33" s="696"/>
      <c r="AG33" s="697"/>
      <c r="AH33" s="719"/>
      <c r="AI33" s="719"/>
      <c r="AJ33" s="719"/>
      <c r="AK33" s="719"/>
      <c r="AL33" s="719"/>
      <c r="AM33" s="719"/>
      <c r="AN33" s="55"/>
      <c r="AO33" s="716"/>
      <c r="AP33" s="716"/>
      <c r="AQ33" s="716"/>
      <c r="AR33" s="716"/>
      <c r="AS33" s="717"/>
      <c r="AT33" s="717"/>
      <c r="AU33" s="717"/>
      <c r="AV33" s="717"/>
      <c r="AW33" s="717"/>
      <c r="AX33" s="718"/>
      <c r="AY33" s="718"/>
      <c r="AZ33" s="718"/>
      <c r="BA33" s="718"/>
    </row>
    <row r="34" spans="1:53" ht="22.5" customHeight="1" x14ac:dyDescent="0.25">
      <c r="A34" s="677" t="s">
        <v>15</v>
      </c>
      <c r="B34" s="678"/>
      <c r="C34" s="679">
        <f>SUM(C31:F33)</f>
        <v>98</v>
      </c>
      <c r="D34" s="680"/>
      <c r="E34" s="680"/>
      <c r="F34" s="681"/>
      <c r="G34" s="682">
        <f>SUM(G31:I33)</f>
        <v>12</v>
      </c>
      <c r="H34" s="683"/>
      <c r="I34" s="684"/>
      <c r="J34" s="685">
        <f>SUM(J31:M33)</f>
        <v>9</v>
      </c>
      <c r="K34" s="686"/>
      <c r="L34" s="686"/>
      <c r="M34" s="687"/>
      <c r="N34" s="685">
        <f>SUM(N31:P33)</f>
        <v>0</v>
      </c>
      <c r="O34" s="686"/>
      <c r="P34" s="687"/>
      <c r="Q34" s="688">
        <f>SUM(Q31:S33)</f>
        <v>1</v>
      </c>
      <c r="R34" s="701"/>
      <c r="S34" s="702"/>
      <c r="T34" s="682">
        <f>SUM(T31:V33)</f>
        <v>26</v>
      </c>
      <c r="U34" s="703"/>
      <c r="V34" s="704"/>
      <c r="W34" s="682">
        <f>SUM(W31:Y33)</f>
        <v>146</v>
      </c>
      <c r="X34" s="703"/>
      <c r="Y34" s="704"/>
      <c r="Z34" s="47"/>
      <c r="AA34" s="698" t="s">
        <v>189</v>
      </c>
      <c r="AB34" s="699"/>
      <c r="AC34" s="699"/>
      <c r="AD34" s="699"/>
      <c r="AE34" s="699"/>
      <c r="AF34" s="699"/>
      <c r="AG34" s="700"/>
      <c r="AH34" s="720">
        <v>6</v>
      </c>
      <c r="AI34" s="721"/>
      <c r="AJ34" s="722"/>
      <c r="AK34" s="720">
        <v>3</v>
      </c>
      <c r="AL34" s="721"/>
      <c r="AM34" s="722"/>
      <c r="AN34" s="56"/>
      <c r="AO34" s="716"/>
      <c r="AP34" s="716"/>
      <c r="AQ34" s="716"/>
      <c r="AR34" s="716"/>
      <c r="AS34" s="717"/>
      <c r="AT34" s="717"/>
      <c r="AU34" s="717"/>
      <c r="AV34" s="717"/>
      <c r="AW34" s="717"/>
      <c r="AX34" s="718"/>
      <c r="AY34" s="718"/>
      <c r="AZ34" s="718"/>
      <c r="BA34" s="718"/>
    </row>
    <row r="35" spans="1:53" ht="34.5" customHeight="1" x14ac:dyDescent="0.25">
      <c r="Z35" s="47"/>
      <c r="AA35" s="690"/>
      <c r="AB35" s="690"/>
      <c r="AC35" s="690"/>
      <c r="AD35" s="690"/>
      <c r="AE35" s="690"/>
      <c r="AF35" s="690"/>
      <c r="AG35" s="690"/>
      <c r="AH35" s="690"/>
      <c r="AI35" s="690"/>
      <c r="AJ35" s="690"/>
      <c r="AK35" s="690"/>
      <c r="AL35" s="690"/>
      <c r="AM35" s="690"/>
      <c r="AN35" s="57"/>
      <c r="AO35" s="716"/>
      <c r="AP35" s="716"/>
      <c r="AQ35" s="716"/>
      <c r="AR35" s="716"/>
      <c r="AS35" s="717"/>
      <c r="AT35" s="717"/>
      <c r="AU35" s="717"/>
      <c r="AV35" s="717"/>
      <c r="AW35" s="717"/>
      <c r="AX35" s="718"/>
      <c r="AY35" s="718"/>
      <c r="AZ35" s="718"/>
      <c r="BA35" s="718"/>
    </row>
    <row r="36" spans="1:53" x14ac:dyDescent="0.25">
      <c r="AA36" s="691"/>
      <c r="AB36" s="691"/>
      <c r="AC36" s="691"/>
      <c r="AD36" s="691"/>
      <c r="AE36" s="691"/>
      <c r="AF36" s="691"/>
      <c r="AG36" s="691"/>
      <c r="AH36" s="691"/>
      <c r="AI36" s="691"/>
      <c r="AJ36" s="691"/>
      <c r="AK36" s="691"/>
      <c r="AL36" s="691"/>
      <c r="AM36" s="691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9"/>
  <sheetViews>
    <sheetView tabSelected="1" view="pageBreakPreview" topLeftCell="A10" zoomScale="70" zoomScaleNormal="70" zoomScaleSheetLayoutView="70" zoomScalePageLayoutView="50" workbookViewId="0">
      <selection activeCell="B40" sqref="B40"/>
    </sheetView>
  </sheetViews>
  <sheetFormatPr defaultColWidth="9.140625" defaultRowHeight="15.75" x14ac:dyDescent="0.25"/>
  <cols>
    <col min="1" max="1" width="11.28515625" style="241" customWidth="1"/>
    <col min="2" max="2" width="57.5703125" style="242" customWidth="1"/>
    <col min="3" max="3" width="6" style="243" customWidth="1"/>
    <col min="4" max="4" width="13.42578125" style="244" customWidth="1"/>
    <col min="5" max="5" width="7.28515625" style="244" customWidth="1"/>
    <col min="6" max="6" width="6.42578125" style="243" customWidth="1"/>
    <col min="7" max="7" width="7.42578125" style="243" customWidth="1"/>
    <col min="8" max="8" width="9.85546875" style="243" customWidth="1"/>
    <col min="9" max="9" width="8.7109375" style="242" customWidth="1"/>
    <col min="10" max="10" width="8" style="242" customWidth="1"/>
    <col min="11" max="11" width="5.85546875" style="242" customWidth="1"/>
    <col min="12" max="12" width="7.85546875" style="242" customWidth="1"/>
    <col min="13" max="13" width="8.85546875" style="242" customWidth="1"/>
    <col min="14" max="22" width="3.85546875" style="242" customWidth="1"/>
    <col min="23" max="27" width="0" style="61" hidden="1" customWidth="1"/>
    <col min="28" max="16384" width="9.140625" style="61"/>
  </cols>
  <sheetData>
    <row r="1" spans="1:27" s="59" customFormat="1" ht="18.75" customHeight="1" thickBot="1" x14ac:dyDescent="0.3">
      <c r="A1" s="814" t="s">
        <v>316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6"/>
    </row>
    <row r="2" spans="1:27" s="59" customFormat="1" ht="15.75" customHeight="1" x14ac:dyDescent="0.25">
      <c r="A2" s="751" t="s">
        <v>163</v>
      </c>
      <c r="B2" s="754" t="s">
        <v>104</v>
      </c>
      <c r="C2" s="757" t="s">
        <v>85</v>
      </c>
      <c r="D2" s="758"/>
      <c r="E2" s="758"/>
      <c r="F2" s="759"/>
      <c r="G2" s="760" t="s">
        <v>105</v>
      </c>
      <c r="H2" s="745" t="s">
        <v>106</v>
      </c>
      <c r="I2" s="746"/>
      <c r="J2" s="746"/>
      <c r="K2" s="746"/>
      <c r="L2" s="746"/>
      <c r="M2" s="747"/>
      <c r="N2" s="805" t="s">
        <v>164</v>
      </c>
      <c r="O2" s="806"/>
      <c r="P2" s="806"/>
      <c r="Q2" s="806"/>
      <c r="R2" s="806"/>
      <c r="S2" s="806"/>
      <c r="T2" s="806"/>
      <c r="U2" s="806"/>
      <c r="V2" s="807"/>
    </row>
    <row r="3" spans="1:27" s="59" customFormat="1" ht="16.5" thickBot="1" x14ac:dyDescent="0.3">
      <c r="A3" s="752"/>
      <c r="B3" s="755"/>
      <c r="C3" s="763" t="s">
        <v>88</v>
      </c>
      <c r="D3" s="765" t="s">
        <v>89</v>
      </c>
      <c r="E3" s="767" t="s">
        <v>90</v>
      </c>
      <c r="F3" s="768"/>
      <c r="G3" s="761"/>
      <c r="H3" s="769" t="s">
        <v>6</v>
      </c>
      <c r="I3" s="748" t="s">
        <v>107</v>
      </c>
      <c r="J3" s="749"/>
      <c r="K3" s="749"/>
      <c r="L3" s="750"/>
      <c r="M3" s="772" t="s">
        <v>108</v>
      </c>
      <c r="N3" s="808"/>
      <c r="O3" s="809"/>
      <c r="P3" s="809"/>
      <c r="Q3" s="809"/>
      <c r="R3" s="809"/>
      <c r="S3" s="809"/>
      <c r="T3" s="809"/>
      <c r="U3" s="809"/>
      <c r="V3" s="810"/>
    </row>
    <row r="4" spans="1:27" s="59" customFormat="1" ht="16.5" thickBot="1" x14ac:dyDescent="0.3">
      <c r="A4" s="752"/>
      <c r="B4" s="755"/>
      <c r="C4" s="763"/>
      <c r="D4" s="765"/>
      <c r="E4" s="765" t="s">
        <v>91</v>
      </c>
      <c r="F4" s="776" t="s">
        <v>92</v>
      </c>
      <c r="G4" s="761"/>
      <c r="H4" s="770"/>
      <c r="I4" s="781" t="s">
        <v>15</v>
      </c>
      <c r="J4" s="781" t="s">
        <v>19</v>
      </c>
      <c r="K4" s="781" t="s">
        <v>109</v>
      </c>
      <c r="L4" s="781" t="s">
        <v>110</v>
      </c>
      <c r="M4" s="773"/>
      <c r="N4" s="829" t="s">
        <v>86</v>
      </c>
      <c r="O4" s="830"/>
      <c r="P4" s="831"/>
      <c r="Q4" s="829" t="s">
        <v>87</v>
      </c>
      <c r="R4" s="830"/>
      <c r="S4" s="831"/>
      <c r="T4" s="829" t="s">
        <v>111</v>
      </c>
      <c r="U4" s="830"/>
      <c r="V4" s="831"/>
    </row>
    <row r="5" spans="1:27" s="59" customFormat="1" ht="16.5" thickBot="1" x14ac:dyDescent="0.3">
      <c r="A5" s="752"/>
      <c r="B5" s="755"/>
      <c r="C5" s="763"/>
      <c r="D5" s="765"/>
      <c r="E5" s="765"/>
      <c r="F5" s="776"/>
      <c r="G5" s="761"/>
      <c r="H5" s="770"/>
      <c r="I5" s="782"/>
      <c r="J5" s="782"/>
      <c r="K5" s="782"/>
      <c r="L5" s="782"/>
      <c r="M5" s="773"/>
      <c r="N5" s="87">
        <v>1</v>
      </c>
      <c r="O5" s="88" t="s">
        <v>165</v>
      </c>
      <c r="P5" s="89" t="s">
        <v>166</v>
      </c>
      <c r="Q5" s="87">
        <v>3</v>
      </c>
      <c r="R5" s="88" t="s">
        <v>167</v>
      </c>
      <c r="S5" s="90" t="s">
        <v>168</v>
      </c>
      <c r="T5" s="91">
        <v>5</v>
      </c>
      <c r="U5" s="88" t="s">
        <v>169</v>
      </c>
      <c r="V5" s="90" t="s">
        <v>170</v>
      </c>
    </row>
    <row r="6" spans="1:27" s="59" customFormat="1" ht="16.5" thickBot="1" x14ac:dyDescent="0.3">
      <c r="A6" s="752"/>
      <c r="B6" s="755"/>
      <c r="C6" s="763"/>
      <c r="D6" s="765"/>
      <c r="E6" s="765"/>
      <c r="F6" s="776"/>
      <c r="G6" s="761"/>
      <c r="H6" s="770"/>
      <c r="I6" s="782"/>
      <c r="J6" s="782"/>
      <c r="K6" s="782"/>
      <c r="L6" s="782"/>
      <c r="M6" s="774"/>
      <c r="N6" s="811" t="s">
        <v>171</v>
      </c>
      <c r="O6" s="812"/>
      <c r="P6" s="812"/>
      <c r="Q6" s="812"/>
      <c r="R6" s="812"/>
      <c r="S6" s="812"/>
      <c r="T6" s="812"/>
      <c r="U6" s="812"/>
      <c r="V6" s="813"/>
    </row>
    <row r="7" spans="1:27" s="59" customFormat="1" ht="16.5" thickBot="1" x14ac:dyDescent="0.3">
      <c r="A7" s="753"/>
      <c r="B7" s="756"/>
      <c r="C7" s="764"/>
      <c r="D7" s="766"/>
      <c r="E7" s="766"/>
      <c r="F7" s="777"/>
      <c r="G7" s="762"/>
      <c r="H7" s="771"/>
      <c r="I7" s="783"/>
      <c r="J7" s="783"/>
      <c r="K7" s="783"/>
      <c r="L7" s="783"/>
      <c r="M7" s="775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5" thickBot="1" x14ac:dyDescent="0.3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5" thickBot="1" x14ac:dyDescent="0.3">
      <c r="A9" s="802" t="s">
        <v>112</v>
      </c>
      <c r="B9" s="803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4"/>
    </row>
    <row r="10" spans="1:27" s="59" customFormat="1" ht="16.5" thickBot="1" x14ac:dyDescent="0.3">
      <c r="A10" s="790" t="s">
        <v>133</v>
      </c>
      <c r="B10" s="791"/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791"/>
      <c r="P10" s="791"/>
      <c r="Q10" s="791"/>
      <c r="R10" s="791"/>
      <c r="S10" s="791"/>
      <c r="T10" s="791"/>
      <c r="U10" s="791"/>
      <c r="V10" s="792"/>
    </row>
    <row r="11" spans="1:27" s="60" customFormat="1" x14ac:dyDescent="0.25">
      <c r="A11" s="95" t="s">
        <v>93</v>
      </c>
      <c r="B11" s="96" t="s">
        <v>240</v>
      </c>
      <c r="C11" s="97"/>
      <c r="D11" s="98"/>
      <c r="E11" s="99"/>
      <c r="F11" s="100"/>
      <c r="G11" s="297">
        <v>13</v>
      </c>
      <c r="H11" s="298">
        <f>SUM(H12:H15)</f>
        <v>390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25">
      <c r="A12" s="280"/>
      <c r="B12" s="109" t="s">
        <v>299</v>
      </c>
      <c r="C12" s="281"/>
      <c r="D12" s="282"/>
      <c r="E12" s="283"/>
      <c r="F12" s="284"/>
      <c r="G12" s="299">
        <v>7</v>
      </c>
      <c r="H12" s="300">
        <f>30*G12</f>
        <v>210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25">
      <c r="A13" s="108" t="s">
        <v>94</v>
      </c>
      <c r="B13" s="145" t="s">
        <v>237</v>
      </c>
      <c r="C13" s="110"/>
      <c r="D13" s="245">
        <v>1</v>
      </c>
      <c r="E13" s="111"/>
      <c r="F13" s="112"/>
      <c r="G13" s="302">
        <v>3</v>
      </c>
      <c r="H13" s="135">
        <f t="shared" ref="H13:H40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25">
      <c r="A14" s="108" t="s">
        <v>95</v>
      </c>
      <c r="B14" s="145" t="s">
        <v>237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25">
      <c r="A15" s="108" t="s">
        <v>113</v>
      </c>
      <c r="B15" s="145" t="s">
        <v>237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235</v>
      </c>
      <c r="R15" s="118" t="s">
        <v>235</v>
      </c>
      <c r="S15" s="119" t="s">
        <v>235</v>
      </c>
      <c r="T15" s="120" t="s">
        <v>235</v>
      </c>
      <c r="U15" s="118" t="s">
        <v>235</v>
      </c>
      <c r="V15" s="119" t="s">
        <v>235</v>
      </c>
    </row>
    <row r="16" spans="1:27" s="60" customFormat="1" ht="21" customHeight="1" x14ac:dyDescent="0.25">
      <c r="A16" s="130" t="s">
        <v>96</v>
      </c>
      <c r="B16" s="131" t="s">
        <v>278</v>
      </c>
      <c r="C16" s="110"/>
      <c r="D16" s="132" t="s">
        <v>151</v>
      </c>
      <c r="E16" s="121"/>
      <c r="F16" s="133"/>
      <c r="G16" s="250">
        <v>3</v>
      </c>
      <c r="H16" s="301">
        <f>SUM(H17:H18)</f>
        <v>90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25">
      <c r="A17" s="130"/>
      <c r="B17" s="109" t="s">
        <v>299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25">
      <c r="A18" s="130" t="s">
        <v>134</v>
      </c>
      <c r="B18" s="145" t="s">
        <v>237</v>
      </c>
      <c r="C18" s="110"/>
      <c r="D18" s="132"/>
      <c r="E18" s="121"/>
      <c r="F18" s="133"/>
      <c r="G18" s="134">
        <v>2</v>
      </c>
      <c r="H18" s="135">
        <f>G18*30</f>
        <v>60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45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5" x14ac:dyDescent="0.25">
      <c r="A19" s="130" t="s">
        <v>114</v>
      </c>
      <c r="B19" s="131" t="s">
        <v>241</v>
      </c>
      <c r="C19" s="110"/>
      <c r="D19" s="132"/>
      <c r="E19" s="121"/>
      <c r="F19" s="133"/>
      <c r="G19" s="250">
        <v>6</v>
      </c>
      <c r="H19" s="113">
        <f t="shared" si="0"/>
        <v>180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25">
      <c r="A20" s="130" t="s">
        <v>238</v>
      </c>
      <c r="B20" s="131" t="s">
        <v>301</v>
      </c>
      <c r="C20" s="110"/>
      <c r="D20" s="132"/>
      <c r="E20" s="121"/>
      <c r="F20" s="133"/>
      <c r="G20" s="250">
        <v>3</v>
      </c>
      <c r="H20" s="113">
        <f t="shared" si="0"/>
        <v>90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25">
      <c r="A21" s="130" t="s">
        <v>284</v>
      </c>
      <c r="B21" s="131" t="s">
        <v>228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25">
      <c r="A22" s="130"/>
      <c r="B22" s="247" t="s">
        <v>299</v>
      </c>
      <c r="C22" s="110"/>
      <c r="D22" s="132"/>
      <c r="E22" s="121"/>
      <c r="F22" s="133"/>
      <c r="G22" s="250">
        <v>1</v>
      </c>
      <c r="H22" s="113">
        <f t="shared" si="0"/>
        <v>30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25">
      <c r="A23" s="130" t="s">
        <v>285</v>
      </c>
      <c r="B23" s="145" t="s">
        <v>237</v>
      </c>
      <c r="C23" s="110"/>
      <c r="D23" s="132" t="s">
        <v>174</v>
      </c>
      <c r="E23" s="121"/>
      <c r="F23" s="133"/>
      <c r="G23" s="134">
        <v>2</v>
      </c>
      <c r="H23" s="135">
        <f t="shared" si="0"/>
        <v>60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45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x14ac:dyDescent="0.25">
      <c r="A24" s="130" t="s">
        <v>115</v>
      </c>
      <c r="B24" s="131" t="s">
        <v>242</v>
      </c>
      <c r="C24" s="110"/>
      <c r="D24" s="136"/>
      <c r="E24" s="139"/>
      <c r="F24" s="140"/>
      <c r="G24" s="250">
        <v>11</v>
      </c>
      <c r="H24" s="113">
        <f>H25+H26</f>
        <v>300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25">
      <c r="A25" s="246"/>
      <c r="B25" s="247" t="s">
        <v>299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25">
      <c r="A26" s="246" t="s">
        <v>239</v>
      </c>
      <c r="B26" s="145" t="s">
        <v>237</v>
      </c>
      <c r="C26" s="114">
        <v>1</v>
      </c>
      <c r="D26" s="115"/>
      <c r="E26" s="248"/>
      <c r="F26" s="249"/>
      <c r="G26" s="134">
        <v>4</v>
      </c>
      <c r="H26" s="294">
        <f t="shared" si="4"/>
        <v>120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60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5" x14ac:dyDescent="0.25">
      <c r="A27" s="130" t="s">
        <v>116</v>
      </c>
      <c r="B27" s="131" t="s">
        <v>300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x14ac:dyDescent="0.25">
      <c r="A28" s="130" t="s">
        <v>116</v>
      </c>
      <c r="B28" s="131" t="s">
        <v>245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x14ac:dyDescent="0.25">
      <c r="A29" s="130"/>
      <c r="B29" s="247" t="s">
        <v>299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x14ac:dyDescent="0.25">
      <c r="A30" s="130" t="s">
        <v>185</v>
      </c>
      <c r="B30" s="145" t="s">
        <v>237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x14ac:dyDescent="0.25">
      <c r="A31" s="130" t="s">
        <v>117</v>
      </c>
      <c r="B31" s="131" t="s">
        <v>244</v>
      </c>
      <c r="C31" s="110"/>
      <c r="D31" s="136"/>
      <c r="E31" s="139"/>
      <c r="F31" s="140"/>
      <c r="G31" s="250">
        <v>9</v>
      </c>
      <c r="H31" s="113">
        <f>H32+H33</f>
        <v>270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25">
      <c r="A32" s="246"/>
      <c r="B32" s="247" t="s">
        <v>299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42" s="59" customFormat="1" x14ac:dyDescent="0.25">
      <c r="A33" s="246" t="s">
        <v>243</v>
      </c>
      <c r="B33" s="145" t="s">
        <v>237</v>
      </c>
      <c r="C33" s="114">
        <v>1</v>
      </c>
      <c r="D33" s="115"/>
      <c r="E33" s="248"/>
      <c r="F33" s="249"/>
      <c r="G33" s="134">
        <v>4</v>
      </c>
      <c r="H33" s="294">
        <f t="shared" si="8"/>
        <v>120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60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42" s="60" customFormat="1" ht="16.5" customHeight="1" x14ac:dyDescent="0.25">
      <c r="A34" s="147" t="s">
        <v>135</v>
      </c>
      <c r="B34" s="145" t="s">
        <v>297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42" s="60" customFormat="1" ht="33" customHeight="1" x14ac:dyDescent="0.25">
      <c r="A35" s="130" t="s">
        <v>136</v>
      </c>
      <c r="B35" s="303" t="s">
        <v>246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42" s="60" customFormat="1" ht="37.5" customHeight="1" x14ac:dyDescent="0.25">
      <c r="A36" s="130" t="s">
        <v>286</v>
      </c>
      <c r="B36" s="303" t="s">
        <v>298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42" s="60" customFormat="1" ht="16.5" customHeight="1" x14ac:dyDescent="0.25">
      <c r="A37" s="130" t="s">
        <v>287</v>
      </c>
      <c r="B37" s="145" t="s">
        <v>247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42" s="60" customFormat="1" ht="16.5" customHeight="1" x14ac:dyDescent="0.25">
      <c r="A38" s="130"/>
      <c r="B38" s="247" t="s">
        <v>299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42" s="60" customFormat="1" ht="16.5" customHeight="1" x14ac:dyDescent="0.25">
      <c r="A39" s="130" t="s">
        <v>288</v>
      </c>
      <c r="B39" s="145" t="s">
        <v>237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42" s="60" customFormat="1" ht="32.25" thickBot="1" x14ac:dyDescent="0.3">
      <c r="A40" s="574" t="s">
        <v>325</v>
      </c>
      <c r="B40" s="575" t="s">
        <v>326</v>
      </c>
      <c r="C40" s="576"/>
      <c r="D40" s="577" t="s">
        <v>173</v>
      </c>
      <c r="E40" s="577"/>
      <c r="F40" s="577"/>
      <c r="G40" s="389">
        <v>3</v>
      </c>
      <c r="H40" s="577">
        <f t="shared" si="0"/>
        <v>90</v>
      </c>
      <c r="I40" s="578">
        <v>60</v>
      </c>
      <c r="J40" s="578">
        <v>36</v>
      </c>
      <c r="K40" s="578"/>
      <c r="L40" s="578">
        <v>24</v>
      </c>
      <c r="M40" s="579">
        <f>H40-I40</f>
        <v>30</v>
      </c>
      <c r="N40" s="549"/>
      <c r="O40" s="549">
        <v>5</v>
      </c>
      <c r="P40" s="549">
        <v>5</v>
      </c>
      <c r="Q40" s="549"/>
      <c r="R40" s="549"/>
      <c r="S40" s="549"/>
      <c r="T40" s="549"/>
      <c r="U40" s="549"/>
      <c r="V40" s="549"/>
      <c r="W40" s="549"/>
      <c r="X40" s="549"/>
      <c r="AF40" s="580"/>
      <c r="AG40" s="580"/>
      <c r="AH40" s="580"/>
      <c r="AI40" s="580"/>
      <c r="AJ40" s="580"/>
      <c r="AK40" s="580"/>
      <c r="AL40" s="580"/>
      <c r="AM40" s="580"/>
      <c r="AN40" s="580"/>
      <c r="AO40" s="580"/>
      <c r="AP40" s="580"/>
    </row>
    <row r="41" spans="1:42" s="60" customFormat="1" ht="16.5" customHeight="1" thickBot="1" x14ac:dyDescent="0.3">
      <c r="A41" s="793" t="s">
        <v>302</v>
      </c>
      <c r="B41" s="794"/>
      <c r="C41" s="794"/>
      <c r="D41" s="794"/>
      <c r="E41" s="794"/>
      <c r="F41" s="795"/>
      <c r="G41" s="153">
        <f>G12+G17+G20+G22+G25+G27+G29+G32+G34+G36+G38</f>
        <v>33</v>
      </c>
      <c r="H41" s="154">
        <f>G41*30</f>
        <v>990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</row>
    <row r="42" spans="1:42" s="60" customFormat="1" ht="16.5" customHeight="1" thickBot="1" x14ac:dyDescent="0.3">
      <c r="A42" s="793" t="s">
        <v>248</v>
      </c>
      <c r="B42" s="794"/>
      <c r="C42" s="794"/>
      <c r="D42" s="794"/>
      <c r="E42" s="794"/>
      <c r="F42" s="795"/>
      <c r="G42" s="153">
        <v>24.5</v>
      </c>
      <c r="H42" s="154">
        <f t="shared" ref="H42:H43" si="11">G42*30</f>
        <v>735</v>
      </c>
      <c r="I42" s="154">
        <f>SUM(J42:L42)</f>
        <v>264</v>
      </c>
      <c r="J42" s="154">
        <f>J13+J14+J18+J23+J26+J30+J33+J39</f>
        <v>115</v>
      </c>
      <c r="K42" s="154">
        <f>K13+K14+K18+K23+K26+K30+K33+K39</f>
        <v>30</v>
      </c>
      <c r="L42" s="154">
        <f>L13+L14+L18+L23+L26+L30+L33+L39</f>
        <v>119</v>
      </c>
      <c r="M42" s="154">
        <f>H42-I42</f>
        <v>471</v>
      </c>
      <c r="N42" s="154">
        <f>SUM(N11:N39)</f>
        <v>12</v>
      </c>
      <c r="O42" s="154">
        <f t="shared" ref="O42:P42" si="12">SUM(O11:O39)</f>
        <v>3</v>
      </c>
      <c r="P42" s="154">
        <f t="shared" si="12"/>
        <v>3</v>
      </c>
      <c r="Q42" s="154">
        <f>SUM(Q16:Q39)</f>
        <v>2</v>
      </c>
      <c r="R42" s="154">
        <f t="shared" ref="R42:V42" si="13">SUM(R16:R39)</f>
        <v>0</v>
      </c>
      <c r="S42" s="154">
        <f t="shared" si="13"/>
        <v>0</v>
      </c>
      <c r="T42" s="154">
        <f t="shared" si="13"/>
        <v>0</v>
      </c>
      <c r="U42" s="154">
        <f t="shared" si="13"/>
        <v>0</v>
      </c>
      <c r="V42" s="154">
        <f t="shared" si="13"/>
        <v>0</v>
      </c>
    </row>
    <row r="43" spans="1:42" s="59" customFormat="1" ht="16.5" customHeight="1" thickBot="1" x14ac:dyDescent="0.3">
      <c r="A43" s="793" t="s">
        <v>249</v>
      </c>
      <c r="B43" s="794"/>
      <c r="C43" s="794"/>
      <c r="D43" s="794"/>
      <c r="E43" s="794"/>
      <c r="F43" s="795"/>
      <c r="G43" s="153">
        <v>57.5</v>
      </c>
      <c r="H43" s="154">
        <f t="shared" si="11"/>
        <v>1725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266">
        <f>SUM(W11:W39)</f>
        <v>0</v>
      </c>
      <c r="X43" s="154">
        <f>SUM(X11:X39)</f>
        <v>0</v>
      </c>
      <c r="Y43" s="154">
        <f>SUM(Y11:Y39)</f>
        <v>0</v>
      </c>
      <c r="Z43" s="154">
        <f>SUM(Z11:Z39)</f>
        <v>0</v>
      </c>
      <c r="AA43" s="154">
        <f>SUM(AA11:AA39)</f>
        <v>0</v>
      </c>
    </row>
    <row r="44" spans="1:42" s="59" customFormat="1" ht="16.5" customHeight="1" thickBot="1" x14ac:dyDescent="0.3">
      <c r="A44" s="823" t="s">
        <v>236</v>
      </c>
      <c r="B44" s="824"/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5"/>
      <c r="W44" s="293"/>
      <c r="X44" s="293"/>
      <c r="Y44" s="293"/>
      <c r="Z44" s="293"/>
      <c r="AA44" s="293"/>
    </row>
    <row r="45" spans="1:42" ht="16.5" customHeight="1" thickBot="1" x14ac:dyDescent="0.3">
      <c r="A45" s="826" t="s">
        <v>137</v>
      </c>
      <c r="B45" s="827"/>
      <c r="C45" s="827"/>
      <c r="D45" s="827"/>
      <c r="E45" s="827"/>
      <c r="F45" s="827"/>
      <c r="G45" s="827"/>
      <c r="H45" s="827"/>
      <c r="I45" s="827"/>
      <c r="J45" s="827"/>
      <c r="K45" s="827"/>
      <c r="L45" s="827"/>
      <c r="M45" s="827"/>
      <c r="N45" s="827"/>
      <c r="O45" s="827"/>
      <c r="P45" s="827"/>
      <c r="Q45" s="827"/>
      <c r="R45" s="827"/>
      <c r="S45" s="827"/>
      <c r="T45" s="827"/>
      <c r="U45" s="827"/>
      <c r="V45" s="828"/>
    </row>
    <row r="46" spans="1:42" ht="16.5" customHeight="1" x14ac:dyDescent="0.25">
      <c r="A46" s="74" t="s">
        <v>118</v>
      </c>
      <c r="B46" s="155" t="s">
        <v>33</v>
      </c>
      <c r="C46" s="75"/>
      <c r="D46" s="76"/>
      <c r="E46" s="76"/>
      <c r="F46" s="77"/>
      <c r="G46" s="366">
        <f t="shared" ref="G46:H46" si="14">G47+G48</f>
        <v>15</v>
      </c>
      <c r="H46" s="367">
        <f t="shared" si="14"/>
        <v>450</v>
      </c>
      <c r="I46" s="156"/>
      <c r="J46" s="157"/>
      <c r="K46" s="157"/>
      <c r="L46" s="157"/>
      <c r="M46" s="80"/>
      <c r="N46" s="158"/>
      <c r="O46" s="159"/>
      <c r="P46" s="78"/>
      <c r="Q46" s="81"/>
      <c r="R46" s="160"/>
      <c r="S46" s="78"/>
      <c r="T46" s="73"/>
      <c r="U46" s="161"/>
      <c r="V46" s="78"/>
    </row>
    <row r="47" spans="1:42" x14ac:dyDescent="0.25">
      <c r="A47" s="253"/>
      <c r="B47" s="247" t="s">
        <v>299</v>
      </c>
      <c r="C47" s="254"/>
      <c r="D47" s="255"/>
      <c r="E47" s="256"/>
      <c r="F47" s="257"/>
      <c r="G47" s="258">
        <v>3</v>
      </c>
      <c r="H47" s="125">
        <f t="shared" ref="H47" si="15">G47*30</f>
        <v>90</v>
      </c>
      <c r="I47" s="114"/>
      <c r="J47" s="259"/>
      <c r="K47" s="259"/>
      <c r="L47" s="259"/>
      <c r="M47" s="126"/>
      <c r="N47" s="260"/>
      <c r="O47" s="261"/>
      <c r="P47" s="262"/>
      <c r="Q47" s="251"/>
      <c r="R47" s="252"/>
      <c r="S47" s="262"/>
      <c r="T47" s="251"/>
      <c r="U47" s="252"/>
      <c r="V47" s="262"/>
    </row>
    <row r="48" spans="1:42" x14ac:dyDescent="0.25">
      <c r="A48" s="253" t="s">
        <v>138</v>
      </c>
      <c r="B48" s="145" t="s">
        <v>237</v>
      </c>
      <c r="C48" s="254" t="s">
        <v>151</v>
      </c>
      <c r="D48" s="255"/>
      <c r="E48" s="256"/>
      <c r="F48" s="257"/>
      <c r="G48" s="340">
        <v>12</v>
      </c>
      <c r="H48" s="294">
        <f t="shared" ref="H48" si="16">G48*30</f>
        <v>360</v>
      </c>
      <c r="I48" s="110">
        <f t="shared" ref="I48" si="17">J48+K48+L48</f>
        <v>120</v>
      </c>
      <c r="J48" s="341">
        <v>60</v>
      </c>
      <c r="K48" s="341">
        <v>30</v>
      </c>
      <c r="L48" s="341">
        <v>30</v>
      </c>
      <c r="M48" s="296">
        <f t="shared" ref="M48" si="18">H48-I48</f>
        <v>240</v>
      </c>
      <c r="N48" s="260">
        <v>8</v>
      </c>
      <c r="O48" s="261"/>
      <c r="P48" s="262"/>
      <c r="Q48" s="251"/>
      <c r="R48" s="252"/>
      <c r="S48" s="262"/>
      <c r="T48" s="251"/>
      <c r="U48" s="252"/>
      <c r="V48" s="262"/>
    </row>
    <row r="49" spans="1:22" x14ac:dyDescent="0.25">
      <c r="A49" s="162" t="s">
        <v>141</v>
      </c>
      <c r="B49" s="163" t="s">
        <v>39</v>
      </c>
      <c r="C49" s="110"/>
      <c r="D49" s="136"/>
      <c r="E49" s="139"/>
      <c r="F49" s="140"/>
      <c r="G49" s="250">
        <f>G50+G51</f>
        <v>14</v>
      </c>
      <c r="H49" s="368">
        <f>H50+H51</f>
        <v>420</v>
      </c>
      <c r="I49" s="166"/>
      <c r="J49" s="167"/>
      <c r="K49" s="167"/>
      <c r="L49" s="167"/>
      <c r="M49" s="168"/>
      <c r="N49" s="117"/>
      <c r="O49" s="118"/>
      <c r="P49" s="122"/>
      <c r="Q49" s="120"/>
      <c r="R49" s="118"/>
      <c r="S49" s="119"/>
      <c r="T49" s="120"/>
      <c r="U49" s="118"/>
      <c r="V49" s="119"/>
    </row>
    <row r="50" spans="1:22" ht="17.25" customHeight="1" x14ac:dyDescent="0.25">
      <c r="A50" s="79"/>
      <c r="B50" s="247" t="s">
        <v>299</v>
      </c>
      <c r="C50" s="170"/>
      <c r="D50" s="64"/>
      <c r="E50" s="64"/>
      <c r="F50" s="72"/>
      <c r="G50" s="171">
        <v>4</v>
      </c>
      <c r="H50" s="113">
        <f>G50*30</f>
        <v>120</v>
      </c>
      <c r="I50" s="114"/>
      <c r="J50" s="115"/>
      <c r="K50" s="115"/>
      <c r="L50" s="115"/>
      <c r="M50" s="116"/>
      <c r="N50" s="69"/>
      <c r="O50" s="172"/>
      <c r="P50" s="68"/>
      <c r="Q50" s="67"/>
      <c r="R50" s="172"/>
      <c r="S50" s="68"/>
      <c r="T50" s="67"/>
      <c r="U50" s="172"/>
      <c r="V50" s="68"/>
    </row>
    <row r="51" spans="1:22" x14ac:dyDescent="0.25">
      <c r="A51" s="173" t="s">
        <v>142</v>
      </c>
      <c r="B51" s="145" t="s">
        <v>237</v>
      </c>
      <c r="C51" s="174">
        <v>2</v>
      </c>
      <c r="D51" s="175"/>
      <c r="E51" s="176"/>
      <c r="F51" s="177"/>
      <c r="G51" s="148">
        <v>10</v>
      </c>
      <c r="H51" s="135">
        <f>G51*30</f>
        <v>300</v>
      </c>
      <c r="I51" s="110">
        <f>J51+K51+L51</f>
        <v>126</v>
      </c>
      <c r="J51" s="136">
        <v>36</v>
      </c>
      <c r="K51" s="136">
        <v>54</v>
      </c>
      <c r="L51" s="136">
        <v>36</v>
      </c>
      <c r="M51" s="137">
        <f>H51-I51</f>
        <v>174</v>
      </c>
      <c r="N51" s="178"/>
      <c r="O51" s="179">
        <v>7</v>
      </c>
      <c r="P51" s="180">
        <v>7</v>
      </c>
      <c r="Q51" s="181"/>
      <c r="R51" s="179"/>
      <c r="S51" s="182"/>
      <c r="T51" s="181"/>
      <c r="U51" s="179"/>
      <c r="V51" s="180"/>
    </row>
    <row r="52" spans="1:22" x14ac:dyDescent="0.25">
      <c r="A52" s="162" t="s">
        <v>143</v>
      </c>
      <c r="B52" s="163" t="s">
        <v>252</v>
      </c>
      <c r="C52" s="110"/>
      <c r="D52" s="136"/>
      <c r="E52" s="139"/>
      <c r="F52" s="140"/>
      <c r="G52" s="134">
        <f>SUM(G53:G54)</f>
        <v>18</v>
      </c>
      <c r="H52" s="165">
        <f>G52*30</f>
        <v>540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x14ac:dyDescent="0.25">
      <c r="A53" s="162" t="s">
        <v>290</v>
      </c>
      <c r="B53" s="247" t="s">
        <v>299</v>
      </c>
      <c r="C53" s="110"/>
      <c r="D53" s="136"/>
      <c r="E53" s="139"/>
      <c r="F53" s="140"/>
      <c r="G53" s="134">
        <v>7</v>
      </c>
      <c r="H53" s="165">
        <f t="shared" ref="H53:H54" si="19">G53*30</f>
        <v>210</v>
      </c>
      <c r="I53" s="110"/>
      <c r="J53" s="167"/>
      <c r="K53" s="167"/>
      <c r="L53" s="167"/>
      <c r="M53" s="137"/>
      <c r="N53" s="117"/>
      <c r="O53" s="118"/>
      <c r="P53" s="122"/>
      <c r="Q53" s="120"/>
      <c r="R53" s="118"/>
      <c r="S53" s="119"/>
      <c r="T53" s="120"/>
      <c r="U53" s="118"/>
      <c r="V53" s="119"/>
    </row>
    <row r="54" spans="1:22" x14ac:dyDescent="0.25">
      <c r="A54" s="162" t="s">
        <v>291</v>
      </c>
      <c r="B54" s="145" t="s">
        <v>237</v>
      </c>
      <c r="C54" s="110">
        <v>2</v>
      </c>
      <c r="D54" s="136"/>
      <c r="E54" s="139"/>
      <c r="F54" s="140"/>
      <c r="G54" s="134">
        <v>11</v>
      </c>
      <c r="H54" s="165">
        <f t="shared" si="19"/>
        <v>330</v>
      </c>
      <c r="I54" s="473">
        <f>SUM(J54:L54)</f>
        <v>126</v>
      </c>
      <c r="J54" s="167">
        <v>54</v>
      </c>
      <c r="K54" s="167">
        <v>54</v>
      </c>
      <c r="L54" s="167">
        <v>18</v>
      </c>
      <c r="M54" s="474">
        <f>H54-I54</f>
        <v>204</v>
      </c>
      <c r="N54" s="117"/>
      <c r="O54" s="118">
        <v>7</v>
      </c>
      <c r="P54" s="122">
        <v>7</v>
      </c>
      <c r="Q54" s="120"/>
      <c r="R54" s="118"/>
      <c r="S54" s="119"/>
      <c r="T54" s="120"/>
      <c r="U54" s="118"/>
      <c r="V54" s="119"/>
    </row>
    <row r="55" spans="1:22" x14ac:dyDescent="0.25">
      <c r="A55" s="162" t="s">
        <v>144</v>
      </c>
      <c r="B55" s="163" t="s">
        <v>40</v>
      </c>
      <c r="C55" s="110"/>
      <c r="D55" s="136"/>
      <c r="E55" s="139"/>
      <c r="F55" s="140"/>
      <c r="G55" s="134">
        <f>G56+G57+G58</f>
        <v>17.5</v>
      </c>
      <c r="H55" s="263">
        <f>H56+H57+H58</f>
        <v>525</v>
      </c>
      <c r="I55" s="166"/>
      <c r="J55" s="167"/>
      <c r="K55" s="167"/>
      <c r="L55" s="167"/>
      <c r="M55" s="168"/>
      <c r="N55" s="117"/>
      <c r="O55" s="118"/>
      <c r="P55" s="122"/>
      <c r="Q55" s="120"/>
      <c r="R55" s="118"/>
      <c r="S55" s="119"/>
      <c r="T55" s="120"/>
      <c r="U55" s="118"/>
      <c r="V55" s="119"/>
    </row>
    <row r="56" spans="1:22" ht="17.25" customHeight="1" x14ac:dyDescent="0.25">
      <c r="A56" s="79"/>
      <c r="B56" s="247" t="s">
        <v>299</v>
      </c>
      <c r="C56" s="170"/>
      <c r="D56" s="64"/>
      <c r="E56" s="64"/>
      <c r="F56" s="72"/>
      <c r="G56" s="171">
        <v>1.5</v>
      </c>
      <c r="H56" s="113">
        <f>G56*30</f>
        <v>45</v>
      </c>
      <c r="I56" s="114"/>
      <c r="J56" s="115"/>
      <c r="K56" s="115"/>
      <c r="L56" s="115"/>
      <c r="M56" s="116"/>
      <c r="N56" s="69"/>
      <c r="O56" s="172"/>
      <c r="P56" s="68"/>
      <c r="Q56" s="67"/>
      <c r="R56" s="172"/>
      <c r="S56" s="68"/>
      <c r="T56" s="67"/>
      <c r="U56" s="172"/>
      <c r="V56" s="68"/>
    </row>
    <row r="57" spans="1:22" x14ac:dyDescent="0.25">
      <c r="A57" s="173" t="s">
        <v>145</v>
      </c>
      <c r="B57" s="145" t="s">
        <v>237</v>
      </c>
      <c r="C57" s="174">
        <v>3</v>
      </c>
      <c r="D57" s="175"/>
      <c r="E57" s="176"/>
      <c r="F57" s="177"/>
      <c r="G57" s="171">
        <v>15</v>
      </c>
      <c r="H57" s="113">
        <f>G57*30</f>
        <v>450</v>
      </c>
      <c r="I57" s="110">
        <f>J57+K57+L57</f>
        <v>150</v>
      </c>
      <c r="J57" s="136">
        <v>60</v>
      </c>
      <c r="K57" s="136">
        <v>60</v>
      </c>
      <c r="L57" s="136">
        <v>30</v>
      </c>
      <c r="M57" s="137">
        <f>H57-I57</f>
        <v>300</v>
      </c>
      <c r="N57" s="178"/>
      <c r="O57" s="179"/>
      <c r="P57" s="180"/>
      <c r="Q57" s="181">
        <v>10</v>
      </c>
      <c r="R57" s="179"/>
      <c r="S57" s="180"/>
      <c r="T57" s="181"/>
      <c r="U57" s="179"/>
      <c r="V57" s="180"/>
    </row>
    <row r="58" spans="1:22" x14ac:dyDescent="0.25">
      <c r="A58" s="173" t="s">
        <v>186</v>
      </c>
      <c r="B58" s="169" t="s">
        <v>140</v>
      </c>
      <c r="C58" s="174"/>
      <c r="D58" s="175"/>
      <c r="E58" s="176"/>
      <c r="F58" s="177" t="s">
        <v>253</v>
      </c>
      <c r="G58" s="148">
        <v>1</v>
      </c>
      <c r="H58" s="135">
        <f>G58*30</f>
        <v>30</v>
      </c>
      <c r="I58" s="110"/>
      <c r="J58" s="136"/>
      <c r="K58" s="136"/>
      <c r="L58" s="136"/>
      <c r="M58" s="137">
        <f>H58-I58</f>
        <v>30</v>
      </c>
      <c r="N58" s="178"/>
      <c r="O58" s="179"/>
      <c r="P58" s="180"/>
      <c r="Q58" s="181"/>
      <c r="R58" s="179"/>
      <c r="S58" s="180"/>
      <c r="T58" s="181"/>
      <c r="U58" s="179"/>
      <c r="V58" s="180"/>
    </row>
    <row r="59" spans="1:22" x14ac:dyDescent="0.25">
      <c r="A59" s="162" t="s">
        <v>146</v>
      </c>
      <c r="B59" s="163" t="s">
        <v>254</v>
      </c>
      <c r="C59" s="110"/>
      <c r="D59" s="136">
        <v>3</v>
      </c>
      <c r="E59" s="139"/>
      <c r="F59" s="140"/>
      <c r="G59" s="134">
        <v>5</v>
      </c>
      <c r="H59" s="135">
        <f t="shared" ref="H59:H64" si="20">G59*30</f>
        <v>150</v>
      </c>
      <c r="I59" s="110">
        <f>J59+K59+L59</f>
        <v>60</v>
      </c>
      <c r="J59" s="136">
        <v>30</v>
      </c>
      <c r="K59" s="136">
        <v>30</v>
      </c>
      <c r="L59" s="136"/>
      <c r="M59" s="137">
        <f t="shared" ref="M59:M64" si="21">H59-I59</f>
        <v>90</v>
      </c>
      <c r="N59" s="141"/>
      <c r="O59" s="142"/>
      <c r="P59" s="143"/>
      <c r="Q59" s="114">
        <v>4</v>
      </c>
      <c r="R59" s="142"/>
      <c r="S59" s="116"/>
      <c r="T59" s="114"/>
      <c r="U59" s="142"/>
      <c r="V59" s="116"/>
    </row>
    <row r="60" spans="1:22" x14ac:dyDescent="0.25">
      <c r="A60" s="162" t="s">
        <v>147</v>
      </c>
      <c r="B60" s="163" t="s">
        <v>255</v>
      </c>
      <c r="C60" s="110" t="s">
        <v>71</v>
      </c>
      <c r="D60" s="136"/>
      <c r="E60" s="139"/>
      <c r="F60" s="140"/>
      <c r="G60" s="134">
        <f>G61+G62</f>
        <v>11</v>
      </c>
      <c r="H60" s="165">
        <f>H61+H62</f>
        <v>330</v>
      </c>
      <c r="I60" s="166">
        <f t="shared" ref="I60:M60" si="22">I61+I62</f>
        <v>108</v>
      </c>
      <c r="J60" s="167">
        <f t="shared" si="22"/>
        <v>36</v>
      </c>
      <c r="K60" s="167">
        <f t="shared" si="22"/>
        <v>72</v>
      </c>
      <c r="L60" s="167">
        <f t="shared" si="22"/>
        <v>0</v>
      </c>
      <c r="M60" s="168">
        <f t="shared" si="22"/>
        <v>222</v>
      </c>
      <c r="N60" s="117"/>
      <c r="O60" s="118"/>
      <c r="P60" s="122"/>
      <c r="Q60" s="120"/>
      <c r="R60" s="118"/>
      <c r="S60" s="119"/>
      <c r="T60" s="120"/>
      <c r="U60" s="118"/>
      <c r="V60" s="119"/>
    </row>
    <row r="61" spans="1:22" ht="15" customHeight="1" x14ac:dyDescent="0.25">
      <c r="A61" s="79" t="s">
        <v>187</v>
      </c>
      <c r="B61" s="169" t="s">
        <v>43</v>
      </c>
      <c r="C61" s="170">
        <v>4</v>
      </c>
      <c r="D61" s="64"/>
      <c r="E61" s="64"/>
      <c r="F61" s="72"/>
      <c r="G61" s="171">
        <v>10</v>
      </c>
      <c r="H61" s="113">
        <f>G61*30</f>
        <v>300</v>
      </c>
      <c r="I61" s="114">
        <f>J61+K61+L61</f>
        <v>108</v>
      </c>
      <c r="J61" s="115">
        <v>36</v>
      </c>
      <c r="K61" s="115">
        <v>72</v>
      </c>
      <c r="L61" s="115"/>
      <c r="M61" s="116">
        <f>H61-I61</f>
        <v>192</v>
      </c>
      <c r="N61" s="69"/>
      <c r="O61" s="172"/>
      <c r="P61" s="68"/>
      <c r="Q61" s="67"/>
      <c r="R61" s="172">
        <v>6</v>
      </c>
      <c r="S61" s="68">
        <v>6</v>
      </c>
      <c r="T61" s="67"/>
      <c r="U61" s="172"/>
      <c r="V61" s="68"/>
    </row>
    <row r="62" spans="1:22" x14ac:dyDescent="0.25">
      <c r="A62" s="173" t="s">
        <v>188</v>
      </c>
      <c r="B62" s="169" t="s">
        <v>44</v>
      </c>
      <c r="C62" s="174"/>
      <c r="D62" s="175"/>
      <c r="E62" s="176"/>
      <c r="F62" s="177" t="s">
        <v>172</v>
      </c>
      <c r="G62" s="171">
        <v>1</v>
      </c>
      <c r="H62" s="113">
        <f>G62*30</f>
        <v>30</v>
      </c>
      <c r="I62" s="114"/>
      <c r="J62" s="115"/>
      <c r="K62" s="115"/>
      <c r="L62" s="115"/>
      <c r="M62" s="116">
        <f>H62-I62</f>
        <v>30</v>
      </c>
      <c r="N62" s="178"/>
      <c r="O62" s="179"/>
      <c r="P62" s="180"/>
      <c r="Q62" s="181"/>
      <c r="R62" s="179"/>
      <c r="S62" s="182"/>
      <c r="T62" s="181"/>
      <c r="U62" s="179"/>
      <c r="V62" s="180"/>
    </row>
    <row r="63" spans="1:22" x14ac:dyDescent="0.25">
      <c r="A63" s="162" t="s">
        <v>175</v>
      </c>
      <c r="B63" s="163" t="s">
        <v>256</v>
      </c>
      <c r="C63" s="110">
        <v>5</v>
      </c>
      <c r="D63" s="136"/>
      <c r="E63" s="139"/>
      <c r="F63" s="140"/>
      <c r="G63" s="134">
        <v>10</v>
      </c>
      <c r="H63" s="135">
        <f t="shared" si="20"/>
        <v>300</v>
      </c>
      <c r="I63" s="110">
        <f>J63+K63+L63</f>
        <v>120</v>
      </c>
      <c r="J63" s="136">
        <v>60</v>
      </c>
      <c r="K63" s="136">
        <v>60</v>
      </c>
      <c r="L63" s="136"/>
      <c r="M63" s="137">
        <f t="shared" si="21"/>
        <v>180</v>
      </c>
      <c r="N63" s="141"/>
      <c r="O63" s="142"/>
      <c r="P63" s="143"/>
      <c r="Q63" s="114"/>
      <c r="R63" s="142"/>
      <c r="S63" s="116"/>
      <c r="T63" s="114">
        <v>8</v>
      </c>
      <c r="U63" s="142"/>
      <c r="V63" s="116"/>
    </row>
    <row r="64" spans="1:22" ht="35.25" customHeight="1" thickBot="1" x14ac:dyDescent="0.3">
      <c r="A64" s="183" t="s">
        <v>148</v>
      </c>
      <c r="B64" s="164" t="s">
        <v>272</v>
      </c>
      <c r="C64" s="146"/>
      <c r="D64" s="136">
        <v>1</v>
      </c>
      <c r="E64" s="136"/>
      <c r="F64" s="137"/>
      <c r="G64" s="148">
        <v>3</v>
      </c>
      <c r="H64" s="307">
        <f t="shared" si="20"/>
        <v>90</v>
      </c>
      <c r="I64" s="308">
        <f t="shared" ref="I64" si="23">J64+K64+L64</f>
        <v>30</v>
      </c>
      <c r="J64" s="305">
        <v>15</v>
      </c>
      <c r="K64" s="305">
        <v>15</v>
      </c>
      <c r="L64" s="305"/>
      <c r="M64" s="306">
        <f t="shared" si="21"/>
        <v>60</v>
      </c>
      <c r="N64" s="149">
        <v>2</v>
      </c>
      <c r="O64" s="150"/>
      <c r="P64" s="151"/>
      <c r="Q64" s="152"/>
      <c r="R64" s="150"/>
      <c r="S64" s="151"/>
      <c r="T64" s="152"/>
      <c r="U64" s="150"/>
      <c r="V64" s="151"/>
    </row>
    <row r="65" spans="1:27" ht="18" customHeight="1" thickBot="1" x14ac:dyDescent="0.3">
      <c r="A65" s="793" t="s">
        <v>303</v>
      </c>
      <c r="B65" s="794"/>
      <c r="C65" s="794"/>
      <c r="D65" s="794"/>
      <c r="E65" s="794"/>
      <c r="F65" s="795"/>
      <c r="G65" s="333">
        <f>G47+G50+G56+G53</f>
        <v>15.5</v>
      </c>
      <c r="H65" s="337">
        <f>G65*30</f>
        <v>465</v>
      </c>
      <c r="I65" s="337"/>
      <c r="J65" s="337"/>
      <c r="K65" s="270"/>
      <c r="L65" s="337"/>
      <c r="M65" s="337"/>
      <c r="N65" s="334"/>
      <c r="O65" s="339"/>
      <c r="P65" s="335"/>
      <c r="Q65" s="336"/>
      <c r="R65" s="339"/>
      <c r="S65" s="335"/>
      <c r="T65" s="336"/>
      <c r="U65" s="339"/>
      <c r="V65" s="335"/>
    </row>
    <row r="66" spans="1:27" ht="18" customHeight="1" thickBot="1" x14ac:dyDescent="0.3">
      <c r="A66" s="793" t="s">
        <v>250</v>
      </c>
      <c r="B66" s="794"/>
      <c r="C66" s="794"/>
      <c r="D66" s="794"/>
      <c r="E66" s="794"/>
      <c r="F66" s="795"/>
      <c r="G66" s="332">
        <f>G48+G51+G54+G57+G58+G59+G60+G63+G64</f>
        <v>78</v>
      </c>
      <c r="H66" s="292">
        <f>G66*30</f>
        <v>2340</v>
      </c>
      <c r="I66" s="216">
        <f>SUM(J66:L66)</f>
        <v>714</v>
      </c>
      <c r="J66" s="216">
        <f>J48+J51+J52+J57+J59+J60+J63+J64</f>
        <v>297</v>
      </c>
      <c r="K66" s="342">
        <f t="shared" ref="K66:L66" si="24">K48+K51+K52+K57+K59+K60+K63+K64</f>
        <v>321</v>
      </c>
      <c r="L66" s="216">
        <f t="shared" si="24"/>
        <v>96</v>
      </c>
      <c r="M66" s="216">
        <f>H66-I66</f>
        <v>1626</v>
      </c>
      <c r="N66" s="291">
        <f>SUM(N46:N64)</f>
        <v>10</v>
      </c>
      <c r="O66" s="338">
        <f t="shared" ref="O66:V66" si="25">SUM(O46:O64)</f>
        <v>14</v>
      </c>
      <c r="P66" s="291">
        <f t="shared" si="25"/>
        <v>14</v>
      </c>
      <c r="Q66" s="337">
        <f t="shared" si="25"/>
        <v>14</v>
      </c>
      <c r="R66" s="338">
        <f t="shared" si="25"/>
        <v>6</v>
      </c>
      <c r="S66" s="291">
        <f t="shared" si="25"/>
        <v>6</v>
      </c>
      <c r="T66" s="337">
        <f t="shared" si="25"/>
        <v>8</v>
      </c>
      <c r="U66" s="337">
        <f t="shared" si="25"/>
        <v>0</v>
      </c>
      <c r="V66" s="291">
        <f t="shared" si="25"/>
        <v>0</v>
      </c>
    </row>
    <row r="67" spans="1:27" ht="16.5" customHeight="1" thickBot="1" x14ac:dyDescent="0.3">
      <c r="A67" s="793" t="s">
        <v>251</v>
      </c>
      <c r="B67" s="794"/>
      <c r="C67" s="794"/>
      <c r="D67" s="794"/>
      <c r="E67" s="794"/>
      <c r="F67" s="795"/>
      <c r="G67" s="184">
        <f>G46+G49+G52+G55+G59+G60+G63+G64</f>
        <v>93.5</v>
      </c>
      <c r="H67" s="292">
        <f>G67*30</f>
        <v>2805</v>
      </c>
      <c r="I67" s="185"/>
      <c r="J67" s="185"/>
      <c r="K67" s="343"/>
      <c r="L67" s="185"/>
      <c r="M67" s="185"/>
      <c r="N67" s="344"/>
      <c r="O67" s="185"/>
      <c r="P67" s="267"/>
      <c r="Q67" s="344"/>
      <c r="R67" s="185"/>
      <c r="S67" s="267"/>
      <c r="T67" s="185"/>
      <c r="U67" s="185"/>
      <c r="V67" s="185"/>
      <c r="W67" s="267">
        <f>SUM(W46:W64)</f>
        <v>0</v>
      </c>
      <c r="X67" s="185">
        <f>SUM(X46:X64)</f>
        <v>0</v>
      </c>
      <c r="Y67" s="185">
        <f>SUM(Y46:Y64)</f>
        <v>0</v>
      </c>
      <c r="Z67" s="185">
        <f>SUM(Z46:Z64)</f>
        <v>0</v>
      </c>
      <c r="AA67" s="185">
        <f>SUM(AA46:AA64)</f>
        <v>0</v>
      </c>
    </row>
    <row r="68" spans="1:27" ht="16.5" thickBot="1" x14ac:dyDescent="0.3">
      <c r="A68" s="784" t="s">
        <v>177</v>
      </c>
      <c r="B68" s="785"/>
      <c r="C68" s="785"/>
      <c r="D68" s="785"/>
      <c r="E68" s="785"/>
      <c r="F68" s="785"/>
      <c r="G68" s="785"/>
      <c r="H68" s="785"/>
      <c r="I68" s="785"/>
      <c r="J68" s="785"/>
      <c r="K68" s="785"/>
      <c r="L68" s="785"/>
      <c r="M68" s="785"/>
      <c r="N68" s="785"/>
      <c r="O68" s="785"/>
      <c r="P68" s="785"/>
      <c r="Q68" s="785"/>
      <c r="R68" s="785"/>
      <c r="S68" s="785"/>
      <c r="T68" s="785"/>
      <c r="U68" s="785"/>
      <c r="V68" s="786"/>
    </row>
    <row r="69" spans="1:27" s="59" customFormat="1" ht="36.75" customHeight="1" x14ac:dyDescent="0.25">
      <c r="A69" s="130" t="s">
        <v>129</v>
      </c>
      <c r="B69" s="186" t="s">
        <v>310</v>
      </c>
      <c r="C69" s="187"/>
      <c r="D69" s="188"/>
      <c r="E69" s="188"/>
      <c r="F69" s="189"/>
      <c r="G69" s="364">
        <v>4.5</v>
      </c>
      <c r="H69" s="365">
        <f>G69*30</f>
        <v>135</v>
      </c>
      <c r="I69" s="110"/>
      <c r="J69" s="136"/>
      <c r="K69" s="136"/>
      <c r="L69" s="136"/>
      <c r="M69" s="137"/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32.25" customHeight="1" x14ac:dyDescent="0.25">
      <c r="A70" s="130" t="s">
        <v>130</v>
      </c>
      <c r="B70" s="186" t="s">
        <v>315</v>
      </c>
      <c r="C70" s="187"/>
      <c r="D70" s="188" t="s">
        <v>173</v>
      </c>
      <c r="E70" s="188"/>
      <c r="F70" s="189"/>
      <c r="G70" s="475">
        <v>4.5</v>
      </c>
      <c r="H70" s="190">
        <f>G70*30</f>
        <v>135</v>
      </c>
      <c r="I70" s="110"/>
      <c r="J70" s="136"/>
      <c r="K70" s="136"/>
      <c r="L70" s="136"/>
      <c r="M70" s="137">
        <f t="shared" ref="M70:M72" si="26">H70-I70</f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8" customHeight="1" x14ac:dyDescent="0.25">
      <c r="A71" s="130" t="s">
        <v>178</v>
      </c>
      <c r="B71" s="195" t="s">
        <v>259</v>
      </c>
      <c r="C71" s="196"/>
      <c r="D71" s="58" t="s">
        <v>172</v>
      </c>
      <c r="E71" s="58"/>
      <c r="F71" s="197"/>
      <c r="G71" s="198">
        <v>4.5</v>
      </c>
      <c r="H71" s="190">
        <f>G71*30</f>
        <v>135</v>
      </c>
      <c r="I71" s="110"/>
      <c r="J71" s="136"/>
      <c r="K71" s="136"/>
      <c r="L71" s="136"/>
      <c r="M71" s="137">
        <f t="shared" si="26"/>
        <v>135</v>
      </c>
      <c r="N71" s="191"/>
      <c r="O71" s="192"/>
      <c r="P71" s="193"/>
      <c r="Q71" s="194"/>
      <c r="R71" s="192"/>
      <c r="S71" s="193"/>
      <c r="T71" s="194"/>
      <c r="U71" s="192"/>
      <c r="V71" s="193"/>
    </row>
    <row r="72" spans="1:27" s="59" customFormat="1" ht="16.5" thickBot="1" x14ac:dyDescent="0.3">
      <c r="A72" s="147" t="s">
        <v>292</v>
      </c>
      <c r="B72" s="199" t="s">
        <v>260</v>
      </c>
      <c r="C72" s="200"/>
      <c r="D72" s="201" t="s">
        <v>176</v>
      </c>
      <c r="E72" s="201"/>
      <c r="F72" s="202"/>
      <c r="G72" s="348">
        <v>4.5</v>
      </c>
      <c r="H72" s="349">
        <f>G72*30</f>
        <v>135</v>
      </c>
      <c r="I72" s="308"/>
      <c r="J72" s="305"/>
      <c r="K72" s="305"/>
      <c r="L72" s="305"/>
      <c r="M72" s="306">
        <f t="shared" si="26"/>
        <v>135</v>
      </c>
      <c r="N72" s="350"/>
      <c r="O72" s="351"/>
      <c r="P72" s="352"/>
      <c r="Q72" s="353"/>
      <c r="R72" s="351"/>
      <c r="S72" s="352"/>
      <c r="T72" s="353"/>
      <c r="U72" s="351"/>
      <c r="V72" s="352"/>
    </row>
    <row r="73" spans="1:27" s="59" customFormat="1" ht="16.5" customHeight="1" thickBot="1" x14ac:dyDescent="0.3">
      <c r="A73" s="793" t="s">
        <v>304</v>
      </c>
      <c r="B73" s="794"/>
      <c r="C73" s="794"/>
      <c r="D73" s="794"/>
      <c r="E73" s="794"/>
      <c r="F73" s="795"/>
      <c r="G73" s="354">
        <f>G69</f>
        <v>4.5</v>
      </c>
      <c r="H73" s="355">
        <f>G73*30</f>
        <v>135</v>
      </c>
      <c r="I73" s="269"/>
      <c r="J73" s="337"/>
      <c r="K73" s="270"/>
      <c r="L73" s="337"/>
      <c r="M73" s="271"/>
      <c r="N73" s="328"/>
      <c r="O73" s="224"/>
      <c r="P73" s="356"/>
      <c r="Q73" s="327"/>
      <c r="R73" s="224"/>
      <c r="S73" s="356"/>
      <c r="T73" s="327"/>
      <c r="U73" s="224"/>
      <c r="V73" s="356"/>
    </row>
    <row r="74" spans="1:27" s="59" customFormat="1" ht="16.5" customHeight="1" thickBot="1" x14ac:dyDescent="0.3">
      <c r="A74" s="793" t="s">
        <v>257</v>
      </c>
      <c r="B74" s="794"/>
      <c r="C74" s="794"/>
      <c r="D74" s="794"/>
      <c r="E74" s="794"/>
      <c r="F74" s="795"/>
      <c r="G74" s="357">
        <f>SUM(G70:G72)</f>
        <v>13.5</v>
      </c>
      <c r="H74" s="355">
        <f t="shared" ref="H74:H75" si="27">G74*30</f>
        <v>405</v>
      </c>
      <c r="I74" s="331"/>
      <c r="J74" s="360"/>
      <c r="K74" s="330"/>
      <c r="L74" s="360"/>
      <c r="M74" s="228">
        <f>H74-I74</f>
        <v>405</v>
      </c>
      <c r="N74" s="203"/>
      <c r="O74" s="363"/>
      <c r="P74" s="346"/>
      <c r="Q74" s="347"/>
      <c r="R74" s="363"/>
      <c r="S74" s="346"/>
      <c r="T74" s="347"/>
      <c r="U74" s="363"/>
      <c r="V74" s="346"/>
    </row>
    <row r="75" spans="1:27" s="59" customFormat="1" ht="16.5" customHeight="1" thickBot="1" x14ac:dyDescent="0.3">
      <c r="A75" s="793" t="s">
        <v>258</v>
      </c>
      <c r="B75" s="794"/>
      <c r="C75" s="794"/>
      <c r="D75" s="794"/>
      <c r="E75" s="794"/>
      <c r="F75" s="795"/>
      <c r="G75" s="203">
        <f>SUM(G73:G74)</f>
        <v>18</v>
      </c>
      <c r="H75" s="355">
        <f t="shared" si="27"/>
        <v>540</v>
      </c>
      <c r="I75" s="358"/>
      <c r="J75" s="361"/>
      <c r="K75" s="362"/>
      <c r="L75" s="361"/>
      <c r="M75" s="359"/>
      <c r="N75" s="358"/>
      <c r="O75" s="361"/>
      <c r="P75" s="359"/>
      <c r="Q75" s="358"/>
      <c r="R75" s="361"/>
      <c r="S75" s="359"/>
      <c r="T75" s="358"/>
      <c r="U75" s="361"/>
      <c r="V75" s="359"/>
    </row>
    <row r="76" spans="1:27" ht="16.5" thickBot="1" x14ac:dyDescent="0.3">
      <c r="A76" s="784" t="s">
        <v>294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6"/>
    </row>
    <row r="77" spans="1:27" s="59" customFormat="1" ht="32.25" customHeight="1" thickBot="1" x14ac:dyDescent="0.3">
      <c r="A77" s="313" t="s">
        <v>179</v>
      </c>
      <c r="B77" s="314" t="s">
        <v>295</v>
      </c>
      <c r="C77" s="315">
        <v>6</v>
      </c>
      <c r="D77" s="316"/>
      <c r="E77" s="316"/>
      <c r="F77" s="317"/>
      <c r="G77" s="318">
        <v>1.5</v>
      </c>
      <c r="H77" s="319">
        <f>G77*30</f>
        <v>45</v>
      </c>
      <c r="I77" s="320"/>
      <c r="J77" s="321"/>
      <c r="K77" s="321"/>
      <c r="L77" s="321"/>
      <c r="M77" s="322">
        <f>H77-I77</f>
        <v>45</v>
      </c>
      <c r="N77" s="323"/>
      <c r="O77" s="324"/>
      <c r="P77" s="325"/>
      <c r="Q77" s="326"/>
      <c r="R77" s="324"/>
      <c r="S77" s="325"/>
      <c r="T77" s="326"/>
      <c r="U77" s="324"/>
      <c r="V77" s="325"/>
    </row>
    <row r="78" spans="1:27" s="59" customFormat="1" ht="16.5" customHeight="1" thickBot="1" x14ac:dyDescent="0.3">
      <c r="A78" s="793" t="s">
        <v>261</v>
      </c>
      <c r="B78" s="794"/>
      <c r="C78" s="794"/>
      <c r="D78" s="794"/>
      <c r="E78" s="794"/>
      <c r="F78" s="795"/>
      <c r="G78" s="204">
        <f t="shared" ref="G78:M78" si="28">SUM(G77:G77)</f>
        <v>1.5</v>
      </c>
      <c r="H78" s="205">
        <f t="shared" si="28"/>
        <v>45</v>
      </c>
      <c r="I78" s="205">
        <f t="shared" si="28"/>
        <v>0</v>
      </c>
      <c r="J78" s="205">
        <f t="shared" si="28"/>
        <v>0</v>
      </c>
      <c r="K78" s="205">
        <f t="shared" si="28"/>
        <v>0</v>
      </c>
      <c r="L78" s="205">
        <f t="shared" si="28"/>
        <v>0</v>
      </c>
      <c r="M78" s="205">
        <f t="shared" si="28"/>
        <v>45</v>
      </c>
      <c r="N78" s="205"/>
      <c r="O78" s="205"/>
      <c r="P78" s="205"/>
      <c r="Q78" s="205"/>
      <c r="R78" s="205"/>
      <c r="S78" s="205"/>
      <c r="T78" s="205"/>
      <c r="U78" s="205"/>
      <c r="V78" s="205"/>
    </row>
    <row r="79" spans="1:27" s="59" customFormat="1" ht="16.5" customHeight="1" thickBot="1" x14ac:dyDescent="0.3">
      <c r="A79" s="793" t="s">
        <v>305</v>
      </c>
      <c r="B79" s="794"/>
      <c r="C79" s="794"/>
      <c r="D79" s="794"/>
      <c r="E79" s="794"/>
      <c r="F79" s="795"/>
      <c r="G79" s="354">
        <f>G41+G65+G73</f>
        <v>53</v>
      </c>
      <c r="H79" s="355">
        <f>G79*30</f>
        <v>1590</v>
      </c>
      <c r="I79" s="355"/>
      <c r="J79" s="355"/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61"/>
    </row>
    <row r="80" spans="1:27" s="59" customFormat="1" ht="16.5" customHeight="1" thickBot="1" x14ac:dyDescent="0.3">
      <c r="A80" s="796" t="s">
        <v>262</v>
      </c>
      <c r="B80" s="797"/>
      <c r="C80" s="797"/>
      <c r="D80" s="797"/>
      <c r="E80" s="797"/>
      <c r="F80" s="798"/>
      <c r="G80" s="369">
        <f>G42+G66+G74+G78</f>
        <v>117.5</v>
      </c>
      <c r="H80" s="355">
        <f t="shared" ref="H80:H81" si="29">G80*30</f>
        <v>3525</v>
      </c>
      <c r="I80" s="345">
        <f>SUM(J80:L80)</f>
        <v>978</v>
      </c>
      <c r="J80" s="345">
        <f>J66+J42</f>
        <v>412</v>
      </c>
      <c r="K80" s="345">
        <f t="shared" ref="K80:L80" si="30">K66+K42</f>
        <v>351</v>
      </c>
      <c r="L80" s="345">
        <f t="shared" si="30"/>
        <v>215</v>
      </c>
      <c r="M80" s="345">
        <f>H80-I80</f>
        <v>2547</v>
      </c>
      <c r="N80" s="345">
        <f>N66+N42</f>
        <v>22</v>
      </c>
      <c r="O80" s="345">
        <f t="shared" ref="O80:V80" si="31">O66+O42</f>
        <v>17</v>
      </c>
      <c r="P80" s="345">
        <f t="shared" si="31"/>
        <v>17</v>
      </c>
      <c r="Q80" s="345">
        <f t="shared" si="31"/>
        <v>16</v>
      </c>
      <c r="R80" s="345">
        <f t="shared" si="31"/>
        <v>6</v>
      </c>
      <c r="S80" s="345">
        <f t="shared" si="31"/>
        <v>6</v>
      </c>
      <c r="T80" s="345">
        <f t="shared" si="31"/>
        <v>8</v>
      </c>
      <c r="U80" s="345">
        <f t="shared" si="31"/>
        <v>0</v>
      </c>
      <c r="V80" s="345">
        <f t="shared" si="31"/>
        <v>0</v>
      </c>
    </row>
    <row r="81" spans="1:27" ht="16.5" thickBot="1" x14ac:dyDescent="0.3">
      <c r="A81" s="819" t="s">
        <v>263</v>
      </c>
      <c r="B81" s="820"/>
      <c r="C81" s="820"/>
      <c r="D81" s="820"/>
      <c r="E81" s="820"/>
      <c r="F81" s="820"/>
      <c r="G81" s="206">
        <f>G43+G67+G75+G78</f>
        <v>170.5</v>
      </c>
      <c r="H81" s="355">
        <f t="shared" si="29"/>
        <v>5115</v>
      </c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59">
        <f>30*G81</f>
        <v>5115</v>
      </c>
    </row>
    <row r="82" spans="1:27" ht="21" customHeight="1" thickBot="1" x14ac:dyDescent="0.3">
      <c r="A82" s="787" t="s">
        <v>119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N82" s="788"/>
      <c r="O82" s="788"/>
      <c r="P82" s="788"/>
      <c r="Q82" s="788"/>
      <c r="R82" s="788"/>
      <c r="S82" s="788"/>
      <c r="T82" s="788"/>
      <c r="U82" s="788"/>
      <c r="V82" s="789"/>
    </row>
    <row r="83" spans="1:27" ht="18" customHeight="1" thickBot="1" x14ac:dyDescent="0.3">
      <c r="A83" s="790" t="s">
        <v>139</v>
      </c>
      <c r="B83" s="791"/>
      <c r="C83" s="791"/>
      <c r="D83" s="791"/>
      <c r="E83" s="791"/>
      <c r="F83" s="791"/>
      <c r="G83" s="791"/>
      <c r="H83" s="791"/>
      <c r="I83" s="791"/>
      <c r="J83" s="791"/>
      <c r="K83" s="791"/>
      <c r="L83" s="791"/>
      <c r="M83" s="791"/>
      <c r="N83" s="791"/>
      <c r="O83" s="791"/>
      <c r="P83" s="791"/>
      <c r="Q83" s="791"/>
      <c r="R83" s="791"/>
      <c r="S83" s="791"/>
      <c r="T83" s="791"/>
      <c r="U83" s="791"/>
      <c r="V83" s="792"/>
    </row>
    <row r="84" spans="1:27" x14ac:dyDescent="0.25">
      <c r="A84" s="821" t="s">
        <v>99</v>
      </c>
      <c r="B84" s="509" t="s">
        <v>311</v>
      </c>
      <c r="C84" s="208"/>
      <c r="D84" s="209"/>
      <c r="E84" s="209"/>
      <c r="F84" s="210"/>
      <c r="G84" s="502">
        <v>4</v>
      </c>
      <c r="H84" s="521">
        <f>G84*30</f>
        <v>120</v>
      </c>
      <c r="I84" s="374"/>
      <c r="J84" s="375"/>
      <c r="K84" s="375"/>
      <c r="L84" s="375"/>
      <c r="M84" s="376"/>
      <c r="N84" s="492"/>
      <c r="O84" s="211"/>
      <c r="P84" s="498"/>
      <c r="Q84" s="208"/>
      <c r="R84" s="211"/>
      <c r="S84" s="210"/>
      <c r="T84" s="492"/>
      <c r="U84" s="211"/>
      <c r="V84" s="210"/>
    </row>
    <row r="85" spans="1:27" ht="16.5" customHeight="1" x14ac:dyDescent="0.25">
      <c r="A85" s="822"/>
      <c r="B85" s="487" t="s">
        <v>312</v>
      </c>
      <c r="C85" s="212"/>
      <c r="D85" s="213"/>
      <c r="E85" s="213"/>
      <c r="F85" s="214"/>
      <c r="G85" s="503">
        <v>4</v>
      </c>
      <c r="H85" s="522">
        <f t="shared" ref="H85:H87" si="32">G85*30</f>
        <v>120</v>
      </c>
      <c r="I85" s="274"/>
      <c r="J85" s="167"/>
      <c r="K85" s="167"/>
      <c r="L85" s="167"/>
      <c r="M85" s="168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ht="16.5" customHeight="1" x14ac:dyDescent="0.25">
      <c r="A86" s="423"/>
      <c r="B86" s="486" t="s">
        <v>296</v>
      </c>
      <c r="C86" s="212"/>
      <c r="D86" s="213"/>
      <c r="E86" s="213"/>
      <c r="F86" s="214"/>
      <c r="G86" s="503">
        <v>4</v>
      </c>
      <c r="H86" s="522">
        <f t="shared" si="32"/>
        <v>120</v>
      </c>
      <c r="I86" s="377"/>
      <c r="J86" s="378"/>
      <c r="K86" s="378"/>
      <c r="L86" s="378"/>
      <c r="M86" s="379"/>
      <c r="N86" s="493"/>
      <c r="O86" s="215"/>
      <c r="P86" s="499"/>
      <c r="Q86" s="212"/>
      <c r="R86" s="215"/>
      <c r="S86" s="214"/>
      <c r="T86" s="493"/>
      <c r="U86" s="215"/>
      <c r="V86" s="214"/>
    </row>
    <row r="87" spans="1:27" x14ac:dyDescent="0.25">
      <c r="A87" s="779" t="s">
        <v>100</v>
      </c>
      <c r="B87" s="487" t="s">
        <v>220</v>
      </c>
      <c r="C87" s="212">
        <v>3</v>
      </c>
      <c r="D87" s="213"/>
      <c r="E87" s="213"/>
      <c r="F87" s="214"/>
      <c r="G87" s="503">
        <v>4</v>
      </c>
      <c r="H87" s="396">
        <f t="shared" si="32"/>
        <v>120</v>
      </c>
      <c r="I87" s="377">
        <f t="shared" ref="I87" si="33">J87+K87+L87</f>
        <v>45</v>
      </c>
      <c r="J87" s="378">
        <v>30</v>
      </c>
      <c r="K87" s="378"/>
      <c r="L87" s="378">
        <v>15</v>
      </c>
      <c r="M87" s="379">
        <f t="shared" ref="M87:M88" si="34">H87-I87</f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25">
      <c r="A88" s="780"/>
      <c r="B88" s="508" t="s">
        <v>219</v>
      </c>
      <c r="C88" s="212">
        <v>3</v>
      </c>
      <c r="D88" s="213"/>
      <c r="E88" s="213"/>
      <c r="F88" s="214"/>
      <c r="G88" s="503">
        <v>4</v>
      </c>
      <c r="H88" s="396">
        <f t="shared" ref="H88:H89" si="35">G88*30</f>
        <v>120</v>
      </c>
      <c r="I88" s="377">
        <f t="shared" ref="I88" si="36">J88+K88+L88</f>
        <v>45</v>
      </c>
      <c r="J88" s="378">
        <v>30</v>
      </c>
      <c r="K88" s="378"/>
      <c r="L88" s="378">
        <v>15</v>
      </c>
      <c r="M88" s="379">
        <f t="shared" si="34"/>
        <v>75</v>
      </c>
      <c r="N88" s="493"/>
      <c r="O88" s="215"/>
      <c r="P88" s="499"/>
      <c r="Q88" s="212">
        <v>3</v>
      </c>
      <c r="R88" s="215"/>
      <c r="S88" s="214"/>
      <c r="T88" s="493"/>
      <c r="U88" s="215"/>
      <c r="V88" s="214"/>
    </row>
    <row r="89" spans="1:27" x14ac:dyDescent="0.25">
      <c r="A89" s="423"/>
      <c r="B89" s="486" t="s">
        <v>296</v>
      </c>
      <c r="C89" s="212"/>
      <c r="D89" s="213"/>
      <c r="E89" s="213"/>
      <c r="F89" s="214"/>
      <c r="G89" s="503">
        <v>4</v>
      </c>
      <c r="H89" s="396">
        <f t="shared" si="35"/>
        <v>120</v>
      </c>
      <c r="I89" s="377"/>
      <c r="J89" s="378"/>
      <c r="K89" s="378"/>
      <c r="L89" s="378"/>
      <c r="M89" s="379"/>
      <c r="N89" s="493"/>
      <c r="O89" s="215"/>
      <c r="P89" s="499"/>
      <c r="Q89" s="212"/>
      <c r="R89" s="215"/>
      <c r="S89" s="214"/>
      <c r="T89" s="493"/>
      <c r="U89" s="215"/>
      <c r="V89" s="214"/>
    </row>
    <row r="90" spans="1:27" x14ac:dyDescent="0.25">
      <c r="A90" s="817" t="s">
        <v>223</v>
      </c>
      <c r="B90" s="508" t="s">
        <v>221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214"/>
    </row>
    <row r="91" spans="1:27" x14ac:dyDescent="0.25">
      <c r="A91" s="817"/>
      <c r="B91" s="164" t="s">
        <v>222</v>
      </c>
      <c r="C91" s="488">
        <v>5</v>
      </c>
      <c r="D91" s="482"/>
      <c r="E91" s="482"/>
      <c r="F91" s="489"/>
      <c r="G91" s="504">
        <v>6</v>
      </c>
      <c r="H91" s="506">
        <f>G91*30</f>
        <v>180</v>
      </c>
      <c r="I91" s="274">
        <f>J91+K91+L91</f>
        <v>75</v>
      </c>
      <c r="J91" s="167">
        <v>45</v>
      </c>
      <c r="K91" s="167"/>
      <c r="L91" s="167">
        <v>30</v>
      </c>
      <c r="M91" s="168">
        <f>H91-I91</f>
        <v>105</v>
      </c>
      <c r="N91" s="494"/>
      <c r="O91" s="482"/>
      <c r="P91" s="500"/>
      <c r="Q91" s="488"/>
      <c r="R91" s="482"/>
      <c r="S91" s="489"/>
      <c r="T91" s="494">
        <v>5</v>
      </c>
      <c r="U91" s="482"/>
      <c r="V91" s="489"/>
    </row>
    <row r="92" spans="1:27" ht="16.5" thickBot="1" x14ac:dyDescent="0.3">
      <c r="A92" s="818"/>
      <c r="B92" s="510" t="s">
        <v>296</v>
      </c>
      <c r="C92" s="490"/>
      <c r="D92" s="483"/>
      <c r="E92" s="483"/>
      <c r="F92" s="491"/>
      <c r="G92" s="505">
        <v>6</v>
      </c>
      <c r="H92" s="507">
        <f>G92*30</f>
        <v>180</v>
      </c>
      <c r="I92" s="496"/>
      <c r="J92" s="484"/>
      <c r="K92" s="484"/>
      <c r="L92" s="484"/>
      <c r="M92" s="497"/>
      <c r="N92" s="495"/>
      <c r="O92" s="483"/>
      <c r="P92" s="501"/>
      <c r="Q92" s="490"/>
      <c r="R92" s="483"/>
      <c r="S92" s="491"/>
      <c r="T92" s="495"/>
      <c r="U92" s="483"/>
      <c r="V92" s="485"/>
    </row>
    <row r="93" spans="1:27" ht="16.5" customHeight="1" thickBot="1" x14ac:dyDescent="0.3">
      <c r="A93" s="799" t="s">
        <v>306</v>
      </c>
      <c r="B93" s="800"/>
      <c r="C93" s="800"/>
      <c r="D93" s="800"/>
      <c r="E93" s="800"/>
      <c r="F93" s="801"/>
      <c r="G93" s="332">
        <f>G84</f>
        <v>4</v>
      </c>
      <c r="H93" s="425">
        <f>G93*30</f>
        <v>120</v>
      </c>
      <c r="I93" s="476"/>
      <c r="J93" s="425"/>
      <c r="K93" s="477"/>
      <c r="L93" s="425"/>
      <c r="M93" s="478"/>
      <c r="N93" s="479"/>
      <c r="O93" s="480"/>
      <c r="P93" s="481"/>
      <c r="Q93" s="479"/>
      <c r="R93" s="480"/>
      <c r="S93" s="481"/>
      <c r="T93" s="479"/>
      <c r="U93" s="480"/>
      <c r="V93" s="481"/>
    </row>
    <row r="94" spans="1:27" ht="16.5" customHeight="1" thickBot="1" x14ac:dyDescent="0.3">
      <c r="A94" s="793" t="s">
        <v>264</v>
      </c>
      <c r="B94" s="794"/>
      <c r="C94" s="794"/>
      <c r="D94" s="794"/>
      <c r="E94" s="794"/>
      <c r="F94" s="795"/>
      <c r="G94" s="391">
        <f>G87+G90</f>
        <v>10</v>
      </c>
      <c r="H94" s="390">
        <f t="shared" ref="H94:H95" si="37">G94*30</f>
        <v>300</v>
      </c>
      <c r="I94" s="392">
        <f>SUM(J94:L94)</f>
        <v>120</v>
      </c>
      <c r="J94" s="393">
        <f>J87+J90</f>
        <v>75</v>
      </c>
      <c r="K94" s="393">
        <f t="shared" ref="K94:L94" si="38">K87+K90</f>
        <v>0</v>
      </c>
      <c r="L94" s="393">
        <f t="shared" si="38"/>
        <v>45</v>
      </c>
      <c r="M94" s="394">
        <f>H94-I94</f>
        <v>180</v>
      </c>
      <c r="N94" s="395">
        <f>N84+N87+N90</f>
        <v>0</v>
      </c>
      <c r="O94" s="395">
        <f t="shared" ref="O94:V94" si="39">O84+O87+O90</f>
        <v>0</v>
      </c>
      <c r="P94" s="395">
        <f t="shared" si="39"/>
        <v>0</v>
      </c>
      <c r="Q94" s="395">
        <f t="shared" si="39"/>
        <v>3</v>
      </c>
      <c r="R94" s="395">
        <f t="shared" si="39"/>
        <v>0</v>
      </c>
      <c r="S94" s="395">
        <f t="shared" si="39"/>
        <v>0</v>
      </c>
      <c r="T94" s="395">
        <f t="shared" si="39"/>
        <v>5</v>
      </c>
      <c r="U94" s="395">
        <f t="shared" si="39"/>
        <v>0</v>
      </c>
      <c r="V94" s="395">
        <f t="shared" si="39"/>
        <v>0</v>
      </c>
    </row>
    <row r="95" spans="1:27" ht="16.5" customHeight="1" thickBot="1" x14ac:dyDescent="0.3">
      <c r="A95" s="793" t="s">
        <v>265</v>
      </c>
      <c r="B95" s="794"/>
      <c r="C95" s="794"/>
      <c r="D95" s="794"/>
      <c r="E95" s="794"/>
      <c r="F95" s="795"/>
      <c r="G95" s="184">
        <f>G93+G94</f>
        <v>14</v>
      </c>
      <c r="H95" s="390">
        <f t="shared" si="37"/>
        <v>420</v>
      </c>
      <c r="I95" s="344"/>
      <c r="J95" s="185"/>
      <c r="K95" s="343"/>
      <c r="L95" s="185"/>
      <c r="M95" s="267"/>
      <c r="N95" s="344"/>
      <c r="O95" s="185"/>
      <c r="P95" s="267"/>
      <c r="Q95" s="344"/>
      <c r="R95" s="185"/>
      <c r="S95" s="267"/>
      <c r="T95" s="344"/>
      <c r="U95" s="185"/>
      <c r="V95" s="267"/>
      <c r="W95" s="226">
        <f>SUM(W84:W92)</f>
        <v>0</v>
      </c>
      <c r="X95" s="216">
        <f>SUM(X84:X92)</f>
        <v>0</v>
      </c>
      <c r="Y95" s="216">
        <f>SUM(Y84:Y92)</f>
        <v>0</v>
      </c>
      <c r="Z95" s="216">
        <f>SUM(Z84:Z92)</f>
        <v>0</v>
      </c>
      <c r="AA95" s="216">
        <f>SUM(AA84:AA92)</f>
        <v>0</v>
      </c>
    </row>
    <row r="96" spans="1:27" ht="16.5" thickBot="1" x14ac:dyDescent="0.3">
      <c r="A96" s="790" t="s">
        <v>180</v>
      </c>
      <c r="B96" s="791"/>
      <c r="C96" s="791"/>
      <c r="D96" s="791"/>
      <c r="E96" s="791"/>
      <c r="F96" s="791"/>
      <c r="G96" s="791"/>
      <c r="H96" s="791"/>
      <c r="I96" s="791"/>
      <c r="J96" s="791"/>
      <c r="K96" s="791"/>
      <c r="L96" s="791"/>
      <c r="M96" s="791"/>
      <c r="N96" s="791"/>
      <c r="O96" s="791"/>
      <c r="P96" s="791"/>
      <c r="Q96" s="791"/>
      <c r="R96" s="791"/>
      <c r="S96" s="791"/>
      <c r="T96" s="791"/>
      <c r="U96" s="791"/>
      <c r="V96" s="792"/>
    </row>
    <row r="97" spans="1:22" x14ac:dyDescent="0.25">
      <c r="A97" s="778" t="s">
        <v>120</v>
      </c>
      <c r="B97" s="370" t="s">
        <v>190</v>
      </c>
      <c r="C97" s="86"/>
      <c r="D97" s="86">
        <v>3</v>
      </c>
      <c r="E97" s="86"/>
      <c r="F97" s="86"/>
      <c r="G97" s="405">
        <v>3</v>
      </c>
      <c r="H97" s="511">
        <f t="shared" ref="H97" si="40">G97*30</f>
        <v>90</v>
      </c>
      <c r="I97" s="512">
        <f t="shared" ref="I97" si="41">J97+L97+K97</f>
        <v>30</v>
      </c>
      <c r="J97" s="513">
        <v>15</v>
      </c>
      <c r="K97" s="513">
        <v>15</v>
      </c>
      <c r="L97" s="513"/>
      <c r="M97" s="514">
        <f t="shared" ref="M97:M98" si="42">H97-I97</f>
        <v>60</v>
      </c>
      <c r="N97" s="515"/>
      <c r="O97" s="217"/>
      <c r="P97" s="218"/>
      <c r="Q97" s="219">
        <v>2</v>
      </c>
      <c r="R97" s="217"/>
      <c r="S97" s="218"/>
      <c r="T97" s="219"/>
      <c r="U97" s="217"/>
      <c r="V97" s="218"/>
    </row>
    <row r="98" spans="1:22" x14ac:dyDescent="0.25">
      <c r="A98" s="744"/>
      <c r="B98" s="370" t="s">
        <v>191</v>
      </c>
      <c r="C98" s="220"/>
      <c r="D98" s="64" t="s">
        <v>313</v>
      </c>
      <c r="E98" s="65"/>
      <c r="F98" s="66"/>
      <c r="G98" s="380">
        <v>3</v>
      </c>
      <c r="H98" s="388">
        <f t="shared" ref="H98" si="43">G98*30</f>
        <v>90</v>
      </c>
      <c r="I98" s="516">
        <f t="shared" ref="I98" si="44">J98+L98+K98</f>
        <v>30</v>
      </c>
      <c r="J98" s="381">
        <v>15</v>
      </c>
      <c r="K98" s="381">
        <v>15</v>
      </c>
      <c r="L98" s="381"/>
      <c r="M98" s="386">
        <f t="shared" si="42"/>
        <v>60</v>
      </c>
      <c r="N98" s="221"/>
      <c r="O98" s="222"/>
      <c r="P98" s="62"/>
      <c r="Q98" s="63">
        <v>2</v>
      </c>
      <c r="R98" s="222"/>
      <c r="S98" s="62"/>
      <c r="T98" s="63"/>
      <c r="U98" s="222"/>
      <c r="V98" s="62"/>
    </row>
    <row r="99" spans="1:22" x14ac:dyDescent="0.25">
      <c r="A99" s="743" t="s">
        <v>121</v>
      </c>
      <c r="B99" s="371" t="s">
        <v>192</v>
      </c>
      <c r="C99" s="220"/>
      <c r="D99" s="64" t="s">
        <v>152</v>
      </c>
      <c r="E99" s="65"/>
      <c r="F99" s="66"/>
      <c r="G99" s="380">
        <v>5</v>
      </c>
      <c r="H99" s="382">
        <f t="shared" ref="H99:H116" si="45">G99*30</f>
        <v>150</v>
      </c>
      <c r="I99" s="383">
        <f t="shared" ref="I99:I105" si="46">J99+L99+K99</f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25">
      <c r="A100" s="744"/>
      <c r="B100" s="370" t="s">
        <v>193</v>
      </c>
      <c r="C100" s="220"/>
      <c r="D100" s="64" t="s">
        <v>152</v>
      </c>
      <c r="E100" s="65"/>
      <c r="F100" s="66"/>
      <c r="G100" s="380">
        <v>5</v>
      </c>
      <c r="H100" s="382">
        <f t="shared" ref="H100" si="47">G100*30</f>
        <v>150</v>
      </c>
      <c r="I100" s="383">
        <f t="shared" si="46"/>
        <v>54</v>
      </c>
      <c r="J100" s="384">
        <v>18</v>
      </c>
      <c r="K100" s="385">
        <v>36</v>
      </c>
      <c r="L100" s="385"/>
      <c r="M100" s="386">
        <f>H100-I100</f>
        <v>96</v>
      </c>
      <c r="N100" s="69"/>
      <c r="O100" s="172"/>
      <c r="P100" s="68"/>
      <c r="Q100" s="67"/>
      <c r="R100" s="172">
        <v>3</v>
      </c>
      <c r="S100" s="68">
        <v>3</v>
      </c>
      <c r="T100" s="67"/>
      <c r="U100" s="172"/>
      <c r="V100" s="68"/>
    </row>
    <row r="101" spans="1:22" x14ac:dyDescent="0.25">
      <c r="A101" s="743" t="s">
        <v>122</v>
      </c>
      <c r="B101" s="370" t="s">
        <v>194</v>
      </c>
      <c r="C101" s="220"/>
      <c r="D101" s="64" t="s">
        <v>152</v>
      </c>
      <c r="E101" s="65"/>
      <c r="F101" s="66"/>
      <c r="G101" s="380">
        <v>3</v>
      </c>
      <c r="H101" s="382">
        <f t="shared" ref="H101:H102" si="48">G101*30</f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ref="M101:M102" si="49">H101-I101</f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25">
      <c r="A102" s="744"/>
      <c r="B102" s="370" t="s">
        <v>153</v>
      </c>
      <c r="C102" s="220"/>
      <c r="D102" s="64" t="s">
        <v>152</v>
      </c>
      <c r="E102" s="65"/>
      <c r="F102" s="66"/>
      <c r="G102" s="380">
        <v>3</v>
      </c>
      <c r="H102" s="382">
        <f t="shared" si="48"/>
        <v>90</v>
      </c>
      <c r="I102" s="383">
        <f t="shared" si="46"/>
        <v>36</v>
      </c>
      <c r="J102" s="384">
        <v>18</v>
      </c>
      <c r="K102" s="385">
        <v>18</v>
      </c>
      <c r="L102" s="385"/>
      <c r="M102" s="386">
        <f t="shared" si="49"/>
        <v>54</v>
      </c>
      <c r="N102" s="69"/>
      <c r="O102" s="172"/>
      <c r="P102" s="68"/>
      <c r="Q102" s="67"/>
      <c r="R102" s="172">
        <v>2</v>
      </c>
      <c r="S102" s="68">
        <v>2</v>
      </c>
      <c r="T102" s="67"/>
      <c r="U102" s="172"/>
      <c r="V102" s="68"/>
    </row>
    <row r="103" spans="1:22" x14ac:dyDescent="0.25">
      <c r="A103" s="743" t="s">
        <v>123</v>
      </c>
      <c r="B103" s="370" t="s">
        <v>211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ref="M103:M116" si="50">H103-I103</f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3" customHeight="1" x14ac:dyDescent="0.25">
      <c r="A104" s="744"/>
      <c r="B104" s="370" t="s">
        <v>213</v>
      </c>
      <c r="C104" s="220">
        <v>4</v>
      </c>
      <c r="D104" s="64"/>
      <c r="E104" s="65"/>
      <c r="F104" s="66"/>
      <c r="G104" s="380">
        <v>6.5</v>
      </c>
      <c r="H104" s="382">
        <f t="shared" si="45"/>
        <v>195</v>
      </c>
      <c r="I104" s="383">
        <f t="shared" si="46"/>
        <v>72</v>
      </c>
      <c r="J104" s="384">
        <v>36</v>
      </c>
      <c r="K104" s="385">
        <v>36</v>
      </c>
      <c r="L104" s="385"/>
      <c r="M104" s="386">
        <f t="shared" si="50"/>
        <v>123</v>
      </c>
      <c r="N104" s="69"/>
      <c r="O104" s="172"/>
      <c r="P104" s="70"/>
      <c r="Q104" s="67"/>
      <c r="R104" s="172">
        <v>4</v>
      </c>
      <c r="S104" s="68">
        <v>4</v>
      </c>
      <c r="T104" s="69"/>
      <c r="U104" s="172"/>
      <c r="V104" s="68"/>
    </row>
    <row r="105" spans="1:22" ht="31.5" x14ac:dyDescent="0.25">
      <c r="A105" s="743" t="s">
        <v>124</v>
      </c>
      <c r="B105" s="370" t="s">
        <v>195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si="46"/>
        <v>105</v>
      </c>
      <c r="J105" s="384">
        <v>60</v>
      </c>
      <c r="K105" s="385">
        <v>45</v>
      </c>
      <c r="L105" s="385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25">
      <c r="A106" s="744"/>
      <c r="B106" s="370" t="s">
        <v>196</v>
      </c>
      <c r="C106" s="220">
        <v>5</v>
      </c>
      <c r="D106" s="64"/>
      <c r="E106" s="65"/>
      <c r="F106" s="65"/>
      <c r="G106" s="380">
        <v>9</v>
      </c>
      <c r="H106" s="387">
        <f t="shared" si="45"/>
        <v>270</v>
      </c>
      <c r="I106" s="383">
        <f t="shared" ref="I106:I116" si="51">J106+L106+K106</f>
        <v>105</v>
      </c>
      <c r="J106" s="381">
        <v>60</v>
      </c>
      <c r="K106" s="381">
        <v>45</v>
      </c>
      <c r="L106" s="381"/>
      <c r="M106" s="386">
        <f t="shared" si="50"/>
        <v>165</v>
      </c>
      <c r="N106" s="69"/>
      <c r="O106" s="172"/>
      <c r="P106" s="70"/>
      <c r="Q106" s="67"/>
      <c r="R106" s="172"/>
      <c r="S106" s="68"/>
      <c r="T106" s="69">
        <v>7</v>
      </c>
      <c r="U106" s="172"/>
      <c r="V106" s="68"/>
    </row>
    <row r="107" spans="1:22" x14ac:dyDescent="0.25">
      <c r="A107" s="743" t="s">
        <v>125</v>
      </c>
      <c r="B107" s="372" t="s">
        <v>224</v>
      </c>
      <c r="C107" s="220"/>
      <c r="D107" s="64" t="s">
        <v>269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25">
      <c r="A108" s="744"/>
      <c r="B108" s="373" t="s">
        <v>225</v>
      </c>
      <c r="C108" s="220"/>
      <c r="D108" s="64" t="s">
        <v>152</v>
      </c>
      <c r="E108" s="65"/>
      <c r="F108" s="66"/>
      <c r="G108" s="380">
        <v>5</v>
      </c>
      <c r="H108" s="387">
        <f t="shared" si="45"/>
        <v>150</v>
      </c>
      <c r="I108" s="383">
        <f t="shared" si="51"/>
        <v>60</v>
      </c>
      <c r="J108" s="384">
        <v>30</v>
      </c>
      <c r="K108" s="385"/>
      <c r="L108" s="385">
        <v>30</v>
      </c>
      <c r="M108" s="386">
        <f t="shared" si="50"/>
        <v>90</v>
      </c>
      <c r="N108" s="69"/>
      <c r="O108" s="172"/>
      <c r="P108" s="70"/>
      <c r="Q108" s="67"/>
      <c r="R108" s="172"/>
      <c r="S108" s="68"/>
      <c r="T108" s="69">
        <v>4</v>
      </c>
      <c r="U108" s="172"/>
      <c r="V108" s="68"/>
    </row>
    <row r="109" spans="1:22" x14ac:dyDescent="0.25">
      <c r="A109" s="743" t="s">
        <v>126</v>
      </c>
      <c r="B109" s="370" t="s">
        <v>203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384">
        <v>34</v>
      </c>
      <c r="K109" s="385">
        <v>34</v>
      </c>
      <c r="L109" s="385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x14ac:dyDescent="0.25">
      <c r="A110" s="744"/>
      <c r="B110" s="370" t="s">
        <v>197</v>
      </c>
      <c r="C110" s="220"/>
      <c r="D110" s="223">
        <v>6</v>
      </c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517">
        <v>34</v>
      </c>
      <c r="K110" s="517">
        <v>34</v>
      </c>
      <c r="L110" s="389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5" x14ac:dyDescent="0.25">
      <c r="A111" s="743" t="s">
        <v>127</v>
      </c>
      <c r="B111" s="370" t="s">
        <v>210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384">
        <v>34</v>
      </c>
      <c r="K111" s="385">
        <v>34</v>
      </c>
      <c r="L111" s="385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5" x14ac:dyDescent="0.25">
      <c r="A112" s="744"/>
      <c r="B112" s="370" t="s">
        <v>204</v>
      </c>
      <c r="C112" s="220">
        <v>6</v>
      </c>
      <c r="D112" s="223"/>
      <c r="E112" s="66"/>
      <c r="F112" s="65"/>
      <c r="G112" s="380">
        <v>6</v>
      </c>
      <c r="H112" s="387">
        <f t="shared" si="45"/>
        <v>180</v>
      </c>
      <c r="I112" s="383">
        <f t="shared" si="51"/>
        <v>68</v>
      </c>
      <c r="J112" s="518">
        <v>34</v>
      </c>
      <c r="K112" s="518">
        <v>34</v>
      </c>
      <c r="L112" s="389"/>
      <c r="M112" s="386">
        <f t="shared" si="50"/>
        <v>112</v>
      </c>
      <c r="N112" s="69"/>
      <c r="O112" s="172"/>
      <c r="P112" s="70"/>
      <c r="Q112" s="67"/>
      <c r="R112" s="172"/>
      <c r="S112" s="68"/>
      <c r="T112" s="69"/>
      <c r="U112" s="172">
        <v>4</v>
      </c>
      <c r="V112" s="68">
        <v>4</v>
      </c>
    </row>
    <row r="113" spans="1:27" ht="31.5" x14ac:dyDescent="0.25">
      <c r="A113" s="743" t="s">
        <v>128</v>
      </c>
      <c r="B113" s="370" t="s">
        <v>198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384">
        <v>17</v>
      </c>
      <c r="K113" s="384">
        <v>17</v>
      </c>
      <c r="L113" s="385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25">
      <c r="A114" s="744"/>
      <c r="B114" s="370" t="s">
        <v>199</v>
      </c>
      <c r="C114" s="220"/>
      <c r="D114" s="223">
        <v>6</v>
      </c>
      <c r="E114" s="66"/>
      <c r="F114" s="65"/>
      <c r="G114" s="380">
        <v>3</v>
      </c>
      <c r="H114" s="387">
        <f t="shared" si="45"/>
        <v>90</v>
      </c>
      <c r="I114" s="383">
        <f t="shared" si="51"/>
        <v>34</v>
      </c>
      <c r="J114" s="518">
        <v>17</v>
      </c>
      <c r="K114" s="518">
        <v>17</v>
      </c>
      <c r="L114" s="389"/>
      <c r="M114" s="386">
        <f t="shared" si="50"/>
        <v>56</v>
      </c>
      <c r="N114" s="69"/>
      <c r="O114" s="172"/>
      <c r="P114" s="70"/>
      <c r="Q114" s="67"/>
      <c r="R114" s="172"/>
      <c r="S114" s="68"/>
      <c r="T114" s="69"/>
      <c r="U114" s="172">
        <v>2</v>
      </c>
      <c r="V114" s="68">
        <v>2</v>
      </c>
    </row>
    <row r="115" spans="1:27" x14ac:dyDescent="0.25">
      <c r="A115" s="743" t="s">
        <v>154</v>
      </c>
      <c r="B115" s="372" t="s">
        <v>206</v>
      </c>
      <c r="C115" s="220">
        <v>6</v>
      </c>
      <c r="D115" s="223"/>
      <c r="E115" s="66"/>
      <c r="F115" s="65"/>
      <c r="G115" s="380">
        <v>9</v>
      </c>
      <c r="H115" s="387">
        <f t="shared" si="45"/>
        <v>270</v>
      </c>
      <c r="I115" s="383">
        <f t="shared" si="51"/>
        <v>102</v>
      </c>
      <c r="J115" s="384">
        <v>34</v>
      </c>
      <c r="K115" s="385">
        <v>68</v>
      </c>
      <c r="L115" s="385"/>
      <c r="M115" s="386">
        <f t="shared" si="50"/>
        <v>168</v>
      </c>
      <c r="N115" s="69"/>
      <c r="O115" s="172"/>
      <c r="P115" s="70"/>
      <c r="Q115" s="67"/>
      <c r="R115" s="172"/>
      <c r="S115" s="68"/>
      <c r="T115" s="69"/>
      <c r="U115" s="172">
        <v>6</v>
      </c>
      <c r="V115" s="68">
        <v>6</v>
      </c>
    </row>
    <row r="116" spans="1:27" ht="19.5" customHeight="1" thickBot="1" x14ac:dyDescent="0.3">
      <c r="A116" s="744"/>
      <c r="B116" s="373" t="s">
        <v>200</v>
      </c>
      <c r="C116" s="220">
        <v>6</v>
      </c>
      <c r="D116" s="223"/>
      <c r="E116" s="66"/>
      <c r="F116" s="65"/>
      <c r="G116" s="397">
        <v>9</v>
      </c>
      <c r="H116" s="387">
        <f t="shared" si="45"/>
        <v>270</v>
      </c>
      <c r="I116" s="383">
        <f t="shared" si="51"/>
        <v>102</v>
      </c>
      <c r="J116" s="519">
        <v>34</v>
      </c>
      <c r="K116" s="520">
        <v>68</v>
      </c>
      <c r="L116" s="398"/>
      <c r="M116" s="386">
        <f t="shared" si="50"/>
        <v>168</v>
      </c>
      <c r="N116" s="399"/>
      <c r="O116" s="400"/>
      <c r="P116" s="401"/>
      <c r="Q116" s="402"/>
      <c r="R116" s="400"/>
      <c r="S116" s="403"/>
      <c r="T116" s="399"/>
      <c r="U116" s="400">
        <v>6</v>
      </c>
      <c r="V116" s="403">
        <v>6</v>
      </c>
    </row>
    <row r="117" spans="1:27" ht="17.25" customHeight="1" thickBot="1" x14ac:dyDescent="0.3">
      <c r="A117" s="793" t="s">
        <v>307</v>
      </c>
      <c r="B117" s="794"/>
      <c r="C117" s="794"/>
      <c r="D117" s="794"/>
      <c r="E117" s="794"/>
      <c r="F117" s="795"/>
      <c r="G117" s="406">
        <v>0</v>
      </c>
      <c r="H117" s="407">
        <f>G117*30</f>
        <v>0</v>
      </c>
      <c r="I117" s="408"/>
      <c r="J117" s="409"/>
      <c r="K117" s="410"/>
      <c r="L117" s="411"/>
      <c r="M117" s="412"/>
      <c r="N117" s="413"/>
      <c r="O117" s="414"/>
      <c r="P117" s="413"/>
      <c r="Q117" s="415"/>
      <c r="R117" s="414"/>
      <c r="S117" s="416"/>
      <c r="T117" s="413"/>
      <c r="U117" s="414"/>
      <c r="V117" s="416"/>
    </row>
    <row r="118" spans="1:27" ht="17.25" customHeight="1" thickBot="1" x14ac:dyDescent="0.3">
      <c r="A118" s="793" t="s">
        <v>266</v>
      </c>
      <c r="B118" s="794"/>
      <c r="C118" s="794"/>
      <c r="D118" s="794"/>
      <c r="E118" s="794"/>
      <c r="F118" s="795"/>
      <c r="G118" s="417">
        <f>G97+G99+G101+G103+G105+G107+G109+G111+G113+G115</f>
        <v>55.5</v>
      </c>
      <c r="H118" s="407">
        <f t="shared" ref="H118:H119" si="52">G118*30</f>
        <v>1665</v>
      </c>
      <c r="I118" s="418">
        <f>SUM(J118:L118)</f>
        <v>1258</v>
      </c>
      <c r="J118" s="419">
        <f>SUM(J97:J116)</f>
        <v>592</v>
      </c>
      <c r="K118" s="419">
        <f t="shared" ref="K118:L118" si="53">SUM(K97:K116)</f>
        <v>606</v>
      </c>
      <c r="L118" s="419">
        <f t="shared" si="53"/>
        <v>60</v>
      </c>
      <c r="M118" s="420">
        <f>H118-I118</f>
        <v>407</v>
      </c>
      <c r="N118" s="414">
        <f t="shared" ref="N118:P118" si="54">N97+N99+N101+N103+N105+N107+N109+N111+N113+N115</f>
        <v>0</v>
      </c>
      <c r="O118" s="414">
        <f t="shared" si="54"/>
        <v>0</v>
      </c>
      <c r="P118" s="414">
        <f t="shared" si="54"/>
        <v>0</v>
      </c>
      <c r="Q118" s="414">
        <f>Q97+Q99+Q101+Q103+Q105+Q107+Q109+Q111+Q113+Q115</f>
        <v>2</v>
      </c>
      <c r="R118" s="414">
        <f t="shared" ref="R118:V118" si="55">R97+R99+R101+R103+R105+R107+R109+R111+R113+R115</f>
        <v>9</v>
      </c>
      <c r="S118" s="414">
        <f t="shared" si="55"/>
        <v>9</v>
      </c>
      <c r="T118" s="414">
        <f t="shared" si="55"/>
        <v>11</v>
      </c>
      <c r="U118" s="414">
        <f t="shared" si="55"/>
        <v>16</v>
      </c>
      <c r="V118" s="414">
        <f t="shared" si="55"/>
        <v>16</v>
      </c>
    </row>
    <row r="119" spans="1:27" ht="16.5" customHeight="1" thickBot="1" x14ac:dyDescent="0.3">
      <c r="A119" s="793" t="s">
        <v>267</v>
      </c>
      <c r="B119" s="794"/>
      <c r="C119" s="794"/>
      <c r="D119" s="794"/>
      <c r="E119" s="794"/>
      <c r="F119" s="795"/>
      <c r="G119" s="184">
        <f>SUM(G117:G118)</f>
        <v>55.5</v>
      </c>
      <c r="H119" s="407">
        <f t="shared" si="52"/>
        <v>1665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>
        <f t="shared" ref="W119:AA119" si="56">SUM(W97:W116)</f>
        <v>0</v>
      </c>
      <c r="X119" s="185">
        <f t="shared" si="56"/>
        <v>0</v>
      </c>
      <c r="Y119" s="185">
        <f t="shared" si="56"/>
        <v>0</v>
      </c>
      <c r="Z119" s="185">
        <f t="shared" si="56"/>
        <v>0</v>
      </c>
      <c r="AA119" s="185">
        <f t="shared" si="56"/>
        <v>0</v>
      </c>
    </row>
    <row r="120" spans="1:27" ht="16.5" customHeight="1" thickBot="1" x14ac:dyDescent="0.3">
      <c r="A120" s="793" t="s">
        <v>308</v>
      </c>
      <c r="B120" s="794"/>
      <c r="C120" s="794"/>
      <c r="D120" s="794"/>
      <c r="E120" s="794"/>
      <c r="F120" s="795"/>
      <c r="G120" s="184">
        <f>G93+G117</f>
        <v>4</v>
      </c>
      <c r="H120" s="185">
        <f>G120*30</f>
        <v>120</v>
      </c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267"/>
      <c r="X120" s="185"/>
      <c r="Y120" s="185"/>
      <c r="Z120" s="185"/>
      <c r="AA120" s="185"/>
    </row>
    <row r="121" spans="1:27" ht="16.5" customHeight="1" thickBot="1" x14ac:dyDescent="0.3">
      <c r="A121" s="793" t="s">
        <v>270</v>
      </c>
      <c r="B121" s="794"/>
      <c r="C121" s="794"/>
      <c r="D121" s="794"/>
      <c r="E121" s="794"/>
      <c r="F121" s="795"/>
      <c r="G121" s="184">
        <f>G94+G118</f>
        <v>65.5</v>
      </c>
      <c r="H121" s="185">
        <f t="shared" ref="H121:H125" si="57">G121*30</f>
        <v>1965</v>
      </c>
      <c r="I121" s="185">
        <f>I94+I118</f>
        <v>1378</v>
      </c>
      <c r="J121" s="185">
        <f t="shared" ref="J121:V121" si="58">J94+J118</f>
        <v>667</v>
      </c>
      <c r="K121" s="185">
        <f t="shared" si="58"/>
        <v>606</v>
      </c>
      <c r="L121" s="185">
        <f t="shared" si="58"/>
        <v>105</v>
      </c>
      <c r="M121" s="185">
        <f t="shared" si="58"/>
        <v>587</v>
      </c>
      <c r="N121" s="185">
        <f t="shared" si="58"/>
        <v>0</v>
      </c>
      <c r="O121" s="185">
        <f t="shared" si="58"/>
        <v>0</v>
      </c>
      <c r="P121" s="185">
        <f t="shared" si="58"/>
        <v>0</v>
      </c>
      <c r="Q121" s="185">
        <f t="shared" si="58"/>
        <v>5</v>
      </c>
      <c r="R121" s="185">
        <f t="shared" si="58"/>
        <v>9</v>
      </c>
      <c r="S121" s="185">
        <f t="shared" si="58"/>
        <v>9</v>
      </c>
      <c r="T121" s="185">
        <f t="shared" si="58"/>
        <v>16</v>
      </c>
      <c r="U121" s="185">
        <f t="shared" si="58"/>
        <v>16</v>
      </c>
      <c r="V121" s="185">
        <f t="shared" si="58"/>
        <v>16</v>
      </c>
      <c r="W121" s="267"/>
      <c r="X121" s="185"/>
      <c r="Y121" s="185"/>
      <c r="Z121" s="185"/>
      <c r="AA121" s="185"/>
    </row>
    <row r="122" spans="1:27" ht="16.5" thickBot="1" x14ac:dyDescent="0.3">
      <c r="A122" s="849" t="s">
        <v>271</v>
      </c>
      <c r="B122" s="850"/>
      <c r="C122" s="850"/>
      <c r="D122" s="850"/>
      <c r="E122" s="850"/>
      <c r="F122" s="851"/>
      <c r="G122" s="224">
        <f t="shared" ref="G122:AA122" si="59">G119+G95</f>
        <v>69.5</v>
      </c>
      <c r="H122" s="185">
        <f t="shared" si="57"/>
        <v>2085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267">
        <f t="shared" si="59"/>
        <v>0</v>
      </c>
      <c r="X122" s="185">
        <f t="shared" si="59"/>
        <v>0</v>
      </c>
      <c r="Y122" s="185">
        <f t="shared" si="59"/>
        <v>0</v>
      </c>
      <c r="Z122" s="185">
        <f t="shared" si="59"/>
        <v>0</v>
      </c>
      <c r="AA122" s="185">
        <f t="shared" si="59"/>
        <v>0</v>
      </c>
    </row>
    <row r="123" spans="1:27" ht="16.5" thickBot="1" x14ac:dyDescent="0.3">
      <c r="A123" s="846" t="s">
        <v>309</v>
      </c>
      <c r="B123" s="846"/>
      <c r="C123" s="846"/>
      <c r="D123" s="846"/>
      <c r="E123" s="846"/>
      <c r="F123" s="846"/>
      <c r="G123" s="224">
        <f>G120+G79</f>
        <v>57</v>
      </c>
      <c r="H123" s="185">
        <f t="shared" si="57"/>
        <v>1710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ht="16.5" thickBot="1" x14ac:dyDescent="0.3">
      <c r="A124" s="846" t="s">
        <v>268</v>
      </c>
      <c r="B124" s="846"/>
      <c r="C124" s="846"/>
      <c r="D124" s="846"/>
      <c r="E124" s="846"/>
      <c r="F124" s="846"/>
      <c r="G124" s="224">
        <f>G121+G80</f>
        <v>183</v>
      </c>
      <c r="H124" s="185">
        <f t="shared" si="57"/>
        <v>5490</v>
      </c>
      <c r="I124" s="225"/>
      <c r="J124" s="225"/>
      <c r="K124" s="225"/>
      <c r="L124" s="225"/>
      <c r="M124" s="225"/>
      <c r="N124" s="185"/>
      <c r="O124" s="185"/>
      <c r="P124" s="185"/>
      <c r="Q124" s="185"/>
      <c r="R124" s="185"/>
      <c r="S124" s="185"/>
      <c r="T124" s="185"/>
      <c r="U124" s="185"/>
      <c r="V124" s="185"/>
      <c r="W124" s="404"/>
      <c r="X124" s="404"/>
      <c r="Y124" s="216"/>
      <c r="Z124" s="216"/>
      <c r="AA124" s="216"/>
    </row>
    <row r="125" spans="1:27" s="59" customFormat="1" ht="16.5" thickBot="1" x14ac:dyDescent="0.3">
      <c r="A125" s="846" t="s">
        <v>181</v>
      </c>
      <c r="B125" s="846"/>
      <c r="C125" s="846"/>
      <c r="D125" s="846"/>
      <c r="E125" s="846"/>
      <c r="F125" s="846"/>
      <c r="G125" s="224">
        <f>G122+G81</f>
        <v>240</v>
      </c>
      <c r="H125" s="185">
        <f t="shared" si="57"/>
        <v>7200</v>
      </c>
      <c r="I125" s="225">
        <f>I122+I81</f>
        <v>0</v>
      </c>
      <c r="J125" s="225">
        <f>J122+J81</f>
        <v>0</v>
      </c>
      <c r="K125" s="225">
        <f>K122+K81</f>
        <v>0</v>
      </c>
      <c r="L125" s="225">
        <f>L122+L81</f>
        <v>0</v>
      </c>
      <c r="M125" s="225">
        <f>M122+M81</f>
        <v>0</v>
      </c>
      <c r="N125" s="185">
        <f>N118+N94+N66+N42</f>
        <v>22</v>
      </c>
      <c r="O125" s="185">
        <f t="shared" ref="O125:AA125" si="60">O118+O94+O66+O42</f>
        <v>17</v>
      </c>
      <c r="P125" s="185">
        <f t="shared" si="60"/>
        <v>17</v>
      </c>
      <c r="Q125" s="185">
        <f t="shared" si="60"/>
        <v>21</v>
      </c>
      <c r="R125" s="185">
        <f t="shared" si="60"/>
        <v>15</v>
      </c>
      <c r="S125" s="185">
        <f t="shared" si="60"/>
        <v>15</v>
      </c>
      <c r="T125" s="185">
        <f t="shared" si="60"/>
        <v>24</v>
      </c>
      <c r="U125" s="185">
        <f t="shared" si="60"/>
        <v>16</v>
      </c>
      <c r="V125" s="185">
        <f t="shared" si="60"/>
        <v>16</v>
      </c>
      <c r="W125" s="185">
        <f t="shared" si="60"/>
        <v>0</v>
      </c>
      <c r="X125" s="185">
        <f t="shared" si="60"/>
        <v>0</v>
      </c>
      <c r="Y125" s="185">
        <f t="shared" si="60"/>
        <v>0</v>
      </c>
      <c r="Z125" s="185">
        <f t="shared" si="60"/>
        <v>0</v>
      </c>
      <c r="AA125" s="185">
        <f t="shared" si="60"/>
        <v>0</v>
      </c>
    </row>
    <row r="126" spans="1:27" s="59" customFormat="1" ht="16.5" thickBot="1" x14ac:dyDescent="0.3">
      <c r="A126" s="852" t="s">
        <v>101</v>
      </c>
      <c r="B126" s="852"/>
      <c r="C126" s="852"/>
      <c r="D126" s="852"/>
      <c r="E126" s="852"/>
      <c r="F126" s="852"/>
      <c r="G126" s="852"/>
      <c r="H126" s="852"/>
      <c r="I126" s="852"/>
      <c r="J126" s="852"/>
      <c r="K126" s="852"/>
      <c r="L126" s="852"/>
      <c r="M126" s="852"/>
      <c r="N126" s="185">
        <f>N121+N80</f>
        <v>22</v>
      </c>
      <c r="O126" s="185">
        <f t="shared" ref="O126:V126" si="61">O121+O80</f>
        <v>17</v>
      </c>
      <c r="P126" s="185">
        <f t="shared" si="61"/>
        <v>17</v>
      </c>
      <c r="Q126" s="185">
        <f t="shared" si="61"/>
        <v>21</v>
      </c>
      <c r="R126" s="185">
        <f t="shared" si="61"/>
        <v>15</v>
      </c>
      <c r="S126" s="185">
        <f t="shared" si="61"/>
        <v>15</v>
      </c>
      <c r="T126" s="185">
        <f t="shared" si="61"/>
        <v>24</v>
      </c>
      <c r="U126" s="185">
        <f t="shared" si="61"/>
        <v>16</v>
      </c>
      <c r="V126" s="185">
        <f t="shared" si="61"/>
        <v>16</v>
      </c>
      <c r="W126" s="267">
        <f t="shared" ref="W126:AA126" si="62">W125</f>
        <v>0</v>
      </c>
      <c r="X126" s="185">
        <f t="shared" si="62"/>
        <v>0</v>
      </c>
      <c r="Y126" s="185">
        <f t="shared" si="62"/>
        <v>0</v>
      </c>
      <c r="Z126" s="185">
        <f t="shared" si="62"/>
        <v>0</v>
      </c>
      <c r="AA126" s="185">
        <f t="shared" si="62"/>
        <v>0</v>
      </c>
    </row>
    <row r="127" spans="1:27" s="59" customFormat="1" ht="16.5" thickBot="1" x14ac:dyDescent="0.3">
      <c r="A127" s="853" t="s">
        <v>102</v>
      </c>
      <c r="B127" s="853"/>
      <c r="C127" s="853"/>
      <c r="D127" s="853"/>
      <c r="E127" s="853"/>
      <c r="F127" s="853"/>
      <c r="G127" s="853"/>
      <c r="H127" s="853"/>
      <c r="I127" s="853"/>
      <c r="J127" s="853"/>
      <c r="K127" s="853"/>
      <c r="L127" s="853"/>
      <c r="M127" s="853"/>
      <c r="N127" s="185">
        <v>3</v>
      </c>
      <c r="O127" s="226"/>
      <c r="P127" s="227">
        <v>3</v>
      </c>
      <c r="Q127" s="227">
        <v>3</v>
      </c>
      <c r="R127" s="227"/>
      <c r="S127" s="227">
        <v>2</v>
      </c>
      <c r="T127" s="227">
        <v>3</v>
      </c>
      <c r="U127" s="227"/>
      <c r="V127" s="227">
        <v>2</v>
      </c>
    </row>
    <row r="128" spans="1:27" s="59" customFormat="1" ht="16.5" thickBot="1" x14ac:dyDescent="0.3">
      <c r="A128" s="853" t="s">
        <v>131</v>
      </c>
      <c r="B128" s="853"/>
      <c r="C128" s="853"/>
      <c r="D128" s="853"/>
      <c r="E128" s="853"/>
      <c r="F128" s="853"/>
      <c r="G128" s="853"/>
      <c r="H128" s="853"/>
      <c r="I128" s="853"/>
      <c r="J128" s="853"/>
      <c r="K128" s="853"/>
      <c r="L128" s="853"/>
      <c r="M128" s="853"/>
      <c r="N128" s="207">
        <v>4</v>
      </c>
      <c r="O128" s="228"/>
      <c r="P128" s="229">
        <v>2</v>
      </c>
      <c r="Q128" s="229">
        <v>3</v>
      </c>
      <c r="R128" s="229"/>
      <c r="S128" s="229">
        <v>4</v>
      </c>
      <c r="T128" s="229">
        <v>1</v>
      </c>
      <c r="U128" s="229"/>
      <c r="V128" s="229">
        <v>3</v>
      </c>
    </row>
    <row r="129" spans="1:24" s="59" customFormat="1" ht="16.5" thickBot="1" x14ac:dyDescent="0.3">
      <c r="A129" s="853" t="s">
        <v>132</v>
      </c>
      <c r="B129" s="853"/>
      <c r="C129" s="853"/>
      <c r="D129" s="853"/>
      <c r="E129" s="853"/>
      <c r="F129" s="853"/>
      <c r="G129" s="853"/>
      <c r="H129" s="853"/>
      <c r="I129" s="853"/>
      <c r="J129" s="853"/>
      <c r="K129" s="853"/>
      <c r="L129" s="853"/>
      <c r="M129" s="853"/>
      <c r="N129" s="230"/>
      <c r="O129" s="231"/>
      <c r="P129" s="231"/>
      <c r="Q129" s="232"/>
      <c r="R129" s="232"/>
      <c r="S129" s="232"/>
      <c r="T129" s="232"/>
      <c r="U129" s="232"/>
      <c r="V129" s="232"/>
    </row>
    <row r="130" spans="1:24" s="59" customFormat="1" ht="16.5" thickBot="1" x14ac:dyDescent="0.3">
      <c r="A130" s="848" t="s">
        <v>103</v>
      </c>
      <c r="B130" s="848"/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421"/>
      <c r="O130" s="422"/>
      <c r="P130" s="422"/>
      <c r="Q130" s="233">
        <v>1</v>
      </c>
      <c r="R130" s="233"/>
      <c r="S130" s="233">
        <v>1</v>
      </c>
      <c r="T130" s="233"/>
      <c r="U130" s="233"/>
      <c r="V130" s="233"/>
    </row>
    <row r="131" spans="1:24" s="59" customFormat="1" ht="16.5" thickBot="1" x14ac:dyDescent="0.3">
      <c r="A131" s="836" t="s">
        <v>182</v>
      </c>
      <c r="B131" s="837"/>
      <c r="C131" s="837"/>
      <c r="D131" s="837"/>
      <c r="E131" s="837"/>
      <c r="F131" s="837"/>
      <c r="G131" s="837"/>
      <c r="H131" s="837"/>
      <c r="I131" s="837"/>
      <c r="J131" s="837"/>
      <c r="K131" s="837"/>
      <c r="L131" s="837"/>
      <c r="M131" s="838"/>
      <c r="N131" s="839" t="s">
        <v>183</v>
      </c>
      <c r="O131" s="840"/>
      <c r="P131" s="841"/>
      <c r="Q131" s="842">
        <f>G81/G125*100</f>
        <v>71.041666666666671</v>
      </c>
      <c r="R131" s="843"/>
      <c r="S131" s="844" t="s">
        <v>26</v>
      </c>
      <c r="T131" s="845"/>
      <c r="U131" s="842">
        <f>G122/G125*100</f>
        <v>28.958333333333336</v>
      </c>
      <c r="V131" s="843"/>
      <c r="W131" s="71">
        <f>SUM(N131:V131)</f>
        <v>100</v>
      </c>
    </row>
    <row r="132" spans="1:24" s="59" customFormat="1" ht="3.75" customHeight="1" x14ac:dyDescent="0.25">
      <c r="A132" s="234"/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5"/>
      <c r="O132" s="235"/>
      <c r="P132" s="235"/>
      <c r="Q132" s="236"/>
      <c r="R132" s="236"/>
      <c r="S132" s="236"/>
      <c r="T132" s="235"/>
      <c r="U132" s="235"/>
      <c r="V132" s="235"/>
    </row>
    <row r="133" spans="1:24" s="59" customFormat="1" ht="3" hidden="1" customHeight="1" x14ac:dyDescent="0.25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9.75" customHeight="1" thickBot="1" x14ac:dyDescent="0.3">
      <c r="A134" s="237"/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</row>
    <row r="135" spans="1:24" s="59" customFormat="1" ht="15.75" customHeight="1" x14ac:dyDescent="0.25">
      <c r="A135" s="435" t="s">
        <v>151</v>
      </c>
      <c r="B135" s="436" t="s">
        <v>97</v>
      </c>
      <c r="C135" s="437"/>
      <c r="D135" s="438"/>
      <c r="E135" s="438"/>
      <c r="F135" s="439"/>
      <c r="G135" s="440">
        <f>G136+G137</f>
        <v>6.5</v>
      </c>
      <c r="H135" s="440">
        <f>H136+H137</f>
        <v>195</v>
      </c>
      <c r="I135" s="441">
        <f>I136+I137</f>
        <v>132</v>
      </c>
      <c r="J135" s="442">
        <f>J136+J137</f>
        <v>4</v>
      </c>
      <c r="K135" s="442"/>
      <c r="L135" s="442">
        <f>L136+L137</f>
        <v>128</v>
      </c>
      <c r="M135" s="443">
        <f>M136+M137</f>
        <v>63</v>
      </c>
      <c r="N135" s="444"/>
      <c r="O135" s="445"/>
      <c r="P135" s="446"/>
      <c r="Q135" s="444"/>
      <c r="R135" s="445"/>
      <c r="S135" s="446"/>
      <c r="T135" s="444"/>
      <c r="U135" s="445"/>
      <c r="V135" s="446"/>
      <c r="W135" s="444"/>
      <c r="X135" s="446"/>
    </row>
    <row r="136" spans="1:24" s="59" customFormat="1" ht="21.75" customHeight="1" x14ac:dyDescent="0.25">
      <c r="A136" s="173" t="s">
        <v>280</v>
      </c>
      <c r="B136" s="447" t="s">
        <v>97</v>
      </c>
      <c r="C136" s="123"/>
      <c r="D136" s="448" t="s">
        <v>281</v>
      </c>
      <c r="E136" s="124"/>
      <c r="F136" s="449"/>
      <c r="G136" s="450">
        <v>6.5</v>
      </c>
      <c r="H136" s="451">
        <f t="shared" ref="H136" si="63">G136*30</f>
        <v>195</v>
      </c>
      <c r="I136" s="452">
        <f>J136+K136+L136</f>
        <v>132</v>
      </c>
      <c r="J136" s="188">
        <v>4</v>
      </c>
      <c r="K136" s="188"/>
      <c r="L136" s="188">
        <v>128</v>
      </c>
      <c r="M136" s="453">
        <f>H136-I136</f>
        <v>63</v>
      </c>
      <c r="N136" s="120">
        <v>4</v>
      </c>
      <c r="O136" s="118">
        <v>4</v>
      </c>
      <c r="P136" s="119">
        <v>4</v>
      </c>
      <c r="Q136" s="120"/>
      <c r="R136" s="118"/>
      <c r="S136" s="119"/>
      <c r="T136" s="127"/>
      <c r="U136" s="128"/>
      <c r="V136" s="129"/>
      <c r="W136" s="127"/>
      <c r="X136" s="129"/>
    </row>
    <row r="137" spans="1:24" s="59" customFormat="1" ht="16.5" thickBot="1" x14ac:dyDescent="0.3">
      <c r="A137" s="454" t="s">
        <v>282</v>
      </c>
      <c r="B137" s="455" t="s">
        <v>97</v>
      </c>
      <c r="C137" s="456"/>
      <c r="D137" s="457" t="s">
        <v>283</v>
      </c>
      <c r="E137" s="457"/>
      <c r="F137" s="458"/>
      <c r="G137" s="459"/>
      <c r="H137" s="460"/>
      <c r="I137" s="470"/>
      <c r="J137" s="461"/>
      <c r="K137" s="461"/>
      <c r="L137" s="461"/>
      <c r="M137" s="462"/>
      <c r="N137" s="463"/>
      <c r="O137" s="464"/>
      <c r="P137" s="465"/>
      <c r="Q137" s="466" t="s">
        <v>98</v>
      </c>
      <c r="R137" s="467" t="s">
        <v>98</v>
      </c>
      <c r="S137" s="468" t="s">
        <v>98</v>
      </c>
      <c r="T137" s="466" t="s">
        <v>98</v>
      </c>
      <c r="U137" s="471"/>
      <c r="V137" s="469"/>
      <c r="W137" s="127"/>
      <c r="X137" s="129"/>
    </row>
    <row r="138" spans="1:24" s="59" customFormat="1" ht="16.5" thickBot="1" x14ac:dyDescent="0.3">
      <c r="A138" s="823" t="s">
        <v>289</v>
      </c>
      <c r="B138" s="824"/>
      <c r="C138" s="824"/>
      <c r="D138" s="824"/>
      <c r="E138" s="824"/>
      <c r="F138" s="824"/>
      <c r="G138" s="824"/>
      <c r="H138" s="824"/>
      <c r="I138" s="824"/>
      <c r="J138" s="824"/>
      <c r="K138" s="824"/>
      <c r="L138" s="824"/>
      <c r="M138" s="824"/>
      <c r="N138" s="824"/>
      <c r="O138" s="824"/>
      <c r="P138" s="824"/>
      <c r="Q138" s="824"/>
      <c r="R138" s="824"/>
      <c r="S138" s="824"/>
      <c r="T138" s="824"/>
      <c r="U138" s="824"/>
      <c r="V138" s="825"/>
    </row>
    <row r="139" spans="1:24" s="59" customFormat="1" ht="31.5" x14ac:dyDescent="0.25">
      <c r="A139" s="74" t="s">
        <v>319</v>
      </c>
      <c r="B139" s="523" t="s">
        <v>320</v>
      </c>
      <c r="C139" s="524"/>
      <c r="D139" s="525"/>
      <c r="E139" s="526"/>
      <c r="F139" s="527"/>
      <c r="G139" s="528">
        <f t="shared" ref="G139:M139" si="64">SUM(G140:G142)</f>
        <v>12</v>
      </c>
      <c r="H139" s="529">
        <f t="shared" si="64"/>
        <v>360</v>
      </c>
      <c r="I139" s="530">
        <f t="shared" si="64"/>
        <v>195</v>
      </c>
      <c r="J139" s="531">
        <f t="shared" si="64"/>
        <v>0</v>
      </c>
      <c r="K139" s="531">
        <f t="shared" si="64"/>
        <v>0</v>
      </c>
      <c r="L139" s="531">
        <f t="shared" si="64"/>
        <v>195</v>
      </c>
      <c r="M139" s="532">
        <f t="shared" si="64"/>
        <v>165</v>
      </c>
      <c r="N139" s="533"/>
      <c r="O139" s="534"/>
      <c r="P139" s="535"/>
      <c r="Q139" s="536"/>
      <c r="R139" s="534"/>
      <c r="S139" s="537"/>
      <c r="T139" s="538"/>
      <c r="U139" s="539"/>
      <c r="V139" s="539"/>
      <c r="W139" s="539"/>
      <c r="X139" s="540"/>
    </row>
    <row r="140" spans="1:24" s="59" customFormat="1" x14ac:dyDescent="0.25">
      <c r="A140" s="79"/>
      <c r="B140" s="541" t="s">
        <v>321</v>
      </c>
      <c r="C140" s="170">
        <v>2</v>
      </c>
      <c r="D140" s="220" t="s">
        <v>151</v>
      </c>
      <c r="E140" s="542"/>
      <c r="F140" s="543"/>
      <c r="G140" s="544">
        <v>6</v>
      </c>
      <c r="H140" s="545">
        <f>G140*30</f>
        <v>180</v>
      </c>
      <c r="I140" s="546">
        <f>J140+K140+L140</f>
        <v>99</v>
      </c>
      <c r="J140" s="39"/>
      <c r="K140" s="39"/>
      <c r="L140" s="39">
        <v>99</v>
      </c>
      <c r="M140" s="547">
        <f>H140-I140</f>
        <v>81</v>
      </c>
      <c r="N140" s="548">
        <v>3</v>
      </c>
      <c r="O140" s="549">
        <v>3</v>
      </c>
      <c r="P140" s="550">
        <v>3</v>
      </c>
      <c r="Q140" s="551"/>
      <c r="R140" s="549"/>
      <c r="S140" s="552"/>
      <c r="T140" s="553"/>
      <c r="U140" s="554"/>
      <c r="V140" s="554"/>
      <c r="W140" s="554"/>
      <c r="X140" s="555"/>
    </row>
    <row r="141" spans="1:24" s="59" customFormat="1" x14ac:dyDescent="0.25">
      <c r="A141" s="79"/>
      <c r="B141" s="541" t="s">
        <v>321</v>
      </c>
      <c r="C141" s="170">
        <v>4</v>
      </c>
      <c r="D141" s="220">
        <v>3</v>
      </c>
      <c r="E141" s="542"/>
      <c r="F141" s="543"/>
      <c r="G141" s="544">
        <v>4</v>
      </c>
      <c r="H141" s="545">
        <f t="shared" ref="H141:H142" si="65">G141*30</f>
        <v>120</v>
      </c>
      <c r="I141" s="546">
        <f t="shared" ref="I141:I142" si="66">J141+K141+L141</f>
        <v>66</v>
      </c>
      <c r="J141" s="39"/>
      <c r="K141" s="39"/>
      <c r="L141" s="39">
        <v>66</v>
      </c>
      <c r="M141" s="547">
        <f t="shared" ref="M141:M142" si="67">H141-I141</f>
        <v>54</v>
      </c>
      <c r="N141" s="548"/>
      <c r="O141" s="549"/>
      <c r="P141" s="550"/>
      <c r="Q141" s="551">
        <v>2</v>
      </c>
      <c r="R141" s="549">
        <v>2</v>
      </c>
      <c r="S141" s="552">
        <v>2</v>
      </c>
      <c r="T141" s="553"/>
      <c r="U141" s="554"/>
      <c r="V141" s="554"/>
      <c r="W141" s="554"/>
      <c r="X141" s="555"/>
    </row>
    <row r="142" spans="1:24" s="59" customFormat="1" ht="16.5" thickBot="1" x14ac:dyDescent="0.3">
      <c r="A142" s="556"/>
      <c r="B142" s="557" t="s">
        <v>321</v>
      </c>
      <c r="C142" s="558">
        <v>5</v>
      </c>
      <c r="D142" s="559"/>
      <c r="E142" s="560"/>
      <c r="F142" s="561"/>
      <c r="G142" s="562">
        <v>2</v>
      </c>
      <c r="H142" s="563">
        <f t="shared" si="65"/>
        <v>60</v>
      </c>
      <c r="I142" s="564">
        <f t="shared" si="66"/>
        <v>30</v>
      </c>
      <c r="J142" s="42"/>
      <c r="K142" s="42"/>
      <c r="L142" s="42">
        <v>30</v>
      </c>
      <c r="M142" s="565">
        <f t="shared" si="67"/>
        <v>30</v>
      </c>
      <c r="N142" s="566"/>
      <c r="O142" s="567"/>
      <c r="P142" s="568"/>
      <c r="Q142" s="569"/>
      <c r="R142" s="567"/>
      <c r="S142" s="570"/>
      <c r="T142" s="571">
        <v>2</v>
      </c>
      <c r="U142" s="572"/>
      <c r="V142" s="572"/>
      <c r="W142" s="572">
        <v>2</v>
      </c>
      <c r="X142" s="573"/>
    </row>
    <row r="143" spans="1:24" s="59" customFormat="1" x14ac:dyDescent="0.25">
      <c r="A143" s="472"/>
      <c r="B143" s="472"/>
      <c r="C143" s="472"/>
      <c r="D143" s="472"/>
      <c r="E143" s="472"/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</row>
    <row r="144" spans="1:24" s="59" customFormat="1" x14ac:dyDescent="0.25">
      <c r="A144" s="237"/>
      <c r="B144" s="424" t="s">
        <v>149</v>
      </c>
      <c r="C144" s="424"/>
      <c r="D144" s="832"/>
      <c r="E144" s="832"/>
      <c r="F144" s="832"/>
      <c r="G144" s="832"/>
      <c r="H144" s="424"/>
      <c r="I144" s="833" t="s">
        <v>214</v>
      </c>
      <c r="J144" s="833"/>
      <c r="K144" s="833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s="59" customFormat="1" x14ac:dyDescent="0.25">
      <c r="A145" s="237"/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</row>
    <row r="146" spans="1:24" x14ac:dyDescent="0.25">
      <c r="A146" s="237"/>
      <c r="B146" s="238" t="s">
        <v>184</v>
      </c>
      <c r="C146" s="238"/>
      <c r="D146" s="832"/>
      <c r="E146" s="832"/>
      <c r="F146" s="834"/>
      <c r="G146" s="834"/>
      <c r="H146" s="238"/>
      <c r="I146" s="833" t="s">
        <v>150</v>
      </c>
      <c r="J146" s="835"/>
      <c r="K146" s="835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25">
      <c r="A148" s="237"/>
      <c r="B148" s="238" t="s">
        <v>322</v>
      </c>
      <c r="C148" s="238"/>
      <c r="D148" s="832"/>
      <c r="E148" s="832"/>
      <c r="F148" s="834"/>
      <c r="G148" s="834"/>
      <c r="H148" s="238"/>
      <c r="I148" s="833" t="s">
        <v>201</v>
      </c>
      <c r="J148" s="835"/>
      <c r="K148" s="835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  <row r="149" spans="1:24" x14ac:dyDescent="0.25">
      <c r="A149" s="93"/>
      <c r="B149" s="239"/>
      <c r="C149" s="847" t="s">
        <v>71</v>
      </c>
      <c r="D149" s="847"/>
      <c r="E149" s="847"/>
      <c r="F149" s="847"/>
      <c r="G149" s="847"/>
      <c r="H149" s="847"/>
      <c r="I149" s="847"/>
      <c r="J149" s="847"/>
      <c r="K149" s="847"/>
      <c r="L149" s="240"/>
      <c r="M149" s="240"/>
      <c r="N149" s="237"/>
      <c r="O149" s="237"/>
      <c r="P149" s="237"/>
      <c r="Q149" s="237"/>
      <c r="R149" s="237"/>
      <c r="S149" s="237"/>
      <c r="T149" s="237"/>
      <c r="U149" s="237"/>
      <c r="V149" s="237"/>
      <c r="W149" s="59"/>
      <c r="X149" s="59"/>
    </row>
  </sheetData>
  <mergeCells count="88">
    <mergeCell ref="D148:G148"/>
    <mergeCell ref="I148:K148"/>
    <mergeCell ref="C149:K149"/>
    <mergeCell ref="A109:A110"/>
    <mergeCell ref="A111:A112"/>
    <mergeCell ref="A113:A114"/>
    <mergeCell ref="A130:M130"/>
    <mergeCell ref="A115:A116"/>
    <mergeCell ref="A119:F119"/>
    <mergeCell ref="A122:F122"/>
    <mergeCell ref="A125:F125"/>
    <mergeCell ref="A126:M126"/>
    <mergeCell ref="A127:M127"/>
    <mergeCell ref="A128:M128"/>
    <mergeCell ref="A129:M129"/>
    <mergeCell ref="A117:F117"/>
    <mergeCell ref="A118:F118"/>
    <mergeCell ref="A120:F120"/>
    <mergeCell ref="A121:F121"/>
    <mergeCell ref="A123:F123"/>
    <mergeCell ref="A124:F124"/>
    <mergeCell ref="D144:G144"/>
    <mergeCell ref="I144:K144"/>
    <mergeCell ref="D146:G146"/>
    <mergeCell ref="I146:K146"/>
    <mergeCell ref="A131:M131"/>
    <mergeCell ref="A138:V138"/>
    <mergeCell ref="N131:P131"/>
    <mergeCell ref="Q131:R131"/>
    <mergeCell ref="S131:T131"/>
    <mergeCell ref="U131:V131"/>
    <mergeCell ref="N2:V3"/>
    <mergeCell ref="N6:V6"/>
    <mergeCell ref="A1:V1"/>
    <mergeCell ref="A75:F75"/>
    <mergeCell ref="A90:A92"/>
    <mergeCell ref="A78:F78"/>
    <mergeCell ref="A81:F81"/>
    <mergeCell ref="A84:A85"/>
    <mergeCell ref="A44:V44"/>
    <mergeCell ref="A45:V45"/>
    <mergeCell ref="A65:F65"/>
    <mergeCell ref="A66:F66"/>
    <mergeCell ref="A74:F74"/>
    <mergeCell ref="N4:P4"/>
    <mergeCell ref="Q4:S4"/>
    <mergeCell ref="T4:V4"/>
    <mergeCell ref="J4:J7"/>
    <mergeCell ref="K4:K7"/>
    <mergeCell ref="L4:L7"/>
    <mergeCell ref="A67:F67"/>
    <mergeCell ref="A9:V9"/>
    <mergeCell ref="A10:V10"/>
    <mergeCell ref="A43:F43"/>
    <mergeCell ref="A41:F41"/>
    <mergeCell ref="A42:F42"/>
    <mergeCell ref="A97:A98"/>
    <mergeCell ref="A99:A100"/>
    <mergeCell ref="A101:A102"/>
    <mergeCell ref="A87:A88"/>
    <mergeCell ref="I4:I7"/>
    <mergeCell ref="A68:V68"/>
    <mergeCell ref="A76:V76"/>
    <mergeCell ref="A82:V82"/>
    <mergeCell ref="A83:V83"/>
    <mergeCell ref="A96:V96"/>
    <mergeCell ref="A73:F73"/>
    <mergeCell ref="A80:F80"/>
    <mergeCell ref="A79:F79"/>
    <mergeCell ref="A94:F94"/>
    <mergeCell ref="A93:F93"/>
    <mergeCell ref="A95:F95"/>
    <mergeCell ref="A103:A104"/>
    <mergeCell ref="A105:A106"/>
    <mergeCell ref="A107:A108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4" max="21" man="1"/>
    <brk id="75" max="21" man="1"/>
    <brk id="11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2020-04-28T09:14:43Z</cp:lastPrinted>
  <dcterms:created xsi:type="dcterms:W3CDTF">2018-09-17T13:51:02Z</dcterms:created>
  <dcterms:modified xsi:type="dcterms:W3CDTF">2025-04-17T05:32:49Z</dcterms:modified>
</cp:coreProperties>
</file>